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c821e26bc872e/Desktop/Class/Starter_Code/"/>
    </mc:Choice>
  </mc:AlternateContent>
  <xr:revisionPtr revIDLastSave="594" documentId="13_ncr:40009_{11C9D2FE-BDF6-5C46-B9DE-A4DF0C4A6734}" xr6:coauthVersionLast="47" xr6:coauthVersionMax="47" xr10:uidLastSave="{1FCC0ED2-D2BE-4507-B555-81006A22EE2F}"/>
  <bookViews>
    <workbookView xWindow="-28920" yWindow="-120" windowWidth="29040" windowHeight="15720" activeTab="3" xr2:uid="{00000000-000D-0000-FFFF-FFFF00000000}"/>
  </bookViews>
  <sheets>
    <sheet name="Crowdfunding" sheetId="1" r:id="rId1"/>
    <sheet name="Parent Category" sheetId="4" r:id="rId2"/>
    <sheet name="Sub-category" sheetId="5" r:id="rId3"/>
    <sheet name="Date Created" sheetId="10" r:id="rId4"/>
    <sheet name="Goal Outcome" sheetId="11" r:id="rId5"/>
    <sheet name="Statistical Analysis" sheetId="15" r:id="rId6"/>
  </sheets>
  <definedNames>
    <definedName name="_xlcn.WorksheetConnection_CrowdfundingAT1" hidden="1">Crowdfunding!$A:$T</definedName>
  </definedNames>
  <calcPr calcId="191029"/>
  <pivotCaches>
    <pivotCache cacheId="0" r:id="rId7"/>
    <pivotCache cacheId="1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:$T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1" l="1"/>
  <c r="C13" i="11"/>
  <c r="B13" i="11"/>
  <c r="B12" i="11"/>
  <c r="D12" i="11"/>
  <c r="C12" i="11"/>
  <c r="D11" i="11"/>
  <c r="C11" i="11"/>
  <c r="B11" i="11"/>
  <c r="D10" i="11"/>
  <c r="C10" i="11"/>
  <c r="B10" i="11"/>
  <c r="D9" i="11"/>
  <c r="C9" i="11"/>
  <c r="B9" i="11"/>
  <c r="B8" i="11"/>
  <c r="D8" i="11"/>
  <c r="C8" i="11"/>
  <c r="D7" i="11"/>
  <c r="C7" i="11"/>
  <c r="B7" i="11"/>
  <c r="D6" i="11"/>
  <c r="C6" i="11"/>
  <c r="B6" i="11"/>
  <c r="D5" i="11"/>
  <c r="C5" i="11"/>
  <c r="B5" i="11"/>
  <c r="D4" i="11"/>
  <c r="C4" i="11"/>
  <c r="B4" i="11"/>
  <c r="D3" i="11"/>
  <c r="C3" i="11"/>
  <c r="B3" i="11"/>
  <c r="D2" i="11"/>
  <c r="C2" i="11"/>
  <c r="B2" i="1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2" i="1"/>
  <c r="E2" i="11" l="1"/>
  <c r="H2" i="11" s="1"/>
  <c r="G2" i="11"/>
  <c r="E13" i="11"/>
  <c r="F13" i="11" s="1"/>
  <c r="E12" i="11"/>
  <c r="F12" i="11" s="1"/>
  <c r="E11" i="11"/>
  <c r="H11" i="11" s="1"/>
  <c r="E10" i="11"/>
  <c r="G10" i="11" s="1"/>
  <c r="E9" i="11"/>
  <c r="F9" i="11" s="1"/>
  <c r="E8" i="11"/>
  <c r="G8" i="11" s="1"/>
  <c r="E7" i="11"/>
  <c r="H7" i="11" s="1"/>
  <c r="E6" i="11"/>
  <c r="G6" i="11" s="1"/>
  <c r="E5" i="11"/>
  <c r="F5" i="11" s="1"/>
  <c r="E4" i="11"/>
  <c r="F4" i="11" s="1"/>
  <c r="E3" i="11"/>
  <c r="H3" i="11" s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" i="1"/>
  <c r="L4" i="1"/>
  <c r="L5" i="1"/>
  <c r="L6" i="1"/>
  <c r="L7" i="1"/>
  <c r="L8" i="1"/>
  <c r="L9" i="1"/>
  <c r="L10" i="1"/>
  <c r="L11" i="1"/>
  <c r="L12" i="1"/>
  <c r="L13" i="1"/>
  <c r="L14" i="1"/>
  <c r="L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R3" i="1" a="1"/>
  <c r="R3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 s="1"/>
  <c r="R36" i="1" a="1"/>
  <c r="R36" i="1" s="1"/>
  <c r="R37" i="1" a="1"/>
  <c r="R37" i="1" s="1"/>
  <c r="R38" i="1" a="1"/>
  <c r="R38" i="1" s="1"/>
  <c r="R39" i="1" a="1"/>
  <c r="R39" i="1" s="1"/>
  <c r="R40" i="1" a="1"/>
  <c r="R40" i="1" s="1"/>
  <c r="R41" i="1" a="1"/>
  <c r="R41" i="1" s="1"/>
  <c r="R42" i="1" a="1"/>
  <c r="R42" i="1" s="1"/>
  <c r="R43" i="1" a="1"/>
  <c r="R43" i="1" s="1"/>
  <c r="R44" i="1" a="1"/>
  <c r="R44" i="1" s="1"/>
  <c r="R45" i="1" a="1"/>
  <c r="R45" i="1" s="1"/>
  <c r="R46" i="1" a="1"/>
  <c r="R46" i="1" s="1"/>
  <c r="R47" i="1" a="1"/>
  <c r="R47" i="1" s="1"/>
  <c r="R48" i="1" a="1"/>
  <c r="R48" i="1" s="1"/>
  <c r="R49" i="1" a="1"/>
  <c r="R49" i="1" s="1"/>
  <c r="R50" i="1" a="1"/>
  <c r="R50" i="1" s="1"/>
  <c r="R51" i="1" a="1"/>
  <c r="R51" i="1" s="1"/>
  <c r="R52" i="1" a="1"/>
  <c r="R52" i="1" s="1"/>
  <c r="R53" i="1" a="1"/>
  <c r="R53" i="1" s="1"/>
  <c r="R54" i="1" a="1"/>
  <c r="R54" i="1" s="1"/>
  <c r="R55" i="1" a="1"/>
  <c r="R55" i="1" s="1"/>
  <c r="R56" i="1" a="1"/>
  <c r="R56" i="1" s="1"/>
  <c r="R57" i="1" a="1"/>
  <c r="R57" i="1" s="1"/>
  <c r="R58" i="1" a="1"/>
  <c r="R58" i="1" s="1"/>
  <c r="R59" i="1" a="1"/>
  <c r="R59" i="1" s="1"/>
  <c r="R60" i="1" a="1"/>
  <c r="R60" i="1" s="1"/>
  <c r="R61" i="1" a="1"/>
  <c r="R61" i="1" s="1"/>
  <c r="R62" i="1" a="1"/>
  <c r="R62" i="1" s="1"/>
  <c r="R63" i="1" a="1"/>
  <c r="R63" i="1" s="1"/>
  <c r="R64" i="1" a="1"/>
  <c r="R64" i="1" s="1"/>
  <c r="R65" i="1" a="1"/>
  <c r="R65" i="1" s="1"/>
  <c r="R66" i="1" a="1"/>
  <c r="R66" i="1" s="1"/>
  <c r="R67" i="1" a="1"/>
  <c r="R67" i="1" s="1"/>
  <c r="R68" i="1" a="1"/>
  <c r="R68" i="1" s="1"/>
  <c r="R69" i="1" a="1"/>
  <c r="R69" i="1" s="1"/>
  <c r="R70" i="1" a="1"/>
  <c r="R70" i="1" s="1"/>
  <c r="R71" i="1" a="1"/>
  <c r="R71" i="1" s="1"/>
  <c r="R72" i="1" a="1"/>
  <c r="R72" i="1" s="1"/>
  <c r="R73" i="1" a="1"/>
  <c r="R73" i="1" s="1"/>
  <c r="R74" i="1" a="1"/>
  <c r="R74" i="1" s="1"/>
  <c r="R75" i="1" a="1"/>
  <c r="R75" i="1" s="1"/>
  <c r="R76" i="1" a="1"/>
  <c r="R76" i="1" s="1"/>
  <c r="R77" i="1" a="1"/>
  <c r="R77" i="1" s="1"/>
  <c r="R78" i="1" a="1"/>
  <c r="R78" i="1" s="1"/>
  <c r="R79" i="1" a="1"/>
  <c r="R79" i="1" s="1"/>
  <c r="R80" i="1" a="1"/>
  <c r="R80" i="1" s="1"/>
  <c r="R81" i="1" a="1"/>
  <c r="R81" i="1" s="1"/>
  <c r="R82" i="1" a="1"/>
  <c r="R82" i="1" s="1"/>
  <c r="R83" i="1" a="1"/>
  <c r="R83" i="1" s="1"/>
  <c r="R84" i="1" a="1"/>
  <c r="R84" i="1" s="1"/>
  <c r="R85" i="1" a="1"/>
  <c r="R85" i="1" s="1"/>
  <c r="R86" i="1" a="1"/>
  <c r="R86" i="1" s="1"/>
  <c r="R87" i="1" a="1"/>
  <c r="R87" i="1" s="1"/>
  <c r="R88" i="1" a="1"/>
  <c r="R88" i="1" s="1"/>
  <c r="R89" i="1" a="1"/>
  <c r="R89" i="1" s="1"/>
  <c r="R90" i="1" a="1"/>
  <c r="R90" i="1" s="1"/>
  <c r="R91" i="1" a="1"/>
  <c r="R91" i="1" s="1"/>
  <c r="R92" i="1" a="1"/>
  <c r="R92" i="1" s="1"/>
  <c r="R93" i="1" a="1"/>
  <c r="R93" i="1" s="1"/>
  <c r="R94" i="1" a="1"/>
  <c r="R94" i="1" s="1"/>
  <c r="R95" i="1" a="1"/>
  <c r="R95" i="1" s="1"/>
  <c r="R96" i="1" a="1"/>
  <c r="R96" i="1" s="1"/>
  <c r="R97" i="1" a="1"/>
  <c r="R97" i="1" s="1"/>
  <c r="R98" i="1" a="1"/>
  <c r="R98" i="1" s="1"/>
  <c r="R99" i="1" a="1"/>
  <c r="R99" i="1" s="1"/>
  <c r="R100" i="1" a="1"/>
  <c r="R100" i="1" s="1"/>
  <c r="R101" i="1" a="1"/>
  <c r="R101" i="1" s="1"/>
  <c r="R102" i="1" a="1"/>
  <c r="R102" i="1" s="1"/>
  <c r="R103" i="1" a="1"/>
  <c r="R103" i="1" s="1"/>
  <c r="R104" i="1" a="1"/>
  <c r="R104" i="1" s="1"/>
  <c r="R105" i="1" a="1"/>
  <c r="R105" i="1" s="1"/>
  <c r="R106" i="1" a="1"/>
  <c r="R106" i="1" s="1"/>
  <c r="R107" i="1" a="1"/>
  <c r="R107" i="1" s="1"/>
  <c r="R108" i="1" a="1"/>
  <c r="R108" i="1" s="1"/>
  <c r="R109" i="1" a="1"/>
  <c r="R109" i="1" s="1"/>
  <c r="R110" i="1" a="1"/>
  <c r="R110" i="1" s="1"/>
  <c r="R111" i="1" a="1"/>
  <c r="R111" i="1" s="1"/>
  <c r="R112" i="1" a="1"/>
  <c r="R112" i="1" s="1"/>
  <c r="R113" i="1" a="1"/>
  <c r="R113" i="1" s="1"/>
  <c r="R114" i="1" a="1"/>
  <c r="R114" i="1" s="1"/>
  <c r="R115" i="1" a="1"/>
  <c r="R115" i="1" s="1"/>
  <c r="R116" i="1" a="1"/>
  <c r="R116" i="1" s="1"/>
  <c r="R117" i="1" a="1"/>
  <c r="R117" i="1" s="1"/>
  <c r="R118" i="1" a="1"/>
  <c r="R118" i="1" s="1"/>
  <c r="R119" i="1" a="1"/>
  <c r="R119" i="1" s="1"/>
  <c r="R120" i="1" a="1"/>
  <c r="R120" i="1" s="1"/>
  <c r="R121" i="1" a="1"/>
  <c r="R121" i="1" s="1"/>
  <c r="R122" i="1" a="1"/>
  <c r="R122" i="1" s="1"/>
  <c r="R123" i="1" a="1"/>
  <c r="R123" i="1" s="1"/>
  <c r="R124" i="1" a="1"/>
  <c r="R124" i="1" s="1"/>
  <c r="R125" i="1" a="1"/>
  <c r="R125" i="1" s="1"/>
  <c r="R126" i="1" a="1"/>
  <c r="R126" i="1" s="1"/>
  <c r="R127" i="1" a="1"/>
  <c r="R127" i="1" s="1"/>
  <c r="R128" i="1" a="1"/>
  <c r="R128" i="1" s="1"/>
  <c r="R129" i="1" a="1"/>
  <c r="R129" i="1" s="1"/>
  <c r="R130" i="1" a="1"/>
  <c r="R130" i="1" s="1"/>
  <c r="R131" i="1" a="1"/>
  <c r="R131" i="1" s="1"/>
  <c r="R132" i="1" a="1"/>
  <c r="R132" i="1" s="1"/>
  <c r="R133" i="1" a="1"/>
  <c r="R133" i="1" s="1"/>
  <c r="R134" i="1" a="1"/>
  <c r="R134" i="1" s="1"/>
  <c r="R135" i="1" a="1"/>
  <c r="R135" i="1" s="1"/>
  <c r="R136" i="1" a="1"/>
  <c r="R136" i="1" s="1"/>
  <c r="R137" i="1" a="1"/>
  <c r="R137" i="1" s="1"/>
  <c r="R138" i="1" a="1"/>
  <c r="R138" i="1" s="1"/>
  <c r="R139" i="1" a="1"/>
  <c r="R139" i="1" s="1"/>
  <c r="R140" i="1" a="1"/>
  <c r="R140" i="1" s="1"/>
  <c r="R141" i="1" a="1"/>
  <c r="R141" i="1" s="1"/>
  <c r="R142" i="1" a="1"/>
  <c r="R142" i="1" s="1"/>
  <c r="R143" i="1" a="1"/>
  <c r="R143" i="1" s="1"/>
  <c r="R144" i="1" a="1"/>
  <c r="R144" i="1" s="1"/>
  <c r="R145" i="1" a="1"/>
  <c r="R145" i="1" s="1"/>
  <c r="R146" i="1" a="1"/>
  <c r="R146" i="1" s="1"/>
  <c r="R147" i="1" a="1"/>
  <c r="R147" i="1" s="1"/>
  <c r="R148" i="1" a="1"/>
  <c r="R148" i="1" s="1"/>
  <c r="R149" i="1" a="1"/>
  <c r="R149" i="1" s="1"/>
  <c r="R150" i="1" a="1"/>
  <c r="R150" i="1" s="1"/>
  <c r="R151" i="1" a="1"/>
  <c r="R151" i="1" s="1"/>
  <c r="R152" i="1" a="1"/>
  <c r="R152" i="1" s="1"/>
  <c r="R153" i="1" a="1"/>
  <c r="R153" i="1" s="1"/>
  <c r="R154" i="1" a="1"/>
  <c r="R154" i="1" s="1"/>
  <c r="R155" i="1" a="1"/>
  <c r="R155" i="1" s="1"/>
  <c r="R156" i="1" a="1"/>
  <c r="R156" i="1" s="1"/>
  <c r="R157" i="1" a="1"/>
  <c r="R157" i="1" s="1"/>
  <c r="R158" i="1" a="1"/>
  <c r="R158" i="1" s="1"/>
  <c r="R159" i="1" a="1"/>
  <c r="R159" i="1" s="1"/>
  <c r="R160" i="1" a="1"/>
  <c r="R160" i="1" s="1"/>
  <c r="R161" i="1" a="1"/>
  <c r="R161" i="1" s="1"/>
  <c r="R162" i="1" a="1"/>
  <c r="R162" i="1" s="1"/>
  <c r="R163" i="1" a="1"/>
  <c r="R163" i="1" s="1"/>
  <c r="R164" i="1" a="1"/>
  <c r="R164" i="1" s="1"/>
  <c r="R165" i="1" a="1"/>
  <c r="R165" i="1" s="1"/>
  <c r="R166" i="1" a="1"/>
  <c r="R166" i="1" s="1"/>
  <c r="R167" i="1" a="1"/>
  <c r="R167" i="1" s="1"/>
  <c r="R168" i="1" a="1"/>
  <c r="R168" i="1" s="1"/>
  <c r="R169" i="1" a="1"/>
  <c r="R169" i="1" s="1"/>
  <c r="R170" i="1" a="1"/>
  <c r="R170" i="1" s="1"/>
  <c r="R171" i="1" a="1"/>
  <c r="R171" i="1" s="1"/>
  <c r="R172" i="1" a="1"/>
  <c r="R172" i="1" s="1"/>
  <c r="R173" i="1" a="1"/>
  <c r="R173" i="1" s="1"/>
  <c r="R174" i="1" a="1"/>
  <c r="R174" i="1" s="1"/>
  <c r="R175" i="1" a="1"/>
  <c r="R175" i="1" s="1"/>
  <c r="R176" i="1" a="1"/>
  <c r="R176" i="1" s="1"/>
  <c r="R177" i="1" a="1"/>
  <c r="R177" i="1" s="1"/>
  <c r="R178" i="1" a="1"/>
  <c r="R178" i="1" s="1"/>
  <c r="R179" i="1" a="1"/>
  <c r="R179" i="1" s="1"/>
  <c r="R180" i="1" a="1"/>
  <c r="R180" i="1" s="1"/>
  <c r="R181" i="1" a="1"/>
  <c r="R181" i="1" s="1"/>
  <c r="R182" i="1" a="1"/>
  <c r="R182" i="1" s="1"/>
  <c r="R183" i="1" a="1"/>
  <c r="R183" i="1" s="1"/>
  <c r="R184" i="1" a="1"/>
  <c r="R184" i="1" s="1"/>
  <c r="R185" i="1" a="1"/>
  <c r="R185" i="1" s="1"/>
  <c r="R186" i="1" a="1"/>
  <c r="R186" i="1" s="1"/>
  <c r="R187" i="1" a="1"/>
  <c r="R187" i="1" s="1"/>
  <c r="R188" i="1" a="1"/>
  <c r="R188" i="1" s="1"/>
  <c r="R189" i="1" a="1"/>
  <c r="R189" i="1" s="1"/>
  <c r="R190" i="1" a="1"/>
  <c r="R190" i="1" s="1"/>
  <c r="R191" i="1" a="1"/>
  <c r="R191" i="1" s="1"/>
  <c r="R192" i="1" a="1"/>
  <c r="R192" i="1" s="1"/>
  <c r="R193" i="1" a="1"/>
  <c r="R193" i="1" s="1"/>
  <c r="R194" i="1" a="1"/>
  <c r="R194" i="1" s="1"/>
  <c r="R195" i="1" a="1"/>
  <c r="R195" i="1" s="1"/>
  <c r="R196" i="1" a="1"/>
  <c r="R196" i="1" s="1"/>
  <c r="R197" i="1" a="1"/>
  <c r="R197" i="1" s="1"/>
  <c r="R198" i="1" a="1"/>
  <c r="R198" i="1" s="1"/>
  <c r="R199" i="1" a="1"/>
  <c r="R199" i="1" s="1"/>
  <c r="R200" i="1" a="1"/>
  <c r="R200" i="1" s="1"/>
  <c r="R201" i="1" a="1"/>
  <c r="R201" i="1" s="1"/>
  <c r="R202" i="1" a="1"/>
  <c r="R202" i="1" s="1"/>
  <c r="R203" i="1" a="1"/>
  <c r="R203" i="1" s="1"/>
  <c r="R204" i="1" a="1"/>
  <c r="R204" i="1" s="1"/>
  <c r="R205" i="1" a="1"/>
  <c r="R205" i="1" s="1"/>
  <c r="R206" i="1" a="1"/>
  <c r="R206" i="1" s="1"/>
  <c r="R207" i="1" a="1"/>
  <c r="R207" i="1" s="1"/>
  <c r="R208" i="1" a="1"/>
  <c r="R208" i="1" s="1"/>
  <c r="R209" i="1" a="1"/>
  <c r="R209" i="1" s="1"/>
  <c r="R210" i="1" a="1"/>
  <c r="R210" i="1" s="1"/>
  <c r="R211" i="1" a="1"/>
  <c r="R211" i="1" s="1"/>
  <c r="R212" i="1" a="1"/>
  <c r="R212" i="1" s="1"/>
  <c r="R213" i="1" a="1"/>
  <c r="R213" i="1" s="1"/>
  <c r="R214" i="1" a="1"/>
  <c r="R214" i="1" s="1"/>
  <c r="R215" i="1" a="1"/>
  <c r="R215" i="1" s="1"/>
  <c r="R216" i="1" a="1"/>
  <c r="R216" i="1" s="1"/>
  <c r="R217" i="1" a="1"/>
  <c r="R217" i="1" s="1"/>
  <c r="R218" i="1" a="1"/>
  <c r="R218" i="1" s="1"/>
  <c r="R219" i="1" a="1"/>
  <c r="R219" i="1" s="1"/>
  <c r="R220" i="1" a="1"/>
  <c r="R220" i="1" s="1"/>
  <c r="R221" i="1" a="1"/>
  <c r="R221" i="1" s="1"/>
  <c r="R222" i="1" a="1"/>
  <c r="R222" i="1" s="1"/>
  <c r="R223" i="1" a="1"/>
  <c r="R223" i="1" s="1"/>
  <c r="R224" i="1" a="1"/>
  <c r="R224" i="1" s="1"/>
  <c r="R225" i="1" a="1"/>
  <c r="R225" i="1" s="1"/>
  <c r="R226" i="1" a="1"/>
  <c r="R226" i="1" s="1"/>
  <c r="R227" i="1" a="1"/>
  <c r="R227" i="1" s="1"/>
  <c r="R228" i="1" a="1"/>
  <c r="R228" i="1" s="1"/>
  <c r="R229" i="1" a="1"/>
  <c r="R229" i="1" s="1"/>
  <c r="R230" i="1" a="1"/>
  <c r="R230" i="1" s="1"/>
  <c r="R231" i="1" a="1"/>
  <c r="R231" i="1" s="1"/>
  <c r="R232" i="1" a="1"/>
  <c r="R232" i="1" s="1"/>
  <c r="R233" i="1" a="1"/>
  <c r="R233" i="1" s="1"/>
  <c r="R234" i="1" a="1"/>
  <c r="R234" i="1" s="1"/>
  <c r="R235" i="1" a="1"/>
  <c r="R235" i="1" s="1"/>
  <c r="R236" i="1" a="1"/>
  <c r="R236" i="1" s="1"/>
  <c r="R237" i="1" a="1"/>
  <c r="R237" i="1" s="1"/>
  <c r="R238" i="1" a="1"/>
  <c r="R238" i="1" s="1"/>
  <c r="R239" i="1" a="1"/>
  <c r="R239" i="1" s="1"/>
  <c r="R240" i="1" a="1"/>
  <c r="R240" i="1" s="1"/>
  <c r="R241" i="1" a="1"/>
  <c r="R241" i="1" s="1"/>
  <c r="R242" i="1" a="1"/>
  <c r="R242" i="1" s="1"/>
  <c r="R243" i="1" a="1"/>
  <c r="R243" i="1" s="1"/>
  <c r="R244" i="1" a="1"/>
  <c r="R244" i="1" s="1"/>
  <c r="R245" i="1" a="1"/>
  <c r="R245" i="1" s="1"/>
  <c r="R246" i="1" a="1"/>
  <c r="R246" i="1" s="1"/>
  <c r="R247" i="1" a="1"/>
  <c r="R247" i="1" s="1"/>
  <c r="R248" i="1" a="1"/>
  <c r="R248" i="1" s="1"/>
  <c r="R249" i="1" a="1"/>
  <c r="R249" i="1" s="1"/>
  <c r="R250" i="1" a="1"/>
  <c r="R250" i="1" s="1"/>
  <c r="R251" i="1" a="1"/>
  <c r="R251" i="1" s="1"/>
  <c r="R252" i="1" a="1"/>
  <c r="R252" i="1" s="1"/>
  <c r="R253" i="1" a="1"/>
  <c r="R253" i="1" s="1"/>
  <c r="R254" i="1" a="1"/>
  <c r="R254" i="1" s="1"/>
  <c r="R255" i="1" a="1"/>
  <c r="R255" i="1" s="1"/>
  <c r="R256" i="1" a="1"/>
  <c r="R256" i="1" s="1"/>
  <c r="R257" i="1" a="1"/>
  <c r="R257" i="1" s="1"/>
  <c r="R258" i="1" a="1"/>
  <c r="R258" i="1" s="1"/>
  <c r="R259" i="1" a="1"/>
  <c r="R259" i="1" s="1"/>
  <c r="R260" i="1" a="1"/>
  <c r="R260" i="1" s="1"/>
  <c r="R261" i="1" a="1"/>
  <c r="R261" i="1" s="1"/>
  <c r="R262" i="1" a="1"/>
  <c r="R262" i="1" s="1"/>
  <c r="R263" i="1" a="1"/>
  <c r="R263" i="1" s="1"/>
  <c r="R264" i="1" a="1"/>
  <c r="R264" i="1" s="1"/>
  <c r="R265" i="1" a="1"/>
  <c r="R265" i="1" s="1"/>
  <c r="R266" i="1" a="1"/>
  <c r="R266" i="1" s="1"/>
  <c r="R267" i="1" a="1"/>
  <c r="R267" i="1" s="1"/>
  <c r="R268" i="1" a="1"/>
  <c r="R268" i="1" s="1"/>
  <c r="R269" i="1" a="1"/>
  <c r="R269" i="1" s="1"/>
  <c r="R270" i="1" a="1"/>
  <c r="R270" i="1" s="1"/>
  <c r="R271" i="1" a="1"/>
  <c r="R271" i="1" s="1"/>
  <c r="R272" i="1" a="1"/>
  <c r="R272" i="1" s="1"/>
  <c r="R273" i="1" a="1"/>
  <c r="R273" i="1" s="1"/>
  <c r="R274" i="1" a="1"/>
  <c r="R274" i="1" s="1"/>
  <c r="R275" i="1" a="1"/>
  <c r="R275" i="1" s="1"/>
  <c r="R276" i="1" a="1"/>
  <c r="R276" i="1" s="1"/>
  <c r="R277" i="1" a="1"/>
  <c r="R277" i="1" s="1"/>
  <c r="R278" i="1" a="1"/>
  <c r="R278" i="1" s="1"/>
  <c r="R279" i="1" a="1"/>
  <c r="R279" i="1" s="1"/>
  <c r="R280" i="1" a="1"/>
  <c r="R280" i="1" s="1"/>
  <c r="R281" i="1" a="1"/>
  <c r="R281" i="1" s="1"/>
  <c r="R282" i="1" a="1"/>
  <c r="R282" i="1" s="1"/>
  <c r="R283" i="1" a="1"/>
  <c r="R283" i="1" s="1"/>
  <c r="R284" i="1" a="1"/>
  <c r="R284" i="1" s="1"/>
  <c r="R285" i="1" a="1"/>
  <c r="R285" i="1" s="1"/>
  <c r="R286" i="1" a="1"/>
  <c r="R286" i="1" s="1"/>
  <c r="R287" i="1" a="1"/>
  <c r="R287" i="1" s="1"/>
  <c r="R288" i="1" a="1"/>
  <c r="R288" i="1" s="1"/>
  <c r="R289" i="1" a="1"/>
  <c r="R289" i="1" s="1"/>
  <c r="R290" i="1" a="1"/>
  <c r="R290" i="1" s="1"/>
  <c r="R291" i="1" a="1"/>
  <c r="R291" i="1" s="1"/>
  <c r="R292" i="1" a="1"/>
  <c r="R292" i="1" s="1"/>
  <c r="R293" i="1" a="1"/>
  <c r="R293" i="1" s="1"/>
  <c r="R294" i="1" a="1"/>
  <c r="R294" i="1" s="1"/>
  <c r="R295" i="1" a="1"/>
  <c r="R295" i="1" s="1"/>
  <c r="R296" i="1" a="1"/>
  <c r="R296" i="1" s="1"/>
  <c r="R297" i="1" a="1"/>
  <c r="R297" i="1" s="1"/>
  <c r="R298" i="1" a="1"/>
  <c r="R298" i="1" s="1"/>
  <c r="R299" i="1" a="1"/>
  <c r="R299" i="1" s="1"/>
  <c r="R300" i="1" a="1"/>
  <c r="R300" i="1" s="1"/>
  <c r="R301" i="1" a="1"/>
  <c r="R301" i="1" s="1"/>
  <c r="R302" i="1" a="1"/>
  <c r="R302" i="1" s="1"/>
  <c r="R303" i="1" a="1"/>
  <c r="R303" i="1" s="1"/>
  <c r="R304" i="1" a="1"/>
  <c r="R304" i="1" s="1"/>
  <c r="R305" i="1" a="1"/>
  <c r="R305" i="1" s="1"/>
  <c r="R306" i="1" a="1"/>
  <c r="R306" i="1" s="1"/>
  <c r="R307" i="1" a="1"/>
  <c r="R307" i="1" s="1"/>
  <c r="R308" i="1" a="1"/>
  <c r="R308" i="1" s="1"/>
  <c r="R309" i="1" a="1"/>
  <c r="R309" i="1" s="1"/>
  <c r="R310" i="1" a="1"/>
  <c r="R310" i="1" s="1"/>
  <c r="R311" i="1" a="1"/>
  <c r="R311" i="1" s="1"/>
  <c r="R312" i="1" a="1"/>
  <c r="R312" i="1" s="1"/>
  <c r="R313" i="1" a="1"/>
  <c r="R313" i="1" s="1"/>
  <c r="R314" i="1" a="1"/>
  <c r="R314" i="1" s="1"/>
  <c r="R315" i="1" a="1"/>
  <c r="R315" i="1" s="1"/>
  <c r="R316" i="1" a="1"/>
  <c r="R316" i="1" s="1"/>
  <c r="R317" i="1" a="1"/>
  <c r="R317" i="1" s="1"/>
  <c r="R318" i="1" a="1"/>
  <c r="R318" i="1" s="1"/>
  <c r="R319" i="1" a="1"/>
  <c r="R319" i="1" s="1"/>
  <c r="R320" i="1" a="1"/>
  <c r="R320" i="1" s="1"/>
  <c r="R321" i="1" a="1"/>
  <c r="R321" i="1" s="1"/>
  <c r="R322" i="1" a="1"/>
  <c r="R322" i="1" s="1"/>
  <c r="R323" i="1" a="1"/>
  <c r="R323" i="1" s="1"/>
  <c r="R324" i="1" a="1"/>
  <c r="R324" i="1" s="1"/>
  <c r="R325" i="1" a="1"/>
  <c r="R325" i="1" s="1"/>
  <c r="R326" i="1" a="1"/>
  <c r="R326" i="1" s="1"/>
  <c r="R327" i="1" a="1"/>
  <c r="R327" i="1" s="1"/>
  <c r="R328" i="1" a="1"/>
  <c r="R328" i="1" s="1"/>
  <c r="R329" i="1" a="1"/>
  <c r="R329" i="1" s="1"/>
  <c r="R330" i="1" a="1"/>
  <c r="R330" i="1" s="1"/>
  <c r="R331" i="1" a="1"/>
  <c r="R331" i="1" s="1"/>
  <c r="R332" i="1" a="1"/>
  <c r="R332" i="1" s="1"/>
  <c r="R333" i="1" a="1"/>
  <c r="R333" i="1" s="1"/>
  <c r="R334" i="1" a="1"/>
  <c r="R334" i="1" s="1"/>
  <c r="R335" i="1" a="1"/>
  <c r="R335" i="1" s="1"/>
  <c r="R336" i="1" a="1"/>
  <c r="R336" i="1" s="1"/>
  <c r="R337" i="1" a="1"/>
  <c r="R337" i="1" s="1"/>
  <c r="R338" i="1" a="1"/>
  <c r="R338" i="1" s="1"/>
  <c r="R339" i="1" a="1"/>
  <c r="R339" i="1" s="1"/>
  <c r="R340" i="1" a="1"/>
  <c r="R340" i="1" s="1"/>
  <c r="R341" i="1" a="1"/>
  <c r="R341" i="1" s="1"/>
  <c r="R342" i="1" a="1"/>
  <c r="R342" i="1" s="1"/>
  <c r="R343" i="1" a="1"/>
  <c r="R343" i="1" s="1"/>
  <c r="R344" i="1" a="1"/>
  <c r="R344" i="1" s="1"/>
  <c r="R345" i="1" a="1"/>
  <c r="R345" i="1" s="1"/>
  <c r="R346" i="1" a="1"/>
  <c r="R346" i="1" s="1"/>
  <c r="R347" i="1" a="1"/>
  <c r="R347" i="1" s="1"/>
  <c r="R348" i="1" a="1"/>
  <c r="R348" i="1" s="1"/>
  <c r="R349" i="1" a="1"/>
  <c r="R349" i="1" s="1"/>
  <c r="R350" i="1" a="1"/>
  <c r="R350" i="1" s="1"/>
  <c r="R351" i="1" a="1"/>
  <c r="R351" i="1" s="1"/>
  <c r="R352" i="1" a="1"/>
  <c r="R352" i="1" s="1"/>
  <c r="R353" i="1" a="1"/>
  <c r="R353" i="1" s="1"/>
  <c r="R354" i="1" a="1"/>
  <c r="R354" i="1" s="1"/>
  <c r="R355" i="1" a="1"/>
  <c r="R355" i="1" s="1"/>
  <c r="R356" i="1" a="1"/>
  <c r="R356" i="1" s="1"/>
  <c r="R357" i="1" a="1"/>
  <c r="R357" i="1" s="1"/>
  <c r="R358" i="1" a="1"/>
  <c r="R358" i="1" s="1"/>
  <c r="R359" i="1" a="1"/>
  <c r="R359" i="1" s="1"/>
  <c r="R360" i="1" a="1"/>
  <c r="R360" i="1" s="1"/>
  <c r="R361" i="1" a="1"/>
  <c r="R361" i="1" s="1"/>
  <c r="R362" i="1" a="1"/>
  <c r="R362" i="1" s="1"/>
  <c r="R363" i="1" a="1"/>
  <c r="R363" i="1" s="1"/>
  <c r="R364" i="1" a="1"/>
  <c r="R364" i="1" s="1"/>
  <c r="R365" i="1" a="1"/>
  <c r="R365" i="1" s="1"/>
  <c r="R366" i="1" a="1"/>
  <c r="R366" i="1" s="1"/>
  <c r="R367" i="1" a="1"/>
  <c r="R367" i="1" s="1"/>
  <c r="R368" i="1" a="1"/>
  <c r="R368" i="1" s="1"/>
  <c r="R369" i="1" a="1"/>
  <c r="R369" i="1" s="1"/>
  <c r="R370" i="1" a="1"/>
  <c r="R370" i="1" s="1"/>
  <c r="R371" i="1" a="1"/>
  <c r="R371" i="1" s="1"/>
  <c r="R372" i="1" a="1"/>
  <c r="R372" i="1" s="1"/>
  <c r="R373" i="1" a="1"/>
  <c r="R373" i="1" s="1"/>
  <c r="R374" i="1" a="1"/>
  <c r="R374" i="1" s="1"/>
  <c r="R375" i="1" a="1"/>
  <c r="R375" i="1" s="1"/>
  <c r="R376" i="1" a="1"/>
  <c r="R376" i="1" s="1"/>
  <c r="R377" i="1" a="1"/>
  <c r="R377" i="1" s="1"/>
  <c r="R378" i="1" a="1"/>
  <c r="R378" i="1" s="1"/>
  <c r="R379" i="1" a="1"/>
  <c r="R379" i="1" s="1"/>
  <c r="R380" i="1" a="1"/>
  <c r="R380" i="1" s="1"/>
  <c r="R381" i="1" a="1"/>
  <c r="R381" i="1" s="1"/>
  <c r="R382" i="1" a="1"/>
  <c r="R382" i="1" s="1"/>
  <c r="R383" i="1" a="1"/>
  <c r="R383" i="1" s="1"/>
  <c r="R384" i="1" a="1"/>
  <c r="R384" i="1" s="1"/>
  <c r="R385" i="1" a="1"/>
  <c r="R385" i="1" s="1"/>
  <c r="R386" i="1" a="1"/>
  <c r="R386" i="1" s="1"/>
  <c r="R387" i="1" a="1"/>
  <c r="R387" i="1" s="1"/>
  <c r="R388" i="1" a="1"/>
  <c r="R388" i="1" s="1"/>
  <c r="R389" i="1" a="1"/>
  <c r="R389" i="1" s="1"/>
  <c r="R390" i="1" a="1"/>
  <c r="R390" i="1" s="1"/>
  <c r="R391" i="1" a="1"/>
  <c r="R391" i="1" s="1"/>
  <c r="R392" i="1" a="1"/>
  <c r="R392" i="1" s="1"/>
  <c r="R393" i="1" a="1"/>
  <c r="R393" i="1" s="1"/>
  <c r="R394" i="1" a="1"/>
  <c r="R394" i="1" s="1"/>
  <c r="R395" i="1" a="1"/>
  <c r="R395" i="1" s="1"/>
  <c r="R396" i="1" a="1"/>
  <c r="R396" i="1" s="1"/>
  <c r="R397" i="1" a="1"/>
  <c r="R397" i="1" s="1"/>
  <c r="R398" i="1" a="1"/>
  <c r="R398" i="1" s="1"/>
  <c r="R399" i="1" a="1"/>
  <c r="R399" i="1" s="1"/>
  <c r="R400" i="1" a="1"/>
  <c r="R400" i="1" s="1"/>
  <c r="R401" i="1" a="1"/>
  <c r="R401" i="1" s="1"/>
  <c r="R402" i="1" a="1"/>
  <c r="R402" i="1" s="1"/>
  <c r="R403" i="1" a="1"/>
  <c r="R403" i="1" s="1"/>
  <c r="R404" i="1" a="1"/>
  <c r="R404" i="1" s="1"/>
  <c r="R405" i="1" a="1"/>
  <c r="R405" i="1" s="1"/>
  <c r="R406" i="1" a="1"/>
  <c r="R406" i="1" s="1"/>
  <c r="R407" i="1" a="1"/>
  <c r="R407" i="1" s="1"/>
  <c r="R408" i="1" a="1"/>
  <c r="R408" i="1" s="1"/>
  <c r="R409" i="1" a="1"/>
  <c r="R409" i="1" s="1"/>
  <c r="R410" i="1" a="1"/>
  <c r="R410" i="1" s="1"/>
  <c r="R411" i="1" a="1"/>
  <c r="R411" i="1" s="1"/>
  <c r="R412" i="1" a="1"/>
  <c r="R412" i="1" s="1"/>
  <c r="R413" i="1" a="1"/>
  <c r="R413" i="1" s="1"/>
  <c r="R414" i="1" a="1"/>
  <c r="R414" i="1" s="1"/>
  <c r="R415" i="1" a="1"/>
  <c r="R415" i="1" s="1"/>
  <c r="R416" i="1" a="1"/>
  <c r="R416" i="1" s="1"/>
  <c r="R417" i="1" a="1"/>
  <c r="R417" i="1" s="1"/>
  <c r="R418" i="1" a="1"/>
  <c r="R418" i="1" s="1"/>
  <c r="R419" i="1" a="1"/>
  <c r="R419" i="1" s="1"/>
  <c r="R420" i="1" a="1"/>
  <c r="R420" i="1" s="1"/>
  <c r="R421" i="1" a="1"/>
  <c r="R421" i="1" s="1"/>
  <c r="R422" i="1" a="1"/>
  <c r="R422" i="1" s="1"/>
  <c r="R423" i="1" a="1"/>
  <c r="R423" i="1" s="1"/>
  <c r="R424" i="1" a="1"/>
  <c r="R424" i="1" s="1"/>
  <c r="R425" i="1" a="1"/>
  <c r="R425" i="1" s="1"/>
  <c r="R426" i="1" a="1"/>
  <c r="R426" i="1" s="1"/>
  <c r="R427" i="1" a="1"/>
  <c r="R427" i="1" s="1"/>
  <c r="R428" i="1" a="1"/>
  <c r="R428" i="1" s="1"/>
  <c r="R429" i="1" a="1"/>
  <c r="R429" i="1" s="1"/>
  <c r="R430" i="1" a="1"/>
  <c r="R430" i="1" s="1"/>
  <c r="R431" i="1" a="1"/>
  <c r="R431" i="1" s="1"/>
  <c r="R432" i="1" a="1"/>
  <c r="R432" i="1" s="1"/>
  <c r="R433" i="1" a="1"/>
  <c r="R433" i="1" s="1"/>
  <c r="R434" i="1" a="1"/>
  <c r="R434" i="1" s="1"/>
  <c r="R435" i="1" a="1"/>
  <c r="R435" i="1" s="1"/>
  <c r="R436" i="1" a="1"/>
  <c r="R436" i="1" s="1"/>
  <c r="R437" i="1" a="1"/>
  <c r="R437" i="1" s="1"/>
  <c r="R438" i="1" a="1"/>
  <c r="R438" i="1" s="1"/>
  <c r="R439" i="1" a="1"/>
  <c r="R439" i="1" s="1"/>
  <c r="R440" i="1" a="1"/>
  <c r="R440" i="1" s="1"/>
  <c r="R441" i="1" a="1"/>
  <c r="R441" i="1" s="1"/>
  <c r="R442" i="1" a="1"/>
  <c r="R442" i="1" s="1"/>
  <c r="R443" i="1" a="1"/>
  <c r="R443" i="1" s="1"/>
  <c r="R444" i="1" a="1"/>
  <c r="R444" i="1" s="1"/>
  <c r="R445" i="1" a="1"/>
  <c r="R445" i="1" s="1"/>
  <c r="R446" i="1" a="1"/>
  <c r="R446" i="1" s="1"/>
  <c r="R447" i="1" a="1"/>
  <c r="R447" i="1" s="1"/>
  <c r="R448" i="1" a="1"/>
  <c r="R448" i="1" s="1"/>
  <c r="R449" i="1" a="1"/>
  <c r="R449" i="1" s="1"/>
  <c r="R450" i="1" a="1"/>
  <c r="R450" i="1" s="1"/>
  <c r="R451" i="1" a="1"/>
  <c r="R451" i="1" s="1"/>
  <c r="R452" i="1" a="1"/>
  <c r="R452" i="1" s="1"/>
  <c r="R453" i="1" a="1"/>
  <c r="R453" i="1" s="1"/>
  <c r="R454" i="1" a="1"/>
  <c r="R454" i="1" s="1"/>
  <c r="R455" i="1" a="1"/>
  <c r="R455" i="1" s="1"/>
  <c r="R456" i="1" a="1"/>
  <c r="R456" i="1" s="1"/>
  <c r="R457" i="1" a="1"/>
  <c r="R457" i="1" s="1"/>
  <c r="R458" i="1" a="1"/>
  <c r="R458" i="1" s="1"/>
  <c r="R459" i="1" a="1"/>
  <c r="R459" i="1" s="1"/>
  <c r="R460" i="1" a="1"/>
  <c r="R460" i="1" s="1"/>
  <c r="R461" i="1" a="1"/>
  <c r="R461" i="1" s="1"/>
  <c r="R462" i="1" a="1"/>
  <c r="R462" i="1" s="1"/>
  <c r="R463" i="1" a="1"/>
  <c r="R463" i="1" s="1"/>
  <c r="R464" i="1" a="1"/>
  <c r="R464" i="1" s="1"/>
  <c r="R465" i="1" a="1"/>
  <c r="R465" i="1" s="1"/>
  <c r="R466" i="1" a="1"/>
  <c r="R466" i="1" s="1"/>
  <c r="R467" i="1" a="1"/>
  <c r="R467" i="1" s="1"/>
  <c r="R468" i="1" a="1"/>
  <c r="R468" i="1" s="1"/>
  <c r="R469" i="1" a="1"/>
  <c r="R469" i="1" s="1"/>
  <c r="R470" i="1" a="1"/>
  <c r="R470" i="1" s="1"/>
  <c r="R471" i="1" a="1"/>
  <c r="R471" i="1" s="1"/>
  <c r="R472" i="1" a="1"/>
  <c r="R472" i="1" s="1"/>
  <c r="R473" i="1" a="1"/>
  <c r="R473" i="1" s="1"/>
  <c r="R474" i="1" a="1"/>
  <c r="R474" i="1" s="1"/>
  <c r="R475" i="1" a="1"/>
  <c r="R475" i="1" s="1"/>
  <c r="R476" i="1" a="1"/>
  <c r="R476" i="1" s="1"/>
  <c r="R477" i="1" a="1"/>
  <c r="R477" i="1" s="1"/>
  <c r="R478" i="1" a="1"/>
  <c r="R478" i="1" s="1"/>
  <c r="R479" i="1" a="1"/>
  <c r="R479" i="1" s="1"/>
  <c r="R480" i="1" a="1"/>
  <c r="R480" i="1" s="1"/>
  <c r="R481" i="1" a="1"/>
  <c r="R481" i="1" s="1"/>
  <c r="R482" i="1" a="1"/>
  <c r="R482" i="1" s="1"/>
  <c r="R483" i="1" a="1"/>
  <c r="R483" i="1" s="1"/>
  <c r="R484" i="1" a="1"/>
  <c r="R484" i="1" s="1"/>
  <c r="R485" i="1" a="1"/>
  <c r="R485" i="1" s="1"/>
  <c r="R486" i="1" a="1"/>
  <c r="R486" i="1" s="1"/>
  <c r="R487" i="1" a="1"/>
  <c r="R487" i="1" s="1"/>
  <c r="R488" i="1" a="1"/>
  <c r="R488" i="1" s="1"/>
  <c r="R489" i="1" a="1"/>
  <c r="R489" i="1" s="1"/>
  <c r="R490" i="1" a="1"/>
  <c r="R490" i="1" s="1"/>
  <c r="R491" i="1" a="1"/>
  <c r="R491" i="1" s="1"/>
  <c r="R492" i="1" a="1"/>
  <c r="R492" i="1" s="1"/>
  <c r="R493" i="1" a="1"/>
  <c r="R493" i="1" s="1"/>
  <c r="R494" i="1" a="1"/>
  <c r="R494" i="1" s="1"/>
  <c r="R495" i="1" a="1"/>
  <c r="R495" i="1" s="1"/>
  <c r="R496" i="1" a="1"/>
  <c r="R496" i="1" s="1"/>
  <c r="R497" i="1" a="1"/>
  <c r="R497" i="1" s="1"/>
  <c r="R498" i="1" a="1"/>
  <c r="R498" i="1" s="1"/>
  <c r="R499" i="1" a="1"/>
  <c r="R499" i="1" s="1"/>
  <c r="R500" i="1" a="1"/>
  <c r="R500" i="1" s="1"/>
  <c r="R501" i="1" a="1"/>
  <c r="R501" i="1" s="1"/>
  <c r="R502" i="1" a="1"/>
  <c r="R502" i="1" s="1"/>
  <c r="R503" i="1" a="1"/>
  <c r="R503" i="1" s="1"/>
  <c r="R504" i="1" a="1"/>
  <c r="R504" i="1" s="1"/>
  <c r="R505" i="1" a="1"/>
  <c r="R505" i="1" s="1"/>
  <c r="R506" i="1" a="1"/>
  <c r="R506" i="1" s="1"/>
  <c r="R507" i="1" a="1"/>
  <c r="R507" i="1" s="1"/>
  <c r="R508" i="1" a="1"/>
  <c r="R508" i="1" s="1"/>
  <c r="R509" i="1" a="1"/>
  <c r="R509" i="1" s="1"/>
  <c r="R510" i="1" a="1"/>
  <c r="R510" i="1" s="1"/>
  <c r="R511" i="1" a="1"/>
  <c r="R511" i="1" s="1"/>
  <c r="R512" i="1" a="1"/>
  <c r="R512" i="1" s="1"/>
  <c r="R513" i="1" a="1"/>
  <c r="R513" i="1" s="1"/>
  <c r="R514" i="1" a="1"/>
  <c r="R514" i="1" s="1"/>
  <c r="R515" i="1" a="1"/>
  <c r="R515" i="1" s="1"/>
  <c r="R516" i="1" a="1"/>
  <c r="R516" i="1" s="1"/>
  <c r="R517" i="1" a="1"/>
  <c r="R517" i="1" s="1"/>
  <c r="R518" i="1" a="1"/>
  <c r="R518" i="1" s="1"/>
  <c r="R519" i="1" a="1"/>
  <c r="R519" i="1" s="1"/>
  <c r="R520" i="1" a="1"/>
  <c r="R520" i="1" s="1"/>
  <c r="R521" i="1" a="1"/>
  <c r="R521" i="1" s="1"/>
  <c r="R522" i="1" a="1"/>
  <c r="R522" i="1" s="1"/>
  <c r="R523" i="1" a="1"/>
  <c r="R523" i="1" s="1"/>
  <c r="R524" i="1" a="1"/>
  <c r="R524" i="1" s="1"/>
  <c r="R525" i="1" a="1"/>
  <c r="R525" i="1" s="1"/>
  <c r="R526" i="1" a="1"/>
  <c r="R526" i="1" s="1"/>
  <c r="R527" i="1" a="1"/>
  <c r="R527" i="1" s="1"/>
  <c r="R528" i="1" a="1"/>
  <c r="R528" i="1" s="1"/>
  <c r="R529" i="1" a="1"/>
  <c r="R529" i="1" s="1"/>
  <c r="R530" i="1" a="1"/>
  <c r="R530" i="1" s="1"/>
  <c r="R531" i="1" a="1"/>
  <c r="R531" i="1" s="1"/>
  <c r="R532" i="1" a="1"/>
  <c r="R532" i="1" s="1"/>
  <c r="R533" i="1" a="1"/>
  <c r="R533" i="1" s="1"/>
  <c r="R534" i="1" a="1"/>
  <c r="R534" i="1" s="1"/>
  <c r="R535" i="1" a="1"/>
  <c r="R535" i="1" s="1"/>
  <c r="R536" i="1" a="1"/>
  <c r="R536" i="1" s="1"/>
  <c r="R537" i="1" a="1"/>
  <c r="R537" i="1" s="1"/>
  <c r="R538" i="1" a="1"/>
  <c r="R538" i="1" s="1"/>
  <c r="R539" i="1" a="1"/>
  <c r="R539" i="1" s="1"/>
  <c r="R540" i="1" a="1"/>
  <c r="R540" i="1" s="1"/>
  <c r="R541" i="1" a="1"/>
  <c r="R541" i="1" s="1"/>
  <c r="R542" i="1" a="1"/>
  <c r="R542" i="1" s="1"/>
  <c r="R543" i="1" a="1"/>
  <c r="R543" i="1" s="1"/>
  <c r="R544" i="1" a="1"/>
  <c r="R544" i="1" s="1"/>
  <c r="R545" i="1" a="1"/>
  <c r="R545" i="1" s="1"/>
  <c r="R546" i="1" a="1"/>
  <c r="R546" i="1" s="1"/>
  <c r="R547" i="1" a="1"/>
  <c r="R547" i="1" s="1"/>
  <c r="R548" i="1" a="1"/>
  <c r="R548" i="1" s="1"/>
  <c r="R549" i="1" a="1"/>
  <c r="R549" i="1" s="1"/>
  <c r="R550" i="1" a="1"/>
  <c r="R550" i="1" s="1"/>
  <c r="R551" i="1" a="1"/>
  <c r="R551" i="1" s="1"/>
  <c r="R552" i="1" a="1"/>
  <c r="R552" i="1" s="1"/>
  <c r="R553" i="1" a="1"/>
  <c r="R553" i="1" s="1"/>
  <c r="R554" i="1" a="1"/>
  <c r="R554" i="1" s="1"/>
  <c r="R555" i="1" a="1"/>
  <c r="R555" i="1" s="1"/>
  <c r="R556" i="1" a="1"/>
  <c r="R556" i="1" s="1"/>
  <c r="R557" i="1" a="1"/>
  <c r="R557" i="1" s="1"/>
  <c r="R558" i="1" a="1"/>
  <c r="R558" i="1" s="1"/>
  <c r="R559" i="1" a="1"/>
  <c r="R559" i="1" s="1"/>
  <c r="R560" i="1" a="1"/>
  <c r="R560" i="1" s="1"/>
  <c r="R561" i="1" a="1"/>
  <c r="R561" i="1" s="1"/>
  <c r="R562" i="1" a="1"/>
  <c r="R562" i="1" s="1"/>
  <c r="R563" i="1" a="1"/>
  <c r="R563" i="1" s="1"/>
  <c r="R564" i="1" a="1"/>
  <c r="R564" i="1" s="1"/>
  <c r="R565" i="1" a="1"/>
  <c r="R565" i="1" s="1"/>
  <c r="R566" i="1" a="1"/>
  <c r="R566" i="1" s="1"/>
  <c r="R567" i="1" a="1"/>
  <c r="R567" i="1" s="1"/>
  <c r="R568" i="1" a="1"/>
  <c r="R568" i="1" s="1"/>
  <c r="R569" i="1" a="1"/>
  <c r="R569" i="1" s="1"/>
  <c r="R570" i="1" a="1"/>
  <c r="R570" i="1" s="1"/>
  <c r="R571" i="1" a="1"/>
  <c r="R571" i="1" s="1"/>
  <c r="R572" i="1" a="1"/>
  <c r="R572" i="1" s="1"/>
  <c r="R573" i="1" a="1"/>
  <c r="R573" i="1" s="1"/>
  <c r="R574" i="1" a="1"/>
  <c r="R574" i="1" s="1"/>
  <c r="R575" i="1" a="1"/>
  <c r="R575" i="1" s="1"/>
  <c r="R576" i="1" a="1"/>
  <c r="R576" i="1" s="1"/>
  <c r="R577" i="1" a="1"/>
  <c r="R577" i="1" s="1"/>
  <c r="R578" i="1" a="1"/>
  <c r="R578" i="1" s="1"/>
  <c r="R579" i="1" a="1"/>
  <c r="R579" i="1" s="1"/>
  <c r="R580" i="1" a="1"/>
  <c r="R580" i="1" s="1"/>
  <c r="R581" i="1" a="1"/>
  <c r="R581" i="1" s="1"/>
  <c r="R582" i="1" a="1"/>
  <c r="R582" i="1" s="1"/>
  <c r="R583" i="1" a="1"/>
  <c r="R583" i="1" s="1"/>
  <c r="R584" i="1" a="1"/>
  <c r="R584" i="1" s="1"/>
  <c r="R585" i="1" a="1"/>
  <c r="R585" i="1" s="1"/>
  <c r="R586" i="1" a="1"/>
  <c r="R586" i="1" s="1"/>
  <c r="R587" i="1" a="1"/>
  <c r="R587" i="1" s="1"/>
  <c r="R588" i="1" a="1"/>
  <c r="R588" i="1" s="1"/>
  <c r="R589" i="1" a="1"/>
  <c r="R589" i="1" s="1"/>
  <c r="R590" i="1" a="1"/>
  <c r="R590" i="1" s="1"/>
  <c r="R591" i="1" a="1"/>
  <c r="R591" i="1" s="1"/>
  <c r="R592" i="1" a="1"/>
  <c r="R592" i="1" s="1"/>
  <c r="R593" i="1" a="1"/>
  <c r="R593" i="1" s="1"/>
  <c r="R594" i="1" a="1"/>
  <c r="R594" i="1" s="1"/>
  <c r="R595" i="1" a="1"/>
  <c r="R595" i="1" s="1"/>
  <c r="R596" i="1" a="1"/>
  <c r="R596" i="1" s="1"/>
  <c r="R597" i="1" a="1"/>
  <c r="R597" i="1" s="1"/>
  <c r="R598" i="1" a="1"/>
  <c r="R598" i="1" s="1"/>
  <c r="R599" i="1" a="1"/>
  <c r="R599" i="1" s="1"/>
  <c r="R600" i="1" a="1"/>
  <c r="R600" i="1" s="1"/>
  <c r="R601" i="1" a="1"/>
  <c r="R601" i="1" s="1"/>
  <c r="R602" i="1" a="1"/>
  <c r="R602" i="1" s="1"/>
  <c r="R603" i="1" a="1"/>
  <c r="R603" i="1" s="1"/>
  <c r="R604" i="1" a="1"/>
  <c r="R604" i="1" s="1"/>
  <c r="R605" i="1" a="1"/>
  <c r="R605" i="1" s="1"/>
  <c r="R606" i="1" a="1"/>
  <c r="R606" i="1" s="1"/>
  <c r="R607" i="1" a="1"/>
  <c r="R607" i="1" s="1"/>
  <c r="R608" i="1" a="1"/>
  <c r="R608" i="1" s="1"/>
  <c r="R609" i="1" a="1"/>
  <c r="R609" i="1" s="1"/>
  <c r="R610" i="1" a="1"/>
  <c r="R610" i="1" s="1"/>
  <c r="R611" i="1" a="1"/>
  <c r="R611" i="1" s="1"/>
  <c r="R612" i="1" a="1"/>
  <c r="R612" i="1" s="1"/>
  <c r="R613" i="1" a="1"/>
  <c r="R613" i="1" s="1"/>
  <c r="R614" i="1" a="1"/>
  <c r="R614" i="1" s="1"/>
  <c r="R615" i="1" a="1"/>
  <c r="R615" i="1" s="1"/>
  <c r="R616" i="1" a="1"/>
  <c r="R616" i="1" s="1"/>
  <c r="R617" i="1" a="1"/>
  <c r="R617" i="1" s="1"/>
  <c r="R618" i="1" a="1"/>
  <c r="R618" i="1" s="1"/>
  <c r="R619" i="1" a="1"/>
  <c r="R619" i="1" s="1"/>
  <c r="R620" i="1" a="1"/>
  <c r="R620" i="1" s="1"/>
  <c r="R621" i="1" a="1"/>
  <c r="R621" i="1" s="1"/>
  <c r="R622" i="1" a="1"/>
  <c r="R622" i="1" s="1"/>
  <c r="R623" i="1" a="1"/>
  <c r="R623" i="1" s="1"/>
  <c r="R624" i="1" a="1"/>
  <c r="R624" i="1" s="1"/>
  <c r="R625" i="1" a="1"/>
  <c r="R625" i="1" s="1"/>
  <c r="R626" i="1" a="1"/>
  <c r="R626" i="1" s="1"/>
  <c r="R627" i="1" a="1"/>
  <c r="R627" i="1" s="1"/>
  <c r="R628" i="1" a="1"/>
  <c r="R628" i="1" s="1"/>
  <c r="R629" i="1" a="1"/>
  <c r="R629" i="1" s="1"/>
  <c r="R630" i="1" a="1"/>
  <c r="R630" i="1" s="1"/>
  <c r="R631" i="1" a="1"/>
  <c r="R631" i="1" s="1"/>
  <c r="R632" i="1" a="1"/>
  <c r="R632" i="1" s="1"/>
  <c r="R633" i="1" a="1"/>
  <c r="R633" i="1" s="1"/>
  <c r="R634" i="1" a="1"/>
  <c r="R634" i="1" s="1"/>
  <c r="R635" i="1" a="1"/>
  <c r="R635" i="1" s="1"/>
  <c r="R636" i="1" a="1"/>
  <c r="R636" i="1" s="1"/>
  <c r="R637" i="1" a="1"/>
  <c r="R637" i="1" s="1"/>
  <c r="R638" i="1" a="1"/>
  <c r="R638" i="1" s="1"/>
  <c r="R639" i="1" a="1"/>
  <c r="R639" i="1" s="1"/>
  <c r="R640" i="1" a="1"/>
  <c r="R640" i="1" s="1"/>
  <c r="R641" i="1" a="1"/>
  <c r="R641" i="1" s="1"/>
  <c r="R642" i="1" a="1"/>
  <c r="R642" i="1" s="1"/>
  <c r="R643" i="1" a="1"/>
  <c r="R643" i="1" s="1"/>
  <c r="R644" i="1" a="1"/>
  <c r="R644" i="1" s="1"/>
  <c r="R645" i="1" a="1"/>
  <c r="R645" i="1" s="1"/>
  <c r="R646" i="1" a="1"/>
  <c r="R646" i="1" s="1"/>
  <c r="R647" i="1" a="1"/>
  <c r="R647" i="1" s="1"/>
  <c r="R648" i="1" a="1"/>
  <c r="R648" i="1" s="1"/>
  <c r="R649" i="1" a="1"/>
  <c r="R649" i="1" s="1"/>
  <c r="R650" i="1" a="1"/>
  <c r="R650" i="1" s="1"/>
  <c r="R651" i="1" a="1"/>
  <c r="R651" i="1" s="1"/>
  <c r="R652" i="1" a="1"/>
  <c r="R652" i="1" s="1"/>
  <c r="R653" i="1" a="1"/>
  <c r="R653" i="1" s="1"/>
  <c r="R654" i="1" a="1"/>
  <c r="R654" i="1" s="1"/>
  <c r="R655" i="1" a="1"/>
  <c r="R655" i="1" s="1"/>
  <c r="R656" i="1" a="1"/>
  <c r="R656" i="1" s="1"/>
  <c r="R657" i="1" a="1"/>
  <c r="R657" i="1" s="1"/>
  <c r="R658" i="1" a="1"/>
  <c r="R658" i="1" s="1"/>
  <c r="R659" i="1" a="1"/>
  <c r="R659" i="1" s="1"/>
  <c r="R660" i="1" a="1"/>
  <c r="R660" i="1" s="1"/>
  <c r="R661" i="1" a="1"/>
  <c r="R661" i="1" s="1"/>
  <c r="R662" i="1" a="1"/>
  <c r="R662" i="1" s="1"/>
  <c r="R663" i="1" a="1"/>
  <c r="R663" i="1" s="1"/>
  <c r="R664" i="1" a="1"/>
  <c r="R664" i="1" s="1"/>
  <c r="R665" i="1" a="1"/>
  <c r="R665" i="1" s="1"/>
  <c r="R666" i="1" a="1"/>
  <c r="R666" i="1" s="1"/>
  <c r="R667" i="1" a="1"/>
  <c r="R667" i="1" s="1"/>
  <c r="R668" i="1" a="1"/>
  <c r="R668" i="1" s="1"/>
  <c r="R669" i="1" a="1"/>
  <c r="R669" i="1" s="1"/>
  <c r="R670" i="1" a="1"/>
  <c r="R670" i="1" s="1"/>
  <c r="R671" i="1" a="1"/>
  <c r="R671" i="1" s="1"/>
  <c r="R672" i="1" a="1"/>
  <c r="R672" i="1" s="1"/>
  <c r="R673" i="1" a="1"/>
  <c r="R673" i="1" s="1"/>
  <c r="R674" i="1" a="1"/>
  <c r="R674" i="1" s="1"/>
  <c r="R675" i="1" a="1"/>
  <c r="R675" i="1" s="1"/>
  <c r="R676" i="1" a="1"/>
  <c r="R676" i="1" s="1"/>
  <c r="R677" i="1" a="1"/>
  <c r="R677" i="1" s="1"/>
  <c r="R678" i="1" a="1"/>
  <c r="R678" i="1" s="1"/>
  <c r="R679" i="1" a="1"/>
  <c r="R679" i="1" s="1"/>
  <c r="R680" i="1" a="1"/>
  <c r="R680" i="1" s="1"/>
  <c r="R681" i="1" a="1"/>
  <c r="R681" i="1" s="1"/>
  <c r="R682" i="1" a="1"/>
  <c r="R682" i="1" s="1"/>
  <c r="R683" i="1" a="1"/>
  <c r="R683" i="1" s="1"/>
  <c r="R684" i="1" a="1"/>
  <c r="R684" i="1" s="1"/>
  <c r="R685" i="1" a="1"/>
  <c r="R685" i="1" s="1"/>
  <c r="R686" i="1" a="1"/>
  <c r="R686" i="1" s="1"/>
  <c r="R687" i="1" a="1"/>
  <c r="R687" i="1" s="1"/>
  <c r="R688" i="1" a="1"/>
  <c r="R688" i="1" s="1"/>
  <c r="R689" i="1" a="1"/>
  <c r="R689" i="1" s="1"/>
  <c r="R690" i="1" a="1"/>
  <c r="R690" i="1" s="1"/>
  <c r="R691" i="1" a="1"/>
  <c r="R691" i="1" s="1"/>
  <c r="R692" i="1" a="1"/>
  <c r="R692" i="1" s="1"/>
  <c r="R693" i="1" a="1"/>
  <c r="R693" i="1" s="1"/>
  <c r="R694" i="1" a="1"/>
  <c r="R694" i="1" s="1"/>
  <c r="R695" i="1" a="1"/>
  <c r="R695" i="1" s="1"/>
  <c r="R696" i="1" a="1"/>
  <c r="R696" i="1" s="1"/>
  <c r="R697" i="1" a="1"/>
  <c r="R697" i="1" s="1"/>
  <c r="R698" i="1" a="1"/>
  <c r="R698" i="1" s="1"/>
  <c r="R699" i="1" a="1"/>
  <c r="R699" i="1" s="1"/>
  <c r="R700" i="1" a="1"/>
  <c r="R700" i="1" s="1"/>
  <c r="R701" i="1" a="1"/>
  <c r="R701" i="1" s="1"/>
  <c r="R702" i="1" a="1"/>
  <c r="R702" i="1" s="1"/>
  <c r="R703" i="1" a="1"/>
  <c r="R703" i="1" s="1"/>
  <c r="R704" i="1" a="1"/>
  <c r="R704" i="1" s="1"/>
  <c r="R705" i="1" a="1"/>
  <c r="R705" i="1" s="1"/>
  <c r="R706" i="1" a="1"/>
  <c r="R706" i="1" s="1"/>
  <c r="R707" i="1" a="1"/>
  <c r="R707" i="1" s="1"/>
  <c r="R708" i="1" a="1"/>
  <c r="R708" i="1" s="1"/>
  <c r="R709" i="1" a="1"/>
  <c r="R709" i="1" s="1"/>
  <c r="R710" i="1" a="1"/>
  <c r="R710" i="1" s="1"/>
  <c r="R711" i="1" a="1"/>
  <c r="R711" i="1" s="1"/>
  <c r="R712" i="1" a="1"/>
  <c r="R712" i="1" s="1"/>
  <c r="R713" i="1" a="1"/>
  <c r="R713" i="1" s="1"/>
  <c r="R714" i="1" a="1"/>
  <c r="R714" i="1" s="1"/>
  <c r="R715" i="1" a="1"/>
  <c r="R715" i="1" s="1"/>
  <c r="R716" i="1" a="1"/>
  <c r="R716" i="1" s="1"/>
  <c r="R717" i="1" a="1"/>
  <c r="R717" i="1" s="1"/>
  <c r="R718" i="1" a="1"/>
  <c r="R718" i="1" s="1"/>
  <c r="R719" i="1" a="1"/>
  <c r="R719" i="1" s="1"/>
  <c r="R720" i="1" a="1"/>
  <c r="R720" i="1" s="1"/>
  <c r="R721" i="1" a="1"/>
  <c r="R721" i="1" s="1"/>
  <c r="R722" i="1" a="1"/>
  <c r="R722" i="1" s="1"/>
  <c r="R723" i="1" a="1"/>
  <c r="R723" i="1" s="1"/>
  <c r="R724" i="1" a="1"/>
  <c r="R724" i="1" s="1"/>
  <c r="R725" i="1" a="1"/>
  <c r="R725" i="1" s="1"/>
  <c r="R726" i="1" a="1"/>
  <c r="R726" i="1" s="1"/>
  <c r="R727" i="1" a="1"/>
  <c r="R727" i="1" s="1"/>
  <c r="R728" i="1" a="1"/>
  <c r="R728" i="1" s="1"/>
  <c r="R729" i="1" a="1"/>
  <c r="R729" i="1" s="1"/>
  <c r="R730" i="1" a="1"/>
  <c r="R730" i="1" s="1"/>
  <c r="R731" i="1" a="1"/>
  <c r="R731" i="1" s="1"/>
  <c r="R732" i="1" a="1"/>
  <c r="R732" i="1" s="1"/>
  <c r="R733" i="1" a="1"/>
  <c r="R733" i="1" s="1"/>
  <c r="R734" i="1" a="1"/>
  <c r="R734" i="1" s="1"/>
  <c r="R735" i="1" a="1"/>
  <c r="R735" i="1" s="1"/>
  <c r="R736" i="1" a="1"/>
  <c r="R736" i="1" s="1"/>
  <c r="R737" i="1" a="1"/>
  <c r="R737" i="1" s="1"/>
  <c r="R738" i="1" a="1"/>
  <c r="R738" i="1" s="1"/>
  <c r="R739" i="1" a="1"/>
  <c r="R739" i="1" s="1"/>
  <c r="R740" i="1" a="1"/>
  <c r="R740" i="1" s="1"/>
  <c r="R741" i="1" a="1"/>
  <c r="R741" i="1" s="1"/>
  <c r="R742" i="1" a="1"/>
  <c r="R742" i="1" s="1"/>
  <c r="R743" i="1" a="1"/>
  <c r="R743" i="1" s="1"/>
  <c r="R744" i="1" a="1"/>
  <c r="R744" i="1" s="1"/>
  <c r="R745" i="1" a="1"/>
  <c r="R745" i="1" s="1"/>
  <c r="R746" i="1" a="1"/>
  <c r="R746" i="1" s="1"/>
  <c r="R747" i="1" a="1"/>
  <c r="R747" i="1" s="1"/>
  <c r="R748" i="1" a="1"/>
  <c r="R748" i="1" s="1"/>
  <c r="R749" i="1" a="1"/>
  <c r="R749" i="1" s="1"/>
  <c r="R750" i="1" a="1"/>
  <c r="R750" i="1" s="1"/>
  <c r="R751" i="1" a="1"/>
  <c r="R751" i="1" s="1"/>
  <c r="R752" i="1" a="1"/>
  <c r="R752" i="1" s="1"/>
  <c r="R753" i="1" a="1"/>
  <c r="R753" i="1" s="1"/>
  <c r="R754" i="1" a="1"/>
  <c r="R754" i="1" s="1"/>
  <c r="R755" i="1" a="1"/>
  <c r="R755" i="1" s="1"/>
  <c r="R756" i="1" a="1"/>
  <c r="R756" i="1" s="1"/>
  <c r="R757" i="1" a="1"/>
  <c r="R757" i="1" s="1"/>
  <c r="R758" i="1" a="1"/>
  <c r="R758" i="1" s="1"/>
  <c r="R759" i="1" a="1"/>
  <c r="R759" i="1" s="1"/>
  <c r="R760" i="1" a="1"/>
  <c r="R760" i="1" s="1"/>
  <c r="R761" i="1" a="1"/>
  <c r="R761" i="1" s="1"/>
  <c r="R762" i="1" a="1"/>
  <c r="R762" i="1" s="1"/>
  <c r="R763" i="1" a="1"/>
  <c r="R763" i="1" s="1"/>
  <c r="R764" i="1" a="1"/>
  <c r="R764" i="1" s="1"/>
  <c r="R765" i="1" a="1"/>
  <c r="R765" i="1" s="1"/>
  <c r="R766" i="1" a="1"/>
  <c r="R766" i="1" s="1"/>
  <c r="R767" i="1" a="1"/>
  <c r="R767" i="1" s="1"/>
  <c r="R768" i="1" a="1"/>
  <c r="R768" i="1" s="1"/>
  <c r="R769" i="1" a="1"/>
  <c r="R769" i="1" s="1"/>
  <c r="R770" i="1" a="1"/>
  <c r="R770" i="1" s="1"/>
  <c r="R771" i="1" a="1"/>
  <c r="R771" i="1" s="1"/>
  <c r="R772" i="1" a="1"/>
  <c r="R772" i="1" s="1"/>
  <c r="R773" i="1" a="1"/>
  <c r="R773" i="1" s="1"/>
  <c r="R774" i="1" a="1"/>
  <c r="R774" i="1" s="1"/>
  <c r="R775" i="1" a="1"/>
  <c r="R775" i="1" s="1"/>
  <c r="R776" i="1" a="1"/>
  <c r="R776" i="1" s="1"/>
  <c r="R777" i="1" a="1"/>
  <c r="R777" i="1" s="1"/>
  <c r="R778" i="1" a="1"/>
  <c r="R778" i="1" s="1"/>
  <c r="R779" i="1" a="1"/>
  <c r="R779" i="1" s="1"/>
  <c r="R780" i="1" a="1"/>
  <c r="R780" i="1" s="1"/>
  <c r="R781" i="1" a="1"/>
  <c r="R781" i="1" s="1"/>
  <c r="R782" i="1" a="1"/>
  <c r="R782" i="1" s="1"/>
  <c r="R783" i="1" a="1"/>
  <c r="R783" i="1" s="1"/>
  <c r="R784" i="1" a="1"/>
  <c r="R784" i="1" s="1"/>
  <c r="R785" i="1" a="1"/>
  <c r="R785" i="1" s="1"/>
  <c r="R786" i="1" a="1"/>
  <c r="R786" i="1" s="1"/>
  <c r="R787" i="1" a="1"/>
  <c r="R787" i="1" s="1"/>
  <c r="R788" i="1" a="1"/>
  <c r="R788" i="1" s="1"/>
  <c r="R789" i="1" a="1"/>
  <c r="R789" i="1" s="1"/>
  <c r="R790" i="1" a="1"/>
  <c r="R790" i="1" s="1"/>
  <c r="R791" i="1" a="1"/>
  <c r="R791" i="1" s="1"/>
  <c r="R792" i="1" a="1"/>
  <c r="R792" i="1" s="1"/>
  <c r="R793" i="1" a="1"/>
  <c r="R793" i="1" s="1"/>
  <c r="R794" i="1" a="1"/>
  <c r="R794" i="1" s="1"/>
  <c r="R795" i="1" a="1"/>
  <c r="R795" i="1" s="1"/>
  <c r="R796" i="1" a="1"/>
  <c r="R796" i="1" s="1"/>
  <c r="R797" i="1" a="1"/>
  <c r="R797" i="1" s="1"/>
  <c r="R798" i="1" a="1"/>
  <c r="R798" i="1" s="1"/>
  <c r="R799" i="1" a="1"/>
  <c r="R799" i="1" s="1"/>
  <c r="R800" i="1" a="1"/>
  <c r="R800" i="1" s="1"/>
  <c r="R801" i="1" a="1"/>
  <c r="R801" i="1" s="1"/>
  <c r="R802" i="1" a="1"/>
  <c r="R802" i="1" s="1"/>
  <c r="R803" i="1" a="1"/>
  <c r="R803" i="1" s="1"/>
  <c r="R804" i="1" a="1"/>
  <c r="R804" i="1" s="1"/>
  <c r="R805" i="1" a="1"/>
  <c r="R805" i="1" s="1"/>
  <c r="R806" i="1" a="1"/>
  <c r="R806" i="1" s="1"/>
  <c r="R807" i="1" a="1"/>
  <c r="R807" i="1" s="1"/>
  <c r="R808" i="1" a="1"/>
  <c r="R808" i="1" s="1"/>
  <c r="R809" i="1" a="1"/>
  <c r="R809" i="1" s="1"/>
  <c r="R810" i="1" a="1"/>
  <c r="R810" i="1" s="1"/>
  <c r="R811" i="1" a="1"/>
  <c r="R811" i="1" s="1"/>
  <c r="R812" i="1" a="1"/>
  <c r="R812" i="1" s="1"/>
  <c r="R813" i="1" a="1"/>
  <c r="R813" i="1" s="1"/>
  <c r="R814" i="1" a="1"/>
  <c r="R814" i="1" s="1"/>
  <c r="R815" i="1" a="1"/>
  <c r="R815" i="1" s="1"/>
  <c r="R816" i="1" a="1"/>
  <c r="R816" i="1" s="1"/>
  <c r="R817" i="1" a="1"/>
  <c r="R817" i="1" s="1"/>
  <c r="R818" i="1" a="1"/>
  <c r="R818" i="1" s="1"/>
  <c r="R819" i="1" a="1"/>
  <c r="R819" i="1" s="1"/>
  <c r="R820" i="1" a="1"/>
  <c r="R820" i="1" s="1"/>
  <c r="R821" i="1" a="1"/>
  <c r="R821" i="1" s="1"/>
  <c r="R822" i="1" a="1"/>
  <c r="R822" i="1" s="1"/>
  <c r="R823" i="1" a="1"/>
  <c r="R823" i="1" s="1"/>
  <c r="R824" i="1" a="1"/>
  <c r="R824" i="1" s="1"/>
  <c r="R825" i="1" a="1"/>
  <c r="R825" i="1" s="1"/>
  <c r="R826" i="1" a="1"/>
  <c r="R826" i="1" s="1"/>
  <c r="R827" i="1" a="1"/>
  <c r="R827" i="1" s="1"/>
  <c r="R828" i="1" a="1"/>
  <c r="R828" i="1" s="1"/>
  <c r="R829" i="1" a="1"/>
  <c r="R829" i="1" s="1"/>
  <c r="R830" i="1" a="1"/>
  <c r="R830" i="1" s="1"/>
  <c r="R831" i="1" a="1"/>
  <c r="R831" i="1" s="1"/>
  <c r="R832" i="1" a="1"/>
  <c r="R832" i="1" s="1"/>
  <c r="R833" i="1" a="1"/>
  <c r="R833" i="1" s="1"/>
  <c r="R834" i="1" a="1"/>
  <c r="R834" i="1" s="1"/>
  <c r="R835" i="1" a="1"/>
  <c r="R835" i="1" s="1"/>
  <c r="R836" i="1" a="1"/>
  <c r="R836" i="1" s="1"/>
  <c r="R837" i="1" a="1"/>
  <c r="R837" i="1" s="1"/>
  <c r="R838" i="1" a="1"/>
  <c r="R838" i="1" s="1"/>
  <c r="R839" i="1" a="1"/>
  <c r="R839" i="1" s="1"/>
  <c r="R840" i="1" a="1"/>
  <c r="R840" i="1" s="1"/>
  <c r="R841" i="1" a="1"/>
  <c r="R841" i="1" s="1"/>
  <c r="R842" i="1" a="1"/>
  <c r="R842" i="1" s="1"/>
  <c r="R843" i="1" a="1"/>
  <c r="R843" i="1" s="1"/>
  <c r="R844" i="1" a="1"/>
  <c r="R844" i="1" s="1"/>
  <c r="R845" i="1" a="1"/>
  <c r="R845" i="1" s="1"/>
  <c r="R846" i="1" a="1"/>
  <c r="R846" i="1" s="1"/>
  <c r="R847" i="1" a="1"/>
  <c r="R847" i="1" s="1"/>
  <c r="R848" i="1" a="1"/>
  <c r="R848" i="1" s="1"/>
  <c r="R849" i="1" a="1"/>
  <c r="R849" i="1" s="1"/>
  <c r="R850" i="1" a="1"/>
  <c r="R850" i="1" s="1"/>
  <c r="R851" i="1" a="1"/>
  <c r="R851" i="1" s="1"/>
  <c r="R852" i="1" a="1"/>
  <c r="R852" i="1" s="1"/>
  <c r="R853" i="1" a="1"/>
  <c r="R853" i="1" s="1"/>
  <c r="R854" i="1" a="1"/>
  <c r="R854" i="1" s="1"/>
  <c r="R855" i="1" a="1"/>
  <c r="R855" i="1" s="1"/>
  <c r="R856" i="1" a="1"/>
  <c r="R856" i="1" s="1"/>
  <c r="R857" i="1" a="1"/>
  <c r="R857" i="1" s="1"/>
  <c r="R858" i="1" a="1"/>
  <c r="R858" i="1" s="1"/>
  <c r="R859" i="1" a="1"/>
  <c r="R859" i="1" s="1"/>
  <c r="R860" i="1" a="1"/>
  <c r="R860" i="1" s="1"/>
  <c r="R861" i="1" a="1"/>
  <c r="R861" i="1" s="1"/>
  <c r="R862" i="1" a="1"/>
  <c r="R862" i="1" s="1"/>
  <c r="R863" i="1" a="1"/>
  <c r="R863" i="1" s="1"/>
  <c r="R864" i="1" a="1"/>
  <c r="R864" i="1" s="1"/>
  <c r="R865" i="1" a="1"/>
  <c r="R865" i="1" s="1"/>
  <c r="R866" i="1" a="1"/>
  <c r="R866" i="1" s="1"/>
  <c r="R867" i="1" a="1"/>
  <c r="R867" i="1" s="1"/>
  <c r="R868" i="1" a="1"/>
  <c r="R868" i="1" s="1"/>
  <c r="R869" i="1" a="1"/>
  <c r="R869" i="1" s="1"/>
  <c r="R870" i="1" a="1"/>
  <c r="R870" i="1" s="1"/>
  <c r="R871" i="1" a="1"/>
  <c r="R871" i="1" s="1"/>
  <c r="R872" i="1" a="1"/>
  <c r="R872" i="1" s="1"/>
  <c r="R873" i="1" a="1"/>
  <c r="R873" i="1" s="1"/>
  <c r="R874" i="1" a="1"/>
  <c r="R874" i="1" s="1"/>
  <c r="R875" i="1" a="1"/>
  <c r="R875" i="1" s="1"/>
  <c r="R876" i="1" a="1"/>
  <c r="R876" i="1" s="1"/>
  <c r="R877" i="1" a="1"/>
  <c r="R877" i="1" s="1"/>
  <c r="R878" i="1" a="1"/>
  <c r="R878" i="1" s="1"/>
  <c r="R879" i="1" a="1"/>
  <c r="R879" i="1" s="1"/>
  <c r="R880" i="1" a="1"/>
  <c r="R880" i="1" s="1"/>
  <c r="R881" i="1" a="1"/>
  <c r="R881" i="1" s="1"/>
  <c r="R882" i="1" a="1"/>
  <c r="R882" i="1" s="1"/>
  <c r="R883" i="1" a="1"/>
  <c r="R883" i="1" s="1"/>
  <c r="R884" i="1" a="1"/>
  <c r="R884" i="1" s="1"/>
  <c r="R885" i="1" a="1"/>
  <c r="R885" i="1" s="1"/>
  <c r="R886" i="1" a="1"/>
  <c r="R886" i="1" s="1"/>
  <c r="R887" i="1" a="1"/>
  <c r="R887" i="1" s="1"/>
  <c r="R888" i="1" a="1"/>
  <c r="R888" i="1" s="1"/>
  <c r="R889" i="1" a="1"/>
  <c r="R889" i="1" s="1"/>
  <c r="R890" i="1" a="1"/>
  <c r="R890" i="1" s="1"/>
  <c r="R891" i="1" a="1"/>
  <c r="R891" i="1" s="1"/>
  <c r="R892" i="1" a="1"/>
  <c r="R892" i="1" s="1"/>
  <c r="R893" i="1" a="1"/>
  <c r="R893" i="1" s="1"/>
  <c r="R894" i="1" a="1"/>
  <c r="R894" i="1" s="1"/>
  <c r="R895" i="1" a="1"/>
  <c r="R895" i="1" s="1"/>
  <c r="R896" i="1" a="1"/>
  <c r="R896" i="1" s="1"/>
  <c r="R897" i="1" a="1"/>
  <c r="R897" i="1" s="1"/>
  <c r="R898" i="1" a="1"/>
  <c r="R898" i="1" s="1"/>
  <c r="R899" i="1" a="1"/>
  <c r="R899" i="1" s="1"/>
  <c r="R900" i="1" a="1"/>
  <c r="R900" i="1" s="1"/>
  <c r="R901" i="1" a="1"/>
  <c r="R901" i="1" s="1"/>
  <c r="R902" i="1" a="1"/>
  <c r="R902" i="1" s="1"/>
  <c r="R903" i="1" a="1"/>
  <c r="R903" i="1" s="1"/>
  <c r="R904" i="1" a="1"/>
  <c r="R904" i="1" s="1"/>
  <c r="R905" i="1" a="1"/>
  <c r="R905" i="1" s="1"/>
  <c r="R906" i="1" a="1"/>
  <c r="R906" i="1" s="1"/>
  <c r="R907" i="1" a="1"/>
  <c r="R907" i="1" s="1"/>
  <c r="R908" i="1" a="1"/>
  <c r="R908" i="1" s="1"/>
  <c r="R909" i="1" a="1"/>
  <c r="R909" i="1" s="1"/>
  <c r="R910" i="1" a="1"/>
  <c r="R910" i="1" s="1"/>
  <c r="R911" i="1" a="1"/>
  <c r="R911" i="1" s="1"/>
  <c r="R912" i="1" a="1"/>
  <c r="R912" i="1" s="1"/>
  <c r="R913" i="1" a="1"/>
  <c r="R913" i="1" s="1"/>
  <c r="R914" i="1" a="1"/>
  <c r="R914" i="1" s="1"/>
  <c r="R915" i="1" a="1"/>
  <c r="R915" i="1" s="1"/>
  <c r="R916" i="1" a="1"/>
  <c r="R916" i="1" s="1"/>
  <c r="R917" i="1" a="1"/>
  <c r="R917" i="1" s="1"/>
  <c r="R918" i="1" a="1"/>
  <c r="R918" i="1" s="1"/>
  <c r="R919" i="1" a="1"/>
  <c r="R919" i="1" s="1"/>
  <c r="R920" i="1" a="1"/>
  <c r="R920" i="1" s="1"/>
  <c r="R921" i="1" a="1"/>
  <c r="R921" i="1" s="1"/>
  <c r="R922" i="1" a="1"/>
  <c r="R922" i="1" s="1"/>
  <c r="R923" i="1" a="1"/>
  <c r="R923" i="1" s="1"/>
  <c r="R924" i="1" a="1"/>
  <c r="R924" i="1" s="1"/>
  <c r="R925" i="1" a="1"/>
  <c r="R925" i="1" s="1"/>
  <c r="R926" i="1" a="1"/>
  <c r="R926" i="1" s="1"/>
  <c r="R927" i="1" a="1"/>
  <c r="R927" i="1" s="1"/>
  <c r="R928" i="1" a="1"/>
  <c r="R928" i="1" s="1"/>
  <c r="R929" i="1" a="1"/>
  <c r="R929" i="1" s="1"/>
  <c r="R930" i="1" a="1"/>
  <c r="R930" i="1" s="1"/>
  <c r="R931" i="1" a="1"/>
  <c r="R931" i="1" s="1"/>
  <c r="R932" i="1" a="1"/>
  <c r="R932" i="1" s="1"/>
  <c r="R933" i="1" a="1"/>
  <c r="R933" i="1" s="1"/>
  <c r="R934" i="1" a="1"/>
  <c r="R934" i="1" s="1"/>
  <c r="R935" i="1" a="1"/>
  <c r="R935" i="1" s="1"/>
  <c r="R936" i="1" a="1"/>
  <c r="R936" i="1" s="1"/>
  <c r="R937" i="1" a="1"/>
  <c r="R937" i="1" s="1"/>
  <c r="R938" i="1" a="1"/>
  <c r="R938" i="1" s="1"/>
  <c r="R939" i="1" a="1"/>
  <c r="R939" i="1" s="1"/>
  <c r="R940" i="1" a="1"/>
  <c r="R940" i="1" s="1"/>
  <c r="R941" i="1" a="1"/>
  <c r="R941" i="1" s="1"/>
  <c r="R942" i="1" a="1"/>
  <c r="R942" i="1" s="1"/>
  <c r="R943" i="1" a="1"/>
  <c r="R943" i="1" s="1"/>
  <c r="R944" i="1" a="1"/>
  <c r="R944" i="1" s="1"/>
  <c r="R945" i="1" a="1"/>
  <c r="R945" i="1" s="1"/>
  <c r="R946" i="1" a="1"/>
  <c r="R946" i="1" s="1"/>
  <c r="R947" i="1" a="1"/>
  <c r="R947" i="1" s="1"/>
  <c r="R948" i="1" a="1"/>
  <c r="R948" i="1" s="1"/>
  <c r="R949" i="1" a="1"/>
  <c r="R949" i="1" s="1"/>
  <c r="R950" i="1" a="1"/>
  <c r="R950" i="1" s="1"/>
  <c r="R951" i="1" a="1"/>
  <c r="R951" i="1" s="1"/>
  <c r="R952" i="1" a="1"/>
  <c r="R952" i="1" s="1"/>
  <c r="R953" i="1" a="1"/>
  <c r="R953" i="1" s="1"/>
  <c r="R954" i="1" a="1"/>
  <c r="R954" i="1" s="1"/>
  <c r="R955" i="1" a="1"/>
  <c r="R955" i="1" s="1"/>
  <c r="R956" i="1" a="1"/>
  <c r="R956" i="1" s="1"/>
  <c r="R957" i="1" a="1"/>
  <c r="R957" i="1" s="1"/>
  <c r="R958" i="1" a="1"/>
  <c r="R958" i="1" s="1"/>
  <c r="R959" i="1" a="1"/>
  <c r="R959" i="1" s="1"/>
  <c r="R960" i="1" a="1"/>
  <c r="R960" i="1" s="1"/>
  <c r="R961" i="1" a="1"/>
  <c r="R961" i="1" s="1"/>
  <c r="R962" i="1" a="1"/>
  <c r="R962" i="1" s="1"/>
  <c r="R963" i="1" a="1"/>
  <c r="R963" i="1" s="1"/>
  <c r="R964" i="1" a="1"/>
  <c r="R964" i="1" s="1"/>
  <c r="R965" i="1" a="1"/>
  <c r="R965" i="1" s="1"/>
  <c r="R966" i="1" a="1"/>
  <c r="R966" i="1" s="1"/>
  <c r="R967" i="1" a="1"/>
  <c r="R967" i="1" s="1"/>
  <c r="R968" i="1" a="1"/>
  <c r="R968" i="1" s="1"/>
  <c r="R969" i="1" a="1"/>
  <c r="R969" i="1" s="1"/>
  <c r="R970" i="1" a="1"/>
  <c r="R970" i="1" s="1"/>
  <c r="R971" i="1" a="1"/>
  <c r="R971" i="1" s="1"/>
  <c r="R972" i="1" a="1"/>
  <c r="R972" i="1" s="1"/>
  <c r="R973" i="1" a="1"/>
  <c r="R973" i="1" s="1"/>
  <c r="R974" i="1" a="1"/>
  <c r="R974" i="1" s="1"/>
  <c r="R975" i="1" a="1"/>
  <c r="R975" i="1" s="1"/>
  <c r="R976" i="1" a="1"/>
  <c r="R976" i="1" s="1"/>
  <c r="R977" i="1" a="1"/>
  <c r="R977" i="1" s="1"/>
  <c r="R978" i="1" a="1"/>
  <c r="R978" i="1" s="1"/>
  <c r="R979" i="1" a="1"/>
  <c r="R979" i="1" s="1"/>
  <c r="R980" i="1" a="1"/>
  <c r="R980" i="1" s="1"/>
  <c r="R981" i="1" a="1"/>
  <c r="R981" i="1" s="1"/>
  <c r="R982" i="1" a="1"/>
  <c r="R982" i="1" s="1"/>
  <c r="R983" i="1" a="1"/>
  <c r="R983" i="1" s="1"/>
  <c r="R984" i="1" a="1"/>
  <c r="R984" i="1" s="1"/>
  <c r="R985" i="1" a="1"/>
  <c r="R985" i="1" s="1"/>
  <c r="R986" i="1" a="1"/>
  <c r="R986" i="1" s="1"/>
  <c r="R987" i="1" a="1"/>
  <c r="R987" i="1" s="1"/>
  <c r="R988" i="1" a="1"/>
  <c r="R988" i="1" s="1"/>
  <c r="R989" i="1" a="1"/>
  <c r="R989" i="1" s="1"/>
  <c r="R990" i="1" a="1"/>
  <c r="R990" i="1" s="1"/>
  <c r="R991" i="1" a="1"/>
  <c r="R991" i="1" s="1"/>
  <c r="R992" i="1" a="1"/>
  <c r="R992" i="1" s="1"/>
  <c r="R993" i="1" a="1"/>
  <c r="R993" i="1" s="1"/>
  <c r="R994" i="1" a="1"/>
  <c r="R994" i="1" s="1"/>
  <c r="R995" i="1" a="1"/>
  <c r="R995" i="1" s="1"/>
  <c r="R996" i="1" a="1"/>
  <c r="R996" i="1" s="1"/>
  <c r="R997" i="1" a="1"/>
  <c r="R997" i="1" s="1"/>
  <c r="R998" i="1" a="1"/>
  <c r="R998" i="1" s="1"/>
  <c r="R999" i="1" a="1"/>
  <c r="R999" i="1" s="1"/>
  <c r="R1000" i="1" a="1"/>
  <c r="R1000" i="1" s="1"/>
  <c r="R1001" i="1" a="1"/>
  <c r="R1001" i="1" s="1"/>
  <c r="R2" i="1" a="1"/>
  <c r="R2" i="1" s="1"/>
  <c r="F10" i="11" l="1"/>
  <c r="H10" i="11"/>
  <c r="F2" i="11"/>
  <c r="H9" i="11"/>
  <c r="G11" i="11"/>
  <c r="F11" i="11"/>
  <c r="H12" i="11"/>
  <c r="G12" i="11"/>
  <c r="H13" i="11"/>
  <c r="G7" i="11"/>
  <c r="G13" i="11"/>
  <c r="G3" i="11"/>
  <c r="F7" i="11"/>
  <c r="F8" i="11"/>
  <c r="H4" i="11"/>
  <c r="H8" i="11"/>
  <c r="H5" i="11"/>
  <c r="F6" i="11"/>
  <c r="F3" i="11"/>
  <c r="G9" i="11"/>
  <c r="G5" i="11"/>
  <c r="G4" i="11"/>
  <c r="H6" i="11"/>
  <c r="F3" i="1"/>
  <c r="A2" i="15" s="1" a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D2" i="15" s="1" a="1"/>
  <c r="A2" i="15" l="1"/>
  <c r="K14" i="15"/>
  <c r="K12" i="15"/>
  <c r="K11" i="15"/>
  <c r="K9" i="15"/>
  <c r="K13" i="15"/>
  <c r="K10" i="15"/>
  <c r="D2" i="15"/>
  <c r="P14" i="15"/>
  <c r="P13" i="15"/>
  <c r="P12" i="15"/>
  <c r="P11" i="15"/>
  <c r="P10" i="15"/>
  <c r="P9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8715DD-5535-4540-AC02-6647E1A2A32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5BD08AC-13CA-4795-A6EC-A88A325B9E81}" name="WorksheetConnection_Crowdfunding!$A:$T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T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Date Created Conversion (Year)].[All]}"/>
    <s v="{[Range].[Parent Category].&amp;[food],[Range].[Parent Category].&amp;[games],[Range].[Parent Category].&amp;[music],[Range].[Parent Category].&amp;[theater],[Range].[Parent Category].&amp;[journalism],[Range].[Parent Category].&amp;[publishing],[Range].[Parent Category].&amp;[technology],[Range].[Parent Category].&amp;[photography],[Range].[Parent Category].&amp;[film &amp; video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<sst xmlns="http://schemas.openxmlformats.org/spreadsheetml/2006/main" count="6140" uniqueCount="2117">
  <si>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</si>
  <si>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</si>
  <si>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</si>
  <si>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</si>
  <si>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</si>
  <si>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</si>
  <si>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</si>
  <si>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</si>
  <si>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</si>
  <si>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</si>
  <si>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</si>
  <si>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</si>
  <si>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</si>
  <si>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</si>
  <si>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</si>
  <si>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</si>
  <si>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</si>
  <si>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</si>
  <si>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</si>
  <si>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</si>
  <si>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</si>
  <si>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</si>
  <si>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</si>
  <si>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</si>
  <si>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</si>
  <si>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</si>
  <si>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</si>
  <si>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</si>
  <si>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</si>
  <si>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</si>
  <si>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</si>
  <si>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</si>
  <si>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</si>
  <si>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</si>
  <si>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</si>
  <si>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</si>
  <si>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</si>
  <si>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</si>
  <si>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</si>
  <si>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</si>
  <si>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</si>
  <si>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</si>
  <si>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</si>
  <si>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</si>
  <si>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</si>
  <si>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</si>
  <si>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</si>
  <si>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</si>
  <si>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</si>
  <si>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</si>
  <si>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</si>
  <si>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</si>
  <si>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</si>
  <si>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</si>
  <si>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</si>
  <si>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</si>
  <si>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</si>
  <si>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</si>
  <si>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</si>
  <si>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</si>
  <si>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</si>
  <si>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</si>
  <si>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</si>
  <si>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</si>
  <si>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</si>
  <si>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</si>
  <si>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</si>
  <si>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</si>
  <si>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</si>
  <si>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</si>
  <si>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</si>
  <si>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</si>
  <si>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</si>
  <si>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</si>
  <si>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</si>
  <si>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</si>
  <si>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</si>
  <si>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</si>
  <si>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</si>
  <si>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</si>
  <si>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</si>
  <si>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</si>
  <si>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</si>
  <si>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</si>
  <si>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</si>
  <si>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</si>
  <si>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</si>
  <si>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</si>
  <si>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</si>
  <si>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</si>
  <si>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</si>
  <si>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</si>
  <si>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</si>
  <si>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</si>
  <si>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</si>
  <si>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</si>
  <si>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</si>
  <si>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</si>
  <si>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</si>
  <si>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</si>
  <si>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</si>
  <si>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</si>
  <si>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</si>
  <si>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</si>
  <si>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</si>
  <si>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</si>
  <si>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</si>
  <si>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</si>
  <si>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</si>
  <si>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</si>
  <si>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</si>
  <si>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</si>
  <si>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</si>
  <si>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</si>
  <si>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</si>
  <si>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</si>
  <si>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</si>
  <si>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</si>
  <si>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</si>
  <si>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</si>
  <si>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</si>
  <si>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</si>
  <si>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</si>
  <si>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</si>
  <si>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</si>
  <si>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</si>
  <si>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</si>
  <si>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</si>
  <si>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</si>
  <si>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</si>
  <si>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</si>
  <si>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</si>
  <si>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</si>
  <si>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</si>
  <si>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</si>
  <si>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</si>
  <si>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</si>
  <si>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</si>
  <si>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</si>
  <si>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</si>
  <si>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</si>
  <si>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</si>
  <si>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</si>
  <si>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</si>
  <si>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</si>
  <si>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</si>
  <si>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</si>
  <si>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</si>
  <si>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</si>
  <si>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</si>
  <si>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</si>
  <si>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</si>
  <si>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</si>
  <si>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</si>
  <si>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</si>
  <si>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</si>
  <si>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</si>
  <si>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</si>
  <si>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</si>
  <si>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</si>
  <si>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</si>
  <si>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</si>
  <si>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</si>
  <si>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</si>
  <si>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</si>
  <si>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</si>
  <si>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</si>
  <si>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</si>
  <si>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</si>
  <si>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</si>
  <si>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</si>
  <si>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</si>
  <si>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</si>
  <si>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</si>
  <si>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</si>
  <si>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</si>
  <si>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</si>
  <si>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</si>
  <si>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</si>
  <si>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</si>
  <si>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</si>
  <si>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</si>
  <si>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</si>
  <si>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</si>
  <si>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</si>
  <si>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</si>
  <si>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</si>
  <si>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</si>
  <si>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</si>
  <si>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</si>
  <si>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</si>
  <si>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</si>
  <si>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</si>
  <si>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</si>
  <si>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</si>
  <si>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</si>
  <si>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</si>
  <si>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</si>
  <si>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</si>
  <si>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</si>
  <si>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</si>
  <si>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</si>
  <si>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</si>
  <si>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</si>
  <si>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</si>
  <si>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</si>
  <si>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</si>
  <si>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</si>
  <si>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</si>
  <si>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</si>
  <si>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</si>
  <si>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</si>
  <si>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</si>
  <si>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</si>
  <si>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</si>
  <si>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</si>
  <si>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</si>
  <si>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</si>
  <si>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</si>
  <si>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</si>
  <si>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</si>
  <si>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</si>
  <si>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</si>
  <si>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</si>
  <si>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</si>
  <si>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</si>
  <si>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</si>
  <si>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</si>
  <si>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</si>
  <si>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</si>
  <si>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</si>
  <si>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</si>
  <si>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</si>
  <si>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</si>
  <si>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</si>
  <si>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</si>
  <si>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</si>
  <si>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</si>
  <si>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</si>
  <si>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</si>
  <si>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</si>
  <si>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</si>
  <si>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</si>
  <si>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</si>
  <si>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</si>
  <si>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</si>
  <si>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</si>
  <si>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</si>
  <si>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</si>
  <si>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</si>
  <si>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</si>
  <si>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</si>
  <si>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</si>
  <si>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</si>
  <si>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</si>
  <si>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</si>
  <si>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</si>
  <si>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</si>
  <si>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</si>
  <si>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</si>
  <si>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</si>
  <si>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</si>
  <si>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</si>
  <si>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</si>
  <si>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</si>
  <si>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</si>
  <si>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</si>
  <si>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</si>
  <si>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</si>
  <si>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</si>
  <si>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</si>
  <si>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</si>
  <si>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</si>
  <si>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</si>
  <si>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</si>
  <si>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</si>
  <si>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</si>
  <si>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</si>
  <si>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</si>
  <si>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</si>
  <si>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</si>
  <si>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</si>
  <si>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</si>
  <si>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</si>
  <si>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</si>
  <si>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</si>
  <si>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</si>
  <si>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</si>
  <si>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</si>
  <si>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</si>
  <si>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</si>
  <si>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</si>
  <si>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</si>
  <si>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</si>
  <si>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</si>
  <si>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</si>
  <si>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</si>
  <si>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</si>
  <si>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</si>
  <si>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</si>
  <si>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</si>
  <si>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</si>
  <si>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</si>
  <si>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</si>
  <si>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</si>
  <si>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</si>
  <si>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</si>
  <si>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</si>
  <si>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</si>
  <si>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</si>
  <si>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</si>
  <si>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</si>
  <si>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</si>
  <si>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</si>
  <si>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</si>
  <si>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</si>
  <si>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</si>
  <si>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</si>
  <si>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</si>
  <si>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</si>
  <si>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</si>
  <si>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</si>
  <si>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</si>
  <si>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</si>
  <si>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</si>
  <si>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</si>
  <si>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</si>
  <si>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</si>
  <si>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</si>
  <si>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</si>
  <si>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</si>
  <si>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</si>
  <si>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</si>
  <si>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</si>
  <si>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</si>
  <si>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</si>
  <si>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</si>
  <si>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</si>
  <si>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</si>
  <si>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</si>
  <si>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</si>
  <si>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</si>
  <si>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</si>
  <si>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</si>
  <si>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</si>
  <si>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</si>
  <si>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</si>
  <si>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</si>
  <si>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</si>
  <si>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</si>
  <si>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</si>
  <si>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</si>
  <si>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</si>
  <si>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</si>
  <si>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</si>
  <si>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</si>
  <si>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</si>
  <si>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</si>
  <si>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</si>
  <si>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</si>
  <si>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</si>
  <si>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</si>
  <si>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</si>
  <si>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</si>
  <si>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</si>
  <si>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</si>
  <si>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</si>
  <si>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</si>
  <si>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</si>
  <si>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</si>
  <si>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</si>
  <si>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</si>
  <si>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</si>
  <si>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</si>
  <si>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</si>
  <si>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</si>
  <si>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</si>
  <si>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</si>
  <si>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</si>
  <si>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</si>
  <si>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</si>
  <si>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</si>
  <si>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</si>
  <si>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</si>
  <si>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</si>
  <si>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</si>
  <si>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</si>
  <si>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</si>
  <si>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</si>
  <si>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</si>
  <si>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</si>
  <si>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</si>
  <si>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</si>
  <si>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</si>
  <si>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</si>
  <si>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</si>
  <si>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</si>
  <si>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</si>
  <si>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</si>
  <si>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</si>
  <si>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</si>
  <si>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</si>
  <si>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</si>
  <si>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</si>
  <si>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</si>
  <si>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</si>
  <si>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</si>
  <si>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</si>
  <si>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</si>
  <si>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</si>
  <si>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</si>
  <si>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</si>
  <si>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</si>
  <si>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</si>
  <si>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</si>
  <si>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</si>
  <si>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</si>
  <si>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</si>
  <si>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</si>
  <si>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</si>
  <si>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</si>
  <si>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</si>
  <si>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</si>
  <si>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</si>
  <si>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</si>
  <si>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</si>
  <si>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</si>
  <si>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</si>
  <si>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</si>
  <si>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</si>
  <si>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</si>
  <si>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</si>
  <si>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</si>
  <si>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</si>
  <si>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</si>
  <si>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</si>
  <si>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</si>
  <si>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</si>
  <si>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</si>
  <si>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</si>
  <si>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</si>
  <si>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</si>
  <si>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</si>
  <si>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</si>
  <si>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</si>
  <si>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</si>
  <si>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</si>
  <si>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</si>
  <si>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</si>
  <si>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</si>
  <si>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</si>
  <si>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</si>
  <si>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</si>
  <si>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</si>
  <si>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</si>
  <si>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</si>
  <si>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</si>
  <si>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</si>
  <si>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</si>
  <si>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</si>
  <si>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</si>
  <si>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</si>
  <si>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</si>
  <si>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</si>
  <si>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</si>
  <si>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</si>
  <si>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</si>
  <si>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</si>
  <si>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</si>
  <si>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</si>
  <si>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</si>
  <si>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</si>
  <si>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</si>
  <si>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</si>
  <si>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</si>
  <si>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</si>
  <si>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</si>
  <si>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</si>
  <si>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</si>
  <si>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</si>
  <si>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</si>
  <si>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</si>
  <si>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</si>
  <si>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</si>
  <si>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</si>
  <si>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</si>
  <si>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</si>
  <si>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</si>
  <si>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</si>
  <si>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</si>
  <si>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</si>
  <si>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</si>
  <si>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</si>
  <si>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</si>
  <si>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</si>
  <si>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</si>
  <si>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</si>
  <si>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</si>
  <si>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</si>
  <si>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</si>
  <si>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</si>
  <si>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</si>
  <si>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</si>
  <si>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</si>
  <si>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</si>
  <si>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</si>
  <si>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</si>
  <si>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</si>
  <si>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</si>
  <si>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</si>
  <si>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</si>
  <si>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</si>
  <si>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</si>
  <si>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</si>
  <si>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</si>
  <si>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</si>
  <si>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</si>
  <si>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</si>
  <si>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</si>
  <si>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</si>
  <si>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</si>
  <si>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</si>
  <si>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</si>
  <si>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</si>
  <si>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</si>
  <si>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</si>
  <si>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</si>
  <si>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</si>
  <si>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</si>
  <si>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</si>
  <si>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</si>
  <si>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</si>
  <si>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</si>
  <si>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</si>
  <si>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</si>
  <si>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</si>
  <si>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</si>
  <si>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</si>
  <si>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</si>
  <si>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</si>
  <si>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</si>
  <si>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</si>
  <si>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</si>
  <si>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</si>
  <si>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</si>
  <si>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</si>
  <si>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</si>
  <si>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</si>
  <si>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</si>
  <si>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</si>
  <si>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</si>
  <si>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</si>
  <si>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</si>
  <si>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</si>
  <si>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</si>
  <si>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</si>
  <si>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</si>
  <si>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</si>
  <si>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</si>
  <si>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</si>
  <si>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</si>
  <si>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</si>
  <si>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</si>
  <si>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</si>
  <si>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</si>
  <si>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</si>
  <si>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</si>
  <si>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</si>
  <si>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</si>
  <si>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</si>
  <si>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</si>
  <si>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</si>
  <si>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</si>
  <si>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</si>
  <si>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</si>
  <si>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</si>
  <si>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</si>
  <si>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</si>
  <si>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</si>
  <si>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</si>
  <si>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</si>
  <si>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</si>
  <si>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</si>
  <si>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</si>
  <si>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</si>
  <si>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</si>
  <si>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</si>
  <si>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</si>
  <si>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</si>
  <si>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</si>
  <si>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</si>
  <si>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</si>
  <si>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</si>
  <si>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</si>
  <si>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</si>
  <si>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</si>
  <si>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</si>
  <si>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</si>
  <si>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</si>
  <si>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</si>
  <si>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</si>
  <si>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</si>
  <si>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</si>
  <si>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</si>
  <si>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</si>
  <si>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</si>
  <si>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</si>
  <si>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</si>
  <si>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</si>
  <si>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</si>
  <si>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</si>
  <si>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</si>
  <si>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</si>
  <si>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</si>
  <si>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</si>
  <si>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</si>
  <si>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</si>
  <si>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</si>
  <si>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</si>
  <si>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</si>
  <si>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</si>
  <si>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</si>
  <si>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</si>
  <si>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</si>
  <si>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</si>
  <si>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</si>
  <si>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</si>
  <si>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</si>
  <si>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</si>
  <si>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</si>
  <si>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</si>
  <si>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</si>
  <si>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</si>
  <si>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</si>
  <si>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</si>
  <si>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</si>
  <si>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</si>
  <si>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</si>
  <si>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</si>
  <si>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</si>
  <si>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</si>
  <si>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</si>
  <si>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</si>
  <si>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</si>
  <si>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</si>
  <si>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</si>
  <si>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</si>
  <si>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</si>
  <si>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</si>
  <si>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</si>
  <si>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</si>
  <si>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</si>
  <si>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</si>
  <si>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</si>
  <si>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</si>
  <si>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</si>
  <si>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</si>
  <si>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</si>
  <si>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</si>
  <si>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</si>
  <si>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</si>
  <si>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</si>
  <si>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</si>
  <si>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</si>
  <si>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</si>
  <si>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</si>
  <si>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</si>
  <si>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</si>
  <si>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</si>
  <si>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</si>
  <si>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</si>
  <si>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</si>
  <si>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</si>
  <si>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</si>
  <si>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</si>
  <si>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</si>
  <si>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</si>
  <si>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</si>
  <si>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</si>
  <si>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</si>
  <si>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</si>
  <si>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</si>
  <si>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</si>
  <si>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</si>
  <si>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</si>
  <si>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</si>
  <si>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</si>
  <si>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</si>
  <si>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</si>
  <si>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</si>
  <si>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</si>
  <si>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</si>
  <si>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</si>
  <si>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</si>
  <si>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</si>
  <si>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</si>
  <si>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</si>
  <si>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</si>
  <si>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</si>
  <si>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</si>
  <si>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</si>
  <si>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</si>
  <si>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</si>
  <si>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</si>
  <si>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</si>
  <si>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</si>
  <si>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</si>
  <si>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</si>
  <si>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</si>
  <si>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</si>
  <si>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</si>
  <si>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</si>
  <si>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</si>
  <si>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</si>
  <si>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</si>
  <si>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</si>
  <si>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</si>
  <si>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</si>
  <si>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</si>
  <si>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</si>
  <si>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</si>
  <si>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</si>
  <si>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</si>
  <si>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</si>
  <si>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</si>
  <si>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</si>
  <si>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</si>
  <si>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</si>
  <si>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</si>
  <si>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</si>
  <si>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</si>
  <si>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</si>
  <si>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</si>
  <si>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</si>
  <si>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</si>
  <si>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</si>
  <si>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</si>
  <si>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</si>
  <si>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</si>
  <si>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</si>
  <si>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</si>
  <si>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</si>
  <si>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</si>
  <si>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</si>
  <si>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</si>
  <si>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</si>
  <si>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</si>
  <si>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</si>
  <si>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</si>
  <si>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</si>
  <si>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</si>
  <si>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</si>
  <si>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</si>
  <si>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</si>
  <si>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</si>
  <si>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</si>
  <si>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</si>
  <si>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</si>
  <si>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</si>
  <si>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</si>
  <si>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</si>
  <si>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</si>
  <si>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</si>
  <si>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</si>
  <si>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</si>
  <si>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</si>
  <si>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</si>
  <si>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</si>
  <si>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</si>
  <si>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</si>
  <si>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</si>
  <si>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</si>
  <si>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</si>
  <si>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</si>
  <si>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</si>
  <si>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</si>
  <si>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</si>
  <si>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</si>
  <si>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</si>
  <si>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</si>
  <si>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</si>
  <si>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</si>
  <si>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</si>
  <si>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</si>
  <si>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</si>
  <si>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</si>
  <si>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</si>
  <si>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</si>
  <si>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</si>
  <si>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</si>
  <si>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</si>
  <si>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</si>
  <si>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</si>
  <si>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</si>
  <si>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</si>
  <si>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</si>
  <si>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</si>
  <si>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</si>
  <si>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</si>
  <si>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</si>
  <si>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</si>
  <si>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</si>
  <si>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</si>
  <si>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</si>
  <si>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</si>
  <si>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</si>
  <si>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</si>
  <si>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</si>
  <si>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</si>
  <si>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</si>
  <si>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</si>
  <si>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</si>
  <si>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</si>
  <si>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</si>
  <si>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</si>
  <si>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</si>
  <si>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</si>
  <si>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</si>
  <si>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</si>
  <si>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</si>
  <si>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</si>
  <si>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</si>
  <si>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</si>
  <si>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</si>
  <si>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</si>
  <si>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</si>
  <si>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</si>
  <si>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</si>
  <si>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</si>
  <si>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</si>
  <si>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</si>
  <si>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</si>
  <si>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</si>
  <si>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</si>
  <si>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</si>
  <si>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</si>
  <si>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</si>
  <si>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</si>
  <si>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</si>
  <si>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</si>
  <si>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</si>
  <si>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</si>
  <si>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</si>
  <si>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</si>
  <si>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</si>
  <si>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</si>
  <si>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</si>
  <si>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</si>
  <si>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</si>
  <si>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</si>
  <si>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</si>
  <si>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</si>
  <si>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</si>
  <si>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</si>
  <si>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</si>
  <si>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</si>
  <si>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</si>
  <si>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</si>
  <si>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</si>
  <si>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</si>
  <si>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</si>
  <si>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</si>
  <si>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</si>
  <si>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</si>
  <si>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</si>
  <si>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</si>
  <si>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</si>
  <si>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</si>
  <si>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</si>
  <si>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</si>
  <si>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</si>
  <si>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</si>
  <si>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</si>
  <si>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</si>
  <si>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</si>
  <si>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</si>
  <si>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</si>
  <si>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</si>
  <si>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</si>
  <si>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</si>
  <si>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</si>
  <si>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</si>
  <si>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</si>
  <si>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</si>
  <si>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</si>
  <si>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</si>
  <si>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</si>
  <si>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</si>
  <si>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</si>
  <si>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</si>
  <si>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</si>
  <si>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</si>
  <si>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</si>
  <si>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</si>
  <si>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</si>
  <si>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</si>
  <si>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</si>
  <si>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</si>
  <si>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</si>
  <si>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</si>
  <si>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</si>
  <si>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</si>
  <si>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</si>
  <si>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</si>
  <si>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</si>
  <si>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</si>
  <si>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</si>
  <si>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</si>
  <si>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</si>
  <si>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</si>
  <si>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</si>
  <si>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</si>
  <si>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</si>
  <si>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</si>
  <si>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</si>
  <si>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</si>
  <si>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</si>
  <si>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</si>
  <si>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</si>
  <si>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</si>
  <si>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</si>
  <si>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</si>
  <si>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</si>
  <si>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</si>
  <si>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</si>
  <si>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</si>
  <si>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</si>
  <si>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</si>
  <si>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</si>
  <si>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</si>
  <si>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</si>
  <si>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</si>
  <si>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</si>
  <si>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</si>
  <si>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</si>
  <si>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</si>
  <si>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</si>
  <si>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</si>
  <si>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</si>
  <si>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</si>
  <si>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</si>
  <si>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</si>
  <si>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</si>
  <si>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</si>
  <si>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</si>
  <si>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</si>
  <si>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</si>
  <si>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</si>
  <si>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</si>
  <si>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</si>
  <si>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</si>
  <si>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</si>
  <si>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</si>
  <si>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</si>
  <si>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</si>
  <si>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</si>
  <si>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</si>
  <si>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</si>
  <si>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</si>
  <si>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</si>
  <si>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</si>
  <si>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</si>
  <si>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</si>
  <si>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</si>
  <si>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</si>
  <si>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</si>
  <si>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</si>
  <si>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</si>
  <si>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</si>
  <si>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</si>
  <si>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</si>
  <si>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</si>
  <si>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</si>
  <si>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</si>
  <si>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</si>
  <si>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</si>
  <si>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</si>
  <si>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</si>
  <si>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</si>
  <si>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</si>
  <si>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</si>
  <si>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</si>
  <si>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</si>
  <si>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</si>
  <si>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</si>
  <si>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</si>
  <si>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</si>
  <si>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</si>
  <si>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</si>
  <si>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</si>
  <si>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</si>
  <si>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</si>
  <si>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</si>
  <si>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</si>
  <si>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</si>
  <si>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</si>
  <si>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</si>
  <si>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</si>
  <si>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</si>
  <si>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</si>
  <si>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</si>
  <si>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</si>
  <si>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</si>
  <si>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</si>
  <si>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</si>
  <si>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</si>
  <si>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</si>
  <si>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</si>
  <si>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</si>
  <si>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</si>
  <si>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</si>
  <si>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</si>
  <si>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</si>
  <si>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</si>
  <si>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</si>
  <si>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</si>
  <si>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</si>
  <si>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</si>
  <si>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</si>
  <si>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</si>
  <si>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</si>
  <si>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</si>
  <si>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</si>
  <si>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</si>
  <si>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</si>
  <si>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</si>
  <si>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</si>
  <si>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</si>
  <si>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</si>
  <si>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</si>
  <si>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</si>
  <si>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</si>
  <si>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</si>
  <si>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</si>
  <si>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</si>
  <si>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</si>
  <si>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</si>
  <si>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</si>
  <si>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</si>
  <si>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</si>
  <si>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</si>
  <si>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</si>
  <si>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</si>
  <si>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</si>
  <si>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</si>
  <si>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</si>
  <si>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</si>
  <si>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</si>
  <si>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</si>
  <si>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</si>
  <si>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</si>
  <si>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</si>
  <si>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</si>
  <si>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</si>
  <si>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</si>
  <si>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</si>
  <si>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</si>
  <si>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</si>
  <si>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</si>
  <si>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</si>
  <si>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</si>
  <si>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</si>
  <si>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</si>
  <si>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</si>
  <si>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</si>
  <si>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</si>
  <si>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</si>
  <si>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</si>
  <si>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</si>
  <si>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</si>
  <si>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</si>
  <si>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</si>
  <si>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</si>
  <si>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</si>
  <si>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</si>
  <si>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</si>
  <si>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</si>
  <si>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</si>
  <si>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</si>
  <si>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</si>
  <si>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</si>
  <si>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</si>
  <si>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</si>
  <si>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</si>
  <si>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</si>
  <si>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</si>
  <si>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</si>
  <si>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</si>
  <si>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</si>
  <si>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</si>
  <si>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</si>
  <si>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</si>
  <si>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</si>
  <si>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</si>
  <si>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</si>
  <si>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</si>
  <si>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</si>
  <si>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</si>
  <si>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</si>
  <si>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</si>
  <si>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</si>
  <si>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</si>
  <si>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</si>
  <si>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</si>
  <si>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</si>
  <si>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</si>
  <si>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</si>
  <si>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</si>
  <si>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</si>
  <si>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</si>
  <si>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</si>
  <si>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</si>
  <si>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</si>
  <si>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</si>
  <si>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</si>
  <si>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</si>
  <si>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</si>
  <si>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</si>
  <si>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</si>
  <si>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</si>
  <si>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</si>
  <si>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</si>
  <si>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</si>
  <si>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</si>
  <si>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</si>
  <si>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</si>
  <si>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</si>
  <si>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</si>
  <si>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</si>
  <si>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</si>
  <si>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</si>
  <si>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</si>
  <si>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</si>
  <si>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</si>
  <si>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</si>
  <si>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</si>
  <si>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</si>
  <si>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</si>
  <si>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</si>
  <si>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</si>
  <si>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</si>
  <si>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</si>
  <si>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</si>
  <si>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</si>
  <si>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</si>
  <si>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</si>
  <si>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</si>
  <si>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</si>
  <si>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</si>
  <si>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</si>
  <si>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</si>
  <si>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</si>
  <si>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</si>
  <si>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</si>
  <si>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</si>
  <si>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</si>
  <si>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</si>
  <si>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</si>
  <si>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</si>
  <si>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</si>
  <si>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</si>
  <si>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</si>
  <si>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</si>
  <si>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</si>
  <si>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</si>
  <si>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</si>
  <si>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</si>
  <si>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</si>
  <si>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</si>
  <si>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</si>
  <si>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</si>
  <si>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</si>
  <si>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</si>
  <si>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</si>
  <si>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</si>
  <si>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</si>
  <si>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</si>
  <si>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</si>
  <si>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</si>
  <si>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</si>
  <si>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</si>
  <si>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</si>
  <si>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</si>
  <si>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</si>
  <si>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</si>
  <si>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</si>
  <si>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</si>
  <si>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</si>
  <si>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</si>
  <si>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</si>
  <si>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</si>
  <si>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</si>
  <si>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</si>
  <si>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</si>
  <si>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</si>
  <si>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</si>
  <si>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</si>
  <si>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</si>
  <si>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</si>
  <si>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</si>
  <si>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</si>
  <si>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</si>
  <si>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</si>
  <si>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</si>
  <si>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</si>
  <si>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</si>
  <si>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</si>
  <si>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</si>
  <si>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</si>
  <si>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</si>
  <si>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</si>
  <si>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</si>
  <si>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</si>
  <si>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</si>
  <si>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</si>
  <si>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</si>
  <si>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</si>
  <si>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</si>
  <si>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</si>
  <si>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</si>
  <si>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</si>
  <si>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</si>
  <si>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</si>
  <si>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</si>
  <si>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</si>
  <si>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</si>
  <si>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</si>
  <si>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</si>
  <si>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</si>
  <si>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</si>
  <si>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</si>
  <si>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</si>
  <si>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</si>
  <si>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</si>
  <si>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</si>
  <si>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</si>
  <si>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</si>
  <si>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</si>
  <si>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</si>
  <si>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</si>
  <si>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</si>
  <si>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</si>
  <si>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</si>
  <si>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</si>
  <si>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</si>
  <si>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</si>
  <si>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</si>
  <si>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</si>
  <si>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</si>
  <si>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</si>
  <si>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</si>
  <si>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</si>
  <si>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</si>
  <si>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</si>
  <si>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</si>
  <si>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</si>
  <si>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</si>
  <si>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</si>
  <si>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</si>
  <si>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</si>
  <si>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</si>
  <si>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</si>
  <si>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</si>
  <si>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</si>
  <si>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</si>
  <si>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</si>
  <si>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</si>
  <si>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</si>
  <si>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</si>
  <si>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</si>
  <si>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</si>
  <si>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</si>
  <si>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</si>
  <si>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</si>
  <si>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</si>
  <si>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</si>
  <si>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</si>
  <si>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</si>
  <si>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</si>
  <si>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</si>
  <si>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</si>
  <si>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</si>
  <si>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</si>
  <si>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</si>
  <si>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</si>
  <si>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</si>
  <si>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</si>
  <si>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</si>
  <si>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</si>
  <si>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</si>
  <si>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</si>
  <si>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</si>
  <si>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</si>
  <si>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</si>
  <si>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</si>
  <si>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</si>
  <si>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</si>
  <si>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</si>
  <si>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</si>
  <si>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</si>
  <si>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</si>
  <si>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</si>
  <si>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</si>
  <si>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</si>
  <si>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</si>
  <si>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</si>
  <si>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</si>
  <si>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</si>
  <si>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</si>
  <si>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</si>
  <si>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</si>
  <si>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</si>
  <si>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</si>
  <si>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</si>
  <si>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</si>
  <si>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</si>
  <si>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</si>
  <si>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</si>
  <si>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</si>
  <si>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</si>
  <si>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</si>
  <si>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</si>
  <si>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</si>
  <si>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</si>
  <si>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</si>
  <si>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</si>
  <si>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</si>
  <si>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</si>
  <si>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</si>
  <si>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</si>
  <si>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</si>
  <si>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</si>
  <si>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</si>
  <si>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</si>
  <si>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</si>
  <si>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</si>
  <si>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</si>
  <si>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</si>
  <si>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</si>
  <si>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</si>
  <si>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</si>
  <si>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</si>
  <si>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</si>
  <si>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</si>
  <si>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</si>
  <si>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</si>
  <si>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</si>
  <si>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</si>
  <si>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</si>
  <si>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</si>
  <si>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</si>
  <si>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</si>
  <si>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</si>
  <si>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</si>
  <si>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</si>
  <si>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</si>
  <si>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</si>
  <si>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</si>
  <si>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</si>
  <si>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</si>
  <si>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</si>
  <si>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</si>
  <si>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</si>
  <si>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</si>
  <si>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</si>
  <si>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</si>
  <si>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</si>
  <si>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</si>
  <si>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</si>
  <si>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</si>
  <si>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</si>
  <si>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</si>
  <si>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</si>
  <si>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</si>
  <si>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</si>
  <si>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</si>
  <si>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</si>
  <si>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</si>
  <si>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</si>
  <si>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</si>
  <si>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</si>
  <si>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</si>
  <si>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</si>
  <si>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</si>
  <si>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</si>
  <si>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</si>
  <si>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</si>
  <si>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</si>
  <si>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</si>
  <si>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</si>
  <si>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</si>
  <si>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</si>
  <si>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</si>
  <si>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</si>
  <si>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</si>
  <si>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</si>
  <si>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</si>
  <si>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</si>
  <si>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</si>
  <si>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</si>
  <si>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</si>
  <si>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</si>
  <si>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</si>
  <si>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</si>
  <si>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</si>
  <si>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</si>
  <si>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</si>
  <si>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</si>
  <si>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</si>
  <si>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</si>
  <si>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</si>
  <si>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</si>
  <si>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</si>
  <si>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</si>
  <si>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</si>
  <si>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</si>
  <si>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</si>
  <si>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</si>
  <si>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</si>
  <si>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</si>
  <si>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</si>
  <si>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</si>
  <si>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</si>
  <si>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</si>
  <si>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</si>
  <si>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</si>
  <si>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</si>
  <si>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</si>
  <si>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</si>
  <si>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</si>
  <si>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</si>
  <si>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</si>
  <si>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</si>
  <si>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</si>
  <si>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</si>
  <si>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</si>
  <si>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</si>
  <si>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</si>
  <si>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</si>
  <si>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</si>
  <si>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</si>
  <si>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</si>
  <si>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</si>
  <si>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</si>
  <si>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</si>
  <si>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</si>
  <si>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</si>
  <si>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</si>
  <si>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</si>
  <si>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</si>
  <si>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</si>
  <si>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</si>
  <si>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</si>
  <si>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</si>
  <si>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</si>
  <si>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</si>
  <si>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</si>
  <si>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</si>
  <si>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</si>
  <si>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</si>
  <si>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</si>
  <si>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</si>
  <si>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</si>
  <si>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</si>
  <si>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</si>
  <si>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</si>
  <si>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</si>
  <si>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</si>
  <si>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</si>
  <si>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</si>
  <si>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</si>
  <si>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</si>
  <si>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</si>
  <si>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</si>
  <si>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</si>
  <si>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</si>
  <si>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</si>
  <si>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</si>
  <si>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</si>
  <si>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</si>
  <si>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</si>
  <si>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</si>
  <si>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</si>
  <si>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</si>
  <si>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</si>
  <si>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</si>
  <si>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</si>
  <si>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</si>
  <si>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</si>
  <si>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</si>
  <si>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</si>
  <si>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</si>
  <si>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</si>
  <si>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</si>
  <si>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</si>
  <si>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</si>
  <si>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</si>
  <si>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</si>
  <si>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</si>
  <si>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</si>
  <si>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</si>
  <si>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</si>
  <si>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</si>
  <si>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</si>
  <si>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</si>
  <si>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</si>
  <si>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</si>
  <si>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</si>
  <si>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</si>
  <si>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</si>
  <si>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</si>
  <si>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</si>
  <si>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</si>
  <si>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</si>
  <si>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</si>
  <si>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</si>
  <si>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</si>
  <si>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</si>
  <si>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</si>
  <si>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</si>
  <si>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</si>
  <si>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</si>
  <si>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</si>
  <si>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</si>
  <si>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</si>
  <si>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</si>
  <si>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</si>
  <si>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</si>
  <si>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</si>
  <si>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</si>
  <si>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</si>
  <si>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</si>
  <si>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</si>
  <si>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</si>
  <si>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</si>
  <si>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</si>
  <si>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</si>
  <si>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</si>
  <si>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</si>
  <si>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</si>
  <si>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</si>
  <si>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</si>
  <si>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</si>
  <si>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</si>
  <si>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</si>
  <si>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</si>
  <si>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</si>
  <si>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</si>
  <si>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</si>
  <si>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</si>
  <si>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</si>
  <si>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</si>
  <si>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</si>
  <si>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</si>
  <si>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</si>
  <si>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</si>
  <si>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</si>
  <si>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</si>
  <si>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</si>
  <si>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</si>
  <si>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</si>
  <si>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</si>
  <si>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</si>
  <si>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</si>
  <si>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</si>
  <si>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</si>
  <si>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</si>
  <si>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</si>
  <si>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</si>
  <si>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</si>
  <si>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</si>
  <si>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</si>
  <si>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</si>
  <si>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</si>
  <si>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</si>
  <si>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</si>
  <si>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</si>
  <si>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</si>
  <si>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</si>
  <si>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</si>
  <si>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</si>
  <si>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</si>
  <si>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</si>
  <si>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</si>
  <si>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</si>
  <si>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</si>
  <si>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</si>
  <si>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</si>
  <si>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</si>
  <si>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</si>
  <si>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</si>
  <si>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</si>
  <si>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</si>
  <si>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</si>
  <si>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</si>
  <si>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</si>
  <si>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</si>
  <si>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</si>
  <si>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</si>
  <si>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</si>
  <si>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</si>
  <si>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</si>
  <si>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</si>
  <si>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</si>
  <si>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</si>
  <si>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</si>
  <si>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</si>
  <si>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</si>
  <si>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</si>
  <si>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</si>
  <si>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</si>
  <si>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</si>
  <si>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</si>
  <si>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</si>
  <si>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</si>
  <si>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</si>
  <si>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</si>
  <si>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</si>
  <si>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</si>
  <si>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</si>
  <si>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</si>
  <si>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</si>
  <si>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</si>
  <si>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</si>
  <si>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</si>
  <si>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</si>
  <si>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</si>
  <si>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</si>
  <si>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</si>
  <si>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</si>
  <si>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</si>
  <si>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</si>
  <si>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</si>
  <si>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</si>
  <si>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</si>
  <si>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</si>
  <si>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</si>
  <si>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</si>
  <si>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</si>
  <si>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</si>
  <si>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</si>
  <si>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</si>
  <si>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</si>
  <si>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</si>
  <si>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</si>
  <si>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</si>
  <si>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</si>
  <si>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</si>
  <si>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</si>
  <si>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</si>
  <si>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</si>
  <si>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</si>
  <si>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</si>
  <si>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</si>
  <si>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</si>
  <si>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</si>
  <si>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</si>
  <si>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</si>
  <si>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</si>
  <si>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</si>
  <si>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</si>
  <si>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</si>
  <si>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</si>
  <si>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</si>
  <si>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</si>
  <si>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</si>
  <si>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</si>
  <si>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</si>
  <si>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</si>
  <si>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</si>
  <si>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</si>
  <si>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</si>
  <si>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</si>
  <si>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</si>
  <si>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</si>
  <si>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</si>
  <si>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</si>
  <si>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</si>
  <si>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</si>
  <si>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</si>
  <si>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</si>
  <si>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</si>
  <si>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</si>
  <si>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</si>
  <si>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</si>
  <si>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</si>
  <si>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</si>
  <si>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</si>
  <si>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</si>
  <si>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</si>
  <si>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</si>
  <si>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</si>
  <si>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</si>
  <si>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</si>
  <si>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</si>
  <si>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</si>
  <si>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</si>
  <si>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</si>
  <si>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</si>
  <si>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</si>
  <si>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</si>
  <si>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</si>
  <si>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</si>
  <si>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</si>
  <si>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</si>
  <si>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</si>
  <si>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</si>
  <si>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</si>
  <si>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</si>
  <si>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</si>
  <si>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</si>
  <si>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</si>
  <si>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</si>
  <si>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</si>
  <si>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</si>
  <si>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</si>
  <si>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</si>
  <si>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</si>
  <si>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</si>
  <si>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</si>
  <si>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</si>
  <si>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</si>
  <si>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</si>
  <si>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</si>
  <si>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</si>
  <si>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</si>
  <si>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</si>
  <si>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</si>
  <si>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</si>
  <si>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</si>
  <si>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</si>
  <si>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</si>
  <si>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</si>
  <si>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</si>
  <si>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</si>
  <si>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</si>
  <si>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</si>
  <si>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</si>
  <si>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</si>
  <si>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</si>
  <si>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</si>
  <si>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</si>
  <si>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</si>
  <si>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</si>
  <si>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</si>
  <si>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</si>
  <si>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</si>
  <si>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</si>
  <si>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</si>
  <si>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</si>
  <si>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</si>
  <si>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</si>
  <si>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</si>
  <si>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</si>
  <si>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</si>
  <si>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</si>
  <si>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</si>
  <si>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</si>
  <si>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</si>
  <si>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</si>
  <si>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</si>
  <si>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</si>
  <si>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</si>
  <si>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</si>
  <si>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</si>
  <si>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</si>
  <si>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</si>
  <si>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</si>
  <si>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</si>
  <si>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</si>
  <si>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</si>
  <si>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</si>
  <si>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</si>
  <si>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</si>
  <si>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</si>
  <si>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</si>
  <si>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</si>
  <si>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</si>
  <si>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</si>
  <si>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</si>
  <si>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</si>
  <si>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</si>
  <si>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</si>
  <si>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</si>
  <si>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</si>
  <si>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</si>
  <si>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</si>
  <si>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</si>
  <si>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</si>
  <si>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</si>
  <si>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</si>
  <si>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</si>
  <si>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</si>
  <si>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</si>
  <si>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</si>
  <si>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</si>
  <si>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</si>
  <si>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</si>
  <si>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</si>
  <si>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</si>
  <si>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</si>
  <si>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</si>
  <si>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</si>
  <si>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</si>
  <si>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</si>
  <si>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</si>
  <si>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</si>
  <si>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</si>
  <si>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</si>
  <si>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</si>
  <si>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</si>
  <si>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</si>
  <si>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</si>
  <si>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</si>
  <si>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</si>
  <si>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</si>
  <si>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</si>
  <si>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</si>
  <si>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</si>
  <si>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</si>
  <si>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</si>
  <si>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</si>
  <si>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</si>
  <si>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</si>
  <si>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</si>
  <si>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</si>
  <si>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</si>
  <si>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</si>
  <si>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</si>
  <si>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</si>
  <si>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</si>
  <si>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</si>
  <si>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</si>
  <si>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</si>
  <si>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</si>
  <si>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</si>
  <si>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</si>
  <si>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</si>
  <si>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</si>
  <si>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</si>
  <si>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</si>
  <si>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</si>
  <si>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</si>
  <si>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</si>
  <si>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</si>
  <si>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</si>
  <si>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</si>
  <si>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</si>
  <si>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</si>
  <si>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</si>
  <si>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</si>
  <si>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</si>
  <si>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</si>
  <si>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</si>
  <si>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</si>
  <si>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</si>
  <si>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</si>
  <si>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</si>
  <si>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</si>
  <si>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</si>
  <si>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</si>
  <si>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</si>
  <si>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</si>
  <si>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</si>
  <si>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</si>
  <si>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</si>
  <si>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</si>
  <si>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</si>
  <si>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</si>
  <si>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</si>
  <si>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</si>
  <si>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</si>
  <si>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</si>
  <si>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</si>
  <si>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</si>
  <si>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</si>
  <si>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</si>
  <si>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</si>
  <si>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</si>
  <si>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</si>
  <si>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</si>
  <si>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</si>
  <si>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</si>
  <si>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</si>
  <si>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</si>
  <si>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</si>
  <si>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</si>
  <si>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</si>
  <si>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</si>
  <si>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</si>
  <si>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</si>
  <si>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</si>
  <si>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</si>
  <si>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</si>
  <si>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</si>
  <si>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</si>
  <si>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</si>
  <si>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</si>
  <si>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</si>
  <si>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</si>
  <si>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</si>
  <si>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</si>
  <si>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</si>
  <si>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</si>
  <si>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</si>
  <si>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</si>
  <si>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</si>
  <si>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</si>
  <si>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</si>
  <si>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</si>
  <si>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</si>
  <si>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</si>
  <si>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</si>
  <si>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</si>
  <si>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</si>
  <si>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</si>
  <si>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</si>
  <si>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</si>
  <si>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</si>
  <si>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</si>
  <si>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</si>
  <si>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</si>
  <si>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</si>
  <si>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</si>
  <si>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</si>
  <si>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</si>
  <si>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</si>
  <si>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</si>
  <si>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</si>
  <si>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</si>
  <si>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</si>
  <si>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</si>
  <si>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</si>
  <si>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</si>
  <si>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</si>
  <si>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</si>
  <si>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</si>
  <si>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</si>
  <si>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</si>
  <si>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</si>
  <si>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</si>
  <si>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</si>
  <si>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</si>
  <si>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</si>
  <si>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</si>
  <si>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</si>
  <si>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</si>
  <si>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</si>
  <si>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</si>
  <si>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</si>
  <si>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</si>
  <si>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</si>
  <si>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</si>
  <si>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</si>
  <si>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</si>
  <si>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</si>
  <si>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</si>
  <si>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</si>
  <si>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</si>
  <si>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</si>
  <si>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</si>
  <si>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</si>
  <si>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</si>
  <si>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</si>
  <si>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</si>
  <si>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</si>
  <si>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</si>
  <si>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</si>
  <si>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</si>
  <si>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</si>
  <si>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</si>
  <si>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</si>
  <si>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</si>
  <si>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</si>
  <si>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</si>
  <si>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</si>
  <si>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</si>
  <si>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</si>
  <si>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</si>
  <si>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</si>
  <si>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</si>
  <si>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</si>
  <si>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</si>
  <si>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</si>
  <si>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</si>
  <si>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</si>
  <si>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</si>
  <si>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</si>
  <si>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</si>
  <si>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</si>
  <si>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</si>
  <si>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</si>
  <si>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</si>
  <si>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</si>
  <si>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</si>
  <si>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</si>
  <si>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</si>
  <si>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</si>
  <si>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</si>
  <si>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</si>
  <si>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</si>
  <si>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</si>
  <si>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</si>
  <si>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</si>
  <si>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</si>
  <si>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</si>
  <si>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</si>
  <si>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</si>
  <si>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</si>
  <si>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</si>
  <si>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</si>
  <si>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</si>
  <si>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</si>
  <si>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</si>
  <si>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</si>
  <si>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</si>
  <si>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</si>
  <si>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</si>
  <si>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</si>
  <si>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</si>
  <si>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</si>
  <si>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</si>
  <si>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</si>
  <si>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</si>
  <si>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</si>
  <si>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</si>
  <si>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</si>
  <si>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</si>
  <si>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</si>
  <si>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</si>
  <si>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</si>
  <si>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</si>
  <si>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</si>
  <si>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</si>
  <si>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</si>
  <si>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</si>
  <si>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</si>
  <si>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</si>
  <si>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</si>
  <si>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</si>
  <si>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</si>
  <si>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</si>
  <si>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</si>
  <si>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</si>
  <si>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</si>
  <si>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</si>
  <si>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</si>
  <si>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</si>
  <si>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</si>
  <si>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</si>
  <si>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</si>
  <si>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</si>
  <si>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</si>
  <si>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</si>
  <si>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</si>
  <si>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</si>
  <si>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</si>
  <si>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</si>
  <si>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</si>
  <si>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</si>
  <si>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</si>
  <si>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</si>
  <si>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</si>
  <si>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</si>
  <si>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</si>
  <si>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</si>
  <si>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</si>
  <si>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</si>
  <si>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</si>
  <si>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</si>
  <si>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</si>
  <si>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Ended Conversion</t>
  </si>
  <si>
    <t xml:space="preserve">Date Created Conversion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</si>
  <si>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</si>
  <si>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</si>
  <si>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</si>
  <si>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</si>
  <si>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</si>
  <si>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</si>
  <si>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</si>
  <si>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</si>
  <si>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</si>
  <si>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</si>
  <si>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</si>
  <si>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</si>
  <si>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</si>
  <si>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Date Created Conversion (Year)</t>
  </si>
  <si>
    <t>(Multiple Items)</t>
  </si>
  <si>
    <t>Goal</t>
  </si>
  <si>
    <t>Number Succeful</t>
  </si>
  <si>
    <t>Number Failed</t>
  </si>
  <si>
    <t xml:space="preserve">Number Canceled </t>
  </si>
  <si>
    <t>Total Project</t>
  </si>
  <si>
    <t>Precentage Successful</t>
  </si>
  <si>
    <t>Precentage Failed</t>
  </si>
  <si>
    <t xml:space="preserve">Precentage Canceled 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</si>
  <si>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</si>
  <si>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</si>
  <si>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</si>
  <si>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</si>
  <si>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</si>
  <si>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</si>
  <si>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</si>
  <si>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</si>
  <si>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</si>
  <si>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</si>
  <si>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</si>
  <si>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</si>
  <si>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backer_count</t>
  </si>
  <si>
    <t>Successful:</t>
  </si>
  <si>
    <t>Mean:</t>
  </si>
  <si>
    <t>Median:</t>
  </si>
  <si>
    <t>Minimum:</t>
  </si>
  <si>
    <t>Maximum:</t>
  </si>
  <si>
    <t>Variance:</t>
  </si>
  <si>
    <t>STD:</t>
  </si>
  <si>
    <t>Failed: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</si>
</sst>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2B2B2B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left" vertical="center" wrapText="1"/>
    </xf>
    <xf numFmtId="0" fontId="0" fillId="33" borderId="0" xfId="0" applyFill="1"/>
    <xf numFmtId="9" fontId="0" fillId="0" borderId="0" xfId="42" applyFont="1"/>
    <xf numFmtId="0" fontId="16" fillId="0" borderId="0" xfId="0" applyFont="1" applyAlignment="1">
      <alignment horizontal="center" vertical="center"/>
    </xf>
    <xf numFmtId="0" fontId="0" fillId="34" borderId="0" xfId="0" applyFill="1"/>
    <xf numFmtId="0" fontId="0" fillId="0" borderId="10" xfId="0" applyBorder="1"/>
    <xf numFmtId="0" fontId="16" fillId="35" borderId="0" xfId="0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8" tint="-0.24994659260841701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F0000"/>
      <color rgb="FFFF9966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E4-4E1F-952A-C9120F3B841F}"/>
            </c:ext>
          </c:extLst>
        </c:ser>
        <c:ser>
          <c:idx val="1"/>
          <c:order val="1"/>
          <c:tx>
            <c:strRef>
              <c:f>'Parent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E4-4E1F-952A-C9120F3B841F}"/>
            </c:ext>
          </c:extLst>
        </c:ser>
        <c:ser>
          <c:idx val="2"/>
          <c:order val="2"/>
          <c:tx>
            <c:strRef>
              <c:f>'Parent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E4-4E1F-952A-C9120F3B841F}"/>
            </c:ext>
          </c:extLst>
        </c:ser>
        <c:ser>
          <c:idx val="3"/>
          <c:order val="3"/>
          <c:tx>
            <c:strRef>
              <c:f>'Parent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E4-4E1F-952A-C9120F3B8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6414015"/>
        <c:axId val="907190671"/>
      </c:barChart>
      <c:catAx>
        <c:axId val="10964140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190671"/>
        <c:crosses val="autoZero"/>
        <c:auto val="1"/>
        <c:lblAlgn val="ctr"/>
        <c:lblOffset val="100"/>
        <c:noMultiLvlLbl val="0"/>
      </c:catAx>
      <c:valAx>
        <c:axId val="90719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1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[CrowdfundingBook.xlsx]Sub-category!PivotTable3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ED-4BCA-A8F6-C9B04F19BA51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CED-4BCA-A8F6-C9B04F19BA51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CED-4BCA-A8F6-C9B04F19BA51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CED-4BCA-A8F6-C9B04F19B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2725391"/>
        <c:axId val="907481215"/>
      </c:barChart>
      <c:catAx>
        <c:axId val="1052725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481215"/>
        <c:crosses val="autoZero"/>
        <c:auto val="1"/>
        <c:lblAlgn val="ctr"/>
        <c:lblOffset val="100"/>
        <c:noMultiLvlLbl val="0"/>
      </c:catAx>
      <c:valAx>
        <c:axId val="90748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725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Created!PivotTable8</c:name>
    <c:fmtId val="0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2F-493D-9402-D55AF1D08FB7}"/>
            </c:ext>
          </c:extLst>
        </c:ser>
        <c:ser>
          <c:idx val="1"/>
          <c:order val="1"/>
          <c:tx>
            <c:strRef>
              <c:f>'Date 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2F-493D-9402-D55AF1D08FB7}"/>
            </c:ext>
          </c:extLst>
        </c:ser>
        <c:ser>
          <c:idx val="2"/>
          <c:order val="2"/>
          <c:tx>
            <c:strRef>
              <c:f>'Date Created'!$D$4:$D$5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2F-493D-9402-D55AF1D08FB7}"/>
            </c:ext>
          </c:extLst>
        </c:ser>
        <c:ser>
          <c:idx val="3"/>
          <c:order val="3"/>
          <c:tx>
            <c:strRef>
              <c:f>'Date Created'!$E$4:$E$5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52F-493D-9402-D55AF1D08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4381071"/>
        <c:axId val="907191151"/>
      </c:lineChart>
      <c:catAx>
        <c:axId val="1094381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191151"/>
        <c:crosses val="autoZero"/>
        <c:auto val="1"/>
        <c:lblAlgn val="ctr"/>
        <c:lblOffset val="100"/>
        <c:noMultiLvlLbl val="0"/>
      </c:catAx>
      <c:valAx>
        <c:axId val="90719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38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layout>
        <c:manualLayout>
          <c:xMode val="edge"/>
          <c:yMode val="edge"/>
          <c:x val="0.46036960248193093"/>
          <c:y val="1.91846474481145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Outcome'!$F$1</c:f>
              <c:strCache>
                <c:ptCount val="1"/>
                <c:pt idx="0">
                  <c:v>Precentage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Outcome'!$A$2:$A$13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3E-4D35-A4AB-2B99671BD0F4}"/>
            </c:ext>
          </c:extLst>
        </c:ser>
        <c:ser>
          <c:idx val="5"/>
          <c:order val="5"/>
          <c:tx>
            <c:strRef>
              <c:f>'Goal Outcome'!$G$1</c:f>
              <c:strCache>
                <c:ptCount val="1"/>
                <c:pt idx="0">
                  <c:v>Precentage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Outcome'!$A$2:$A$13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3E-4D35-A4AB-2B99671BD0F4}"/>
            </c:ext>
          </c:extLst>
        </c:ser>
        <c:ser>
          <c:idx val="6"/>
          <c:order val="6"/>
          <c:tx>
            <c:strRef>
              <c:f>'Goal Outcome'!$H$1</c:f>
              <c:strCache>
                <c:ptCount val="1"/>
                <c:pt idx="0">
                  <c:v>Precentage Canceled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Outcome'!$A$2:$A$13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93E-4D35-A4AB-2B99671BD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1846544"/>
        <c:axId val="12909359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Outcome'!$B$1</c15:sqref>
                        </c15:formulaRef>
                      </c:ext>
                    </c:extLst>
                    <c:strCache>
                      <c:ptCount val="1"/>
                      <c:pt idx="0">
                        <c:v>Number Succeful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Outcome'!$A$2:$A$13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Outcome'!$B$2:$B$13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93E-4D35-A4AB-2B99671BD0F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93E-4D35-A4AB-2B99671BD0F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 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93E-4D35-A4AB-2B99671BD0F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Outcome'!$E$1</c15:sqref>
                        </c15:formulaRef>
                      </c:ext>
                    </c:extLst>
                    <c:strCache>
                      <c:ptCount val="1"/>
                      <c:pt idx="0">
                        <c:v>Total Project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93E-4D35-A4AB-2B99671BD0F4}"/>
                  </c:ext>
                </c:extLst>
              </c15:ser>
            </c15:filteredLineSeries>
          </c:ext>
        </c:extLst>
      </c:lineChart>
      <c:catAx>
        <c:axId val="123184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935968"/>
        <c:crosses val="autoZero"/>
        <c:auto val="1"/>
        <c:lblAlgn val="ctr"/>
        <c:lblOffset val="100"/>
        <c:noMultiLvlLbl val="0"/>
      </c:catAx>
      <c:valAx>
        <c:axId val="129093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84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328612</xdr:colOff>
      <xdr:row>2</xdr:row>
      <xdr:rowOff>47624</xdr:rowOff>
    </xdr:from>
    <xdr:to>
      <xdr:col>16</xdr:col>
      <xdr:colOff>514350</xdr:colOff>
      <xdr:row>26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EB91AC-4D84-D93F-F0F0-7C821B57E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185736</xdr:colOff>
      <xdr:row>3</xdr:row>
      <xdr:rowOff>57150</xdr:rowOff>
    </xdr:from>
    <xdr:to>
      <xdr:col>18</xdr:col>
      <xdr:colOff>333375</xdr:colOff>
      <xdr:row>29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EB542D-CA18-94A4-B132-B6AF63FCE7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214312</xdr:colOff>
      <xdr:row>0</xdr:row>
      <xdr:rowOff>142874</xdr:rowOff>
    </xdr:from>
    <xdr:to>
      <xdr:col>16</xdr:col>
      <xdr:colOff>333375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59F87A-4BA9-28FF-83DC-63BF624849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290510</xdr:colOff>
      <xdr:row>13</xdr:row>
      <xdr:rowOff>95250</xdr:rowOff>
    </xdr:from>
    <xdr:to>
      <xdr:col>8</xdr:col>
      <xdr:colOff>19049</xdr:colOff>
      <xdr:row>33</xdr:row>
      <xdr:rowOff>66676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14371F-EBEA-8620-DFAB-68822C0A1A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15</xdr:row>
      <xdr:rowOff>9525</xdr:rowOff>
    </xdr:from>
    <xdr:to>
      <xdr:col>16</xdr:col>
      <xdr:colOff>400050</xdr:colOff>
      <xdr:row>27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805185-7F74-EA2C-291E-181173B43A54}"/>
            </a:ext>
          </a:extLst>
        </xdr:cNvPr>
        <xdr:cNvSpPr txBox="1"/>
      </xdr:nvSpPr>
      <xdr:spPr>
        <a:xfrm>
          <a:off x="6200775" y="3009900"/>
          <a:ext cx="6762750" cy="249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-Use your data to determine whether the mean or the median better summarizes the data.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According to the data, Median would better summarizes the data. Based on fact that standard deviation is such a high number indicating that the data are signifcantly spread out; median would a better summerarizer. Mean would not work as well with representing data this  far from each other. </a:t>
          </a:r>
        </a:p>
        <a:p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your data to determine if there is more variability with successful or unsuccessful campaigns. Does this make sense? Why or why not?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Based on variance, succesful campaigns has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more variability. With the large amount of numbers not being close to the mean this would make sense.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br>
            <a:rPr lang="en-US"/>
          </a:b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vens Joseph" refreshedDate="45201.996280671294" createdVersion="8" refreshedVersion="8" minRefreshableVersion="3" recordCount="7775" xr:uid="{46911511-2212-4B2D-BD01-5409EF31C58C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 count="100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m/>
      </sharedItems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 count="1000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  <m/>
      </sharedItems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 count="965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  <m/>
      </sharedItems>
    </cacheField>
    <cacheField name="Percent Funded" numFmtId="0">
      <sharedItems containsString="0" containsBlank="1" containsNumber="1" containsInteger="1" minValue="0" maxValue="2339" count="419">
        <n v="0"/>
        <n v="1040"/>
        <n v="131"/>
        <n v="59"/>
        <n v="69"/>
        <n v="174"/>
        <n v="21"/>
        <n v="328"/>
        <n v="20"/>
        <n v="52"/>
        <n v="266"/>
        <n v="48"/>
        <n v="89"/>
        <n v="245"/>
        <n v="67"/>
        <n v="47"/>
        <n v="649"/>
        <n v="159"/>
        <n v="49"/>
        <n v="112"/>
        <n v="41"/>
        <n v="128"/>
        <n v="332"/>
        <n v="113"/>
        <n v="216"/>
        <n v="80"/>
        <n v="105"/>
        <n v="329"/>
        <n v="161"/>
        <n v="310"/>
        <n v="87"/>
        <n v="378"/>
        <n v="151"/>
        <n v="150"/>
        <n v="157"/>
        <n v="140"/>
        <n v="325"/>
        <n v="51"/>
        <n v="169"/>
        <n v="213"/>
        <n v="444"/>
        <n v="186"/>
        <n v="659"/>
        <n v="115"/>
        <n v="475"/>
        <n v="387"/>
        <n v="190"/>
        <n v="2"/>
        <n v="92"/>
        <n v="34"/>
        <n v="90"/>
        <n v="178"/>
        <n v="144"/>
        <n v="215"/>
        <n v="227"/>
        <n v="275"/>
        <n v="93"/>
        <n v="723"/>
        <n v="12"/>
        <n v="98"/>
        <n v="236"/>
        <n v="45"/>
        <n v="162"/>
        <n v="255"/>
        <n v="24"/>
        <n v="124"/>
        <n v="108"/>
        <n v="670"/>
        <n v="661"/>
        <n v="122"/>
        <n v="78"/>
        <n v="301"/>
        <n v="70"/>
        <n v="637"/>
        <n v="225"/>
        <n v="1497"/>
        <n v="38"/>
        <n v="132"/>
        <n v="168"/>
        <n v="62"/>
        <n v="261"/>
        <n v="253"/>
        <n v="79"/>
        <n v="259"/>
        <n v="61"/>
        <n v="304"/>
        <n v="217"/>
        <n v="927"/>
        <n v="197"/>
        <n v="1"/>
        <n v="1021"/>
        <n v="282"/>
        <n v="25"/>
        <n v="143"/>
        <n v="145"/>
        <n v="359"/>
        <n v="595"/>
        <n v="15"/>
        <n v="120"/>
        <n v="269"/>
        <n v="377"/>
        <n v="727"/>
        <n v="88"/>
        <n v="118"/>
        <n v="149"/>
        <n v="219"/>
        <n v="64"/>
        <n v="19"/>
        <n v="368"/>
        <n v="160"/>
        <n v="39"/>
        <n v="60"/>
        <n v="3"/>
        <n v="155"/>
        <n v="101"/>
        <n v="116"/>
        <n v="311"/>
        <n v="71"/>
        <n v="262"/>
        <n v="96"/>
        <n v="223"/>
        <n v="102"/>
        <n v="230"/>
        <n v="136"/>
        <n v="129"/>
        <n v="237"/>
        <n v="17"/>
        <n v="121"/>
        <n v="220"/>
        <n v="423"/>
        <n v="65"/>
        <n v="74"/>
        <n v="53"/>
        <n v="221"/>
        <n v="100"/>
        <n v="137"/>
        <n v="416"/>
        <n v="31"/>
        <n v="424"/>
        <n v="11"/>
        <n v="83"/>
        <n v="163"/>
        <n v="895"/>
        <n v="26"/>
        <n v="75"/>
        <n v="358"/>
        <n v="308"/>
        <n v="722"/>
        <n v="293"/>
        <n v="72"/>
        <n v="32"/>
        <n v="46"/>
        <n v="123"/>
        <n v="362"/>
        <n v="63"/>
        <n v="298"/>
        <n v="10"/>
        <n v="54"/>
        <n v="681"/>
        <n v="134"/>
        <n v="432"/>
        <n v="426"/>
        <n v="95"/>
        <n v="152"/>
        <n v="195"/>
        <n v="1023"/>
        <n v="4"/>
        <n v="8"/>
        <n v="99"/>
        <n v="138"/>
        <n v="94"/>
        <n v="404"/>
        <n v="260"/>
        <n v="367"/>
        <n v="194"/>
        <n v="420"/>
        <n v="77"/>
        <n v="171"/>
        <n v="158"/>
        <n v="109"/>
        <n v="42"/>
        <n v="422"/>
        <n v="419"/>
        <n v="445"/>
        <n v="570"/>
        <n v="509"/>
        <n v="326"/>
        <n v="933"/>
        <n v="211"/>
        <n v="273"/>
        <n v="626"/>
        <n v="185"/>
        <n v="23"/>
        <n v="146"/>
        <n v="268"/>
        <n v="598"/>
        <n v="313"/>
        <n v="371"/>
        <n v="363"/>
        <n v="234"/>
        <n v="181"/>
        <n v="27"/>
        <n v="242"/>
        <n v="97"/>
        <n v="1066"/>
        <n v="581"/>
        <n v="706"/>
        <n v="210"/>
        <n v="1684"/>
        <n v="457"/>
        <n v="16"/>
        <n v="1340"/>
        <n v="36"/>
        <n v="55"/>
        <n v="5"/>
        <n v="1345"/>
        <n v="546"/>
        <n v="286"/>
        <n v="203"/>
        <n v="395"/>
        <n v="295"/>
        <n v="167"/>
        <n v="164"/>
        <n v="91"/>
        <n v="200"/>
        <n v="187"/>
        <n v="114"/>
        <n v="179"/>
        <n v="85"/>
        <n v="1401"/>
        <n v="35"/>
        <n v="411"/>
        <n v="37"/>
        <n v="299"/>
        <n v="226"/>
        <n v="372"/>
        <n v="1616"/>
        <n v="733"/>
        <n v="592"/>
        <n v="277"/>
        <n v="68"/>
        <n v="1592"/>
        <n v="730"/>
        <n v="13"/>
        <n v="361"/>
        <n v="14"/>
        <n v="40"/>
        <n v="184"/>
        <n v="172"/>
        <n v="76"/>
        <n v="7"/>
        <n v="66"/>
        <n v="229"/>
        <n v="469"/>
        <n v="130"/>
        <n v="718"/>
        <n v="1530"/>
        <n v="86"/>
        <n v="316"/>
        <n v="182"/>
        <n v="356"/>
        <n v="669"/>
        <n v="44"/>
        <n v="57"/>
        <n v="127"/>
        <n v="288"/>
        <n v="573"/>
        <n v="192"/>
        <n v="117"/>
        <n v="1052"/>
        <n v="355"/>
        <n v="199"/>
        <n v="176"/>
        <n v="511"/>
        <n v="82"/>
        <n v="50"/>
        <n v="967"/>
        <n v="56"/>
        <n v="104"/>
        <n v="351"/>
        <n v="141"/>
        <n v="133"/>
        <n v="188"/>
        <n v="575"/>
        <n v="319"/>
        <n v="365"/>
        <n v="30"/>
        <n v="513"/>
        <n v="81"/>
        <n v="305"/>
        <n v="724"/>
        <n v="547"/>
        <n v="415"/>
        <n v="530"/>
        <n v="180"/>
        <n v="119"/>
        <n v="139"/>
        <n v="22"/>
        <n v="43"/>
        <n v="700"/>
        <n v="84"/>
        <n v="156"/>
        <n v="503"/>
        <n v="482"/>
        <n v="73"/>
        <n v="969"/>
        <n v="271"/>
        <n v="284"/>
        <n v="224"/>
        <n v="240"/>
        <n v="794"/>
        <n v="370"/>
        <n v="205"/>
        <n v="306"/>
        <n v="369"/>
        <n v="342"/>
        <n v="322"/>
        <n v="147"/>
        <n v="951"/>
        <n v="1038"/>
        <n v="209"/>
        <n v="202"/>
        <n v="207"/>
        <n v="170"/>
        <n v="250"/>
        <n v="28"/>
        <n v="620"/>
        <n v="279"/>
        <n v="206"/>
        <n v="694"/>
        <n v="2339"/>
        <n v="508"/>
        <n v="191"/>
        <n v="33"/>
        <n v="18"/>
        <n v="1037"/>
        <n v="543"/>
        <n v="932"/>
        <n v="429"/>
        <n v="142"/>
        <n v="153"/>
        <n v="447"/>
        <n v="175"/>
        <n v="312"/>
        <n v="707"/>
        <n v="148"/>
        <n v="1841"/>
        <n v="473"/>
        <n v="518"/>
        <n v="248"/>
        <n v="270"/>
        <n v="165"/>
        <n v="413"/>
        <n v="527"/>
        <n v="354"/>
        <n v="1179"/>
        <n v="1126"/>
        <n v="712"/>
        <n v="232"/>
        <n v="257"/>
        <n v="772"/>
        <n v="407"/>
        <n v="564"/>
        <n v="655"/>
        <n v="177"/>
        <n v="728"/>
        <n v="208"/>
        <n v="231"/>
        <n v="788"/>
        <n v="106"/>
        <n v="193"/>
        <n v="1186"/>
        <n v="125"/>
        <n v="110"/>
        <n v="107"/>
        <n v="1180"/>
        <n v="264"/>
        <n v="239"/>
        <n v="615"/>
        <n v="1095"/>
        <n v="801"/>
        <n v="291"/>
        <n v="350"/>
        <n v="357"/>
        <n v="126"/>
        <n v="388"/>
        <n v="267"/>
        <n v="315"/>
        <n v="154"/>
        <n v="853"/>
        <n v="563"/>
        <n v="198"/>
        <n v="238"/>
        <n v="338"/>
        <n v="652"/>
        <n v="252"/>
        <n v="347"/>
        <n v="544"/>
        <n v="29"/>
        <n v="189"/>
        <n v="774"/>
        <n v="479"/>
        <n v="795"/>
        <n v="58"/>
        <n v="183"/>
        <n v="488"/>
        <n v="212"/>
        <n v="1097"/>
        <n v="1109"/>
        <n v="735"/>
        <n v="296"/>
        <n v="386"/>
        <n v="792"/>
        <n v="228"/>
        <n v="374"/>
        <n v="864"/>
        <n v="500"/>
        <n v="427"/>
        <m/>
      </sharedItems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Average Donation" numFmtId="0">
      <sharedItems containsBlank="1" containsMixedTypes="1" containsNumber="1" minValue="1" maxValue="113.17" count="806">
        <e v="#DIV/0!"/>
        <n v="92.15"/>
        <n v="100.02"/>
        <n v="103.21"/>
        <n v="99.34"/>
        <n v="75.83"/>
        <n v="60.56"/>
        <n v="64.94"/>
        <n v="31"/>
        <n v="72.91"/>
        <n v="62.9"/>
        <n v="112.22"/>
        <n v="102.35"/>
        <n v="105.05"/>
        <n v="94.15"/>
        <n v="84.99"/>
        <n v="110.41"/>
        <n v="107.96"/>
        <n v="45.1"/>
        <n v="45"/>
        <n v="105.97"/>
        <n v="69.06"/>
        <n v="85.04"/>
        <n v="105.23"/>
        <n v="39"/>
        <n v="73.03"/>
        <n v="35.01"/>
        <n v="106.6"/>
        <n v="62"/>
        <n v="94"/>
        <n v="112.05"/>
        <n v="48.01"/>
        <n v="38"/>
        <n v="35"/>
        <n v="85"/>
        <n v="95.99"/>
        <n v="68.81"/>
        <n v="75.260000000000005"/>
        <n v="57.13"/>
        <n v="75.14"/>
        <n v="107.42"/>
        <n v="36"/>
        <n v="27"/>
        <n v="107.56"/>
        <n v="94.38"/>
        <n v="46.16"/>
        <n v="47.85"/>
        <n v="53.01"/>
        <n v="45.06"/>
        <n v="2"/>
        <n v="99.01"/>
        <n v="32.79"/>
        <n v="59.12"/>
        <n v="44.93"/>
        <n v="89.66"/>
        <n v="70.08"/>
        <n v="31.06"/>
        <n v="29.06"/>
        <n v="30.09"/>
        <n v="82"/>
        <n v="58.04"/>
        <n v="111.4"/>
        <n v="71.95"/>
        <n v="61.04"/>
        <n v="108.92"/>
        <n v="29"/>
        <n v="58.98"/>
        <n v="111.82"/>
        <n v="64"/>
        <n v="85.32"/>
        <n v="74.48"/>
        <n v="105.15"/>
        <n v="56.19"/>
        <n v="85.92"/>
        <n v="57"/>
        <n v="79.64"/>
        <n v="41.02"/>
        <n v="48"/>
        <n v="55.21"/>
        <n v="92.11"/>
        <n v="83.18"/>
        <n v="40"/>
        <n v="111.13"/>
        <n v="90.56"/>
        <n v="61.11"/>
        <n v="83.02"/>
        <n v="110.76"/>
        <n v="89.46"/>
        <n v="57.85"/>
        <n v="110"/>
        <n v="103.97"/>
        <n v="108"/>
        <n v="48.93"/>
        <n v="37.67"/>
        <n v="65"/>
        <n v="106.61"/>
        <n v="27.01"/>
        <n v="91.16"/>
        <n v="1"/>
        <n v="56.05"/>
        <n v="31.02"/>
        <n v="66.510000000000005"/>
        <n v="89.01"/>
        <n v="103.46"/>
        <n v="95.28"/>
        <n v="75.900000000000006"/>
        <n v="107.58"/>
        <n v="51.32"/>
        <n v="71.98"/>
        <n v="108.95"/>
        <n v="94.94"/>
        <n v="109.65"/>
        <n v="44"/>
        <n v="86.79"/>
        <n v="30.99"/>
        <n v="94.79"/>
        <n v="69.790000000000006"/>
        <n v="63"/>
        <n v="110.03"/>
        <n v="26"/>
        <n v="49.99"/>
        <n v="101.72"/>
        <n v="47.08"/>
        <n v="89.94"/>
        <n v="78.97"/>
        <n v="80.069999999999993"/>
        <n v="86.47"/>
        <n v="28"/>
        <n v="68"/>
        <n v="43.08"/>
        <n v="87.96"/>
        <n v="94.99"/>
        <n v="46.91"/>
        <n v="94.24"/>
        <n v="80.14"/>
        <n v="59.04"/>
        <n v="65.989999999999995"/>
        <n v="60.99"/>
        <n v="98.31"/>
        <n v="104.6"/>
        <n v="86.07"/>
        <n v="76.989999999999995"/>
        <n v="29.76"/>
        <n v="46.92"/>
        <n v="105.19"/>
        <n v="69.91"/>
        <n v="60.01"/>
        <n v="52.01"/>
        <n v="95.04"/>
        <n v="75.97"/>
        <n v="71.010000000000005"/>
        <n v="73.73"/>
        <n v="113.17"/>
        <n v="105.01"/>
        <n v="79.180000000000007"/>
        <n v="57.33"/>
        <n v="58.18"/>
        <n v="36.03"/>
        <n v="107.99"/>
        <n v="44.01"/>
        <n v="55.08"/>
        <n v="74"/>
        <n v="42"/>
        <n v="77.989999999999995"/>
        <n v="82.51"/>
        <n v="104.2"/>
        <n v="25.5"/>
        <n v="100.98"/>
        <n v="111.83"/>
        <n v="110.05"/>
        <n v="59"/>
        <n v="32.99"/>
        <n v="45.01"/>
        <n v="81.98"/>
        <n v="39.08"/>
        <n v="40.99"/>
        <n v="31.03"/>
        <n v="37.79"/>
        <n v="32.01"/>
        <n v="95.97"/>
        <n v="75"/>
        <n v="102.05"/>
        <n v="105.75"/>
        <n v="37.07"/>
        <n v="35.049999999999997"/>
        <n v="46.34"/>
        <n v="69.17"/>
        <n v="109.08"/>
        <n v="51.78"/>
        <n v="82.01"/>
        <n v="35.96"/>
        <n v="74.459999999999994"/>
        <n v="91.11"/>
        <n v="79.790000000000006"/>
        <n v="43"/>
        <n v="63.23"/>
        <n v="70.180000000000007"/>
        <n v="61.33"/>
        <n v="99"/>
        <n v="96.98"/>
        <n v="51"/>
        <n v="28.04"/>
        <n v="60.98"/>
        <n v="73.209999999999994"/>
        <n v="86.81"/>
        <n v="42.13"/>
        <n v="103.98"/>
        <n v="31.01"/>
        <n v="89.99"/>
        <n v="39.24"/>
        <n v="54.99"/>
        <n v="47.99"/>
        <n v="87.97"/>
        <n v="52"/>
        <n v="30"/>
        <n v="98.21"/>
        <n v="108.96"/>
        <n v="67"/>
        <n v="64.989999999999995"/>
        <n v="99.84"/>
        <n v="82.43"/>
        <n v="63.29"/>
        <n v="96.77"/>
        <n v="54.91"/>
        <n v="39.01"/>
        <n v="75.84"/>
        <n v="45.05"/>
        <n v="104.52"/>
        <n v="76.27"/>
        <n v="69.02"/>
        <n v="101.98"/>
        <n v="42.92"/>
        <n v="43.03"/>
        <n v="75.25"/>
        <n v="98.01"/>
        <n v="60.11"/>
        <n v="3"/>
        <n v="38.020000000000003"/>
        <n v="106.15"/>
        <n v="81.02"/>
        <n v="96.65"/>
        <n v="63.93"/>
        <n v="90.46"/>
        <n v="72.17"/>
        <n v="77.930000000000007"/>
        <n v="38.07"/>
        <n v="57.94"/>
        <n v="49.79"/>
        <n v="54.05"/>
        <n v="70.13"/>
        <n v="51.99"/>
        <n v="56.42"/>
        <n v="101.63"/>
        <n v="25.01"/>
        <n v="32.020000000000003"/>
        <n v="82.02"/>
        <n v="37.96"/>
        <n v="51.53"/>
        <n v="81.2"/>
        <n v="40.03"/>
        <n v="96.69"/>
        <n v="36.99"/>
        <n v="73.010000000000005"/>
        <n v="68.239999999999995"/>
        <n v="52.31"/>
        <n v="61.77"/>
        <n v="25.03"/>
        <n v="106.29"/>
        <n v="75.069999999999993"/>
        <n v="39.97"/>
        <n v="39.979999999999997"/>
        <n v="101.02"/>
        <n v="76.81"/>
        <n v="71.7"/>
        <n v="33.28"/>
        <n v="43.92"/>
        <n v="88.21"/>
        <n v="65.239999999999995"/>
        <n v="69.959999999999994"/>
        <n v="39.880000000000003"/>
        <n v="5"/>
        <n v="98.91"/>
        <n v="87.78"/>
        <n v="80.77"/>
        <n v="94.28"/>
        <n v="73.430000000000007"/>
        <n v="65.97"/>
        <n v="109.04"/>
        <n v="41.16"/>
        <n v="99.13"/>
        <n v="105.88"/>
        <n v="49"/>
        <n v="103.87"/>
        <n v="59.27"/>
        <n v="42.3"/>
        <n v="53.12"/>
        <n v="50.8"/>
        <n v="101.15"/>
        <n v="82.62"/>
        <n v="37.94"/>
        <n v="80.78"/>
        <n v="25.98"/>
        <n v="30.36"/>
        <n v="54"/>
        <n v="101.79"/>
        <n v="77.069999999999993"/>
        <n v="88.08"/>
        <n v="47.04"/>
        <n v="111"/>
        <n v="87"/>
        <n v="63.99"/>
        <n v="105.99"/>
        <n v="73.989999999999995"/>
        <n v="84.02"/>
        <n v="88.97"/>
        <n v="97.15"/>
        <n v="33.01"/>
        <n v="99.95"/>
        <n v="69.97"/>
        <n v="110.32"/>
        <n v="66.010000000000005"/>
        <n v="41.01"/>
        <n v="103.96"/>
        <n v="47.01"/>
        <n v="29.61"/>
        <n v="81.010000000000005"/>
        <n v="94.35"/>
        <n v="26.06"/>
        <n v="85.78"/>
        <n v="103.73"/>
        <n v="49.83"/>
        <n v="63.89"/>
        <n v="47"/>
        <n v="108.48"/>
        <n v="72.02"/>
        <n v="59.93"/>
        <n v="78.209999999999994"/>
        <n v="104.78"/>
        <n v="105.52"/>
        <n v="24.93"/>
        <n v="69.87"/>
        <n v="95.73"/>
        <n v="59.01"/>
        <n v="84.76"/>
        <n v="78.010000000000005"/>
        <n v="50.05"/>
        <n v="59.16"/>
        <n v="93.7"/>
        <n v="40.14"/>
        <n v="70.09"/>
        <n v="66.180000000000007"/>
        <n v="47.71"/>
        <n v="86.61"/>
        <n v="75.13"/>
        <n v="41"/>
        <n v="50.01"/>
        <n v="96.96"/>
        <n v="100.93"/>
        <n v="89.23"/>
        <n v="87.98"/>
        <n v="89.54"/>
        <n v="29.09"/>
        <n v="42.01"/>
        <n v="110.44"/>
        <n v="41.99"/>
        <n v="99.2"/>
        <n v="66.02"/>
        <n v="46.06"/>
        <n v="73.650000000000006"/>
        <n v="55.99"/>
        <n v="68.989999999999995"/>
        <n v="110.98"/>
        <n v="25"/>
        <n v="78.760000000000005"/>
        <n v="99.52"/>
        <n v="104.82"/>
        <n v="108.01"/>
        <n v="30.03"/>
        <n v="62.87"/>
        <n v="68.33"/>
        <n v="50.97"/>
        <n v="54.02"/>
        <n v="97.06"/>
        <n v="24.87"/>
        <n v="84.42"/>
        <n v="47.09"/>
        <n v="78"/>
        <n v="62.97"/>
        <n v="65.319999999999993"/>
        <n v="104.44"/>
        <n v="69.989999999999995"/>
        <n v="90.3"/>
        <n v="54.93"/>
        <n v="51.92"/>
        <n v="60.03"/>
        <n v="53"/>
        <n v="54.5"/>
        <n v="75.040000000000006"/>
        <n v="35.909999999999997"/>
        <n v="36.950000000000003"/>
        <n v="63.17"/>
        <n v="29.99"/>
        <n v="86"/>
        <n v="75.010000000000005"/>
        <n v="101.2"/>
        <n v="4"/>
        <n v="98.23"/>
        <n v="45.21"/>
        <n v="37"/>
        <n v="94.98"/>
        <n v="28.96"/>
        <n v="54.04"/>
        <n v="82.38"/>
        <n v="107.91"/>
        <n v="69.010000000000005"/>
        <n v="110.36"/>
        <n v="94.86"/>
        <n v="101.25"/>
        <n v="64.959999999999994"/>
        <n v="104.94"/>
        <n v="84.03"/>
        <n v="102.86"/>
        <n v="39.96"/>
        <n v="40.82"/>
        <n v="71.16"/>
        <n v="99.49"/>
        <n v="103.99"/>
        <n v="76.56"/>
        <n v="87.07"/>
        <n v="42.97"/>
        <n v="33.43"/>
        <n v="83.98"/>
        <n v="101.42"/>
        <n v="109.87"/>
        <n v="31.92"/>
        <n v="70.989999999999995"/>
        <n v="77.03"/>
        <n v="101.78"/>
        <n v="51.06"/>
        <n v="68.02"/>
        <n v="30.87"/>
        <n v="27.91"/>
        <n v="79.989999999999995"/>
        <n v="59.99"/>
        <n v="37.04"/>
        <n v="99.96"/>
        <n v="111.68"/>
        <n v="36.01"/>
        <n v="44.05"/>
        <n v="95"/>
        <n v="70.91"/>
        <n v="98.06"/>
        <n v="53.05"/>
        <n v="93.14"/>
        <n v="58.95"/>
        <n v="36.07"/>
        <n v="63.03"/>
        <n v="84.72"/>
        <n v="62.2"/>
        <n v="106.44"/>
        <n v="29.98"/>
        <n v="85.81"/>
        <n v="70.819999999999993"/>
        <n v="28.06"/>
        <n v="88.05"/>
        <n v="90.34"/>
        <n v="63.78"/>
        <n v="48.99"/>
        <n v="63.86"/>
        <n v="83"/>
        <n v="62.04"/>
        <n v="104.98"/>
        <n v="94.04"/>
        <n v="92.47"/>
        <n v="57.07"/>
        <n v="39.39"/>
        <n v="77.02"/>
        <n v="92.17"/>
        <n v="61.01"/>
        <n v="78.069999999999993"/>
        <n v="80.75"/>
        <n v="96.37"/>
        <n v="72.98"/>
        <n v="26.01"/>
        <n v="104.36"/>
        <n v="102.19"/>
        <n v="54.12"/>
        <n v="63.22"/>
        <n v="104.03"/>
        <n v="56.02"/>
        <n v="48.81"/>
        <n v="60.08"/>
        <n v="78.989999999999995"/>
        <n v="53.99"/>
        <n v="111.46"/>
        <n v="60.92"/>
        <n v="80.989999999999995"/>
        <n v="94.14"/>
        <n v="52.09"/>
        <n v="24.99"/>
        <n v="69.22"/>
        <n v="93.94"/>
        <n v="98.41"/>
        <n v="41.78"/>
        <n v="72.06"/>
        <n v="54.1"/>
        <n v="107.88"/>
        <n v="67.03"/>
        <n v="64.010000000000005"/>
        <n v="96.07"/>
        <n v="51.18"/>
        <n v="91.02"/>
        <n v="50.13"/>
        <n v="67.72"/>
        <n v="80.010000000000005"/>
        <n v="71.13"/>
        <n v="73"/>
        <n v="62.34"/>
        <n v="67.099999999999994"/>
        <n v="79.98"/>
        <n v="62.18"/>
        <n v="57.74"/>
        <n v="102.92"/>
        <n v="75.73"/>
        <n v="45.03"/>
        <n v="73.62"/>
        <n v="56.99"/>
        <n v="85.22"/>
        <n v="50.96"/>
        <n v="63.56"/>
        <n v="81"/>
        <n v="86.04"/>
        <n v="90.04"/>
        <n v="74.010000000000005"/>
        <n v="92.44"/>
        <n v="56"/>
        <n v="32.979999999999997"/>
        <n v="93.6"/>
        <n v="72.13"/>
        <n v="30.04"/>
        <n v="73.97"/>
        <n v="68.66"/>
        <n v="111.16"/>
        <n v="53.04"/>
        <n v="103.85"/>
        <n v="107.38"/>
        <n v="76.92"/>
        <n v="58.13"/>
        <n v="103.74"/>
        <n v="103.5"/>
        <n v="85.99"/>
        <n v="44.99"/>
        <n v="59.97"/>
        <n v="98.97"/>
        <n v="58.86"/>
        <n v="76.010000000000005"/>
        <n v="96.6"/>
        <n v="76.959999999999994"/>
        <n v="67.98"/>
        <n v="88.78"/>
        <n v="44.92"/>
        <n v="79.400000000000006"/>
        <n v="29.01"/>
        <n v="73.59"/>
        <n v="107.97"/>
        <n v="111.02"/>
        <n v="42.16"/>
        <n v="36.04"/>
        <n v="101.04"/>
        <n v="39.93"/>
        <n v="83.16"/>
        <n v="95.98"/>
        <n v="78.73"/>
        <n v="56.08"/>
        <n v="69.09"/>
        <n v="107.32"/>
        <n v="51.97"/>
        <n v="71.14"/>
        <n v="106.49"/>
        <n v="42.94"/>
        <n v="70.62"/>
        <n v="96.91"/>
        <n v="108.99"/>
        <n v="111.52"/>
        <n v="110.99"/>
        <n v="56.75"/>
        <n v="97.02"/>
        <n v="92.09"/>
        <n v="82.99"/>
        <n v="103.04"/>
        <n v="68.92"/>
        <n v="87.74"/>
        <n v="75.02"/>
        <n v="50.86"/>
        <n v="90"/>
        <n v="72.900000000000006"/>
        <n v="108.49"/>
        <n v="65.94"/>
        <n v="85.83"/>
        <n v="84.92"/>
        <n v="90.48"/>
        <n v="92.01"/>
        <n v="93.07"/>
        <n v="92.04"/>
        <n v="81.13"/>
        <n v="73.5"/>
        <n v="110.97"/>
        <n v="32.97"/>
        <n v="96.01"/>
        <n v="84.97"/>
        <n v="66"/>
        <n v="87.34"/>
        <n v="27.93"/>
        <n v="103.8"/>
        <n v="31.94"/>
        <n v="99.5"/>
        <n v="108.85"/>
        <n v="29.65"/>
        <n v="101.71"/>
        <n v="61.5"/>
        <n v="40.049999999999997"/>
        <n v="36.96"/>
        <n v="30.97"/>
        <n v="88.07"/>
        <n v="37.01"/>
        <n v="26.03"/>
        <n v="67.819999999999993"/>
        <n v="49.96"/>
        <n v="110.02"/>
        <n v="89.96"/>
        <n v="79.010000000000005"/>
        <n v="86.87"/>
        <n v="26.97"/>
        <n v="41.04"/>
        <n v="55.05"/>
        <n v="107.94"/>
        <n v="73.92"/>
        <n v="32"/>
        <n v="53.9"/>
        <n v="106.5"/>
        <n v="33"/>
        <n v="86.86"/>
        <n v="96.8"/>
        <n v="68.03"/>
        <n v="58.87"/>
        <n v="33.049999999999997"/>
        <n v="78.819999999999993"/>
        <n v="68.2"/>
        <n v="101.88"/>
        <n v="52.88"/>
        <n v="102.39"/>
        <n v="74.47"/>
        <n v="51.01"/>
        <n v="97.14"/>
        <n v="72.069999999999993"/>
        <n v="75.239999999999995"/>
        <n v="54.81"/>
        <n v="45.04"/>
        <n v="52.96"/>
        <n v="60.02"/>
        <n v="44.03"/>
        <n v="86.03"/>
        <n v="28.01"/>
        <n v="32.049999999999997"/>
        <n v="73.61"/>
        <n v="108.71"/>
        <n v="42.98"/>
        <n v="83.32"/>
        <n v="55.93"/>
        <n v="105.04"/>
        <n v="112.66"/>
        <n v="81.94"/>
        <n v="64.05"/>
        <n v="106.39"/>
        <n v="111.07"/>
        <n v="95.94"/>
        <n v="43.04"/>
        <n v="67.97"/>
        <n v="58.1"/>
        <n v="84"/>
        <n v="88.85"/>
        <n v="65.959999999999994"/>
        <n v="74.8"/>
        <n v="64.73"/>
        <n v="64.739999999999995"/>
        <n v="84.01"/>
        <n v="34.06"/>
        <n v="93.27"/>
        <n v="83.81"/>
        <n v="81.91"/>
        <n v="93.05"/>
        <n v="105.94"/>
        <n v="101.58"/>
        <n v="29.05"/>
        <n v="80.81"/>
        <n v="72.989999999999995"/>
        <n v="54.16"/>
        <n v="32.950000000000003"/>
        <n v="79.37"/>
        <n v="41.17"/>
        <n v="77.430000000000007"/>
        <n v="57.16"/>
        <n v="77.180000000000007"/>
        <n v="24.95"/>
        <n v="97.18"/>
        <n v="46"/>
        <n v="88.02"/>
        <n v="25.99"/>
        <n v="102.69"/>
        <n v="72.959999999999994"/>
        <n v="57.19"/>
        <n v="98.67"/>
        <n v="81.569999999999993"/>
        <n v="103.03"/>
        <n v="84.33"/>
        <n v="102.6"/>
        <n v="70.06"/>
        <n v="41.91"/>
        <n v="57.99"/>
        <n v="40.94"/>
        <n v="70"/>
        <n v="73.84"/>
        <n v="41.98"/>
        <n v="106.02"/>
        <n v="47.02"/>
        <n v="76.02"/>
        <n v="57.29"/>
        <n v="103.81"/>
        <n v="105.03"/>
        <n v="90.26"/>
        <n v="76.98"/>
        <n v="55.01"/>
        <n v="32.130000000000003"/>
        <n v="50.64"/>
        <n v="49.69"/>
        <n v="54.89"/>
        <n v="46.93"/>
        <n v="44.95"/>
        <n v="107.76"/>
        <n v="102.08"/>
        <n v="24.98"/>
        <n v="79.94"/>
        <n v="67.95"/>
        <n v="26.07"/>
        <n v="105"/>
        <n v="25.83"/>
        <n v="77.67"/>
        <n v="57.83"/>
        <n v="92.96"/>
        <n v="37.950000000000003"/>
        <n v="31.84"/>
        <n v="101.1"/>
        <n v="103.42"/>
        <n v="105.13"/>
        <n v="89.22"/>
        <n v="46.24"/>
        <n v="51.15"/>
        <n v="33.909999999999997"/>
        <n v="92.02"/>
        <n v="107.43"/>
        <n v="75.849999999999994"/>
        <n v="80.48"/>
        <n v="86.98"/>
        <n v="105.14"/>
        <n v="57.3"/>
        <n v="93.35"/>
        <n v="71.989999999999995"/>
        <n v="92.61"/>
        <n v="104.99"/>
        <n v="30.96"/>
        <n v="84.19"/>
        <n v="46.9"/>
        <n v="102.02"/>
        <n v="94.29"/>
        <n v="97.04"/>
        <n v="43.01"/>
        <n v="94.92"/>
        <n v="72.150000000000006"/>
        <n v="85.05"/>
        <n v="43.87"/>
        <n v="40.06"/>
        <n v="43.83"/>
        <n v="84.93"/>
        <n v="41.07"/>
        <n v="54.97"/>
        <n v="77.010000000000005"/>
        <n v="71.2"/>
        <n v="91.94"/>
        <n v="97.07"/>
        <n v="58.92"/>
        <n v="58.02"/>
        <n v="93.47"/>
        <n v="61.97"/>
        <n v="77.27"/>
        <n v="93.92"/>
        <n v="36.97"/>
        <n v="81.53"/>
        <n v="34.17"/>
        <n v="76.55"/>
        <n v="106.86"/>
        <n v="46.02"/>
        <n v="100.17"/>
        <n v="101.44"/>
        <n v="33.119999999999997"/>
        <n v="101.13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 count="8">
        <s v="CAD"/>
        <s v="USD"/>
        <s v="AUD"/>
        <s v="DKK"/>
        <s v="GBP"/>
        <s v="CHF"/>
        <s v="EUR"/>
        <m/>
      </sharedItems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 count="3">
        <b v="0"/>
        <b v="1"/>
        <m/>
      </sharedItems>
    </cacheField>
    <cacheField name="spotlight" numFmtId="0">
      <sharedItems containsBlank="1" count="3">
        <b v="0"/>
        <b v="1"/>
        <m/>
      </sharedItems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Yvens Joseph" refreshedDate="45203.721754976854" backgroundQuery="1" createdVersion="8" refreshedVersion="8" minRefreshableVersion="3" recordCount="0" supportSubquery="1" supportAdvancedDrill="1" xr:uid="{6B144715-BEDC-4629-AF96-D143AAFABEA1}">
  <cacheSource type="external" connectionId="1"/>
  <cacheFields count="5"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Range].[Parent Category].[Parent Category]" caption="Parent Category" numFmtId="0" hierarchy="17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Measures].[Count of outcome]" caption="Count of outcome" numFmtId="0" hierarchy="26" level="32767"/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20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75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  <x v="1"/>
    <x v="1"/>
    <x v="1"/>
    <x v="0"/>
    <x v="1"/>
    <x v="1"/>
    <x v="1"/>
    <x v="1"/>
  </r>
  <r>
    <x v="2"/>
    <x v="2"/>
    <x v="2"/>
    <x v="2"/>
    <x v="2"/>
    <x v="2"/>
    <x v="1"/>
    <x v="2"/>
    <x v="2"/>
    <x v="2"/>
    <x v="2"/>
    <x v="2"/>
    <x v="2"/>
    <x v="0"/>
    <x v="0"/>
    <x v="2"/>
    <x v="2"/>
    <x v="2"/>
  </r>
  <r>
    <x v="3"/>
    <x v="3"/>
    <x v="3"/>
    <x v="3"/>
    <x v="3"/>
    <x v="3"/>
    <x v="0"/>
    <x v="3"/>
    <x v="3"/>
    <x v="1"/>
    <x v="1"/>
    <x v="3"/>
    <x v="3"/>
    <x v="0"/>
    <x v="0"/>
    <x v="1"/>
    <x v="1"/>
    <x v="1"/>
  </r>
  <r>
    <x v="4"/>
    <x v="4"/>
    <x v="4"/>
    <x v="4"/>
    <x v="4"/>
    <x v="4"/>
    <x v="0"/>
    <x v="4"/>
    <x v="4"/>
    <x v="1"/>
    <x v="1"/>
    <x v="4"/>
    <x v="4"/>
    <x v="0"/>
    <x v="0"/>
    <x v="3"/>
    <x v="3"/>
    <x v="3"/>
  </r>
  <r>
    <x v="5"/>
    <x v="5"/>
    <x v="5"/>
    <x v="4"/>
    <x v="5"/>
    <x v="5"/>
    <x v="1"/>
    <x v="5"/>
    <x v="5"/>
    <x v="3"/>
    <x v="3"/>
    <x v="5"/>
    <x v="5"/>
    <x v="0"/>
    <x v="0"/>
    <x v="3"/>
    <x v="3"/>
    <x v="3"/>
  </r>
  <r>
    <x v="6"/>
    <x v="6"/>
    <x v="6"/>
    <x v="5"/>
    <x v="6"/>
    <x v="6"/>
    <x v="0"/>
    <x v="6"/>
    <x v="6"/>
    <x v="4"/>
    <x v="4"/>
    <x v="6"/>
    <x v="6"/>
    <x v="0"/>
    <x v="0"/>
    <x v="4"/>
    <x v="4"/>
    <x v="4"/>
  </r>
  <r>
    <x v="7"/>
    <x v="7"/>
    <x v="7"/>
    <x v="6"/>
    <x v="7"/>
    <x v="7"/>
    <x v="1"/>
    <x v="7"/>
    <x v="7"/>
    <x v="3"/>
    <x v="3"/>
    <x v="7"/>
    <x v="7"/>
    <x v="0"/>
    <x v="0"/>
    <x v="3"/>
    <x v="3"/>
    <x v="3"/>
  </r>
  <r>
    <x v="8"/>
    <x v="8"/>
    <x v="8"/>
    <x v="7"/>
    <x v="8"/>
    <x v="8"/>
    <x v="2"/>
    <x v="8"/>
    <x v="8"/>
    <x v="3"/>
    <x v="3"/>
    <x v="8"/>
    <x v="8"/>
    <x v="0"/>
    <x v="0"/>
    <x v="3"/>
    <x v="3"/>
    <x v="3"/>
  </r>
  <r>
    <x v="9"/>
    <x v="9"/>
    <x v="9"/>
    <x v="8"/>
    <x v="9"/>
    <x v="9"/>
    <x v="0"/>
    <x v="9"/>
    <x v="9"/>
    <x v="1"/>
    <x v="1"/>
    <x v="9"/>
    <x v="9"/>
    <x v="0"/>
    <x v="0"/>
    <x v="1"/>
    <x v="5"/>
    <x v="5"/>
  </r>
  <r>
    <x v="10"/>
    <x v="10"/>
    <x v="10"/>
    <x v="5"/>
    <x v="10"/>
    <x v="10"/>
    <x v="1"/>
    <x v="10"/>
    <x v="10"/>
    <x v="1"/>
    <x v="1"/>
    <x v="10"/>
    <x v="10"/>
    <x v="0"/>
    <x v="0"/>
    <x v="4"/>
    <x v="6"/>
    <x v="6"/>
  </r>
  <r>
    <x v="11"/>
    <x v="11"/>
    <x v="11"/>
    <x v="9"/>
    <x v="11"/>
    <x v="11"/>
    <x v="0"/>
    <x v="11"/>
    <x v="11"/>
    <x v="1"/>
    <x v="1"/>
    <x v="11"/>
    <x v="11"/>
    <x v="0"/>
    <x v="1"/>
    <x v="3"/>
    <x v="3"/>
    <x v="3"/>
  </r>
  <r>
    <x v="12"/>
    <x v="12"/>
    <x v="12"/>
    <x v="9"/>
    <x v="12"/>
    <x v="12"/>
    <x v="0"/>
    <x v="12"/>
    <x v="12"/>
    <x v="1"/>
    <x v="1"/>
    <x v="12"/>
    <x v="12"/>
    <x v="0"/>
    <x v="0"/>
    <x v="4"/>
    <x v="6"/>
    <x v="6"/>
  </r>
  <r>
    <x v="13"/>
    <x v="13"/>
    <x v="13"/>
    <x v="3"/>
    <x v="13"/>
    <x v="13"/>
    <x v="1"/>
    <x v="13"/>
    <x v="13"/>
    <x v="1"/>
    <x v="1"/>
    <x v="13"/>
    <x v="13"/>
    <x v="0"/>
    <x v="0"/>
    <x v="1"/>
    <x v="7"/>
    <x v="7"/>
  </r>
  <r>
    <x v="14"/>
    <x v="14"/>
    <x v="14"/>
    <x v="10"/>
    <x v="14"/>
    <x v="14"/>
    <x v="0"/>
    <x v="14"/>
    <x v="14"/>
    <x v="1"/>
    <x v="1"/>
    <x v="14"/>
    <x v="14"/>
    <x v="0"/>
    <x v="0"/>
    <x v="1"/>
    <x v="7"/>
    <x v="7"/>
  </r>
  <r>
    <x v="15"/>
    <x v="15"/>
    <x v="15"/>
    <x v="11"/>
    <x v="15"/>
    <x v="15"/>
    <x v="0"/>
    <x v="15"/>
    <x v="15"/>
    <x v="1"/>
    <x v="1"/>
    <x v="15"/>
    <x v="15"/>
    <x v="0"/>
    <x v="0"/>
    <x v="2"/>
    <x v="8"/>
    <x v="8"/>
  </r>
  <r>
    <x v="16"/>
    <x v="16"/>
    <x v="16"/>
    <x v="12"/>
    <x v="16"/>
    <x v="16"/>
    <x v="1"/>
    <x v="16"/>
    <x v="16"/>
    <x v="1"/>
    <x v="1"/>
    <x v="16"/>
    <x v="16"/>
    <x v="0"/>
    <x v="0"/>
    <x v="5"/>
    <x v="9"/>
    <x v="9"/>
  </r>
  <r>
    <x v="17"/>
    <x v="17"/>
    <x v="17"/>
    <x v="13"/>
    <x v="17"/>
    <x v="17"/>
    <x v="1"/>
    <x v="17"/>
    <x v="17"/>
    <x v="1"/>
    <x v="1"/>
    <x v="17"/>
    <x v="17"/>
    <x v="0"/>
    <x v="0"/>
    <x v="4"/>
    <x v="10"/>
    <x v="10"/>
  </r>
  <r>
    <x v="18"/>
    <x v="18"/>
    <x v="18"/>
    <x v="14"/>
    <x v="18"/>
    <x v="14"/>
    <x v="3"/>
    <x v="18"/>
    <x v="18"/>
    <x v="1"/>
    <x v="1"/>
    <x v="18"/>
    <x v="18"/>
    <x v="0"/>
    <x v="0"/>
    <x v="3"/>
    <x v="3"/>
    <x v="3"/>
  </r>
  <r>
    <x v="19"/>
    <x v="19"/>
    <x v="19"/>
    <x v="15"/>
    <x v="19"/>
    <x v="18"/>
    <x v="0"/>
    <x v="19"/>
    <x v="19"/>
    <x v="1"/>
    <x v="1"/>
    <x v="19"/>
    <x v="19"/>
    <x v="0"/>
    <x v="1"/>
    <x v="3"/>
    <x v="3"/>
    <x v="3"/>
  </r>
  <r>
    <x v="20"/>
    <x v="20"/>
    <x v="20"/>
    <x v="16"/>
    <x v="20"/>
    <x v="19"/>
    <x v="1"/>
    <x v="20"/>
    <x v="20"/>
    <x v="1"/>
    <x v="1"/>
    <x v="20"/>
    <x v="20"/>
    <x v="0"/>
    <x v="0"/>
    <x v="4"/>
    <x v="6"/>
    <x v="6"/>
  </r>
  <r>
    <x v="21"/>
    <x v="21"/>
    <x v="21"/>
    <x v="17"/>
    <x v="21"/>
    <x v="20"/>
    <x v="0"/>
    <x v="21"/>
    <x v="21"/>
    <x v="1"/>
    <x v="1"/>
    <x v="21"/>
    <x v="21"/>
    <x v="0"/>
    <x v="0"/>
    <x v="3"/>
    <x v="3"/>
    <x v="3"/>
  </r>
  <r>
    <x v="22"/>
    <x v="22"/>
    <x v="22"/>
    <x v="18"/>
    <x v="22"/>
    <x v="21"/>
    <x v="1"/>
    <x v="22"/>
    <x v="22"/>
    <x v="1"/>
    <x v="1"/>
    <x v="22"/>
    <x v="22"/>
    <x v="0"/>
    <x v="0"/>
    <x v="3"/>
    <x v="3"/>
    <x v="3"/>
  </r>
  <r>
    <x v="23"/>
    <x v="23"/>
    <x v="23"/>
    <x v="6"/>
    <x v="23"/>
    <x v="22"/>
    <x v="1"/>
    <x v="23"/>
    <x v="23"/>
    <x v="4"/>
    <x v="4"/>
    <x v="23"/>
    <x v="23"/>
    <x v="0"/>
    <x v="0"/>
    <x v="4"/>
    <x v="4"/>
    <x v="4"/>
  </r>
  <r>
    <x v="24"/>
    <x v="24"/>
    <x v="24"/>
    <x v="19"/>
    <x v="24"/>
    <x v="23"/>
    <x v="1"/>
    <x v="24"/>
    <x v="24"/>
    <x v="1"/>
    <x v="1"/>
    <x v="24"/>
    <x v="24"/>
    <x v="0"/>
    <x v="0"/>
    <x v="2"/>
    <x v="8"/>
    <x v="8"/>
  </r>
  <r>
    <x v="25"/>
    <x v="25"/>
    <x v="25"/>
    <x v="20"/>
    <x v="25"/>
    <x v="24"/>
    <x v="1"/>
    <x v="25"/>
    <x v="25"/>
    <x v="1"/>
    <x v="1"/>
    <x v="25"/>
    <x v="25"/>
    <x v="0"/>
    <x v="1"/>
    <x v="6"/>
    <x v="11"/>
    <x v="11"/>
  </r>
  <r>
    <x v="26"/>
    <x v="26"/>
    <x v="26"/>
    <x v="21"/>
    <x v="26"/>
    <x v="11"/>
    <x v="3"/>
    <x v="26"/>
    <x v="26"/>
    <x v="1"/>
    <x v="1"/>
    <x v="26"/>
    <x v="26"/>
    <x v="0"/>
    <x v="0"/>
    <x v="3"/>
    <x v="3"/>
    <x v="3"/>
  </r>
  <r>
    <x v="27"/>
    <x v="27"/>
    <x v="27"/>
    <x v="22"/>
    <x v="27"/>
    <x v="25"/>
    <x v="0"/>
    <x v="27"/>
    <x v="27"/>
    <x v="1"/>
    <x v="1"/>
    <x v="27"/>
    <x v="27"/>
    <x v="0"/>
    <x v="0"/>
    <x v="1"/>
    <x v="1"/>
    <x v="1"/>
  </r>
  <r>
    <x v="28"/>
    <x v="28"/>
    <x v="28"/>
    <x v="23"/>
    <x v="28"/>
    <x v="26"/>
    <x v="1"/>
    <x v="28"/>
    <x v="28"/>
    <x v="1"/>
    <x v="1"/>
    <x v="28"/>
    <x v="28"/>
    <x v="0"/>
    <x v="1"/>
    <x v="3"/>
    <x v="3"/>
    <x v="3"/>
  </r>
  <r>
    <x v="29"/>
    <x v="29"/>
    <x v="29"/>
    <x v="24"/>
    <x v="29"/>
    <x v="27"/>
    <x v="1"/>
    <x v="29"/>
    <x v="29"/>
    <x v="5"/>
    <x v="5"/>
    <x v="29"/>
    <x v="29"/>
    <x v="0"/>
    <x v="0"/>
    <x v="4"/>
    <x v="12"/>
    <x v="12"/>
  </r>
  <r>
    <x v="30"/>
    <x v="30"/>
    <x v="30"/>
    <x v="25"/>
    <x v="30"/>
    <x v="28"/>
    <x v="1"/>
    <x v="30"/>
    <x v="30"/>
    <x v="1"/>
    <x v="1"/>
    <x v="30"/>
    <x v="30"/>
    <x v="0"/>
    <x v="0"/>
    <x v="4"/>
    <x v="10"/>
    <x v="10"/>
  </r>
  <r>
    <x v="31"/>
    <x v="31"/>
    <x v="31"/>
    <x v="26"/>
    <x v="31"/>
    <x v="29"/>
    <x v="1"/>
    <x v="31"/>
    <x v="31"/>
    <x v="4"/>
    <x v="4"/>
    <x v="31"/>
    <x v="31"/>
    <x v="0"/>
    <x v="0"/>
    <x v="6"/>
    <x v="11"/>
    <x v="11"/>
  </r>
  <r>
    <x v="32"/>
    <x v="32"/>
    <x v="32"/>
    <x v="27"/>
    <x v="32"/>
    <x v="30"/>
    <x v="0"/>
    <x v="32"/>
    <x v="32"/>
    <x v="6"/>
    <x v="6"/>
    <x v="32"/>
    <x v="32"/>
    <x v="0"/>
    <x v="0"/>
    <x v="4"/>
    <x v="4"/>
    <x v="4"/>
  </r>
  <r>
    <x v="33"/>
    <x v="33"/>
    <x v="33"/>
    <x v="28"/>
    <x v="33"/>
    <x v="31"/>
    <x v="1"/>
    <x v="33"/>
    <x v="33"/>
    <x v="1"/>
    <x v="1"/>
    <x v="33"/>
    <x v="33"/>
    <x v="0"/>
    <x v="0"/>
    <x v="3"/>
    <x v="3"/>
    <x v="3"/>
  </r>
  <r>
    <x v="34"/>
    <x v="34"/>
    <x v="34"/>
    <x v="29"/>
    <x v="34"/>
    <x v="32"/>
    <x v="1"/>
    <x v="34"/>
    <x v="34"/>
    <x v="1"/>
    <x v="1"/>
    <x v="34"/>
    <x v="34"/>
    <x v="0"/>
    <x v="0"/>
    <x v="4"/>
    <x v="4"/>
    <x v="4"/>
  </r>
  <r>
    <x v="35"/>
    <x v="35"/>
    <x v="35"/>
    <x v="30"/>
    <x v="35"/>
    <x v="33"/>
    <x v="1"/>
    <x v="35"/>
    <x v="35"/>
    <x v="3"/>
    <x v="3"/>
    <x v="35"/>
    <x v="35"/>
    <x v="0"/>
    <x v="1"/>
    <x v="4"/>
    <x v="6"/>
    <x v="6"/>
  </r>
  <r>
    <x v="36"/>
    <x v="36"/>
    <x v="36"/>
    <x v="31"/>
    <x v="36"/>
    <x v="34"/>
    <x v="1"/>
    <x v="36"/>
    <x v="36"/>
    <x v="1"/>
    <x v="1"/>
    <x v="36"/>
    <x v="36"/>
    <x v="0"/>
    <x v="0"/>
    <x v="3"/>
    <x v="3"/>
    <x v="3"/>
  </r>
  <r>
    <x v="37"/>
    <x v="37"/>
    <x v="37"/>
    <x v="32"/>
    <x v="37"/>
    <x v="35"/>
    <x v="1"/>
    <x v="20"/>
    <x v="37"/>
    <x v="1"/>
    <x v="1"/>
    <x v="37"/>
    <x v="37"/>
    <x v="0"/>
    <x v="1"/>
    <x v="5"/>
    <x v="13"/>
    <x v="13"/>
  </r>
  <r>
    <x v="38"/>
    <x v="38"/>
    <x v="38"/>
    <x v="33"/>
    <x v="38"/>
    <x v="36"/>
    <x v="1"/>
    <x v="37"/>
    <x v="38"/>
    <x v="1"/>
    <x v="1"/>
    <x v="38"/>
    <x v="38"/>
    <x v="0"/>
    <x v="0"/>
    <x v="7"/>
    <x v="14"/>
    <x v="14"/>
  </r>
  <r>
    <x v="39"/>
    <x v="39"/>
    <x v="39"/>
    <x v="34"/>
    <x v="39"/>
    <x v="37"/>
    <x v="0"/>
    <x v="38"/>
    <x v="39"/>
    <x v="3"/>
    <x v="3"/>
    <x v="39"/>
    <x v="39"/>
    <x v="0"/>
    <x v="0"/>
    <x v="3"/>
    <x v="3"/>
    <x v="3"/>
  </r>
  <r>
    <x v="40"/>
    <x v="40"/>
    <x v="40"/>
    <x v="35"/>
    <x v="40"/>
    <x v="38"/>
    <x v="1"/>
    <x v="39"/>
    <x v="40"/>
    <x v="1"/>
    <x v="1"/>
    <x v="40"/>
    <x v="40"/>
    <x v="0"/>
    <x v="1"/>
    <x v="2"/>
    <x v="8"/>
    <x v="8"/>
  </r>
  <r>
    <x v="41"/>
    <x v="41"/>
    <x v="41"/>
    <x v="36"/>
    <x v="41"/>
    <x v="39"/>
    <x v="1"/>
    <x v="40"/>
    <x v="41"/>
    <x v="6"/>
    <x v="6"/>
    <x v="41"/>
    <x v="41"/>
    <x v="0"/>
    <x v="1"/>
    <x v="1"/>
    <x v="1"/>
    <x v="1"/>
  </r>
  <r>
    <x v="42"/>
    <x v="42"/>
    <x v="42"/>
    <x v="37"/>
    <x v="42"/>
    <x v="40"/>
    <x v="1"/>
    <x v="41"/>
    <x v="42"/>
    <x v="1"/>
    <x v="1"/>
    <x v="42"/>
    <x v="42"/>
    <x v="0"/>
    <x v="0"/>
    <x v="0"/>
    <x v="0"/>
    <x v="0"/>
  </r>
  <r>
    <x v="43"/>
    <x v="43"/>
    <x v="43"/>
    <x v="38"/>
    <x v="43"/>
    <x v="41"/>
    <x v="1"/>
    <x v="42"/>
    <x v="43"/>
    <x v="1"/>
    <x v="1"/>
    <x v="43"/>
    <x v="43"/>
    <x v="0"/>
    <x v="0"/>
    <x v="5"/>
    <x v="15"/>
    <x v="15"/>
  </r>
  <r>
    <x v="44"/>
    <x v="44"/>
    <x v="44"/>
    <x v="39"/>
    <x v="44"/>
    <x v="42"/>
    <x v="1"/>
    <x v="43"/>
    <x v="13"/>
    <x v="3"/>
    <x v="3"/>
    <x v="44"/>
    <x v="44"/>
    <x v="0"/>
    <x v="0"/>
    <x v="5"/>
    <x v="13"/>
    <x v="13"/>
  </r>
  <r>
    <x v="45"/>
    <x v="45"/>
    <x v="45"/>
    <x v="40"/>
    <x v="45"/>
    <x v="11"/>
    <x v="0"/>
    <x v="44"/>
    <x v="44"/>
    <x v="1"/>
    <x v="1"/>
    <x v="45"/>
    <x v="45"/>
    <x v="0"/>
    <x v="1"/>
    <x v="3"/>
    <x v="3"/>
    <x v="3"/>
  </r>
  <r>
    <x v="46"/>
    <x v="46"/>
    <x v="46"/>
    <x v="41"/>
    <x v="46"/>
    <x v="43"/>
    <x v="1"/>
    <x v="45"/>
    <x v="45"/>
    <x v="1"/>
    <x v="1"/>
    <x v="46"/>
    <x v="46"/>
    <x v="0"/>
    <x v="0"/>
    <x v="1"/>
    <x v="1"/>
    <x v="1"/>
  </r>
  <r>
    <x v="47"/>
    <x v="47"/>
    <x v="47"/>
    <x v="42"/>
    <x v="47"/>
    <x v="44"/>
    <x v="1"/>
    <x v="46"/>
    <x v="46"/>
    <x v="1"/>
    <x v="1"/>
    <x v="47"/>
    <x v="47"/>
    <x v="0"/>
    <x v="0"/>
    <x v="3"/>
    <x v="3"/>
    <x v="3"/>
  </r>
  <r>
    <x v="48"/>
    <x v="48"/>
    <x v="48"/>
    <x v="43"/>
    <x v="48"/>
    <x v="45"/>
    <x v="1"/>
    <x v="47"/>
    <x v="47"/>
    <x v="1"/>
    <x v="1"/>
    <x v="48"/>
    <x v="48"/>
    <x v="0"/>
    <x v="0"/>
    <x v="3"/>
    <x v="3"/>
    <x v="3"/>
  </r>
  <r>
    <x v="49"/>
    <x v="49"/>
    <x v="49"/>
    <x v="44"/>
    <x v="49"/>
    <x v="46"/>
    <x v="1"/>
    <x v="48"/>
    <x v="48"/>
    <x v="1"/>
    <x v="1"/>
    <x v="49"/>
    <x v="49"/>
    <x v="0"/>
    <x v="0"/>
    <x v="1"/>
    <x v="1"/>
    <x v="1"/>
  </r>
  <r>
    <x v="50"/>
    <x v="50"/>
    <x v="50"/>
    <x v="0"/>
    <x v="50"/>
    <x v="47"/>
    <x v="0"/>
    <x v="49"/>
    <x v="49"/>
    <x v="6"/>
    <x v="6"/>
    <x v="50"/>
    <x v="50"/>
    <x v="0"/>
    <x v="0"/>
    <x v="1"/>
    <x v="16"/>
    <x v="16"/>
  </r>
  <r>
    <x v="51"/>
    <x v="51"/>
    <x v="51"/>
    <x v="45"/>
    <x v="51"/>
    <x v="48"/>
    <x v="0"/>
    <x v="50"/>
    <x v="50"/>
    <x v="4"/>
    <x v="4"/>
    <x v="51"/>
    <x v="51"/>
    <x v="0"/>
    <x v="1"/>
    <x v="2"/>
    <x v="8"/>
    <x v="8"/>
  </r>
  <r>
    <x v="52"/>
    <x v="52"/>
    <x v="52"/>
    <x v="44"/>
    <x v="52"/>
    <x v="49"/>
    <x v="0"/>
    <x v="51"/>
    <x v="51"/>
    <x v="1"/>
    <x v="1"/>
    <x v="52"/>
    <x v="52"/>
    <x v="0"/>
    <x v="0"/>
    <x v="3"/>
    <x v="3"/>
    <x v="3"/>
  </r>
  <r>
    <x v="53"/>
    <x v="53"/>
    <x v="53"/>
    <x v="35"/>
    <x v="53"/>
    <x v="35"/>
    <x v="1"/>
    <x v="52"/>
    <x v="52"/>
    <x v="1"/>
    <x v="1"/>
    <x v="53"/>
    <x v="53"/>
    <x v="0"/>
    <x v="0"/>
    <x v="4"/>
    <x v="6"/>
    <x v="6"/>
  </r>
  <r>
    <x v="54"/>
    <x v="54"/>
    <x v="54"/>
    <x v="46"/>
    <x v="54"/>
    <x v="50"/>
    <x v="0"/>
    <x v="53"/>
    <x v="53"/>
    <x v="1"/>
    <x v="1"/>
    <x v="54"/>
    <x v="54"/>
    <x v="0"/>
    <x v="0"/>
    <x v="2"/>
    <x v="8"/>
    <x v="8"/>
  </r>
  <r>
    <x v="55"/>
    <x v="55"/>
    <x v="55"/>
    <x v="47"/>
    <x v="55"/>
    <x v="51"/>
    <x v="1"/>
    <x v="54"/>
    <x v="54"/>
    <x v="1"/>
    <x v="1"/>
    <x v="55"/>
    <x v="55"/>
    <x v="0"/>
    <x v="0"/>
    <x v="1"/>
    <x v="17"/>
    <x v="17"/>
  </r>
  <r>
    <x v="56"/>
    <x v="56"/>
    <x v="56"/>
    <x v="48"/>
    <x v="56"/>
    <x v="52"/>
    <x v="1"/>
    <x v="55"/>
    <x v="55"/>
    <x v="1"/>
    <x v="1"/>
    <x v="56"/>
    <x v="56"/>
    <x v="0"/>
    <x v="0"/>
    <x v="2"/>
    <x v="8"/>
    <x v="8"/>
  </r>
  <r>
    <x v="57"/>
    <x v="57"/>
    <x v="57"/>
    <x v="49"/>
    <x v="57"/>
    <x v="53"/>
    <x v="1"/>
    <x v="56"/>
    <x v="56"/>
    <x v="1"/>
    <x v="1"/>
    <x v="57"/>
    <x v="57"/>
    <x v="0"/>
    <x v="0"/>
    <x v="6"/>
    <x v="11"/>
    <x v="11"/>
  </r>
  <r>
    <x v="58"/>
    <x v="58"/>
    <x v="58"/>
    <x v="50"/>
    <x v="58"/>
    <x v="54"/>
    <x v="1"/>
    <x v="57"/>
    <x v="57"/>
    <x v="1"/>
    <x v="1"/>
    <x v="58"/>
    <x v="58"/>
    <x v="0"/>
    <x v="0"/>
    <x v="3"/>
    <x v="3"/>
    <x v="3"/>
  </r>
  <r>
    <x v="59"/>
    <x v="59"/>
    <x v="59"/>
    <x v="1"/>
    <x v="59"/>
    <x v="55"/>
    <x v="1"/>
    <x v="58"/>
    <x v="58"/>
    <x v="1"/>
    <x v="1"/>
    <x v="59"/>
    <x v="59"/>
    <x v="0"/>
    <x v="1"/>
    <x v="3"/>
    <x v="3"/>
    <x v="3"/>
  </r>
  <r>
    <x v="60"/>
    <x v="60"/>
    <x v="60"/>
    <x v="51"/>
    <x v="60"/>
    <x v="52"/>
    <x v="1"/>
    <x v="34"/>
    <x v="59"/>
    <x v="0"/>
    <x v="0"/>
    <x v="60"/>
    <x v="60"/>
    <x v="0"/>
    <x v="0"/>
    <x v="3"/>
    <x v="3"/>
    <x v="3"/>
  </r>
  <r>
    <x v="61"/>
    <x v="61"/>
    <x v="61"/>
    <x v="52"/>
    <x v="61"/>
    <x v="56"/>
    <x v="0"/>
    <x v="59"/>
    <x v="60"/>
    <x v="0"/>
    <x v="0"/>
    <x v="61"/>
    <x v="61"/>
    <x v="0"/>
    <x v="0"/>
    <x v="3"/>
    <x v="3"/>
    <x v="3"/>
  </r>
  <r>
    <x v="62"/>
    <x v="62"/>
    <x v="62"/>
    <x v="22"/>
    <x v="62"/>
    <x v="57"/>
    <x v="1"/>
    <x v="60"/>
    <x v="61"/>
    <x v="1"/>
    <x v="1"/>
    <x v="62"/>
    <x v="62"/>
    <x v="0"/>
    <x v="0"/>
    <x v="2"/>
    <x v="2"/>
    <x v="2"/>
  </r>
  <r>
    <x v="63"/>
    <x v="63"/>
    <x v="63"/>
    <x v="53"/>
    <x v="63"/>
    <x v="58"/>
    <x v="0"/>
    <x v="61"/>
    <x v="62"/>
    <x v="1"/>
    <x v="1"/>
    <x v="63"/>
    <x v="63"/>
    <x v="0"/>
    <x v="0"/>
    <x v="3"/>
    <x v="3"/>
    <x v="3"/>
  </r>
  <r>
    <x v="64"/>
    <x v="64"/>
    <x v="64"/>
    <x v="54"/>
    <x v="64"/>
    <x v="59"/>
    <x v="0"/>
    <x v="62"/>
    <x v="63"/>
    <x v="1"/>
    <x v="1"/>
    <x v="64"/>
    <x v="64"/>
    <x v="0"/>
    <x v="1"/>
    <x v="2"/>
    <x v="2"/>
    <x v="2"/>
  </r>
  <r>
    <x v="65"/>
    <x v="65"/>
    <x v="65"/>
    <x v="55"/>
    <x v="65"/>
    <x v="60"/>
    <x v="1"/>
    <x v="63"/>
    <x v="64"/>
    <x v="1"/>
    <x v="1"/>
    <x v="65"/>
    <x v="65"/>
    <x v="0"/>
    <x v="0"/>
    <x v="3"/>
    <x v="3"/>
    <x v="3"/>
  </r>
  <r>
    <x v="66"/>
    <x v="66"/>
    <x v="66"/>
    <x v="49"/>
    <x v="66"/>
    <x v="61"/>
    <x v="0"/>
    <x v="64"/>
    <x v="65"/>
    <x v="1"/>
    <x v="1"/>
    <x v="66"/>
    <x v="66"/>
    <x v="0"/>
    <x v="1"/>
    <x v="3"/>
    <x v="3"/>
    <x v="3"/>
  </r>
  <r>
    <x v="67"/>
    <x v="67"/>
    <x v="67"/>
    <x v="56"/>
    <x v="67"/>
    <x v="62"/>
    <x v="1"/>
    <x v="65"/>
    <x v="66"/>
    <x v="4"/>
    <x v="4"/>
    <x v="67"/>
    <x v="67"/>
    <x v="0"/>
    <x v="1"/>
    <x v="2"/>
    <x v="8"/>
    <x v="8"/>
  </r>
  <r>
    <x v="68"/>
    <x v="68"/>
    <x v="68"/>
    <x v="57"/>
    <x v="68"/>
    <x v="63"/>
    <x v="1"/>
    <x v="66"/>
    <x v="67"/>
    <x v="6"/>
    <x v="6"/>
    <x v="68"/>
    <x v="68"/>
    <x v="0"/>
    <x v="1"/>
    <x v="3"/>
    <x v="3"/>
    <x v="3"/>
  </r>
  <r>
    <x v="69"/>
    <x v="69"/>
    <x v="69"/>
    <x v="58"/>
    <x v="69"/>
    <x v="64"/>
    <x v="3"/>
    <x v="67"/>
    <x v="68"/>
    <x v="1"/>
    <x v="1"/>
    <x v="69"/>
    <x v="69"/>
    <x v="0"/>
    <x v="0"/>
    <x v="3"/>
    <x v="3"/>
    <x v="3"/>
  </r>
  <r>
    <x v="70"/>
    <x v="70"/>
    <x v="70"/>
    <x v="59"/>
    <x v="70"/>
    <x v="65"/>
    <x v="1"/>
    <x v="68"/>
    <x v="69"/>
    <x v="6"/>
    <x v="6"/>
    <x v="70"/>
    <x v="70"/>
    <x v="0"/>
    <x v="1"/>
    <x v="3"/>
    <x v="3"/>
    <x v="3"/>
  </r>
  <r>
    <x v="71"/>
    <x v="71"/>
    <x v="71"/>
    <x v="46"/>
    <x v="71"/>
    <x v="66"/>
    <x v="1"/>
    <x v="69"/>
    <x v="70"/>
    <x v="1"/>
    <x v="1"/>
    <x v="71"/>
    <x v="49"/>
    <x v="0"/>
    <x v="0"/>
    <x v="3"/>
    <x v="3"/>
    <x v="3"/>
  </r>
  <r>
    <x v="72"/>
    <x v="72"/>
    <x v="72"/>
    <x v="60"/>
    <x v="72"/>
    <x v="67"/>
    <x v="1"/>
    <x v="70"/>
    <x v="71"/>
    <x v="1"/>
    <x v="1"/>
    <x v="72"/>
    <x v="71"/>
    <x v="0"/>
    <x v="0"/>
    <x v="4"/>
    <x v="10"/>
    <x v="10"/>
  </r>
  <r>
    <x v="73"/>
    <x v="73"/>
    <x v="73"/>
    <x v="1"/>
    <x v="73"/>
    <x v="68"/>
    <x v="1"/>
    <x v="71"/>
    <x v="39"/>
    <x v="1"/>
    <x v="1"/>
    <x v="73"/>
    <x v="72"/>
    <x v="0"/>
    <x v="0"/>
    <x v="1"/>
    <x v="17"/>
    <x v="17"/>
  </r>
  <r>
    <x v="74"/>
    <x v="74"/>
    <x v="74"/>
    <x v="61"/>
    <x v="74"/>
    <x v="69"/>
    <x v="1"/>
    <x v="72"/>
    <x v="72"/>
    <x v="4"/>
    <x v="4"/>
    <x v="74"/>
    <x v="73"/>
    <x v="0"/>
    <x v="0"/>
    <x v="1"/>
    <x v="16"/>
    <x v="16"/>
  </r>
  <r>
    <x v="75"/>
    <x v="75"/>
    <x v="75"/>
    <x v="62"/>
    <x v="75"/>
    <x v="32"/>
    <x v="1"/>
    <x v="73"/>
    <x v="73"/>
    <x v="1"/>
    <x v="1"/>
    <x v="75"/>
    <x v="74"/>
    <x v="0"/>
    <x v="0"/>
    <x v="7"/>
    <x v="14"/>
    <x v="14"/>
  </r>
  <r>
    <x v="76"/>
    <x v="76"/>
    <x v="76"/>
    <x v="63"/>
    <x v="76"/>
    <x v="70"/>
    <x v="0"/>
    <x v="74"/>
    <x v="74"/>
    <x v="1"/>
    <x v="1"/>
    <x v="76"/>
    <x v="75"/>
    <x v="1"/>
    <x v="1"/>
    <x v="3"/>
    <x v="3"/>
    <x v="3"/>
  </r>
  <r>
    <x v="77"/>
    <x v="77"/>
    <x v="77"/>
    <x v="40"/>
    <x v="77"/>
    <x v="15"/>
    <x v="0"/>
    <x v="75"/>
    <x v="75"/>
    <x v="1"/>
    <x v="1"/>
    <x v="77"/>
    <x v="76"/>
    <x v="0"/>
    <x v="1"/>
    <x v="4"/>
    <x v="10"/>
    <x v="10"/>
  </r>
  <r>
    <x v="78"/>
    <x v="78"/>
    <x v="78"/>
    <x v="6"/>
    <x v="78"/>
    <x v="71"/>
    <x v="1"/>
    <x v="76"/>
    <x v="76"/>
    <x v="1"/>
    <x v="1"/>
    <x v="78"/>
    <x v="77"/>
    <x v="0"/>
    <x v="0"/>
    <x v="5"/>
    <x v="18"/>
    <x v="18"/>
  </r>
  <r>
    <x v="79"/>
    <x v="79"/>
    <x v="79"/>
    <x v="64"/>
    <x v="79"/>
    <x v="72"/>
    <x v="0"/>
    <x v="77"/>
    <x v="77"/>
    <x v="1"/>
    <x v="1"/>
    <x v="79"/>
    <x v="78"/>
    <x v="0"/>
    <x v="0"/>
    <x v="3"/>
    <x v="3"/>
    <x v="3"/>
  </r>
  <r>
    <x v="80"/>
    <x v="80"/>
    <x v="80"/>
    <x v="65"/>
    <x v="80"/>
    <x v="73"/>
    <x v="1"/>
    <x v="78"/>
    <x v="78"/>
    <x v="1"/>
    <x v="1"/>
    <x v="80"/>
    <x v="79"/>
    <x v="0"/>
    <x v="0"/>
    <x v="6"/>
    <x v="11"/>
    <x v="11"/>
  </r>
  <r>
    <x v="81"/>
    <x v="81"/>
    <x v="81"/>
    <x v="66"/>
    <x v="81"/>
    <x v="74"/>
    <x v="1"/>
    <x v="79"/>
    <x v="79"/>
    <x v="1"/>
    <x v="1"/>
    <x v="81"/>
    <x v="80"/>
    <x v="0"/>
    <x v="0"/>
    <x v="1"/>
    <x v="1"/>
    <x v="1"/>
  </r>
  <r>
    <x v="82"/>
    <x v="82"/>
    <x v="82"/>
    <x v="67"/>
    <x v="82"/>
    <x v="75"/>
    <x v="1"/>
    <x v="80"/>
    <x v="80"/>
    <x v="4"/>
    <x v="4"/>
    <x v="82"/>
    <x v="4"/>
    <x v="0"/>
    <x v="1"/>
    <x v="6"/>
    <x v="11"/>
    <x v="11"/>
  </r>
  <r>
    <x v="83"/>
    <x v="83"/>
    <x v="83"/>
    <x v="68"/>
    <x v="83"/>
    <x v="76"/>
    <x v="0"/>
    <x v="81"/>
    <x v="81"/>
    <x v="1"/>
    <x v="1"/>
    <x v="83"/>
    <x v="81"/>
    <x v="0"/>
    <x v="0"/>
    <x v="1"/>
    <x v="5"/>
    <x v="5"/>
  </r>
  <r>
    <x v="84"/>
    <x v="84"/>
    <x v="84"/>
    <x v="69"/>
    <x v="84"/>
    <x v="77"/>
    <x v="1"/>
    <x v="82"/>
    <x v="82"/>
    <x v="1"/>
    <x v="1"/>
    <x v="84"/>
    <x v="82"/>
    <x v="0"/>
    <x v="0"/>
    <x v="2"/>
    <x v="8"/>
    <x v="8"/>
  </r>
  <r>
    <x v="85"/>
    <x v="85"/>
    <x v="85"/>
    <x v="70"/>
    <x v="85"/>
    <x v="2"/>
    <x v="1"/>
    <x v="83"/>
    <x v="83"/>
    <x v="2"/>
    <x v="2"/>
    <x v="85"/>
    <x v="83"/>
    <x v="0"/>
    <x v="0"/>
    <x v="1"/>
    <x v="7"/>
    <x v="7"/>
  </r>
  <r>
    <x v="86"/>
    <x v="86"/>
    <x v="86"/>
    <x v="71"/>
    <x v="86"/>
    <x v="78"/>
    <x v="1"/>
    <x v="84"/>
    <x v="84"/>
    <x v="1"/>
    <x v="1"/>
    <x v="86"/>
    <x v="84"/>
    <x v="1"/>
    <x v="0"/>
    <x v="3"/>
    <x v="3"/>
    <x v="3"/>
  </r>
  <r>
    <x v="87"/>
    <x v="87"/>
    <x v="87"/>
    <x v="72"/>
    <x v="87"/>
    <x v="79"/>
    <x v="0"/>
    <x v="85"/>
    <x v="85"/>
    <x v="2"/>
    <x v="2"/>
    <x v="87"/>
    <x v="85"/>
    <x v="0"/>
    <x v="1"/>
    <x v="1"/>
    <x v="1"/>
    <x v="1"/>
  </r>
  <r>
    <x v="88"/>
    <x v="88"/>
    <x v="88"/>
    <x v="73"/>
    <x v="88"/>
    <x v="80"/>
    <x v="1"/>
    <x v="86"/>
    <x v="86"/>
    <x v="1"/>
    <x v="1"/>
    <x v="88"/>
    <x v="86"/>
    <x v="0"/>
    <x v="0"/>
    <x v="5"/>
    <x v="18"/>
    <x v="18"/>
  </r>
  <r>
    <x v="89"/>
    <x v="89"/>
    <x v="89"/>
    <x v="74"/>
    <x v="89"/>
    <x v="81"/>
    <x v="1"/>
    <x v="87"/>
    <x v="87"/>
    <x v="1"/>
    <x v="1"/>
    <x v="89"/>
    <x v="87"/>
    <x v="0"/>
    <x v="0"/>
    <x v="3"/>
    <x v="3"/>
    <x v="3"/>
  </r>
  <r>
    <x v="90"/>
    <x v="90"/>
    <x v="90"/>
    <x v="75"/>
    <x v="58"/>
    <x v="82"/>
    <x v="0"/>
    <x v="88"/>
    <x v="88"/>
    <x v="1"/>
    <x v="1"/>
    <x v="90"/>
    <x v="88"/>
    <x v="0"/>
    <x v="1"/>
    <x v="3"/>
    <x v="3"/>
    <x v="3"/>
  </r>
  <r>
    <x v="91"/>
    <x v="91"/>
    <x v="91"/>
    <x v="76"/>
    <x v="90"/>
    <x v="11"/>
    <x v="0"/>
    <x v="89"/>
    <x v="89"/>
    <x v="6"/>
    <x v="6"/>
    <x v="91"/>
    <x v="89"/>
    <x v="0"/>
    <x v="0"/>
    <x v="5"/>
    <x v="18"/>
    <x v="18"/>
  </r>
  <r>
    <x v="92"/>
    <x v="92"/>
    <x v="92"/>
    <x v="77"/>
    <x v="91"/>
    <x v="83"/>
    <x v="1"/>
    <x v="90"/>
    <x v="90"/>
    <x v="5"/>
    <x v="5"/>
    <x v="92"/>
    <x v="40"/>
    <x v="0"/>
    <x v="1"/>
    <x v="6"/>
    <x v="11"/>
    <x v="11"/>
  </r>
  <r>
    <x v="93"/>
    <x v="93"/>
    <x v="93"/>
    <x v="78"/>
    <x v="92"/>
    <x v="84"/>
    <x v="3"/>
    <x v="91"/>
    <x v="91"/>
    <x v="1"/>
    <x v="1"/>
    <x v="93"/>
    <x v="90"/>
    <x v="0"/>
    <x v="1"/>
    <x v="3"/>
    <x v="3"/>
    <x v="3"/>
  </r>
  <r>
    <x v="94"/>
    <x v="94"/>
    <x v="94"/>
    <x v="49"/>
    <x v="93"/>
    <x v="85"/>
    <x v="1"/>
    <x v="92"/>
    <x v="80"/>
    <x v="4"/>
    <x v="4"/>
    <x v="94"/>
    <x v="91"/>
    <x v="0"/>
    <x v="0"/>
    <x v="2"/>
    <x v="2"/>
    <x v="2"/>
  </r>
  <r>
    <x v="95"/>
    <x v="95"/>
    <x v="95"/>
    <x v="79"/>
    <x v="94"/>
    <x v="23"/>
    <x v="1"/>
    <x v="93"/>
    <x v="11"/>
    <x v="1"/>
    <x v="1"/>
    <x v="95"/>
    <x v="92"/>
    <x v="0"/>
    <x v="0"/>
    <x v="4"/>
    <x v="4"/>
    <x v="4"/>
  </r>
  <r>
    <x v="96"/>
    <x v="96"/>
    <x v="96"/>
    <x v="80"/>
    <x v="95"/>
    <x v="86"/>
    <x v="1"/>
    <x v="94"/>
    <x v="92"/>
    <x v="1"/>
    <x v="1"/>
    <x v="96"/>
    <x v="36"/>
    <x v="0"/>
    <x v="0"/>
    <x v="3"/>
    <x v="3"/>
    <x v="3"/>
  </r>
  <r>
    <x v="97"/>
    <x v="97"/>
    <x v="97"/>
    <x v="81"/>
    <x v="96"/>
    <x v="87"/>
    <x v="1"/>
    <x v="95"/>
    <x v="86"/>
    <x v="1"/>
    <x v="1"/>
    <x v="48"/>
    <x v="93"/>
    <x v="0"/>
    <x v="0"/>
    <x v="0"/>
    <x v="0"/>
    <x v="0"/>
  </r>
  <r>
    <x v="98"/>
    <x v="98"/>
    <x v="98"/>
    <x v="82"/>
    <x v="97"/>
    <x v="49"/>
    <x v="0"/>
    <x v="96"/>
    <x v="93"/>
    <x v="2"/>
    <x v="2"/>
    <x v="97"/>
    <x v="94"/>
    <x v="0"/>
    <x v="0"/>
    <x v="6"/>
    <x v="11"/>
    <x v="11"/>
  </r>
  <r>
    <x v="99"/>
    <x v="99"/>
    <x v="99"/>
    <x v="4"/>
    <x v="98"/>
    <x v="88"/>
    <x v="1"/>
    <x v="97"/>
    <x v="55"/>
    <x v="1"/>
    <x v="1"/>
    <x v="98"/>
    <x v="95"/>
    <x v="0"/>
    <x v="0"/>
    <x v="3"/>
    <x v="3"/>
    <x v="3"/>
  </r>
  <r>
    <x v="100"/>
    <x v="100"/>
    <x v="100"/>
    <x v="0"/>
    <x v="99"/>
    <x v="89"/>
    <x v="0"/>
    <x v="98"/>
    <x v="49"/>
    <x v="1"/>
    <x v="1"/>
    <x v="99"/>
    <x v="96"/>
    <x v="0"/>
    <x v="0"/>
    <x v="3"/>
    <x v="3"/>
    <x v="3"/>
  </r>
  <r>
    <x v="101"/>
    <x v="101"/>
    <x v="101"/>
    <x v="79"/>
    <x v="100"/>
    <x v="90"/>
    <x v="1"/>
    <x v="99"/>
    <x v="55"/>
    <x v="1"/>
    <x v="1"/>
    <x v="100"/>
    <x v="97"/>
    <x v="0"/>
    <x v="1"/>
    <x v="1"/>
    <x v="5"/>
    <x v="5"/>
  </r>
  <r>
    <x v="102"/>
    <x v="102"/>
    <x v="102"/>
    <x v="41"/>
    <x v="101"/>
    <x v="91"/>
    <x v="1"/>
    <x v="100"/>
    <x v="94"/>
    <x v="1"/>
    <x v="1"/>
    <x v="101"/>
    <x v="98"/>
    <x v="0"/>
    <x v="1"/>
    <x v="2"/>
    <x v="8"/>
    <x v="8"/>
  </r>
  <r>
    <x v="103"/>
    <x v="103"/>
    <x v="103"/>
    <x v="83"/>
    <x v="102"/>
    <x v="92"/>
    <x v="0"/>
    <x v="101"/>
    <x v="95"/>
    <x v="6"/>
    <x v="6"/>
    <x v="102"/>
    <x v="99"/>
    <x v="0"/>
    <x v="0"/>
    <x v="1"/>
    <x v="5"/>
    <x v="5"/>
  </r>
  <r>
    <x v="104"/>
    <x v="104"/>
    <x v="104"/>
    <x v="84"/>
    <x v="103"/>
    <x v="93"/>
    <x v="1"/>
    <x v="102"/>
    <x v="96"/>
    <x v="1"/>
    <x v="1"/>
    <x v="103"/>
    <x v="100"/>
    <x v="0"/>
    <x v="0"/>
    <x v="1"/>
    <x v="7"/>
    <x v="7"/>
  </r>
  <r>
    <x v="105"/>
    <x v="105"/>
    <x v="105"/>
    <x v="85"/>
    <x v="104"/>
    <x v="94"/>
    <x v="1"/>
    <x v="103"/>
    <x v="97"/>
    <x v="1"/>
    <x v="1"/>
    <x v="104"/>
    <x v="101"/>
    <x v="0"/>
    <x v="0"/>
    <x v="2"/>
    <x v="2"/>
    <x v="2"/>
  </r>
  <r>
    <x v="106"/>
    <x v="106"/>
    <x v="106"/>
    <x v="61"/>
    <x v="105"/>
    <x v="95"/>
    <x v="1"/>
    <x v="104"/>
    <x v="98"/>
    <x v="1"/>
    <x v="1"/>
    <x v="105"/>
    <x v="102"/>
    <x v="0"/>
    <x v="0"/>
    <x v="3"/>
    <x v="3"/>
    <x v="3"/>
  </r>
  <r>
    <x v="107"/>
    <x v="107"/>
    <x v="107"/>
    <x v="26"/>
    <x v="106"/>
    <x v="41"/>
    <x v="1"/>
    <x v="105"/>
    <x v="99"/>
    <x v="1"/>
    <x v="1"/>
    <x v="106"/>
    <x v="103"/>
    <x v="0"/>
    <x v="1"/>
    <x v="3"/>
    <x v="3"/>
    <x v="3"/>
  </r>
  <r>
    <x v="108"/>
    <x v="108"/>
    <x v="108"/>
    <x v="42"/>
    <x v="107"/>
    <x v="96"/>
    <x v="1"/>
    <x v="106"/>
    <x v="100"/>
    <x v="1"/>
    <x v="1"/>
    <x v="107"/>
    <x v="104"/>
    <x v="0"/>
    <x v="0"/>
    <x v="4"/>
    <x v="4"/>
    <x v="4"/>
  </r>
  <r>
    <x v="109"/>
    <x v="109"/>
    <x v="109"/>
    <x v="5"/>
    <x v="108"/>
    <x v="3"/>
    <x v="0"/>
    <x v="107"/>
    <x v="101"/>
    <x v="1"/>
    <x v="1"/>
    <x v="108"/>
    <x v="105"/>
    <x v="0"/>
    <x v="0"/>
    <x v="4"/>
    <x v="19"/>
    <x v="19"/>
  </r>
  <r>
    <x v="110"/>
    <x v="110"/>
    <x v="110"/>
    <x v="86"/>
    <x v="109"/>
    <x v="97"/>
    <x v="0"/>
    <x v="108"/>
    <x v="102"/>
    <x v="1"/>
    <x v="1"/>
    <x v="109"/>
    <x v="106"/>
    <x v="0"/>
    <x v="0"/>
    <x v="0"/>
    <x v="0"/>
    <x v="0"/>
  </r>
  <r>
    <x v="111"/>
    <x v="111"/>
    <x v="111"/>
    <x v="87"/>
    <x v="110"/>
    <x v="98"/>
    <x v="1"/>
    <x v="109"/>
    <x v="103"/>
    <x v="1"/>
    <x v="1"/>
    <x v="110"/>
    <x v="107"/>
    <x v="0"/>
    <x v="0"/>
    <x v="5"/>
    <x v="15"/>
    <x v="15"/>
  </r>
  <r>
    <x v="112"/>
    <x v="112"/>
    <x v="112"/>
    <x v="53"/>
    <x v="111"/>
    <x v="99"/>
    <x v="1"/>
    <x v="33"/>
    <x v="104"/>
    <x v="2"/>
    <x v="2"/>
    <x v="111"/>
    <x v="108"/>
    <x v="0"/>
    <x v="0"/>
    <x v="2"/>
    <x v="2"/>
    <x v="2"/>
  </r>
  <r>
    <x v="113"/>
    <x v="113"/>
    <x v="113"/>
    <x v="88"/>
    <x v="112"/>
    <x v="100"/>
    <x v="1"/>
    <x v="110"/>
    <x v="54"/>
    <x v="1"/>
    <x v="1"/>
    <x v="112"/>
    <x v="109"/>
    <x v="0"/>
    <x v="0"/>
    <x v="0"/>
    <x v="0"/>
    <x v="0"/>
  </r>
  <r>
    <x v="114"/>
    <x v="114"/>
    <x v="114"/>
    <x v="89"/>
    <x v="113"/>
    <x v="101"/>
    <x v="1"/>
    <x v="111"/>
    <x v="105"/>
    <x v="1"/>
    <x v="1"/>
    <x v="113"/>
    <x v="110"/>
    <x v="0"/>
    <x v="1"/>
    <x v="2"/>
    <x v="8"/>
    <x v="8"/>
  </r>
  <r>
    <x v="115"/>
    <x v="115"/>
    <x v="115"/>
    <x v="90"/>
    <x v="114"/>
    <x v="30"/>
    <x v="0"/>
    <x v="112"/>
    <x v="106"/>
    <x v="6"/>
    <x v="6"/>
    <x v="114"/>
    <x v="111"/>
    <x v="0"/>
    <x v="0"/>
    <x v="5"/>
    <x v="13"/>
    <x v="13"/>
  </r>
  <r>
    <x v="116"/>
    <x v="116"/>
    <x v="116"/>
    <x v="44"/>
    <x v="115"/>
    <x v="102"/>
    <x v="0"/>
    <x v="113"/>
    <x v="107"/>
    <x v="1"/>
    <x v="1"/>
    <x v="115"/>
    <x v="112"/>
    <x v="0"/>
    <x v="0"/>
    <x v="3"/>
    <x v="3"/>
    <x v="3"/>
  </r>
  <r>
    <x v="117"/>
    <x v="117"/>
    <x v="117"/>
    <x v="70"/>
    <x v="116"/>
    <x v="5"/>
    <x v="1"/>
    <x v="114"/>
    <x v="108"/>
    <x v="1"/>
    <x v="1"/>
    <x v="116"/>
    <x v="113"/>
    <x v="0"/>
    <x v="0"/>
    <x v="4"/>
    <x v="19"/>
    <x v="19"/>
  </r>
  <r>
    <x v="118"/>
    <x v="118"/>
    <x v="118"/>
    <x v="91"/>
    <x v="117"/>
    <x v="103"/>
    <x v="1"/>
    <x v="115"/>
    <x v="109"/>
    <x v="1"/>
    <x v="1"/>
    <x v="117"/>
    <x v="114"/>
    <x v="0"/>
    <x v="0"/>
    <x v="7"/>
    <x v="14"/>
    <x v="14"/>
  </r>
  <r>
    <x v="119"/>
    <x v="119"/>
    <x v="119"/>
    <x v="92"/>
    <x v="118"/>
    <x v="53"/>
    <x v="1"/>
    <x v="116"/>
    <x v="110"/>
    <x v="1"/>
    <x v="1"/>
    <x v="118"/>
    <x v="115"/>
    <x v="0"/>
    <x v="1"/>
    <x v="4"/>
    <x v="4"/>
    <x v="4"/>
  </r>
  <r>
    <x v="120"/>
    <x v="120"/>
    <x v="120"/>
    <x v="93"/>
    <x v="119"/>
    <x v="104"/>
    <x v="1"/>
    <x v="117"/>
    <x v="111"/>
    <x v="1"/>
    <x v="1"/>
    <x v="119"/>
    <x v="116"/>
    <x v="0"/>
    <x v="1"/>
    <x v="6"/>
    <x v="20"/>
    <x v="20"/>
  </r>
  <r>
    <x v="121"/>
    <x v="121"/>
    <x v="121"/>
    <x v="94"/>
    <x v="120"/>
    <x v="105"/>
    <x v="1"/>
    <x v="118"/>
    <x v="112"/>
    <x v="1"/>
    <x v="1"/>
    <x v="33"/>
    <x v="117"/>
    <x v="0"/>
    <x v="0"/>
    <x v="6"/>
    <x v="11"/>
    <x v="11"/>
  </r>
  <r>
    <x v="122"/>
    <x v="122"/>
    <x v="122"/>
    <x v="95"/>
    <x v="121"/>
    <x v="106"/>
    <x v="0"/>
    <x v="119"/>
    <x v="113"/>
    <x v="1"/>
    <x v="1"/>
    <x v="120"/>
    <x v="95"/>
    <x v="0"/>
    <x v="0"/>
    <x v="5"/>
    <x v="13"/>
    <x v="13"/>
  </r>
  <r>
    <x v="123"/>
    <x v="123"/>
    <x v="123"/>
    <x v="96"/>
    <x v="122"/>
    <x v="107"/>
    <x v="0"/>
    <x v="120"/>
    <x v="114"/>
    <x v="0"/>
    <x v="0"/>
    <x v="121"/>
    <x v="118"/>
    <x v="1"/>
    <x v="0"/>
    <x v="3"/>
    <x v="3"/>
    <x v="3"/>
  </r>
  <r>
    <x v="124"/>
    <x v="124"/>
    <x v="124"/>
    <x v="97"/>
    <x v="123"/>
    <x v="108"/>
    <x v="1"/>
    <x v="121"/>
    <x v="115"/>
    <x v="6"/>
    <x v="6"/>
    <x v="122"/>
    <x v="119"/>
    <x v="0"/>
    <x v="0"/>
    <x v="7"/>
    <x v="14"/>
    <x v="14"/>
  </r>
  <r>
    <x v="125"/>
    <x v="125"/>
    <x v="125"/>
    <x v="98"/>
    <x v="124"/>
    <x v="109"/>
    <x v="1"/>
    <x v="122"/>
    <x v="80"/>
    <x v="1"/>
    <x v="1"/>
    <x v="123"/>
    <x v="120"/>
    <x v="0"/>
    <x v="0"/>
    <x v="3"/>
    <x v="3"/>
    <x v="3"/>
  </r>
  <r>
    <x v="126"/>
    <x v="126"/>
    <x v="126"/>
    <x v="99"/>
    <x v="125"/>
    <x v="110"/>
    <x v="0"/>
    <x v="123"/>
    <x v="116"/>
    <x v="1"/>
    <x v="1"/>
    <x v="124"/>
    <x v="121"/>
    <x v="0"/>
    <x v="1"/>
    <x v="3"/>
    <x v="3"/>
    <x v="3"/>
  </r>
  <r>
    <x v="127"/>
    <x v="127"/>
    <x v="127"/>
    <x v="100"/>
    <x v="126"/>
    <x v="37"/>
    <x v="0"/>
    <x v="124"/>
    <x v="117"/>
    <x v="0"/>
    <x v="0"/>
    <x v="125"/>
    <x v="122"/>
    <x v="0"/>
    <x v="0"/>
    <x v="3"/>
    <x v="3"/>
    <x v="3"/>
  </r>
  <r>
    <x v="128"/>
    <x v="128"/>
    <x v="128"/>
    <x v="101"/>
    <x v="127"/>
    <x v="111"/>
    <x v="3"/>
    <x v="125"/>
    <x v="118"/>
    <x v="1"/>
    <x v="1"/>
    <x v="126"/>
    <x v="123"/>
    <x v="0"/>
    <x v="0"/>
    <x v="1"/>
    <x v="1"/>
    <x v="1"/>
  </r>
  <r>
    <x v="129"/>
    <x v="129"/>
    <x v="129"/>
    <x v="102"/>
    <x v="128"/>
    <x v="112"/>
    <x v="3"/>
    <x v="126"/>
    <x v="12"/>
    <x v="2"/>
    <x v="2"/>
    <x v="127"/>
    <x v="97"/>
    <x v="0"/>
    <x v="0"/>
    <x v="0"/>
    <x v="0"/>
    <x v="0"/>
  </r>
  <r>
    <x v="130"/>
    <x v="130"/>
    <x v="130"/>
    <x v="103"/>
    <x v="129"/>
    <x v="113"/>
    <x v="1"/>
    <x v="127"/>
    <x v="119"/>
    <x v="3"/>
    <x v="3"/>
    <x v="128"/>
    <x v="124"/>
    <x v="0"/>
    <x v="0"/>
    <x v="4"/>
    <x v="6"/>
    <x v="6"/>
  </r>
  <r>
    <x v="131"/>
    <x v="131"/>
    <x v="131"/>
    <x v="104"/>
    <x v="130"/>
    <x v="114"/>
    <x v="1"/>
    <x v="128"/>
    <x v="120"/>
    <x v="4"/>
    <x v="4"/>
    <x v="129"/>
    <x v="125"/>
    <x v="0"/>
    <x v="0"/>
    <x v="2"/>
    <x v="2"/>
    <x v="2"/>
  </r>
  <r>
    <x v="132"/>
    <x v="132"/>
    <x v="132"/>
    <x v="88"/>
    <x v="131"/>
    <x v="115"/>
    <x v="1"/>
    <x v="129"/>
    <x v="121"/>
    <x v="1"/>
    <x v="1"/>
    <x v="130"/>
    <x v="126"/>
    <x v="0"/>
    <x v="1"/>
    <x v="3"/>
    <x v="3"/>
    <x v="3"/>
  </r>
  <r>
    <x v="133"/>
    <x v="133"/>
    <x v="133"/>
    <x v="6"/>
    <x v="132"/>
    <x v="116"/>
    <x v="1"/>
    <x v="130"/>
    <x v="122"/>
    <x v="1"/>
    <x v="1"/>
    <x v="131"/>
    <x v="127"/>
    <x v="0"/>
    <x v="0"/>
    <x v="1"/>
    <x v="21"/>
    <x v="21"/>
  </r>
  <r>
    <x v="134"/>
    <x v="134"/>
    <x v="134"/>
    <x v="105"/>
    <x v="133"/>
    <x v="50"/>
    <x v="0"/>
    <x v="131"/>
    <x v="123"/>
    <x v="5"/>
    <x v="5"/>
    <x v="132"/>
    <x v="128"/>
    <x v="0"/>
    <x v="1"/>
    <x v="4"/>
    <x v="4"/>
    <x v="4"/>
  </r>
  <r>
    <x v="135"/>
    <x v="135"/>
    <x v="135"/>
    <x v="106"/>
    <x v="134"/>
    <x v="117"/>
    <x v="0"/>
    <x v="132"/>
    <x v="124"/>
    <x v="1"/>
    <x v="1"/>
    <x v="133"/>
    <x v="129"/>
    <x v="0"/>
    <x v="1"/>
    <x v="3"/>
    <x v="3"/>
    <x v="3"/>
  </r>
  <r>
    <x v="136"/>
    <x v="136"/>
    <x v="136"/>
    <x v="107"/>
    <x v="135"/>
    <x v="112"/>
    <x v="3"/>
    <x v="132"/>
    <x v="125"/>
    <x v="1"/>
    <x v="1"/>
    <x v="134"/>
    <x v="130"/>
    <x v="0"/>
    <x v="1"/>
    <x v="4"/>
    <x v="6"/>
    <x v="6"/>
  </r>
  <r>
    <x v="137"/>
    <x v="137"/>
    <x v="137"/>
    <x v="37"/>
    <x v="136"/>
    <x v="118"/>
    <x v="1"/>
    <x v="133"/>
    <x v="126"/>
    <x v="1"/>
    <x v="1"/>
    <x v="135"/>
    <x v="131"/>
    <x v="0"/>
    <x v="0"/>
    <x v="5"/>
    <x v="9"/>
    <x v="9"/>
  </r>
  <r>
    <x v="138"/>
    <x v="138"/>
    <x v="138"/>
    <x v="103"/>
    <x v="137"/>
    <x v="119"/>
    <x v="0"/>
    <x v="134"/>
    <x v="127"/>
    <x v="1"/>
    <x v="1"/>
    <x v="136"/>
    <x v="132"/>
    <x v="0"/>
    <x v="0"/>
    <x v="6"/>
    <x v="20"/>
    <x v="20"/>
  </r>
  <r>
    <x v="139"/>
    <x v="139"/>
    <x v="139"/>
    <x v="108"/>
    <x v="138"/>
    <x v="6"/>
    <x v="0"/>
    <x v="135"/>
    <x v="128"/>
    <x v="1"/>
    <x v="1"/>
    <x v="137"/>
    <x v="133"/>
    <x v="0"/>
    <x v="1"/>
    <x v="2"/>
    <x v="8"/>
    <x v="8"/>
  </r>
  <r>
    <x v="140"/>
    <x v="140"/>
    <x v="140"/>
    <x v="20"/>
    <x v="139"/>
    <x v="120"/>
    <x v="1"/>
    <x v="136"/>
    <x v="129"/>
    <x v="1"/>
    <x v="1"/>
    <x v="138"/>
    <x v="134"/>
    <x v="0"/>
    <x v="0"/>
    <x v="4"/>
    <x v="4"/>
    <x v="4"/>
  </r>
  <r>
    <x v="141"/>
    <x v="141"/>
    <x v="141"/>
    <x v="109"/>
    <x v="140"/>
    <x v="121"/>
    <x v="1"/>
    <x v="137"/>
    <x v="130"/>
    <x v="1"/>
    <x v="1"/>
    <x v="139"/>
    <x v="135"/>
    <x v="0"/>
    <x v="0"/>
    <x v="2"/>
    <x v="2"/>
    <x v="2"/>
  </r>
  <r>
    <x v="142"/>
    <x v="142"/>
    <x v="142"/>
    <x v="92"/>
    <x v="141"/>
    <x v="122"/>
    <x v="1"/>
    <x v="138"/>
    <x v="124"/>
    <x v="1"/>
    <x v="1"/>
    <x v="107"/>
    <x v="136"/>
    <x v="0"/>
    <x v="0"/>
    <x v="2"/>
    <x v="2"/>
    <x v="2"/>
  </r>
  <r>
    <x v="143"/>
    <x v="143"/>
    <x v="143"/>
    <x v="91"/>
    <x v="142"/>
    <x v="123"/>
    <x v="1"/>
    <x v="139"/>
    <x v="131"/>
    <x v="1"/>
    <x v="1"/>
    <x v="140"/>
    <x v="137"/>
    <x v="0"/>
    <x v="0"/>
    <x v="1"/>
    <x v="7"/>
    <x v="7"/>
  </r>
  <r>
    <x v="144"/>
    <x v="144"/>
    <x v="144"/>
    <x v="25"/>
    <x v="143"/>
    <x v="124"/>
    <x v="1"/>
    <x v="140"/>
    <x v="18"/>
    <x v="1"/>
    <x v="1"/>
    <x v="141"/>
    <x v="138"/>
    <x v="0"/>
    <x v="0"/>
    <x v="3"/>
    <x v="3"/>
    <x v="3"/>
  </r>
  <r>
    <x v="145"/>
    <x v="145"/>
    <x v="145"/>
    <x v="110"/>
    <x v="144"/>
    <x v="125"/>
    <x v="1"/>
    <x v="141"/>
    <x v="132"/>
    <x v="5"/>
    <x v="5"/>
    <x v="142"/>
    <x v="139"/>
    <x v="0"/>
    <x v="0"/>
    <x v="2"/>
    <x v="8"/>
    <x v="8"/>
  </r>
  <r>
    <x v="146"/>
    <x v="146"/>
    <x v="146"/>
    <x v="35"/>
    <x v="145"/>
    <x v="126"/>
    <x v="3"/>
    <x v="142"/>
    <x v="133"/>
    <x v="1"/>
    <x v="1"/>
    <x v="143"/>
    <x v="140"/>
    <x v="0"/>
    <x v="0"/>
    <x v="3"/>
    <x v="3"/>
    <x v="3"/>
  </r>
  <r>
    <x v="147"/>
    <x v="147"/>
    <x v="147"/>
    <x v="111"/>
    <x v="146"/>
    <x v="19"/>
    <x v="1"/>
    <x v="143"/>
    <x v="134"/>
    <x v="1"/>
    <x v="1"/>
    <x v="144"/>
    <x v="141"/>
    <x v="0"/>
    <x v="1"/>
    <x v="3"/>
    <x v="3"/>
    <x v="3"/>
  </r>
  <r>
    <x v="148"/>
    <x v="148"/>
    <x v="148"/>
    <x v="29"/>
    <x v="147"/>
    <x v="127"/>
    <x v="1"/>
    <x v="144"/>
    <x v="37"/>
    <x v="1"/>
    <x v="1"/>
    <x v="145"/>
    <x v="142"/>
    <x v="0"/>
    <x v="0"/>
    <x v="2"/>
    <x v="8"/>
    <x v="8"/>
  </r>
  <r>
    <x v="149"/>
    <x v="149"/>
    <x v="149"/>
    <x v="8"/>
    <x v="148"/>
    <x v="128"/>
    <x v="1"/>
    <x v="145"/>
    <x v="135"/>
    <x v="1"/>
    <x v="1"/>
    <x v="146"/>
    <x v="143"/>
    <x v="0"/>
    <x v="0"/>
    <x v="1"/>
    <x v="7"/>
    <x v="7"/>
  </r>
  <r>
    <x v="150"/>
    <x v="150"/>
    <x v="150"/>
    <x v="0"/>
    <x v="99"/>
    <x v="89"/>
    <x v="0"/>
    <x v="98"/>
    <x v="49"/>
    <x v="1"/>
    <x v="1"/>
    <x v="147"/>
    <x v="144"/>
    <x v="0"/>
    <x v="0"/>
    <x v="1"/>
    <x v="1"/>
    <x v="1"/>
  </r>
  <r>
    <x v="151"/>
    <x v="151"/>
    <x v="151"/>
    <x v="112"/>
    <x v="149"/>
    <x v="106"/>
    <x v="0"/>
    <x v="146"/>
    <x v="50"/>
    <x v="1"/>
    <x v="1"/>
    <x v="148"/>
    <x v="145"/>
    <x v="0"/>
    <x v="0"/>
    <x v="1"/>
    <x v="5"/>
    <x v="5"/>
  </r>
  <r>
    <x v="152"/>
    <x v="152"/>
    <x v="152"/>
    <x v="113"/>
    <x v="150"/>
    <x v="129"/>
    <x v="1"/>
    <x v="147"/>
    <x v="136"/>
    <x v="1"/>
    <x v="1"/>
    <x v="149"/>
    <x v="146"/>
    <x v="0"/>
    <x v="0"/>
    <x v="1"/>
    <x v="7"/>
    <x v="7"/>
  </r>
  <r>
    <x v="153"/>
    <x v="153"/>
    <x v="153"/>
    <x v="114"/>
    <x v="151"/>
    <x v="56"/>
    <x v="0"/>
    <x v="8"/>
    <x v="137"/>
    <x v="1"/>
    <x v="1"/>
    <x v="150"/>
    <x v="147"/>
    <x v="0"/>
    <x v="0"/>
    <x v="3"/>
    <x v="3"/>
    <x v="3"/>
  </r>
  <r>
    <x v="154"/>
    <x v="154"/>
    <x v="154"/>
    <x v="115"/>
    <x v="152"/>
    <x v="3"/>
    <x v="0"/>
    <x v="148"/>
    <x v="138"/>
    <x v="1"/>
    <x v="1"/>
    <x v="151"/>
    <x v="148"/>
    <x v="0"/>
    <x v="1"/>
    <x v="1"/>
    <x v="7"/>
    <x v="7"/>
  </r>
  <r>
    <x v="155"/>
    <x v="155"/>
    <x v="155"/>
    <x v="116"/>
    <x v="153"/>
    <x v="130"/>
    <x v="0"/>
    <x v="149"/>
    <x v="139"/>
    <x v="1"/>
    <x v="1"/>
    <x v="152"/>
    <x v="149"/>
    <x v="0"/>
    <x v="0"/>
    <x v="3"/>
    <x v="3"/>
    <x v="3"/>
  </r>
  <r>
    <x v="156"/>
    <x v="156"/>
    <x v="156"/>
    <x v="117"/>
    <x v="154"/>
    <x v="131"/>
    <x v="3"/>
    <x v="150"/>
    <x v="140"/>
    <x v="2"/>
    <x v="2"/>
    <x v="153"/>
    <x v="150"/>
    <x v="0"/>
    <x v="0"/>
    <x v="1"/>
    <x v="1"/>
    <x v="1"/>
  </r>
  <r>
    <x v="157"/>
    <x v="157"/>
    <x v="157"/>
    <x v="3"/>
    <x v="155"/>
    <x v="132"/>
    <x v="0"/>
    <x v="151"/>
    <x v="141"/>
    <x v="2"/>
    <x v="2"/>
    <x v="154"/>
    <x v="151"/>
    <x v="0"/>
    <x v="0"/>
    <x v="7"/>
    <x v="14"/>
    <x v="14"/>
  </r>
  <r>
    <x v="158"/>
    <x v="158"/>
    <x v="158"/>
    <x v="118"/>
    <x v="156"/>
    <x v="133"/>
    <x v="1"/>
    <x v="152"/>
    <x v="142"/>
    <x v="1"/>
    <x v="1"/>
    <x v="155"/>
    <x v="152"/>
    <x v="0"/>
    <x v="0"/>
    <x v="1"/>
    <x v="1"/>
    <x v="1"/>
  </r>
  <r>
    <x v="159"/>
    <x v="159"/>
    <x v="159"/>
    <x v="119"/>
    <x v="157"/>
    <x v="134"/>
    <x v="1"/>
    <x v="153"/>
    <x v="143"/>
    <x v="1"/>
    <x v="1"/>
    <x v="156"/>
    <x v="153"/>
    <x v="0"/>
    <x v="1"/>
    <x v="3"/>
    <x v="3"/>
    <x v="3"/>
  </r>
  <r>
    <x v="160"/>
    <x v="160"/>
    <x v="160"/>
    <x v="48"/>
    <x v="158"/>
    <x v="62"/>
    <x v="1"/>
    <x v="154"/>
    <x v="55"/>
    <x v="1"/>
    <x v="1"/>
    <x v="157"/>
    <x v="154"/>
    <x v="0"/>
    <x v="0"/>
    <x v="2"/>
    <x v="8"/>
    <x v="8"/>
  </r>
  <r>
    <x v="161"/>
    <x v="161"/>
    <x v="161"/>
    <x v="20"/>
    <x v="159"/>
    <x v="70"/>
    <x v="0"/>
    <x v="155"/>
    <x v="51"/>
    <x v="1"/>
    <x v="1"/>
    <x v="158"/>
    <x v="155"/>
    <x v="0"/>
    <x v="1"/>
    <x v="2"/>
    <x v="2"/>
    <x v="2"/>
  </r>
  <r>
    <x v="162"/>
    <x v="162"/>
    <x v="162"/>
    <x v="55"/>
    <x v="160"/>
    <x v="33"/>
    <x v="1"/>
    <x v="156"/>
    <x v="144"/>
    <x v="5"/>
    <x v="5"/>
    <x v="159"/>
    <x v="156"/>
    <x v="0"/>
    <x v="0"/>
    <x v="1"/>
    <x v="1"/>
    <x v="1"/>
  </r>
  <r>
    <x v="163"/>
    <x v="163"/>
    <x v="163"/>
    <x v="26"/>
    <x v="161"/>
    <x v="81"/>
    <x v="1"/>
    <x v="157"/>
    <x v="67"/>
    <x v="1"/>
    <x v="1"/>
    <x v="160"/>
    <x v="157"/>
    <x v="0"/>
    <x v="1"/>
    <x v="7"/>
    <x v="14"/>
    <x v="14"/>
  </r>
  <r>
    <x v="164"/>
    <x v="164"/>
    <x v="164"/>
    <x v="120"/>
    <x v="162"/>
    <x v="134"/>
    <x v="1"/>
    <x v="158"/>
    <x v="20"/>
    <x v="1"/>
    <x v="1"/>
    <x v="161"/>
    <x v="158"/>
    <x v="0"/>
    <x v="0"/>
    <x v="3"/>
    <x v="3"/>
    <x v="3"/>
  </r>
  <r>
    <x v="165"/>
    <x v="165"/>
    <x v="165"/>
    <x v="121"/>
    <x v="163"/>
    <x v="69"/>
    <x v="1"/>
    <x v="159"/>
    <x v="145"/>
    <x v="1"/>
    <x v="1"/>
    <x v="162"/>
    <x v="159"/>
    <x v="0"/>
    <x v="0"/>
    <x v="2"/>
    <x v="2"/>
    <x v="2"/>
  </r>
  <r>
    <x v="166"/>
    <x v="166"/>
    <x v="166"/>
    <x v="122"/>
    <x v="164"/>
    <x v="135"/>
    <x v="1"/>
    <x v="160"/>
    <x v="146"/>
    <x v="1"/>
    <x v="1"/>
    <x v="163"/>
    <x v="160"/>
    <x v="0"/>
    <x v="0"/>
    <x v="7"/>
    <x v="14"/>
    <x v="14"/>
  </r>
  <r>
    <x v="167"/>
    <x v="167"/>
    <x v="167"/>
    <x v="97"/>
    <x v="165"/>
    <x v="136"/>
    <x v="1"/>
    <x v="161"/>
    <x v="147"/>
    <x v="2"/>
    <x v="2"/>
    <x v="164"/>
    <x v="161"/>
    <x v="0"/>
    <x v="0"/>
    <x v="3"/>
    <x v="3"/>
    <x v="3"/>
  </r>
  <r>
    <x v="168"/>
    <x v="168"/>
    <x v="168"/>
    <x v="123"/>
    <x v="166"/>
    <x v="137"/>
    <x v="0"/>
    <x v="162"/>
    <x v="148"/>
    <x v="3"/>
    <x v="3"/>
    <x v="165"/>
    <x v="162"/>
    <x v="0"/>
    <x v="1"/>
    <x v="1"/>
    <x v="7"/>
    <x v="7"/>
  </r>
  <r>
    <x v="169"/>
    <x v="169"/>
    <x v="169"/>
    <x v="124"/>
    <x v="167"/>
    <x v="138"/>
    <x v="1"/>
    <x v="163"/>
    <x v="149"/>
    <x v="1"/>
    <x v="1"/>
    <x v="166"/>
    <x v="163"/>
    <x v="0"/>
    <x v="1"/>
    <x v="4"/>
    <x v="12"/>
    <x v="12"/>
  </r>
  <r>
    <x v="170"/>
    <x v="170"/>
    <x v="170"/>
    <x v="125"/>
    <x v="168"/>
    <x v="112"/>
    <x v="0"/>
    <x v="164"/>
    <x v="109"/>
    <x v="1"/>
    <x v="1"/>
    <x v="167"/>
    <x v="164"/>
    <x v="0"/>
    <x v="0"/>
    <x v="1"/>
    <x v="7"/>
    <x v="7"/>
  </r>
  <r>
    <x v="171"/>
    <x v="171"/>
    <x v="171"/>
    <x v="70"/>
    <x v="169"/>
    <x v="139"/>
    <x v="0"/>
    <x v="165"/>
    <x v="62"/>
    <x v="1"/>
    <x v="1"/>
    <x v="168"/>
    <x v="165"/>
    <x v="0"/>
    <x v="0"/>
    <x v="5"/>
    <x v="18"/>
    <x v="18"/>
  </r>
  <r>
    <x v="172"/>
    <x v="172"/>
    <x v="172"/>
    <x v="126"/>
    <x v="170"/>
    <x v="140"/>
    <x v="0"/>
    <x v="166"/>
    <x v="150"/>
    <x v="1"/>
    <x v="1"/>
    <x v="169"/>
    <x v="166"/>
    <x v="0"/>
    <x v="1"/>
    <x v="4"/>
    <x v="4"/>
    <x v="4"/>
  </r>
  <r>
    <x v="173"/>
    <x v="173"/>
    <x v="173"/>
    <x v="127"/>
    <x v="171"/>
    <x v="141"/>
    <x v="1"/>
    <x v="167"/>
    <x v="151"/>
    <x v="1"/>
    <x v="1"/>
    <x v="170"/>
    <x v="167"/>
    <x v="0"/>
    <x v="0"/>
    <x v="3"/>
    <x v="3"/>
    <x v="3"/>
  </r>
  <r>
    <x v="174"/>
    <x v="174"/>
    <x v="174"/>
    <x v="60"/>
    <x v="172"/>
    <x v="142"/>
    <x v="1"/>
    <x v="168"/>
    <x v="44"/>
    <x v="1"/>
    <x v="1"/>
    <x v="171"/>
    <x v="168"/>
    <x v="0"/>
    <x v="1"/>
    <x v="2"/>
    <x v="8"/>
    <x v="8"/>
  </r>
  <r>
    <x v="175"/>
    <x v="175"/>
    <x v="175"/>
    <x v="128"/>
    <x v="173"/>
    <x v="143"/>
    <x v="0"/>
    <x v="162"/>
    <x v="152"/>
    <x v="1"/>
    <x v="1"/>
    <x v="172"/>
    <x v="169"/>
    <x v="0"/>
    <x v="0"/>
    <x v="3"/>
    <x v="3"/>
    <x v="3"/>
  </r>
  <r>
    <x v="176"/>
    <x v="176"/>
    <x v="176"/>
    <x v="129"/>
    <x v="174"/>
    <x v="144"/>
    <x v="0"/>
    <x v="169"/>
    <x v="153"/>
    <x v="1"/>
    <x v="1"/>
    <x v="173"/>
    <x v="170"/>
    <x v="0"/>
    <x v="0"/>
    <x v="3"/>
    <x v="3"/>
    <x v="3"/>
  </r>
  <r>
    <x v="177"/>
    <x v="177"/>
    <x v="177"/>
    <x v="130"/>
    <x v="175"/>
    <x v="136"/>
    <x v="1"/>
    <x v="170"/>
    <x v="154"/>
    <x v="1"/>
    <x v="1"/>
    <x v="174"/>
    <x v="171"/>
    <x v="0"/>
    <x v="0"/>
    <x v="3"/>
    <x v="3"/>
    <x v="3"/>
  </r>
  <r>
    <x v="178"/>
    <x v="178"/>
    <x v="178"/>
    <x v="44"/>
    <x v="176"/>
    <x v="119"/>
    <x v="0"/>
    <x v="171"/>
    <x v="155"/>
    <x v="1"/>
    <x v="1"/>
    <x v="175"/>
    <x v="172"/>
    <x v="0"/>
    <x v="0"/>
    <x v="0"/>
    <x v="0"/>
    <x v="0"/>
  </r>
  <r>
    <x v="179"/>
    <x v="179"/>
    <x v="179"/>
    <x v="131"/>
    <x v="177"/>
    <x v="145"/>
    <x v="1"/>
    <x v="172"/>
    <x v="156"/>
    <x v="0"/>
    <x v="0"/>
    <x v="176"/>
    <x v="173"/>
    <x v="0"/>
    <x v="1"/>
    <x v="3"/>
    <x v="3"/>
    <x v="3"/>
  </r>
  <r>
    <x v="180"/>
    <x v="180"/>
    <x v="180"/>
    <x v="132"/>
    <x v="178"/>
    <x v="146"/>
    <x v="1"/>
    <x v="173"/>
    <x v="157"/>
    <x v="2"/>
    <x v="2"/>
    <x v="177"/>
    <x v="174"/>
    <x v="0"/>
    <x v="0"/>
    <x v="2"/>
    <x v="8"/>
    <x v="8"/>
  </r>
  <r>
    <x v="181"/>
    <x v="181"/>
    <x v="181"/>
    <x v="133"/>
    <x v="179"/>
    <x v="79"/>
    <x v="0"/>
    <x v="174"/>
    <x v="158"/>
    <x v="1"/>
    <x v="1"/>
    <x v="178"/>
    <x v="175"/>
    <x v="0"/>
    <x v="0"/>
    <x v="2"/>
    <x v="2"/>
    <x v="2"/>
  </r>
  <r>
    <x v="182"/>
    <x v="182"/>
    <x v="182"/>
    <x v="134"/>
    <x v="180"/>
    <x v="147"/>
    <x v="1"/>
    <x v="170"/>
    <x v="159"/>
    <x v="3"/>
    <x v="3"/>
    <x v="179"/>
    <x v="176"/>
    <x v="0"/>
    <x v="0"/>
    <x v="3"/>
    <x v="3"/>
    <x v="3"/>
  </r>
  <r>
    <x v="183"/>
    <x v="183"/>
    <x v="183"/>
    <x v="135"/>
    <x v="181"/>
    <x v="4"/>
    <x v="0"/>
    <x v="175"/>
    <x v="99"/>
    <x v="0"/>
    <x v="0"/>
    <x v="180"/>
    <x v="177"/>
    <x v="0"/>
    <x v="0"/>
    <x v="1"/>
    <x v="1"/>
    <x v="1"/>
  </r>
  <r>
    <x v="184"/>
    <x v="184"/>
    <x v="184"/>
    <x v="136"/>
    <x v="182"/>
    <x v="148"/>
    <x v="1"/>
    <x v="176"/>
    <x v="160"/>
    <x v="1"/>
    <x v="1"/>
    <x v="181"/>
    <x v="178"/>
    <x v="0"/>
    <x v="0"/>
    <x v="3"/>
    <x v="3"/>
    <x v="3"/>
  </r>
  <r>
    <x v="185"/>
    <x v="185"/>
    <x v="185"/>
    <x v="67"/>
    <x v="183"/>
    <x v="149"/>
    <x v="0"/>
    <x v="177"/>
    <x v="161"/>
    <x v="1"/>
    <x v="1"/>
    <x v="182"/>
    <x v="179"/>
    <x v="0"/>
    <x v="0"/>
    <x v="4"/>
    <x v="19"/>
    <x v="19"/>
  </r>
  <r>
    <x v="186"/>
    <x v="186"/>
    <x v="186"/>
    <x v="137"/>
    <x v="184"/>
    <x v="150"/>
    <x v="0"/>
    <x v="178"/>
    <x v="162"/>
    <x v="1"/>
    <x v="1"/>
    <x v="183"/>
    <x v="180"/>
    <x v="0"/>
    <x v="0"/>
    <x v="3"/>
    <x v="3"/>
    <x v="3"/>
  </r>
  <r>
    <x v="187"/>
    <x v="187"/>
    <x v="187"/>
    <x v="138"/>
    <x v="185"/>
    <x v="122"/>
    <x v="1"/>
    <x v="179"/>
    <x v="163"/>
    <x v="0"/>
    <x v="0"/>
    <x v="184"/>
    <x v="181"/>
    <x v="0"/>
    <x v="1"/>
    <x v="4"/>
    <x v="12"/>
    <x v="12"/>
  </r>
  <r>
    <x v="188"/>
    <x v="188"/>
    <x v="188"/>
    <x v="139"/>
    <x v="186"/>
    <x v="150"/>
    <x v="0"/>
    <x v="180"/>
    <x v="164"/>
    <x v="6"/>
    <x v="6"/>
    <x v="185"/>
    <x v="182"/>
    <x v="0"/>
    <x v="0"/>
    <x v="3"/>
    <x v="3"/>
    <x v="3"/>
  </r>
  <r>
    <x v="189"/>
    <x v="189"/>
    <x v="189"/>
    <x v="140"/>
    <x v="187"/>
    <x v="64"/>
    <x v="3"/>
    <x v="181"/>
    <x v="165"/>
    <x v="1"/>
    <x v="1"/>
    <x v="186"/>
    <x v="183"/>
    <x v="0"/>
    <x v="0"/>
    <x v="3"/>
    <x v="3"/>
    <x v="3"/>
  </r>
  <r>
    <x v="190"/>
    <x v="190"/>
    <x v="190"/>
    <x v="41"/>
    <x v="188"/>
    <x v="4"/>
    <x v="0"/>
    <x v="182"/>
    <x v="3"/>
    <x v="1"/>
    <x v="1"/>
    <x v="187"/>
    <x v="184"/>
    <x v="0"/>
    <x v="1"/>
    <x v="3"/>
    <x v="3"/>
    <x v="3"/>
  </r>
  <r>
    <x v="191"/>
    <x v="191"/>
    <x v="191"/>
    <x v="141"/>
    <x v="189"/>
    <x v="76"/>
    <x v="0"/>
    <x v="183"/>
    <x v="99"/>
    <x v="6"/>
    <x v="6"/>
    <x v="188"/>
    <x v="185"/>
    <x v="0"/>
    <x v="0"/>
    <x v="3"/>
    <x v="3"/>
    <x v="3"/>
  </r>
  <r>
    <x v="192"/>
    <x v="192"/>
    <x v="192"/>
    <x v="142"/>
    <x v="190"/>
    <x v="8"/>
    <x v="0"/>
    <x v="184"/>
    <x v="166"/>
    <x v="1"/>
    <x v="1"/>
    <x v="189"/>
    <x v="186"/>
    <x v="0"/>
    <x v="0"/>
    <x v="1"/>
    <x v="1"/>
    <x v="1"/>
  </r>
  <r>
    <x v="193"/>
    <x v="193"/>
    <x v="193"/>
    <x v="47"/>
    <x v="191"/>
    <x v="151"/>
    <x v="0"/>
    <x v="185"/>
    <x v="167"/>
    <x v="1"/>
    <x v="1"/>
    <x v="190"/>
    <x v="187"/>
    <x v="1"/>
    <x v="0"/>
    <x v="1"/>
    <x v="7"/>
    <x v="7"/>
  </r>
  <r>
    <x v="194"/>
    <x v="194"/>
    <x v="194"/>
    <x v="143"/>
    <x v="192"/>
    <x v="152"/>
    <x v="1"/>
    <x v="186"/>
    <x v="105"/>
    <x v="1"/>
    <x v="1"/>
    <x v="191"/>
    <x v="188"/>
    <x v="0"/>
    <x v="0"/>
    <x v="1"/>
    <x v="16"/>
    <x v="16"/>
  </r>
  <r>
    <x v="195"/>
    <x v="195"/>
    <x v="195"/>
    <x v="144"/>
    <x v="193"/>
    <x v="153"/>
    <x v="1"/>
    <x v="187"/>
    <x v="168"/>
    <x v="1"/>
    <x v="1"/>
    <x v="192"/>
    <x v="189"/>
    <x v="0"/>
    <x v="0"/>
    <x v="1"/>
    <x v="5"/>
    <x v="5"/>
  </r>
  <r>
    <x v="196"/>
    <x v="196"/>
    <x v="196"/>
    <x v="139"/>
    <x v="194"/>
    <x v="154"/>
    <x v="0"/>
    <x v="188"/>
    <x v="16"/>
    <x v="3"/>
    <x v="3"/>
    <x v="173"/>
    <x v="190"/>
    <x v="0"/>
    <x v="0"/>
    <x v="2"/>
    <x v="8"/>
    <x v="8"/>
  </r>
  <r>
    <x v="197"/>
    <x v="197"/>
    <x v="197"/>
    <x v="145"/>
    <x v="195"/>
    <x v="155"/>
    <x v="1"/>
    <x v="189"/>
    <x v="169"/>
    <x v="1"/>
    <x v="1"/>
    <x v="193"/>
    <x v="191"/>
    <x v="0"/>
    <x v="0"/>
    <x v="4"/>
    <x v="6"/>
    <x v="6"/>
  </r>
  <r>
    <x v="198"/>
    <x v="198"/>
    <x v="198"/>
    <x v="146"/>
    <x v="196"/>
    <x v="156"/>
    <x v="0"/>
    <x v="190"/>
    <x v="170"/>
    <x v="1"/>
    <x v="1"/>
    <x v="194"/>
    <x v="192"/>
    <x v="0"/>
    <x v="0"/>
    <x v="1"/>
    <x v="5"/>
    <x v="5"/>
  </r>
  <r>
    <x v="199"/>
    <x v="199"/>
    <x v="199"/>
    <x v="37"/>
    <x v="197"/>
    <x v="157"/>
    <x v="0"/>
    <x v="191"/>
    <x v="171"/>
    <x v="1"/>
    <x v="1"/>
    <x v="195"/>
    <x v="193"/>
    <x v="0"/>
    <x v="0"/>
    <x v="1"/>
    <x v="1"/>
    <x v="1"/>
  </r>
  <r>
    <x v="200"/>
    <x v="200"/>
    <x v="200"/>
    <x v="0"/>
    <x v="50"/>
    <x v="47"/>
    <x v="0"/>
    <x v="49"/>
    <x v="49"/>
    <x v="0"/>
    <x v="0"/>
    <x v="152"/>
    <x v="194"/>
    <x v="0"/>
    <x v="0"/>
    <x v="3"/>
    <x v="3"/>
    <x v="3"/>
  </r>
  <r>
    <x v="201"/>
    <x v="201"/>
    <x v="201"/>
    <x v="118"/>
    <x v="198"/>
    <x v="158"/>
    <x v="1"/>
    <x v="192"/>
    <x v="144"/>
    <x v="1"/>
    <x v="1"/>
    <x v="196"/>
    <x v="195"/>
    <x v="0"/>
    <x v="0"/>
    <x v="2"/>
    <x v="2"/>
    <x v="2"/>
  </r>
  <r>
    <x v="202"/>
    <x v="202"/>
    <x v="202"/>
    <x v="111"/>
    <x v="199"/>
    <x v="82"/>
    <x v="3"/>
    <x v="193"/>
    <x v="172"/>
    <x v="1"/>
    <x v="1"/>
    <x v="197"/>
    <x v="196"/>
    <x v="0"/>
    <x v="0"/>
    <x v="0"/>
    <x v="0"/>
    <x v="0"/>
  </r>
  <r>
    <x v="203"/>
    <x v="203"/>
    <x v="203"/>
    <x v="147"/>
    <x v="200"/>
    <x v="159"/>
    <x v="1"/>
    <x v="194"/>
    <x v="173"/>
    <x v="2"/>
    <x v="2"/>
    <x v="198"/>
    <x v="197"/>
    <x v="0"/>
    <x v="0"/>
    <x v="3"/>
    <x v="3"/>
    <x v="3"/>
  </r>
  <r>
    <x v="204"/>
    <x v="204"/>
    <x v="204"/>
    <x v="148"/>
    <x v="201"/>
    <x v="112"/>
    <x v="0"/>
    <x v="195"/>
    <x v="174"/>
    <x v="1"/>
    <x v="1"/>
    <x v="199"/>
    <x v="198"/>
    <x v="0"/>
    <x v="0"/>
    <x v="1"/>
    <x v="17"/>
    <x v="17"/>
  </r>
  <r>
    <x v="205"/>
    <x v="205"/>
    <x v="205"/>
    <x v="81"/>
    <x v="202"/>
    <x v="160"/>
    <x v="1"/>
    <x v="196"/>
    <x v="175"/>
    <x v="1"/>
    <x v="1"/>
    <x v="200"/>
    <x v="199"/>
    <x v="1"/>
    <x v="0"/>
    <x v="3"/>
    <x v="3"/>
    <x v="3"/>
  </r>
  <r>
    <x v="206"/>
    <x v="206"/>
    <x v="206"/>
    <x v="25"/>
    <x v="203"/>
    <x v="110"/>
    <x v="3"/>
    <x v="197"/>
    <x v="176"/>
    <x v="1"/>
    <x v="1"/>
    <x v="201"/>
    <x v="200"/>
    <x v="0"/>
    <x v="0"/>
    <x v="5"/>
    <x v="13"/>
    <x v="13"/>
  </r>
  <r>
    <x v="207"/>
    <x v="207"/>
    <x v="207"/>
    <x v="67"/>
    <x v="204"/>
    <x v="161"/>
    <x v="1"/>
    <x v="198"/>
    <x v="177"/>
    <x v="1"/>
    <x v="1"/>
    <x v="202"/>
    <x v="201"/>
    <x v="0"/>
    <x v="1"/>
    <x v="1"/>
    <x v="1"/>
    <x v="1"/>
  </r>
  <r>
    <x v="208"/>
    <x v="208"/>
    <x v="208"/>
    <x v="149"/>
    <x v="205"/>
    <x v="114"/>
    <x v="1"/>
    <x v="199"/>
    <x v="178"/>
    <x v="1"/>
    <x v="1"/>
    <x v="203"/>
    <x v="202"/>
    <x v="0"/>
    <x v="0"/>
    <x v="4"/>
    <x v="4"/>
    <x v="4"/>
  </r>
  <r>
    <x v="209"/>
    <x v="209"/>
    <x v="209"/>
    <x v="150"/>
    <x v="206"/>
    <x v="6"/>
    <x v="2"/>
    <x v="200"/>
    <x v="179"/>
    <x v="2"/>
    <x v="2"/>
    <x v="204"/>
    <x v="203"/>
    <x v="0"/>
    <x v="0"/>
    <x v="4"/>
    <x v="4"/>
    <x v="4"/>
  </r>
  <r>
    <x v="210"/>
    <x v="210"/>
    <x v="210"/>
    <x v="151"/>
    <x v="207"/>
    <x v="14"/>
    <x v="0"/>
    <x v="201"/>
    <x v="31"/>
    <x v="3"/>
    <x v="3"/>
    <x v="205"/>
    <x v="204"/>
    <x v="0"/>
    <x v="0"/>
    <x v="4"/>
    <x v="22"/>
    <x v="22"/>
  </r>
  <r>
    <x v="211"/>
    <x v="211"/>
    <x v="211"/>
    <x v="152"/>
    <x v="208"/>
    <x v="162"/>
    <x v="0"/>
    <x v="202"/>
    <x v="180"/>
    <x v="1"/>
    <x v="1"/>
    <x v="206"/>
    <x v="205"/>
    <x v="0"/>
    <x v="0"/>
    <x v="3"/>
    <x v="3"/>
    <x v="3"/>
  </r>
  <r>
    <x v="212"/>
    <x v="212"/>
    <x v="212"/>
    <x v="32"/>
    <x v="209"/>
    <x v="163"/>
    <x v="1"/>
    <x v="203"/>
    <x v="170"/>
    <x v="1"/>
    <x v="1"/>
    <x v="207"/>
    <x v="206"/>
    <x v="0"/>
    <x v="0"/>
    <x v="3"/>
    <x v="3"/>
    <x v="3"/>
  </r>
  <r>
    <x v="213"/>
    <x v="213"/>
    <x v="213"/>
    <x v="153"/>
    <x v="210"/>
    <x v="164"/>
    <x v="1"/>
    <x v="81"/>
    <x v="181"/>
    <x v="1"/>
    <x v="1"/>
    <x v="208"/>
    <x v="207"/>
    <x v="0"/>
    <x v="1"/>
    <x v="1"/>
    <x v="7"/>
    <x v="7"/>
  </r>
  <r>
    <x v="214"/>
    <x v="214"/>
    <x v="214"/>
    <x v="1"/>
    <x v="211"/>
    <x v="165"/>
    <x v="1"/>
    <x v="204"/>
    <x v="34"/>
    <x v="1"/>
    <x v="1"/>
    <x v="209"/>
    <x v="208"/>
    <x v="0"/>
    <x v="0"/>
    <x v="1"/>
    <x v="1"/>
    <x v="1"/>
  </r>
  <r>
    <x v="215"/>
    <x v="215"/>
    <x v="215"/>
    <x v="154"/>
    <x v="212"/>
    <x v="166"/>
    <x v="0"/>
    <x v="205"/>
    <x v="182"/>
    <x v="1"/>
    <x v="1"/>
    <x v="210"/>
    <x v="209"/>
    <x v="0"/>
    <x v="0"/>
    <x v="3"/>
    <x v="3"/>
    <x v="3"/>
  </r>
  <r>
    <x v="216"/>
    <x v="216"/>
    <x v="216"/>
    <x v="155"/>
    <x v="213"/>
    <x v="113"/>
    <x v="1"/>
    <x v="206"/>
    <x v="183"/>
    <x v="1"/>
    <x v="1"/>
    <x v="211"/>
    <x v="210"/>
    <x v="0"/>
    <x v="0"/>
    <x v="3"/>
    <x v="3"/>
    <x v="3"/>
  </r>
  <r>
    <x v="217"/>
    <x v="217"/>
    <x v="217"/>
    <x v="156"/>
    <x v="214"/>
    <x v="61"/>
    <x v="0"/>
    <x v="28"/>
    <x v="184"/>
    <x v="1"/>
    <x v="1"/>
    <x v="212"/>
    <x v="211"/>
    <x v="0"/>
    <x v="0"/>
    <x v="4"/>
    <x v="22"/>
    <x v="22"/>
  </r>
  <r>
    <x v="218"/>
    <x v="218"/>
    <x v="218"/>
    <x v="57"/>
    <x v="215"/>
    <x v="24"/>
    <x v="1"/>
    <x v="207"/>
    <x v="185"/>
    <x v="4"/>
    <x v="4"/>
    <x v="213"/>
    <x v="212"/>
    <x v="0"/>
    <x v="1"/>
    <x v="4"/>
    <x v="12"/>
    <x v="12"/>
  </r>
  <r>
    <x v="219"/>
    <x v="219"/>
    <x v="219"/>
    <x v="157"/>
    <x v="216"/>
    <x v="22"/>
    <x v="1"/>
    <x v="208"/>
    <x v="186"/>
    <x v="1"/>
    <x v="1"/>
    <x v="214"/>
    <x v="213"/>
    <x v="0"/>
    <x v="0"/>
    <x v="4"/>
    <x v="10"/>
    <x v="10"/>
  </r>
  <r>
    <x v="220"/>
    <x v="220"/>
    <x v="220"/>
    <x v="58"/>
    <x v="217"/>
    <x v="167"/>
    <x v="0"/>
    <x v="209"/>
    <x v="68"/>
    <x v="1"/>
    <x v="1"/>
    <x v="215"/>
    <x v="214"/>
    <x v="1"/>
    <x v="0"/>
    <x v="3"/>
    <x v="3"/>
    <x v="3"/>
  </r>
  <r>
    <x v="221"/>
    <x v="221"/>
    <x v="221"/>
    <x v="158"/>
    <x v="218"/>
    <x v="168"/>
    <x v="0"/>
    <x v="210"/>
    <x v="187"/>
    <x v="1"/>
    <x v="1"/>
    <x v="216"/>
    <x v="215"/>
    <x v="1"/>
    <x v="0"/>
    <x v="0"/>
    <x v="0"/>
    <x v="0"/>
  </r>
  <r>
    <x v="222"/>
    <x v="222"/>
    <x v="222"/>
    <x v="73"/>
    <x v="219"/>
    <x v="169"/>
    <x v="1"/>
    <x v="211"/>
    <x v="188"/>
    <x v="1"/>
    <x v="1"/>
    <x v="217"/>
    <x v="216"/>
    <x v="0"/>
    <x v="0"/>
    <x v="7"/>
    <x v="14"/>
    <x v="14"/>
  </r>
  <r>
    <x v="223"/>
    <x v="223"/>
    <x v="223"/>
    <x v="159"/>
    <x v="220"/>
    <x v="170"/>
    <x v="0"/>
    <x v="212"/>
    <x v="189"/>
    <x v="1"/>
    <x v="1"/>
    <x v="218"/>
    <x v="217"/>
    <x v="0"/>
    <x v="0"/>
    <x v="3"/>
    <x v="3"/>
    <x v="3"/>
  </r>
  <r>
    <x v="224"/>
    <x v="224"/>
    <x v="224"/>
    <x v="160"/>
    <x v="221"/>
    <x v="171"/>
    <x v="1"/>
    <x v="213"/>
    <x v="190"/>
    <x v="1"/>
    <x v="1"/>
    <x v="219"/>
    <x v="218"/>
    <x v="0"/>
    <x v="0"/>
    <x v="4"/>
    <x v="22"/>
    <x v="22"/>
  </r>
  <r>
    <x v="225"/>
    <x v="225"/>
    <x v="225"/>
    <x v="161"/>
    <x v="222"/>
    <x v="172"/>
    <x v="1"/>
    <x v="214"/>
    <x v="191"/>
    <x v="1"/>
    <x v="1"/>
    <x v="220"/>
    <x v="219"/>
    <x v="1"/>
    <x v="0"/>
    <x v="1"/>
    <x v="1"/>
    <x v="1"/>
  </r>
  <r>
    <x v="226"/>
    <x v="102"/>
    <x v="226"/>
    <x v="162"/>
    <x v="223"/>
    <x v="173"/>
    <x v="1"/>
    <x v="215"/>
    <x v="192"/>
    <x v="1"/>
    <x v="1"/>
    <x v="221"/>
    <x v="122"/>
    <x v="0"/>
    <x v="0"/>
    <x v="7"/>
    <x v="14"/>
    <x v="14"/>
  </r>
  <r>
    <x v="227"/>
    <x v="226"/>
    <x v="227"/>
    <x v="163"/>
    <x v="224"/>
    <x v="38"/>
    <x v="1"/>
    <x v="216"/>
    <x v="193"/>
    <x v="1"/>
    <x v="1"/>
    <x v="222"/>
    <x v="220"/>
    <x v="0"/>
    <x v="0"/>
    <x v="6"/>
    <x v="20"/>
    <x v="20"/>
  </r>
  <r>
    <x v="228"/>
    <x v="227"/>
    <x v="228"/>
    <x v="164"/>
    <x v="225"/>
    <x v="98"/>
    <x v="1"/>
    <x v="217"/>
    <x v="194"/>
    <x v="1"/>
    <x v="1"/>
    <x v="172"/>
    <x v="221"/>
    <x v="0"/>
    <x v="0"/>
    <x v="4"/>
    <x v="10"/>
    <x v="10"/>
  </r>
  <r>
    <x v="229"/>
    <x v="228"/>
    <x v="229"/>
    <x v="165"/>
    <x v="226"/>
    <x v="174"/>
    <x v="1"/>
    <x v="218"/>
    <x v="195"/>
    <x v="1"/>
    <x v="1"/>
    <x v="223"/>
    <x v="222"/>
    <x v="0"/>
    <x v="1"/>
    <x v="6"/>
    <x v="20"/>
    <x v="20"/>
  </r>
  <r>
    <x v="230"/>
    <x v="229"/>
    <x v="230"/>
    <x v="166"/>
    <x v="227"/>
    <x v="175"/>
    <x v="1"/>
    <x v="219"/>
    <x v="196"/>
    <x v="1"/>
    <x v="1"/>
    <x v="224"/>
    <x v="223"/>
    <x v="0"/>
    <x v="0"/>
    <x v="6"/>
    <x v="11"/>
    <x v="11"/>
  </r>
  <r>
    <x v="231"/>
    <x v="230"/>
    <x v="231"/>
    <x v="44"/>
    <x v="228"/>
    <x v="176"/>
    <x v="3"/>
    <x v="220"/>
    <x v="109"/>
    <x v="1"/>
    <x v="1"/>
    <x v="225"/>
    <x v="224"/>
    <x v="0"/>
    <x v="0"/>
    <x v="3"/>
    <x v="3"/>
    <x v="3"/>
  </r>
  <r>
    <x v="232"/>
    <x v="231"/>
    <x v="232"/>
    <x v="74"/>
    <x v="229"/>
    <x v="177"/>
    <x v="1"/>
    <x v="221"/>
    <x v="45"/>
    <x v="1"/>
    <x v="1"/>
    <x v="226"/>
    <x v="225"/>
    <x v="0"/>
    <x v="0"/>
    <x v="3"/>
    <x v="3"/>
    <x v="3"/>
  </r>
  <r>
    <x v="233"/>
    <x v="232"/>
    <x v="233"/>
    <x v="167"/>
    <x v="230"/>
    <x v="178"/>
    <x v="1"/>
    <x v="222"/>
    <x v="197"/>
    <x v="1"/>
    <x v="1"/>
    <x v="227"/>
    <x v="226"/>
    <x v="0"/>
    <x v="0"/>
    <x v="4"/>
    <x v="10"/>
    <x v="10"/>
  </r>
  <r>
    <x v="234"/>
    <x v="233"/>
    <x v="234"/>
    <x v="168"/>
    <x v="231"/>
    <x v="179"/>
    <x v="1"/>
    <x v="223"/>
    <x v="46"/>
    <x v="6"/>
    <x v="6"/>
    <x v="228"/>
    <x v="227"/>
    <x v="0"/>
    <x v="1"/>
    <x v="6"/>
    <x v="11"/>
    <x v="11"/>
  </r>
  <r>
    <x v="235"/>
    <x v="234"/>
    <x v="235"/>
    <x v="133"/>
    <x v="232"/>
    <x v="180"/>
    <x v="0"/>
    <x v="224"/>
    <x v="45"/>
    <x v="1"/>
    <x v="1"/>
    <x v="229"/>
    <x v="228"/>
    <x v="0"/>
    <x v="0"/>
    <x v="4"/>
    <x v="10"/>
    <x v="10"/>
  </r>
  <r>
    <x v="236"/>
    <x v="235"/>
    <x v="236"/>
    <x v="169"/>
    <x v="233"/>
    <x v="139"/>
    <x v="0"/>
    <x v="225"/>
    <x v="176"/>
    <x v="2"/>
    <x v="2"/>
    <x v="230"/>
    <x v="229"/>
    <x v="0"/>
    <x v="1"/>
    <x v="1"/>
    <x v="1"/>
    <x v="1"/>
  </r>
  <r>
    <x v="237"/>
    <x v="236"/>
    <x v="237"/>
    <x v="29"/>
    <x v="234"/>
    <x v="17"/>
    <x v="1"/>
    <x v="226"/>
    <x v="198"/>
    <x v="1"/>
    <x v="1"/>
    <x v="231"/>
    <x v="230"/>
    <x v="0"/>
    <x v="0"/>
    <x v="4"/>
    <x v="10"/>
    <x v="10"/>
  </r>
  <r>
    <x v="238"/>
    <x v="237"/>
    <x v="238"/>
    <x v="166"/>
    <x v="235"/>
    <x v="181"/>
    <x v="1"/>
    <x v="227"/>
    <x v="199"/>
    <x v="3"/>
    <x v="3"/>
    <x v="232"/>
    <x v="231"/>
    <x v="0"/>
    <x v="1"/>
    <x v="3"/>
    <x v="3"/>
    <x v="3"/>
  </r>
  <r>
    <x v="239"/>
    <x v="238"/>
    <x v="239"/>
    <x v="170"/>
    <x v="236"/>
    <x v="59"/>
    <x v="0"/>
    <x v="228"/>
    <x v="142"/>
    <x v="1"/>
    <x v="1"/>
    <x v="233"/>
    <x v="232"/>
    <x v="0"/>
    <x v="0"/>
    <x v="2"/>
    <x v="8"/>
    <x v="8"/>
  </r>
  <r>
    <x v="240"/>
    <x v="239"/>
    <x v="240"/>
    <x v="171"/>
    <x v="237"/>
    <x v="182"/>
    <x v="1"/>
    <x v="229"/>
    <x v="200"/>
    <x v="1"/>
    <x v="1"/>
    <x v="194"/>
    <x v="233"/>
    <x v="0"/>
    <x v="0"/>
    <x v="3"/>
    <x v="3"/>
    <x v="3"/>
  </r>
  <r>
    <x v="241"/>
    <x v="240"/>
    <x v="241"/>
    <x v="172"/>
    <x v="238"/>
    <x v="121"/>
    <x v="1"/>
    <x v="230"/>
    <x v="74"/>
    <x v="2"/>
    <x v="2"/>
    <x v="234"/>
    <x v="234"/>
    <x v="0"/>
    <x v="1"/>
    <x v="5"/>
    <x v="9"/>
    <x v="9"/>
  </r>
  <r>
    <x v="242"/>
    <x v="241"/>
    <x v="242"/>
    <x v="141"/>
    <x v="239"/>
    <x v="21"/>
    <x v="1"/>
    <x v="231"/>
    <x v="201"/>
    <x v="1"/>
    <x v="1"/>
    <x v="235"/>
    <x v="235"/>
    <x v="0"/>
    <x v="1"/>
    <x v="1"/>
    <x v="1"/>
    <x v="1"/>
  </r>
  <r>
    <x v="243"/>
    <x v="242"/>
    <x v="243"/>
    <x v="173"/>
    <x v="240"/>
    <x v="183"/>
    <x v="1"/>
    <x v="232"/>
    <x v="202"/>
    <x v="1"/>
    <x v="1"/>
    <x v="236"/>
    <x v="236"/>
    <x v="0"/>
    <x v="0"/>
    <x v="3"/>
    <x v="3"/>
    <x v="3"/>
  </r>
  <r>
    <x v="244"/>
    <x v="243"/>
    <x v="244"/>
    <x v="31"/>
    <x v="241"/>
    <x v="184"/>
    <x v="1"/>
    <x v="233"/>
    <x v="4"/>
    <x v="1"/>
    <x v="1"/>
    <x v="237"/>
    <x v="237"/>
    <x v="0"/>
    <x v="0"/>
    <x v="3"/>
    <x v="3"/>
    <x v="3"/>
  </r>
  <r>
    <x v="245"/>
    <x v="244"/>
    <x v="245"/>
    <x v="49"/>
    <x v="242"/>
    <x v="185"/>
    <x v="1"/>
    <x v="229"/>
    <x v="203"/>
    <x v="1"/>
    <x v="1"/>
    <x v="238"/>
    <x v="238"/>
    <x v="0"/>
    <x v="0"/>
    <x v="3"/>
    <x v="3"/>
    <x v="3"/>
  </r>
  <r>
    <x v="246"/>
    <x v="245"/>
    <x v="246"/>
    <x v="6"/>
    <x v="243"/>
    <x v="186"/>
    <x v="1"/>
    <x v="136"/>
    <x v="42"/>
    <x v="1"/>
    <x v="1"/>
    <x v="239"/>
    <x v="239"/>
    <x v="0"/>
    <x v="0"/>
    <x v="2"/>
    <x v="2"/>
    <x v="2"/>
  </r>
  <r>
    <x v="247"/>
    <x v="246"/>
    <x v="247"/>
    <x v="174"/>
    <x v="244"/>
    <x v="187"/>
    <x v="1"/>
    <x v="234"/>
    <x v="204"/>
    <x v="1"/>
    <x v="1"/>
    <x v="240"/>
    <x v="240"/>
    <x v="0"/>
    <x v="1"/>
    <x v="5"/>
    <x v="13"/>
    <x v="13"/>
  </r>
  <r>
    <x v="248"/>
    <x v="247"/>
    <x v="248"/>
    <x v="8"/>
    <x v="245"/>
    <x v="188"/>
    <x v="1"/>
    <x v="235"/>
    <x v="205"/>
    <x v="2"/>
    <x v="2"/>
    <x v="241"/>
    <x v="241"/>
    <x v="0"/>
    <x v="0"/>
    <x v="6"/>
    <x v="20"/>
    <x v="20"/>
  </r>
  <r>
    <x v="249"/>
    <x v="248"/>
    <x v="249"/>
    <x v="175"/>
    <x v="246"/>
    <x v="189"/>
    <x v="1"/>
    <x v="119"/>
    <x v="206"/>
    <x v="1"/>
    <x v="1"/>
    <x v="242"/>
    <x v="242"/>
    <x v="0"/>
    <x v="0"/>
    <x v="5"/>
    <x v="18"/>
    <x v="18"/>
  </r>
  <r>
    <x v="250"/>
    <x v="249"/>
    <x v="250"/>
    <x v="0"/>
    <x v="247"/>
    <x v="112"/>
    <x v="0"/>
    <x v="236"/>
    <x v="49"/>
    <x v="1"/>
    <x v="1"/>
    <x v="67"/>
    <x v="243"/>
    <x v="0"/>
    <x v="0"/>
    <x v="1"/>
    <x v="1"/>
    <x v="1"/>
  </r>
  <r>
    <x v="251"/>
    <x v="250"/>
    <x v="251"/>
    <x v="143"/>
    <x v="248"/>
    <x v="157"/>
    <x v="0"/>
    <x v="237"/>
    <x v="196"/>
    <x v="1"/>
    <x v="1"/>
    <x v="243"/>
    <x v="244"/>
    <x v="0"/>
    <x v="0"/>
    <x v="3"/>
    <x v="3"/>
    <x v="3"/>
  </r>
  <r>
    <x v="252"/>
    <x v="251"/>
    <x v="252"/>
    <x v="67"/>
    <x v="249"/>
    <x v="190"/>
    <x v="1"/>
    <x v="238"/>
    <x v="207"/>
    <x v="1"/>
    <x v="1"/>
    <x v="244"/>
    <x v="245"/>
    <x v="0"/>
    <x v="0"/>
    <x v="3"/>
    <x v="3"/>
    <x v="3"/>
  </r>
  <r>
    <x v="253"/>
    <x v="252"/>
    <x v="253"/>
    <x v="158"/>
    <x v="250"/>
    <x v="12"/>
    <x v="0"/>
    <x v="239"/>
    <x v="208"/>
    <x v="0"/>
    <x v="0"/>
    <x v="245"/>
    <x v="246"/>
    <x v="0"/>
    <x v="0"/>
    <x v="4"/>
    <x v="6"/>
    <x v="6"/>
  </r>
  <r>
    <x v="254"/>
    <x v="253"/>
    <x v="254"/>
    <x v="176"/>
    <x v="251"/>
    <x v="191"/>
    <x v="1"/>
    <x v="240"/>
    <x v="39"/>
    <x v="1"/>
    <x v="1"/>
    <x v="246"/>
    <x v="247"/>
    <x v="0"/>
    <x v="0"/>
    <x v="5"/>
    <x v="9"/>
    <x v="9"/>
  </r>
  <r>
    <x v="255"/>
    <x v="254"/>
    <x v="255"/>
    <x v="177"/>
    <x v="252"/>
    <x v="98"/>
    <x v="1"/>
    <x v="74"/>
    <x v="209"/>
    <x v="1"/>
    <x v="1"/>
    <x v="247"/>
    <x v="248"/>
    <x v="0"/>
    <x v="1"/>
    <x v="1"/>
    <x v="1"/>
    <x v="1"/>
  </r>
  <r>
    <x v="256"/>
    <x v="255"/>
    <x v="256"/>
    <x v="178"/>
    <x v="253"/>
    <x v="192"/>
    <x v="0"/>
    <x v="241"/>
    <x v="27"/>
    <x v="4"/>
    <x v="4"/>
    <x v="248"/>
    <x v="249"/>
    <x v="0"/>
    <x v="0"/>
    <x v="1"/>
    <x v="1"/>
    <x v="1"/>
  </r>
  <r>
    <x v="257"/>
    <x v="256"/>
    <x v="257"/>
    <x v="57"/>
    <x v="254"/>
    <x v="193"/>
    <x v="1"/>
    <x v="242"/>
    <x v="45"/>
    <x v="1"/>
    <x v="1"/>
    <x v="249"/>
    <x v="250"/>
    <x v="0"/>
    <x v="0"/>
    <x v="3"/>
    <x v="3"/>
    <x v="3"/>
  </r>
  <r>
    <x v="258"/>
    <x v="257"/>
    <x v="258"/>
    <x v="92"/>
    <x v="255"/>
    <x v="194"/>
    <x v="1"/>
    <x v="243"/>
    <x v="129"/>
    <x v="1"/>
    <x v="1"/>
    <x v="250"/>
    <x v="251"/>
    <x v="0"/>
    <x v="1"/>
    <x v="3"/>
    <x v="3"/>
    <x v="3"/>
  </r>
  <r>
    <x v="259"/>
    <x v="258"/>
    <x v="259"/>
    <x v="37"/>
    <x v="256"/>
    <x v="195"/>
    <x v="1"/>
    <x v="244"/>
    <x v="188"/>
    <x v="1"/>
    <x v="1"/>
    <x v="251"/>
    <x v="252"/>
    <x v="1"/>
    <x v="0"/>
    <x v="7"/>
    <x v="14"/>
    <x v="14"/>
  </r>
  <r>
    <x v="260"/>
    <x v="259"/>
    <x v="260"/>
    <x v="9"/>
    <x v="257"/>
    <x v="178"/>
    <x v="1"/>
    <x v="245"/>
    <x v="210"/>
    <x v="1"/>
    <x v="1"/>
    <x v="136"/>
    <x v="253"/>
    <x v="0"/>
    <x v="0"/>
    <x v="1"/>
    <x v="1"/>
    <x v="1"/>
  </r>
  <r>
    <x v="261"/>
    <x v="260"/>
    <x v="261"/>
    <x v="179"/>
    <x v="258"/>
    <x v="137"/>
    <x v="0"/>
    <x v="246"/>
    <x v="211"/>
    <x v="1"/>
    <x v="1"/>
    <x v="252"/>
    <x v="254"/>
    <x v="0"/>
    <x v="1"/>
    <x v="1"/>
    <x v="1"/>
    <x v="1"/>
  </r>
  <r>
    <x v="262"/>
    <x v="261"/>
    <x v="262"/>
    <x v="12"/>
    <x v="259"/>
    <x v="196"/>
    <x v="1"/>
    <x v="247"/>
    <x v="37"/>
    <x v="1"/>
    <x v="1"/>
    <x v="253"/>
    <x v="255"/>
    <x v="0"/>
    <x v="1"/>
    <x v="1"/>
    <x v="7"/>
    <x v="7"/>
  </r>
  <r>
    <x v="263"/>
    <x v="262"/>
    <x v="263"/>
    <x v="49"/>
    <x v="260"/>
    <x v="197"/>
    <x v="1"/>
    <x v="248"/>
    <x v="134"/>
    <x v="1"/>
    <x v="1"/>
    <x v="254"/>
    <x v="256"/>
    <x v="0"/>
    <x v="0"/>
    <x v="7"/>
    <x v="14"/>
    <x v="14"/>
  </r>
  <r>
    <x v="264"/>
    <x v="263"/>
    <x v="264"/>
    <x v="180"/>
    <x v="261"/>
    <x v="198"/>
    <x v="1"/>
    <x v="214"/>
    <x v="212"/>
    <x v="1"/>
    <x v="1"/>
    <x v="255"/>
    <x v="257"/>
    <x v="0"/>
    <x v="0"/>
    <x v="3"/>
    <x v="3"/>
    <x v="3"/>
  </r>
  <r>
    <x v="265"/>
    <x v="264"/>
    <x v="265"/>
    <x v="70"/>
    <x v="262"/>
    <x v="152"/>
    <x v="1"/>
    <x v="249"/>
    <x v="99"/>
    <x v="1"/>
    <x v="1"/>
    <x v="256"/>
    <x v="258"/>
    <x v="0"/>
    <x v="0"/>
    <x v="3"/>
    <x v="3"/>
    <x v="3"/>
  </r>
  <r>
    <x v="266"/>
    <x v="265"/>
    <x v="266"/>
    <x v="181"/>
    <x v="263"/>
    <x v="176"/>
    <x v="0"/>
    <x v="42"/>
    <x v="213"/>
    <x v="6"/>
    <x v="6"/>
    <x v="257"/>
    <x v="259"/>
    <x v="0"/>
    <x v="1"/>
    <x v="1"/>
    <x v="17"/>
    <x v="17"/>
  </r>
  <r>
    <x v="267"/>
    <x v="266"/>
    <x v="267"/>
    <x v="182"/>
    <x v="264"/>
    <x v="199"/>
    <x v="1"/>
    <x v="250"/>
    <x v="214"/>
    <x v="2"/>
    <x v="2"/>
    <x v="258"/>
    <x v="260"/>
    <x v="0"/>
    <x v="0"/>
    <x v="3"/>
    <x v="3"/>
    <x v="3"/>
  </r>
  <r>
    <x v="268"/>
    <x v="267"/>
    <x v="268"/>
    <x v="42"/>
    <x v="265"/>
    <x v="200"/>
    <x v="1"/>
    <x v="251"/>
    <x v="44"/>
    <x v="1"/>
    <x v="1"/>
    <x v="259"/>
    <x v="261"/>
    <x v="0"/>
    <x v="0"/>
    <x v="4"/>
    <x v="4"/>
    <x v="4"/>
  </r>
  <r>
    <x v="269"/>
    <x v="268"/>
    <x v="269"/>
    <x v="26"/>
    <x v="266"/>
    <x v="81"/>
    <x v="1"/>
    <x v="252"/>
    <x v="215"/>
    <x v="1"/>
    <x v="1"/>
    <x v="260"/>
    <x v="262"/>
    <x v="0"/>
    <x v="0"/>
    <x v="4"/>
    <x v="19"/>
    <x v="19"/>
  </r>
  <r>
    <x v="270"/>
    <x v="269"/>
    <x v="270"/>
    <x v="183"/>
    <x v="267"/>
    <x v="201"/>
    <x v="3"/>
    <x v="253"/>
    <x v="216"/>
    <x v="1"/>
    <x v="1"/>
    <x v="261"/>
    <x v="263"/>
    <x v="0"/>
    <x v="0"/>
    <x v="6"/>
    <x v="11"/>
    <x v="11"/>
  </r>
  <r>
    <x v="271"/>
    <x v="270"/>
    <x v="271"/>
    <x v="184"/>
    <x v="268"/>
    <x v="89"/>
    <x v="2"/>
    <x v="254"/>
    <x v="217"/>
    <x v="1"/>
    <x v="1"/>
    <x v="262"/>
    <x v="264"/>
    <x v="0"/>
    <x v="0"/>
    <x v="7"/>
    <x v="14"/>
    <x v="14"/>
  </r>
  <r>
    <x v="272"/>
    <x v="271"/>
    <x v="272"/>
    <x v="185"/>
    <x v="269"/>
    <x v="85"/>
    <x v="1"/>
    <x v="255"/>
    <x v="218"/>
    <x v="1"/>
    <x v="1"/>
    <x v="263"/>
    <x v="265"/>
    <x v="0"/>
    <x v="1"/>
    <x v="3"/>
    <x v="3"/>
    <x v="3"/>
  </r>
  <r>
    <x v="273"/>
    <x v="272"/>
    <x v="273"/>
    <x v="75"/>
    <x v="270"/>
    <x v="135"/>
    <x v="1"/>
    <x v="256"/>
    <x v="219"/>
    <x v="0"/>
    <x v="0"/>
    <x v="264"/>
    <x v="266"/>
    <x v="0"/>
    <x v="0"/>
    <x v="3"/>
    <x v="3"/>
    <x v="3"/>
  </r>
  <r>
    <x v="274"/>
    <x v="273"/>
    <x v="274"/>
    <x v="166"/>
    <x v="271"/>
    <x v="150"/>
    <x v="0"/>
    <x v="257"/>
    <x v="27"/>
    <x v="1"/>
    <x v="1"/>
    <x v="265"/>
    <x v="267"/>
    <x v="0"/>
    <x v="0"/>
    <x v="3"/>
    <x v="3"/>
    <x v="3"/>
  </r>
  <r>
    <x v="275"/>
    <x v="274"/>
    <x v="275"/>
    <x v="61"/>
    <x v="272"/>
    <x v="202"/>
    <x v="1"/>
    <x v="258"/>
    <x v="220"/>
    <x v="1"/>
    <x v="1"/>
    <x v="266"/>
    <x v="153"/>
    <x v="0"/>
    <x v="0"/>
    <x v="5"/>
    <x v="18"/>
    <x v="18"/>
  </r>
  <r>
    <x v="276"/>
    <x v="275"/>
    <x v="276"/>
    <x v="20"/>
    <x v="273"/>
    <x v="203"/>
    <x v="0"/>
    <x v="259"/>
    <x v="221"/>
    <x v="1"/>
    <x v="1"/>
    <x v="267"/>
    <x v="268"/>
    <x v="0"/>
    <x v="1"/>
    <x v="6"/>
    <x v="11"/>
    <x v="11"/>
  </r>
  <r>
    <x v="277"/>
    <x v="276"/>
    <x v="277"/>
    <x v="31"/>
    <x v="274"/>
    <x v="204"/>
    <x v="1"/>
    <x v="123"/>
    <x v="100"/>
    <x v="1"/>
    <x v="1"/>
    <x v="268"/>
    <x v="269"/>
    <x v="0"/>
    <x v="0"/>
    <x v="3"/>
    <x v="3"/>
    <x v="3"/>
  </r>
  <r>
    <x v="278"/>
    <x v="277"/>
    <x v="278"/>
    <x v="50"/>
    <x v="275"/>
    <x v="186"/>
    <x v="1"/>
    <x v="260"/>
    <x v="222"/>
    <x v="1"/>
    <x v="1"/>
    <x v="269"/>
    <x v="270"/>
    <x v="0"/>
    <x v="0"/>
    <x v="2"/>
    <x v="2"/>
    <x v="2"/>
  </r>
  <r>
    <x v="279"/>
    <x v="278"/>
    <x v="279"/>
    <x v="48"/>
    <x v="276"/>
    <x v="177"/>
    <x v="1"/>
    <x v="253"/>
    <x v="223"/>
    <x v="1"/>
    <x v="1"/>
    <x v="270"/>
    <x v="271"/>
    <x v="0"/>
    <x v="0"/>
    <x v="3"/>
    <x v="3"/>
    <x v="3"/>
  </r>
  <r>
    <x v="280"/>
    <x v="279"/>
    <x v="280"/>
    <x v="186"/>
    <x v="277"/>
    <x v="205"/>
    <x v="1"/>
    <x v="261"/>
    <x v="224"/>
    <x v="1"/>
    <x v="1"/>
    <x v="271"/>
    <x v="272"/>
    <x v="0"/>
    <x v="0"/>
    <x v="4"/>
    <x v="10"/>
    <x v="10"/>
  </r>
  <r>
    <x v="281"/>
    <x v="280"/>
    <x v="281"/>
    <x v="187"/>
    <x v="278"/>
    <x v="48"/>
    <x v="0"/>
    <x v="262"/>
    <x v="225"/>
    <x v="1"/>
    <x v="1"/>
    <x v="272"/>
    <x v="273"/>
    <x v="0"/>
    <x v="1"/>
    <x v="3"/>
    <x v="3"/>
    <x v="3"/>
  </r>
  <r>
    <x v="282"/>
    <x v="281"/>
    <x v="282"/>
    <x v="141"/>
    <x v="279"/>
    <x v="66"/>
    <x v="1"/>
    <x v="263"/>
    <x v="221"/>
    <x v="1"/>
    <x v="1"/>
    <x v="73"/>
    <x v="274"/>
    <x v="0"/>
    <x v="1"/>
    <x v="4"/>
    <x v="19"/>
    <x v="19"/>
  </r>
  <r>
    <x v="283"/>
    <x v="282"/>
    <x v="283"/>
    <x v="32"/>
    <x v="280"/>
    <x v="107"/>
    <x v="0"/>
    <x v="264"/>
    <x v="226"/>
    <x v="3"/>
    <x v="3"/>
    <x v="273"/>
    <x v="148"/>
    <x v="0"/>
    <x v="0"/>
    <x v="1"/>
    <x v="1"/>
    <x v="1"/>
  </r>
  <r>
    <x v="284"/>
    <x v="283"/>
    <x v="284"/>
    <x v="122"/>
    <x v="281"/>
    <x v="140"/>
    <x v="0"/>
    <x v="265"/>
    <x v="227"/>
    <x v="1"/>
    <x v="1"/>
    <x v="274"/>
    <x v="275"/>
    <x v="0"/>
    <x v="0"/>
    <x v="2"/>
    <x v="2"/>
    <x v="2"/>
  </r>
  <r>
    <x v="285"/>
    <x v="284"/>
    <x v="285"/>
    <x v="79"/>
    <x v="282"/>
    <x v="206"/>
    <x v="1"/>
    <x v="266"/>
    <x v="228"/>
    <x v="1"/>
    <x v="1"/>
    <x v="275"/>
    <x v="276"/>
    <x v="0"/>
    <x v="0"/>
    <x v="3"/>
    <x v="3"/>
    <x v="3"/>
  </r>
  <r>
    <x v="286"/>
    <x v="285"/>
    <x v="286"/>
    <x v="188"/>
    <x v="283"/>
    <x v="126"/>
    <x v="3"/>
    <x v="267"/>
    <x v="229"/>
    <x v="1"/>
    <x v="1"/>
    <x v="276"/>
    <x v="72"/>
    <x v="0"/>
    <x v="0"/>
    <x v="3"/>
    <x v="3"/>
    <x v="3"/>
  </r>
  <r>
    <x v="287"/>
    <x v="286"/>
    <x v="287"/>
    <x v="9"/>
    <x v="284"/>
    <x v="207"/>
    <x v="1"/>
    <x v="268"/>
    <x v="230"/>
    <x v="1"/>
    <x v="1"/>
    <x v="277"/>
    <x v="277"/>
    <x v="0"/>
    <x v="0"/>
    <x v="1"/>
    <x v="5"/>
    <x v="5"/>
  </r>
  <r>
    <x v="288"/>
    <x v="287"/>
    <x v="288"/>
    <x v="36"/>
    <x v="285"/>
    <x v="59"/>
    <x v="0"/>
    <x v="269"/>
    <x v="231"/>
    <x v="3"/>
    <x v="3"/>
    <x v="278"/>
    <x v="278"/>
    <x v="0"/>
    <x v="1"/>
    <x v="1"/>
    <x v="16"/>
    <x v="16"/>
  </r>
  <r>
    <x v="289"/>
    <x v="288"/>
    <x v="289"/>
    <x v="126"/>
    <x v="286"/>
    <x v="208"/>
    <x v="1"/>
    <x v="270"/>
    <x v="232"/>
    <x v="0"/>
    <x v="0"/>
    <x v="279"/>
    <x v="71"/>
    <x v="0"/>
    <x v="0"/>
    <x v="3"/>
    <x v="3"/>
    <x v="3"/>
  </r>
  <r>
    <x v="290"/>
    <x v="289"/>
    <x v="290"/>
    <x v="189"/>
    <x v="287"/>
    <x v="157"/>
    <x v="0"/>
    <x v="271"/>
    <x v="233"/>
    <x v="1"/>
    <x v="1"/>
    <x v="280"/>
    <x v="279"/>
    <x v="0"/>
    <x v="1"/>
    <x v="4"/>
    <x v="4"/>
    <x v="4"/>
  </r>
  <r>
    <x v="291"/>
    <x v="290"/>
    <x v="291"/>
    <x v="37"/>
    <x v="288"/>
    <x v="209"/>
    <x v="1"/>
    <x v="272"/>
    <x v="37"/>
    <x v="1"/>
    <x v="1"/>
    <x v="281"/>
    <x v="280"/>
    <x v="1"/>
    <x v="0"/>
    <x v="2"/>
    <x v="2"/>
    <x v="2"/>
  </r>
  <r>
    <x v="292"/>
    <x v="291"/>
    <x v="292"/>
    <x v="190"/>
    <x v="289"/>
    <x v="156"/>
    <x v="0"/>
    <x v="273"/>
    <x v="234"/>
    <x v="1"/>
    <x v="1"/>
    <x v="282"/>
    <x v="281"/>
    <x v="0"/>
    <x v="0"/>
    <x v="0"/>
    <x v="0"/>
    <x v="0"/>
  </r>
  <r>
    <x v="293"/>
    <x v="292"/>
    <x v="293"/>
    <x v="191"/>
    <x v="290"/>
    <x v="210"/>
    <x v="3"/>
    <x v="274"/>
    <x v="235"/>
    <x v="6"/>
    <x v="6"/>
    <x v="283"/>
    <x v="282"/>
    <x v="0"/>
    <x v="0"/>
    <x v="3"/>
    <x v="3"/>
    <x v="3"/>
  </r>
  <r>
    <x v="294"/>
    <x v="293"/>
    <x v="294"/>
    <x v="60"/>
    <x v="291"/>
    <x v="211"/>
    <x v="1"/>
    <x v="275"/>
    <x v="236"/>
    <x v="1"/>
    <x v="1"/>
    <x v="284"/>
    <x v="283"/>
    <x v="0"/>
    <x v="0"/>
    <x v="3"/>
    <x v="3"/>
    <x v="3"/>
  </r>
  <r>
    <x v="295"/>
    <x v="294"/>
    <x v="295"/>
    <x v="192"/>
    <x v="292"/>
    <x v="212"/>
    <x v="0"/>
    <x v="41"/>
    <x v="237"/>
    <x v="5"/>
    <x v="5"/>
    <x v="285"/>
    <x v="284"/>
    <x v="0"/>
    <x v="0"/>
    <x v="3"/>
    <x v="3"/>
    <x v="3"/>
  </r>
  <r>
    <x v="296"/>
    <x v="295"/>
    <x v="296"/>
    <x v="55"/>
    <x v="293"/>
    <x v="213"/>
    <x v="0"/>
    <x v="276"/>
    <x v="63"/>
    <x v="2"/>
    <x v="2"/>
    <x v="286"/>
    <x v="285"/>
    <x v="0"/>
    <x v="0"/>
    <x v="3"/>
    <x v="3"/>
    <x v="3"/>
  </r>
  <r>
    <x v="297"/>
    <x v="296"/>
    <x v="297"/>
    <x v="44"/>
    <x v="294"/>
    <x v="170"/>
    <x v="0"/>
    <x v="277"/>
    <x v="238"/>
    <x v="2"/>
    <x v="2"/>
    <x v="287"/>
    <x v="286"/>
    <x v="0"/>
    <x v="1"/>
    <x v="3"/>
    <x v="3"/>
    <x v="3"/>
  </r>
  <r>
    <x v="298"/>
    <x v="297"/>
    <x v="298"/>
    <x v="26"/>
    <x v="295"/>
    <x v="52"/>
    <x v="1"/>
    <x v="278"/>
    <x v="239"/>
    <x v="1"/>
    <x v="1"/>
    <x v="288"/>
    <x v="287"/>
    <x v="0"/>
    <x v="1"/>
    <x v="1"/>
    <x v="1"/>
    <x v="1"/>
  </r>
  <r>
    <x v="299"/>
    <x v="298"/>
    <x v="299"/>
    <x v="167"/>
    <x v="296"/>
    <x v="37"/>
    <x v="0"/>
    <x v="279"/>
    <x v="240"/>
    <x v="1"/>
    <x v="1"/>
    <x v="289"/>
    <x v="288"/>
    <x v="0"/>
    <x v="0"/>
    <x v="0"/>
    <x v="0"/>
    <x v="0"/>
  </r>
  <r>
    <x v="300"/>
    <x v="299"/>
    <x v="300"/>
    <x v="0"/>
    <x v="297"/>
    <x v="214"/>
    <x v="0"/>
    <x v="280"/>
    <x v="49"/>
    <x v="3"/>
    <x v="3"/>
    <x v="290"/>
    <x v="289"/>
    <x v="0"/>
    <x v="1"/>
    <x v="5"/>
    <x v="9"/>
    <x v="9"/>
  </r>
  <r>
    <x v="301"/>
    <x v="300"/>
    <x v="301"/>
    <x v="79"/>
    <x v="298"/>
    <x v="215"/>
    <x v="1"/>
    <x v="76"/>
    <x v="241"/>
    <x v="1"/>
    <x v="1"/>
    <x v="291"/>
    <x v="290"/>
    <x v="0"/>
    <x v="0"/>
    <x v="4"/>
    <x v="4"/>
    <x v="4"/>
  </r>
  <r>
    <x v="302"/>
    <x v="301"/>
    <x v="302"/>
    <x v="193"/>
    <x v="299"/>
    <x v="150"/>
    <x v="0"/>
    <x v="281"/>
    <x v="242"/>
    <x v="1"/>
    <x v="1"/>
    <x v="292"/>
    <x v="18"/>
    <x v="0"/>
    <x v="0"/>
    <x v="3"/>
    <x v="3"/>
    <x v="3"/>
  </r>
  <r>
    <x v="303"/>
    <x v="302"/>
    <x v="303"/>
    <x v="74"/>
    <x v="300"/>
    <x v="140"/>
    <x v="0"/>
    <x v="282"/>
    <x v="235"/>
    <x v="1"/>
    <x v="1"/>
    <x v="293"/>
    <x v="291"/>
    <x v="0"/>
    <x v="0"/>
    <x v="1"/>
    <x v="7"/>
    <x v="7"/>
  </r>
  <r>
    <x v="304"/>
    <x v="303"/>
    <x v="304"/>
    <x v="118"/>
    <x v="301"/>
    <x v="216"/>
    <x v="1"/>
    <x v="283"/>
    <x v="23"/>
    <x v="1"/>
    <x v="1"/>
    <x v="294"/>
    <x v="292"/>
    <x v="0"/>
    <x v="0"/>
    <x v="4"/>
    <x v="4"/>
    <x v="4"/>
  </r>
  <r>
    <x v="305"/>
    <x v="304"/>
    <x v="305"/>
    <x v="54"/>
    <x v="302"/>
    <x v="217"/>
    <x v="1"/>
    <x v="284"/>
    <x v="72"/>
    <x v="1"/>
    <x v="1"/>
    <x v="295"/>
    <x v="293"/>
    <x v="0"/>
    <x v="0"/>
    <x v="3"/>
    <x v="3"/>
    <x v="3"/>
  </r>
  <r>
    <x v="306"/>
    <x v="305"/>
    <x v="306"/>
    <x v="191"/>
    <x v="303"/>
    <x v="167"/>
    <x v="0"/>
    <x v="285"/>
    <x v="243"/>
    <x v="1"/>
    <x v="1"/>
    <x v="296"/>
    <x v="294"/>
    <x v="0"/>
    <x v="1"/>
    <x v="3"/>
    <x v="3"/>
    <x v="3"/>
  </r>
  <r>
    <x v="307"/>
    <x v="306"/>
    <x v="307"/>
    <x v="194"/>
    <x v="304"/>
    <x v="77"/>
    <x v="1"/>
    <x v="286"/>
    <x v="244"/>
    <x v="3"/>
    <x v="3"/>
    <x v="297"/>
    <x v="295"/>
    <x v="0"/>
    <x v="1"/>
    <x v="5"/>
    <x v="13"/>
    <x v="13"/>
  </r>
  <r>
    <x v="308"/>
    <x v="307"/>
    <x v="308"/>
    <x v="195"/>
    <x v="305"/>
    <x v="131"/>
    <x v="0"/>
    <x v="287"/>
    <x v="245"/>
    <x v="1"/>
    <x v="1"/>
    <x v="298"/>
    <x v="296"/>
    <x v="0"/>
    <x v="0"/>
    <x v="3"/>
    <x v="3"/>
    <x v="3"/>
  </r>
  <r>
    <x v="309"/>
    <x v="308"/>
    <x v="309"/>
    <x v="178"/>
    <x v="306"/>
    <x v="144"/>
    <x v="3"/>
    <x v="288"/>
    <x v="51"/>
    <x v="1"/>
    <x v="1"/>
    <x v="299"/>
    <x v="297"/>
    <x v="0"/>
    <x v="1"/>
    <x v="1"/>
    <x v="7"/>
    <x v="7"/>
  </r>
  <r>
    <x v="310"/>
    <x v="309"/>
    <x v="310"/>
    <x v="75"/>
    <x v="307"/>
    <x v="8"/>
    <x v="0"/>
    <x v="289"/>
    <x v="36"/>
    <x v="1"/>
    <x v="1"/>
    <x v="300"/>
    <x v="298"/>
    <x v="0"/>
    <x v="0"/>
    <x v="6"/>
    <x v="11"/>
    <x v="11"/>
  </r>
  <r>
    <x v="311"/>
    <x v="310"/>
    <x v="311"/>
    <x v="9"/>
    <x v="308"/>
    <x v="218"/>
    <x v="1"/>
    <x v="290"/>
    <x v="246"/>
    <x v="1"/>
    <x v="1"/>
    <x v="247"/>
    <x v="299"/>
    <x v="0"/>
    <x v="0"/>
    <x v="3"/>
    <x v="3"/>
    <x v="3"/>
  </r>
  <r>
    <x v="312"/>
    <x v="311"/>
    <x v="312"/>
    <x v="18"/>
    <x v="309"/>
    <x v="29"/>
    <x v="1"/>
    <x v="291"/>
    <x v="247"/>
    <x v="1"/>
    <x v="1"/>
    <x v="244"/>
    <x v="300"/>
    <x v="0"/>
    <x v="0"/>
    <x v="3"/>
    <x v="3"/>
    <x v="3"/>
  </r>
  <r>
    <x v="313"/>
    <x v="312"/>
    <x v="313"/>
    <x v="196"/>
    <x v="310"/>
    <x v="219"/>
    <x v="1"/>
    <x v="24"/>
    <x v="248"/>
    <x v="1"/>
    <x v="1"/>
    <x v="301"/>
    <x v="301"/>
    <x v="0"/>
    <x v="0"/>
    <x v="1"/>
    <x v="1"/>
    <x v="1"/>
  </r>
  <r>
    <x v="314"/>
    <x v="313"/>
    <x v="314"/>
    <x v="1"/>
    <x v="311"/>
    <x v="220"/>
    <x v="1"/>
    <x v="100"/>
    <x v="221"/>
    <x v="1"/>
    <x v="1"/>
    <x v="188"/>
    <x v="162"/>
    <x v="0"/>
    <x v="1"/>
    <x v="4"/>
    <x v="4"/>
    <x v="4"/>
  </r>
  <r>
    <x v="315"/>
    <x v="314"/>
    <x v="315"/>
    <x v="40"/>
    <x v="312"/>
    <x v="49"/>
    <x v="0"/>
    <x v="292"/>
    <x v="249"/>
    <x v="1"/>
    <x v="1"/>
    <x v="302"/>
    <x v="302"/>
    <x v="0"/>
    <x v="0"/>
    <x v="3"/>
    <x v="3"/>
    <x v="3"/>
  </r>
  <r>
    <x v="316"/>
    <x v="315"/>
    <x v="316"/>
    <x v="103"/>
    <x v="313"/>
    <x v="14"/>
    <x v="0"/>
    <x v="293"/>
    <x v="250"/>
    <x v="6"/>
    <x v="6"/>
    <x v="303"/>
    <x v="303"/>
    <x v="0"/>
    <x v="1"/>
    <x v="0"/>
    <x v="0"/>
    <x v="0"/>
  </r>
  <r>
    <x v="317"/>
    <x v="316"/>
    <x v="317"/>
    <x v="47"/>
    <x v="314"/>
    <x v="107"/>
    <x v="0"/>
    <x v="294"/>
    <x v="141"/>
    <x v="1"/>
    <x v="1"/>
    <x v="304"/>
    <x v="304"/>
    <x v="0"/>
    <x v="0"/>
    <x v="3"/>
    <x v="3"/>
    <x v="3"/>
  </r>
  <r>
    <x v="318"/>
    <x v="317"/>
    <x v="318"/>
    <x v="57"/>
    <x v="315"/>
    <x v="210"/>
    <x v="0"/>
    <x v="295"/>
    <x v="68"/>
    <x v="1"/>
    <x v="1"/>
    <x v="305"/>
    <x v="305"/>
    <x v="0"/>
    <x v="0"/>
    <x v="1"/>
    <x v="1"/>
    <x v="1"/>
  </r>
  <r>
    <x v="319"/>
    <x v="318"/>
    <x v="319"/>
    <x v="141"/>
    <x v="316"/>
    <x v="110"/>
    <x v="3"/>
    <x v="296"/>
    <x v="251"/>
    <x v="1"/>
    <x v="1"/>
    <x v="306"/>
    <x v="306"/>
    <x v="0"/>
    <x v="0"/>
    <x v="2"/>
    <x v="2"/>
    <x v="2"/>
  </r>
  <r>
    <x v="320"/>
    <x v="319"/>
    <x v="320"/>
    <x v="197"/>
    <x v="317"/>
    <x v="156"/>
    <x v="0"/>
    <x v="297"/>
    <x v="175"/>
    <x v="1"/>
    <x v="1"/>
    <x v="307"/>
    <x v="307"/>
    <x v="0"/>
    <x v="0"/>
    <x v="5"/>
    <x v="13"/>
    <x v="13"/>
  </r>
  <r>
    <x v="321"/>
    <x v="320"/>
    <x v="321"/>
    <x v="198"/>
    <x v="318"/>
    <x v="170"/>
    <x v="0"/>
    <x v="94"/>
    <x v="194"/>
    <x v="1"/>
    <x v="1"/>
    <x v="308"/>
    <x v="308"/>
    <x v="0"/>
    <x v="0"/>
    <x v="4"/>
    <x v="12"/>
    <x v="12"/>
  </r>
  <r>
    <x v="322"/>
    <x v="321"/>
    <x v="322"/>
    <x v="199"/>
    <x v="319"/>
    <x v="221"/>
    <x v="1"/>
    <x v="32"/>
    <x v="252"/>
    <x v="1"/>
    <x v="1"/>
    <x v="309"/>
    <x v="309"/>
    <x v="0"/>
    <x v="0"/>
    <x v="3"/>
    <x v="3"/>
    <x v="3"/>
  </r>
  <r>
    <x v="323"/>
    <x v="322"/>
    <x v="323"/>
    <x v="200"/>
    <x v="320"/>
    <x v="64"/>
    <x v="0"/>
    <x v="298"/>
    <x v="150"/>
    <x v="4"/>
    <x v="4"/>
    <x v="310"/>
    <x v="310"/>
    <x v="0"/>
    <x v="0"/>
    <x v="4"/>
    <x v="4"/>
    <x v="4"/>
  </r>
  <r>
    <x v="324"/>
    <x v="323"/>
    <x v="324"/>
    <x v="143"/>
    <x v="321"/>
    <x v="222"/>
    <x v="1"/>
    <x v="299"/>
    <x v="253"/>
    <x v="1"/>
    <x v="1"/>
    <x v="311"/>
    <x v="311"/>
    <x v="0"/>
    <x v="1"/>
    <x v="3"/>
    <x v="3"/>
    <x v="3"/>
  </r>
  <r>
    <x v="325"/>
    <x v="324"/>
    <x v="325"/>
    <x v="191"/>
    <x v="322"/>
    <x v="223"/>
    <x v="0"/>
    <x v="300"/>
    <x v="107"/>
    <x v="1"/>
    <x v="1"/>
    <x v="79"/>
    <x v="312"/>
    <x v="0"/>
    <x v="1"/>
    <x v="3"/>
    <x v="3"/>
    <x v="3"/>
  </r>
  <r>
    <x v="326"/>
    <x v="325"/>
    <x v="326"/>
    <x v="44"/>
    <x v="323"/>
    <x v="151"/>
    <x v="0"/>
    <x v="301"/>
    <x v="58"/>
    <x v="1"/>
    <x v="1"/>
    <x v="312"/>
    <x v="313"/>
    <x v="0"/>
    <x v="0"/>
    <x v="4"/>
    <x v="10"/>
    <x v="10"/>
  </r>
  <r>
    <x v="327"/>
    <x v="326"/>
    <x v="327"/>
    <x v="97"/>
    <x v="324"/>
    <x v="110"/>
    <x v="0"/>
    <x v="302"/>
    <x v="254"/>
    <x v="1"/>
    <x v="1"/>
    <x v="313"/>
    <x v="314"/>
    <x v="0"/>
    <x v="1"/>
    <x v="3"/>
    <x v="3"/>
    <x v="3"/>
  </r>
  <r>
    <x v="328"/>
    <x v="327"/>
    <x v="328"/>
    <x v="201"/>
    <x v="325"/>
    <x v="159"/>
    <x v="1"/>
    <x v="303"/>
    <x v="255"/>
    <x v="1"/>
    <x v="1"/>
    <x v="314"/>
    <x v="315"/>
    <x v="0"/>
    <x v="0"/>
    <x v="1"/>
    <x v="1"/>
    <x v="1"/>
  </r>
  <r>
    <x v="329"/>
    <x v="328"/>
    <x v="329"/>
    <x v="202"/>
    <x v="326"/>
    <x v="192"/>
    <x v="2"/>
    <x v="304"/>
    <x v="57"/>
    <x v="1"/>
    <x v="1"/>
    <x v="315"/>
    <x v="316"/>
    <x v="0"/>
    <x v="0"/>
    <x v="6"/>
    <x v="11"/>
    <x v="11"/>
  </r>
  <r>
    <x v="330"/>
    <x v="329"/>
    <x v="330"/>
    <x v="203"/>
    <x v="327"/>
    <x v="191"/>
    <x v="1"/>
    <x v="19"/>
    <x v="256"/>
    <x v="4"/>
    <x v="4"/>
    <x v="316"/>
    <x v="317"/>
    <x v="0"/>
    <x v="0"/>
    <x v="4"/>
    <x v="4"/>
    <x v="4"/>
  </r>
  <r>
    <x v="331"/>
    <x v="330"/>
    <x v="331"/>
    <x v="88"/>
    <x v="328"/>
    <x v="40"/>
    <x v="1"/>
    <x v="305"/>
    <x v="257"/>
    <x v="1"/>
    <x v="1"/>
    <x v="317"/>
    <x v="318"/>
    <x v="0"/>
    <x v="0"/>
    <x v="0"/>
    <x v="0"/>
    <x v="0"/>
  </r>
  <r>
    <x v="332"/>
    <x v="331"/>
    <x v="332"/>
    <x v="204"/>
    <x v="329"/>
    <x v="224"/>
    <x v="1"/>
    <x v="306"/>
    <x v="258"/>
    <x v="1"/>
    <x v="1"/>
    <x v="318"/>
    <x v="319"/>
    <x v="0"/>
    <x v="0"/>
    <x v="2"/>
    <x v="8"/>
    <x v="8"/>
  </r>
  <r>
    <x v="333"/>
    <x v="332"/>
    <x v="333"/>
    <x v="103"/>
    <x v="330"/>
    <x v="65"/>
    <x v="1"/>
    <x v="307"/>
    <x v="259"/>
    <x v="1"/>
    <x v="1"/>
    <x v="319"/>
    <x v="320"/>
    <x v="0"/>
    <x v="0"/>
    <x v="3"/>
    <x v="3"/>
    <x v="3"/>
  </r>
  <r>
    <x v="334"/>
    <x v="333"/>
    <x v="334"/>
    <x v="205"/>
    <x v="331"/>
    <x v="225"/>
    <x v="1"/>
    <x v="308"/>
    <x v="260"/>
    <x v="1"/>
    <x v="1"/>
    <x v="32"/>
    <x v="321"/>
    <x v="0"/>
    <x v="0"/>
    <x v="1"/>
    <x v="1"/>
    <x v="1"/>
  </r>
  <r>
    <x v="335"/>
    <x v="334"/>
    <x v="335"/>
    <x v="206"/>
    <x v="332"/>
    <x v="226"/>
    <x v="1"/>
    <x v="309"/>
    <x v="261"/>
    <x v="1"/>
    <x v="1"/>
    <x v="320"/>
    <x v="322"/>
    <x v="0"/>
    <x v="0"/>
    <x v="1"/>
    <x v="1"/>
    <x v="1"/>
  </r>
  <r>
    <x v="336"/>
    <x v="335"/>
    <x v="336"/>
    <x v="207"/>
    <x v="333"/>
    <x v="203"/>
    <x v="0"/>
    <x v="310"/>
    <x v="262"/>
    <x v="1"/>
    <x v="1"/>
    <x v="321"/>
    <x v="323"/>
    <x v="0"/>
    <x v="1"/>
    <x v="1"/>
    <x v="1"/>
    <x v="1"/>
  </r>
  <r>
    <x v="337"/>
    <x v="336"/>
    <x v="337"/>
    <x v="208"/>
    <x v="334"/>
    <x v="152"/>
    <x v="1"/>
    <x v="311"/>
    <x v="263"/>
    <x v="1"/>
    <x v="1"/>
    <x v="322"/>
    <x v="324"/>
    <x v="0"/>
    <x v="0"/>
    <x v="3"/>
    <x v="3"/>
    <x v="3"/>
  </r>
  <r>
    <x v="338"/>
    <x v="337"/>
    <x v="338"/>
    <x v="209"/>
    <x v="335"/>
    <x v="227"/>
    <x v="1"/>
    <x v="312"/>
    <x v="264"/>
    <x v="1"/>
    <x v="1"/>
    <x v="323"/>
    <x v="325"/>
    <x v="0"/>
    <x v="0"/>
    <x v="3"/>
    <x v="3"/>
    <x v="3"/>
  </r>
  <r>
    <x v="339"/>
    <x v="338"/>
    <x v="339"/>
    <x v="210"/>
    <x v="336"/>
    <x v="25"/>
    <x v="3"/>
    <x v="313"/>
    <x v="265"/>
    <x v="0"/>
    <x v="0"/>
    <x v="324"/>
    <x v="326"/>
    <x v="0"/>
    <x v="0"/>
    <x v="3"/>
    <x v="3"/>
    <x v="3"/>
  </r>
  <r>
    <x v="340"/>
    <x v="339"/>
    <x v="340"/>
    <x v="211"/>
    <x v="337"/>
    <x v="170"/>
    <x v="0"/>
    <x v="314"/>
    <x v="224"/>
    <x v="1"/>
    <x v="1"/>
    <x v="325"/>
    <x v="327"/>
    <x v="0"/>
    <x v="0"/>
    <x v="7"/>
    <x v="14"/>
    <x v="14"/>
  </r>
  <r>
    <x v="341"/>
    <x v="340"/>
    <x v="341"/>
    <x v="212"/>
    <x v="338"/>
    <x v="228"/>
    <x v="0"/>
    <x v="141"/>
    <x v="266"/>
    <x v="1"/>
    <x v="1"/>
    <x v="326"/>
    <x v="328"/>
    <x v="0"/>
    <x v="0"/>
    <x v="1"/>
    <x v="7"/>
    <x v="7"/>
  </r>
  <r>
    <x v="342"/>
    <x v="341"/>
    <x v="342"/>
    <x v="213"/>
    <x v="339"/>
    <x v="14"/>
    <x v="0"/>
    <x v="315"/>
    <x v="267"/>
    <x v="1"/>
    <x v="1"/>
    <x v="327"/>
    <x v="329"/>
    <x v="0"/>
    <x v="0"/>
    <x v="3"/>
    <x v="3"/>
    <x v="3"/>
  </r>
  <r>
    <x v="343"/>
    <x v="342"/>
    <x v="343"/>
    <x v="25"/>
    <x v="340"/>
    <x v="157"/>
    <x v="0"/>
    <x v="316"/>
    <x v="98"/>
    <x v="1"/>
    <x v="1"/>
    <x v="328"/>
    <x v="151"/>
    <x v="0"/>
    <x v="0"/>
    <x v="3"/>
    <x v="3"/>
    <x v="3"/>
  </r>
  <r>
    <x v="344"/>
    <x v="343"/>
    <x v="344"/>
    <x v="214"/>
    <x v="341"/>
    <x v="180"/>
    <x v="0"/>
    <x v="317"/>
    <x v="268"/>
    <x v="1"/>
    <x v="1"/>
    <x v="329"/>
    <x v="330"/>
    <x v="0"/>
    <x v="0"/>
    <x v="6"/>
    <x v="11"/>
    <x v="11"/>
  </r>
  <r>
    <x v="345"/>
    <x v="344"/>
    <x v="345"/>
    <x v="215"/>
    <x v="342"/>
    <x v="97"/>
    <x v="0"/>
    <x v="318"/>
    <x v="269"/>
    <x v="4"/>
    <x v="4"/>
    <x v="330"/>
    <x v="331"/>
    <x v="0"/>
    <x v="0"/>
    <x v="4"/>
    <x v="6"/>
    <x v="6"/>
  </r>
  <r>
    <x v="346"/>
    <x v="345"/>
    <x v="346"/>
    <x v="48"/>
    <x v="343"/>
    <x v="49"/>
    <x v="0"/>
    <x v="319"/>
    <x v="270"/>
    <x v="1"/>
    <x v="1"/>
    <x v="331"/>
    <x v="332"/>
    <x v="0"/>
    <x v="1"/>
    <x v="1"/>
    <x v="7"/>
    <x v="7"/>
  </r>
  <r>
    <x v="347"/>
    <x v="346"/>
    <x v="347"/>
    <x v="79"/>
    <x v="344"/>
    <x v="229"/>
    <x v="1"/>
    <x v="320"/>
    <x v="271"/>
    <x v="1"/>
    <x v="1"/>
    <x v="332"/>
    <x v="333"/>
    <x v="0"/>
    <x v="0"/>
    <x v="2"/>
    <x v="2"/>
    <x v="2"/>
  </r>
  <r>
    <x v="348"/>
    <x v="347"/>
    <x v="348"/>
    <x v="216"/>
    <x v="345"/>
    <x v="149"/>
    <x v="0"/>
    <x v="321"/>
    <x v="272"/>
    <x v="1"/>
    <x v="1"/>
    <x v="333"/>
    <x v="334"/>
    <x v="0"/>
    <x v="0"/>
    <x v="0"/>
    <x v="0"/>
    <x v="0"/>
  </r>
  <r>
    <x v="349"/>
    <x v="348"/>
    <x v="349"/>
    <x v="217"/>
    <x v="346"/>
    <x v="132"/>
    <x v="0"/>
    <x v="322"/>
    <x v="273"/>
    <x v="1"/>
    <x v="1"/>
    <x v="296"/>
    <x v="335"/>
    <x v="0"/>
    <x v="0"/>
    <x v="3"/>
    <x v="3"/>
    <x v="3"/>
  </r>
  <r>
    <x v="350"/>
    <x v="349"/>
    <x v="350"/>
    <x v="0"/>
    <x v="297"/>
    <x v="214"/>
    <x v="0"/>
    <x v="280"/>
    <x v="49"/>
    <x v="1"/>
    <x v="1"/>
    <x v="334"/>
    <x v="336"/>
    <x v="0"/>
    <x v="1"/>
    <x v="1"/>
    <x v="17"/>
    <x v="17"/>
  </r>
  <r>
    <x v="351"/>
    <x v="350"/>
    <x v="351"/>
    <x v="218"/>
    <x v="347"/>
    <x v="21"/>
    <x v="1"/>
    <x v="323"/>
    <x v="274"/>
    <x v="1"/>
    <x v="1"/>
    <x v="335"/>
    <x v="337"/>
    <x v="0"/>
    <x v="0"/>
    <x v="1"/>
    <x v="1"/>
    <x v="1"/>
  </r>
  <r>
    <x v="352"/>
    <x v="351"/>
    <x v="352"/>
    <x v="54"/>
    <x v="348"/>
    <x v="230"/>
    <x v="0"/>
    <x v="324"/>
    <x v="254"/>
    <x v="0"/>
    <x v="0"/>
    <x v="336"/>
    <x v="338"/>
    <x v="0"/>
    <x v="0"/>
    <x v="3"/>
    <x v="3"/>
    <x v="3"/>
  </r>
  <r>
    <x v="353"/>
    <x v="352"/>
    <x v="353"/>
    <x v="219"/>
    <x v="349"/>
    <x v="231"/>
    <x v="1"/>
    <x v="325"/>
    <x v="275"/>
    <x v="1"/>
    <x v="1"/>
    <x v="337"/>
    <x v="339"/>
    <x v="0"/>
    <x v="0"/>
    <x v="3"/>
    <x v="3"/>
    <x v="3"/>
  </r>
  <r>
    <x v="354"/>
    <x v="353"/>
    <x v="354"/>
    <x v="55"/>
    <x v="350"/>
    <x v="65"/>
    <x v="1"/>
    <x v="326"/>
    <x v="175"/>
    <x v="3"/>
    <x v="3"/>
    <x v="338"/>
    <x v="340"/>
    <x v="0"/>
    <x v="0"/>
    <x v="4"/>
    <x v="4"/>
    <x v="4"/>
  </r>
  <r>
    <x v="355"/>
    <x v="354"/>
    <x v="355"/>
    <x v="167"/>
    <x v="351"/>
    <x v="3"/>
    <x v="2"/>
    <x v="327"/>
    <x v="99"/>
    <x v="1"/>
    <x v="1"/>
    <x v="339"/>
    <x v="341"/>
    <x v="0"/>
    <x v="0"/>
    <x v="2"/>
    <x v="8"/>
    <x v="8"/>
  </r>
  <r>
    <x v="356"/>
    <x v="355"/>
    <x v="356"/>
    <x v="29"/>
    <x v="352"/>
    <x v="232"/>
    <x v="0"/>
    <x v="328"/>
    <x v="174"/>
    <x v="6"/>
    <x v="6"/>
    <x v="340"/>
    <x v="342"/>
    <x v="0"/>
    <x v="0"/>
    <x v="3"/>
    <x v="3"/>
    <x v="3"/>
  </r>
  <r>
    <x v="357"/>
    <x v="356"/>
    <x v="357"/>
    <x v="173"/>
    <x v="353"/>
    <x v="191"/>
    <x v="1"/>
    <x v="329"/>
    <x v="142"/>
    <x v="1"/>
    <x v="1"/>
    <x v="341"/>
    <x v="343"/>
    <x v="0"/>
    <x v="0"/>
    <x v="6"/>
    <x v="11"/>
    <x v="11"/>
  </r>
  <r>
    <x v="358"/>
    <x v="357"/>
    <x v="358"/>
    <x v="62"/>
    <x v="354"/>
    <x v="58"/>
    <x v="0"/>
    <x v="330"/>
    <x v="276"/>
    <x v="0"/>
    <x v="0"/>
    <x v="342"/>
    <x v="344"/>
    <x v="1"/>
    <x v="0"/>
    <x v="7"/>
    <x v="14"/>
    <x v="14"/>
  </r>
  <r>
    <x v="359"/>
    <x v="358"/>
    <x v="359"/>
    <x v="220"/>
    <x v="355"/>
    <x v="233"/>
    <x v="1"/>
    <x v="331"/>
    <x v="277"/>
    <x v="1"/>
    <x v="1"/>
    <x v="343"/>
    <x v="127"/>
    <x v="0"/>
    <x v="0"/>
    <x v="4"/>
    <x v="10"/>
    <x v="10"/>
  </r>
  <r>
    <x v="360"/>
    <x v="359"/>
    <x v="360"/>
    <x v="221"/>
    <x v="356"/>
    <x v="234"/>
    <x v="1"/>
    <x v="332"/>
    <x v="278"/>
    <x v="4"/>
    <x v="4"/>
    <x v="344"/>
    <x v="345"/>
    <x v="0"/>
    <x v="1"/>
    <x v="3"/>
    <x v="3"/>
    <x v="3"/>
  </r>
  <r>
    <x v="361"/>
    <x v="360"/>
    <x v="361"/>
    <x v="20"/>
    <x v="357"/>
    <x v="5"/>
    <x v="1"/>
    <x v="333"/>
    <x v="39"/>
    <x v="1"/>
    <x v="1"/>
    <x v="345"/>
    <x v="346"/>
    <x v="0"/>
    <x v="0"/>
    <x v="3"/>
    <x v="3"/>
    <x v="3"/>
  </r>
  <r>
    <x v="362"/>
    <x v="361"/>
    <x v="362"/>
    <x v="41"/>
    <x v="358"/>
    <x v="235"/>
    <x v="1"/>
    <x v="334"/>
    <x v="271"/>
    <x v="1"/>
    <x v="1"/>
    <x v="65"/>
    <x v="347"/>
    <x v="0"/>
    <x v="0"/>
    <x v="1"/>
    <x v="1"/>
    <x v="1"/>
  </r>
  <r>
    <x v="363"/>
    <x v="362"/>
    <x v="363"/>
    <x v="5"/>
    <x v="359"/>
    <x v="109"/>
    <x v="1"/>
    <x v="335"/>
    <x v="279"/>
    <x v="1"/>
    <x v="1"/>
    <x v="346"/>
    <x v="348"/>
    <x v="0"/>
    <x v="0"/>
    <x v="1"/>
    <x v="1"/>
    <x v="1"/>
  </r>
  <r>
    <x v="364"/>
    <x v="363"/>
    <x v="364"/>
    <x v="79"/>
    <x v="360"/>
    <x v="236"/>
    <x v="1"/>
    <x v="336"/>
    <x v="129"/>
    <x v="1"/>
    <x v="1"/>
    <x v="347"/>
    <x v="349"/>
    <x v="0"/>
    <x v="0"/>
    <x v="1"/>
    <x v="7"/>
    <x v="7"/>
  </r>
  <r>
    <x v="365"/>
    <x v="364"/>
    <x v="365"/>
    <x v="39"/>
    <x v="361"/>
    <x v="237"/>
    <x v="1"/>
    <x v="337"/>
    <x v="192"/>
    <x v="2"/>
    <x v="2"/>
    <x v="348"/>
    <x v="350"/>
    <x v="0"/>
    <x v="0"/>
    <x v="3"/>
    <x v="3"/>
    <x v="3"/>
  </r>
  <r>
    <x v="366"/>
    <x v="365"/>
    <x v="366"/>
    <x v="37"/>
    <x v="362"/>
    <x v="238"/>
    <x v="1"/>
    <x v="338"/>
    <x v="196"/>
    <x v="1"/>
    <x v="1"/>
    <x v="349"/>
    <x v="351"/>
    <x v="0"/>
    <x v="1"/>
    <x v="3"/>
    <x v="3"/>
    <x v="3"/>
  </r>
  <r>
    <x v="367"/>
    <x v="366"/>
    <x v="367"/>
    <x v="34"/>
    <x v="363"/>
    <x v="107"/>
    <x v="0"/>
    <x v="339"/>
    <x v="51"/>
    <x v="1"/>
    <x v="1"/>
    <x v="350"/>
    <x v="33"/>
    <x v="0"/>
    <x v="1"/>
    <x v="3"/>
    <x v="3"/>
    <x v="3"/>
  </r>
  <r>
    <x v="368"/>
    <x v="367"/>
    <x v="368"/>
    <x v="5"/>
    <x v="364"/>
    <x v="239"/>
    <x v="1"/>
    <x v="340"/>
    <x v="280"/>
    <x v="4"/>
    <x v="4"/>
    <x v="351"/>
    <x v="352"/>
    <x v="0"/>
    <x v="1"/>
    <x v="4"/>
    <x v="4"/>
    <x v="4"/>
  </r>
  <r>
    <x v="369"/>
    <x v="368"/>
    <x v="369"/>
    <x v="91"/>
    <x v="365"/>
    <x v="189"/>
    <x v="1"/>
    <x v="341"/>
    <x v="110"/>
    <x v="1"/>
    <x v="1"/>
    <x v="352"/>
    <x v="353"/>
    <x v="0"/>
    <x v="1"/>
    <x v="4"/>
    <x v="19"/>
    <x v="19"/>
  </r>
  <r>
    <x v="370"/>
    <x v="369"/>
    <x v="370"/>
    <x v="222"/>
    <x v="366"/>
    <x v="17"/>
    <x v="1"/>
    <x v="214"/>
    <x v="281"/>
    <x v="1"/>
    <x v="1"/>
    <x v="353"/>
    <x v="354"/>
    <x v="0"/>
    <x v="0"/>
    <x v="3"/>
    <x v="3"/>
    <x v="3"/>
  </r>
  <r>
    <x v="371"/>
    <x v="370"/>
    <x v="371"/>
    <x v="223"/>
    <x v="367"/>
    <x v="240"/>
    <x v="0"/>
    <x v="342"/>
    <x v="282"/>
    <x v="1"/>
    <x v="1"/>
    <x v="354"/>
    <x v="355"/>
    <x v="0"/>
    <x v="0"/>
    <x v="3"/>
    <x v="3"/>
    <x v="3"/>
  </r>
  <r>
    <x v="372"/>
    <x v="371"/>
    <x v="372"/>
    <x v="79"/>
    <x v="211"/>
    <x v="241"/>
    <x v="1"/>
    <x v="343"/>
    <x v="283"/>
    <x v="1"/>
    <x v="1"/>
    <x v="355"/>
    <x v="356"/>
    <x v="0"/>
    <x v="1"/>
    <x v="4"/>
    <x v="4"/>
    <x v="4"/>
  </r>
  <r>
    <x v="373"/>
    <x v="372"/>
    <x v="373"/>
    <x v="224"/>
    <x v="368"/>
    <x v="242"/>
    <x v="1"/>
    <x v="344"/>
    <x v="284"/>
    <x v="1"/>
    <x v="1"/>
    <x v="356"/>
    <x v="357"/>
    <x v="0"/>
    <x v="0"/>
    <x v="3"/>
    <x v="3"/>
    <x v="3"/>
  </r>
  <r>
    <x v="374"/>
    <x v="373"/>
    <x v="374"/>
    <x v="225"/>
    <x v="369"/>
    <x v="243"/>
    <x v="0"/>
    <x v="345"/>
    <x v="165"/>
    <x v="1"/>
    <x v="1"/>
    <x v="357"/>
    <x v="358"/>
    <x v="0"/>
    <x v="1"/>
    <x v="4"/>
    <x v="4"/>
    <x v="4"/>
  </r>
  <r>
    <x v="375"/>
    <x v="374"/>
    <x v="375"/>
    <x v="50"/>
    <x v="370"/>
    <x v="213"/>
    <x v="0"/>
    <x v="346"/>
    <x v="270"/>
    <x v="1"/>
    <x v="1"/>
    <x v="358"/>
    <x v="359"/>
    <x v="0"/>
    <x v="0"/>
    <x v="1"/>
    <x v="7"/>
    <x v="7"/>
  </r>
  <r>
    <x v="376"/>
    <x v="375"/>
    <x v="376"/>
    <x v="74"/>
    <x v="371"/>
    <x v="244"/>
    <x v="1"/>
    <x v="347"/>
    <x v="54"/>
    <x v="1"/>
    <x v="1"/>
    <x v="359"/>
    <x v="360"/>
    <x v="0"/>
    <x v="0"/>
    <x v="1"/>
    <x v="1"/>
    <x v="1"/>
  </r>
  <r>
    <x v="377"/>
    <x v="376"/>
    <x v="377"/>
    <x v="226"/>
    <x v="372"/>
    <x v="156"/>
    <x v="0"/>
    <x v="348"/>
    <x v="78"/>
    <x v="1"/>
    <x v="1"/>
    <x v="12"/>
    <x v="361"/>
    <x v="0"/>
    <x v="0"/>
    <x v="3"/>
    <x v="3"/>
    <x v="3"/>
  </r>
  <r>
    <x v="378"/>
    <x v="377"/>
    <x v="378"/>
    <x v="227"/>
    <x v="373"/>
    <x v="245"/>
    <x v="0"/>
    <x v="349"/>
    <x v="285"/>
    <x v="1"/>
    <x v="1"/>
    <x v="360"/>
    <x v="362"/>
    <x v="0"/>
    <x v="0"/>
    <x v="4"/>
    <x v="4"/>
    <x v="4"/>
  </r>
  <r>
    <x v="379"/>
    <x v="378"/>
    <x v="379"/>
    <x v="44"/>
    <x v="374"/>
    <x v="246"/>
    <x v="0"/>
    <x v="350"/>
    <x v="9"/>
    <x v="4"/>
    <x v="4"/>
    <x v="361"/>
    <x v="363"/>
    <x v="0"/>
    <x v="0"/>
    <x v="3"/>
    <x v="3"/>
    <x v="3"/>
  </r>
  <r>
    <x v="380"/>
    <x v="379"/>
    <x v="380"/>
    <x v="186"/>
    <x v="375"/>
    <x v="109"/>
    <x v="1"/>
    <x v="351"/>
    <x v="286"/>
    <x v="1"/>
    <x v="1"/>
    <x v="362"/>
    <x v="364"/>
    <x v="0"/>
    <x v="0"/>
    <x v="3"/>
    <x v="3"/>
    <x v="3"/>
  </r>
  <r>
    <x v="381"/>
    <x v="380"/>
    <x v="381"/>
    <x v="98"/>
    <x v="376"/>
    <x v="247"/>
    <x v="1"/>
    <x v="10"/>
    <x v="287"/>
    <x v="1"/>
    <x v="1"/>
    <x v="363"/>
    <x v="365"/>
    <x v="0"/>
    <x v="0"/>
    <x v="3"/>
    <x v="3"/>
    <x v="3"/>
  </r>
  <r>
    <x v="382"/>
    <x v="381"/>
    <x v="382"/>
    <x v="14"/>
    <x v="377"/>
    <x v="106"/>
    <x v="0"/>
    <x v="352"/>
    <x v="109"/>
    <x v="1"/>
    <x v="1"/>
    <x v="364"/>
    <x v="366"/>
    <x v="0"/>
    <x v="0"/>
    <x v="7"/>
    <x v="14"/>
    <x v="14"/>
  </r>
  <r>
    <x v="383"/>
    <x v="382"/>
    <x v="383"/>
    <x v="9"/>
    <x v="378"/>
    <x v="74"/>
    <x v="1"/>
    <x v="353"/>
    <x v="288"/>
    <x v="1"/>
    <x v="1"/>
    <x v="210"/>
    <x v="285"/>
    <x v="0"/>
    <x v="1"/>
    <x v="0"/>
    <x v="0"/>
    <x v="0"/>
  </r>
  <r>
    <x v="384"/>
    <x v="383"/>
    <x v="384"/>
    <x v="228"/>
    <x v="379"/>
    <x v="248"/>
    <x v="1"/>
    <x v="354"/>
    <x v="289"/>
    <x v="1"/>
    <x v="1"/>
    <x v="365"/>
    <x v="367"/>
    <x v="1"/>
    <x v="1"/>
    <x v="4"/>
    <x v="4"/>
    <x v="4"/>
  </r>
  <r>
    <x v="385"/>
    <x v="384"/>
    <x v="385"/>
    <x v="229"/>
    <x v="380"/>
    <x v="193"/>
    <x v="1"/>
    <x v="355"/>
    <x v="290"/>
    <x v="1"/>
    <x v="1"/>
    <x v="366"/>
    <x v="368"/>
    <x v="0"/>
    <x v="0"/>
    <x v="5"/>
    <x v="9"/>
    <x v="9"/>
  </r>
  <r>
    <x v="386"/>
    <x v="385"/>
    <x v="386"/>
    <x v="230"/>
    <x v="381"/>
    <x v="249"/>
    <x v="0"/>
    <x v="356"/>
    <x v="291"/>
    <x v="1"/>
    <x v="1"/>
    <x v="367"/>
    <x v="369"/>
    <x v="0"/>
    <x v="0"/>
    <x v="3"/>
    <x v="3"/>
    <x v="3"/>
  </r>
  <r>
    <x v="387"/>
    <x v="386"/>
    <x v="387"/>
    <x v="231"/>
    <x v="382"/>
    <x v="110"/>
    <x v="0"/>
    <x v="357"/>
    <x v="292"/>
    <x v="1"/>
    <x v="1"/>
    <x v="368"/>
    <x v="370"/>
    <x v="0"/>
    <x v="0"/>
    <x v="2"/>
    <x v="8"/>
    <x v="8"/>
  </r>
  <r>
    <x v="388"/>
    <x v="387"/>
    <x v="388"/>
    <x v="232"/>
    <x v="383"/>
    <x v="139"/>
    <x v="3"/>
    <x v="358"/>
    <x v="293"/>
    <x v="5"/>
    <x v="5"/>
    <x v="369"/>
    <x v="371"/>
    <x v="0"/>
    <x v="0"/>
    <x v="1"/>
    <x v="7"/>
    <x v="7"/>
  </r>
  <r>
    <x v="389"/>
    <x v="388"/>
    <x v="389"/>
    <x v="233"/>
    <x v="384"/>
    <x v="69"/>
    <x v="1"/>
    <x v="359"/>
    <x v="294"/>
    <x v="1"/>
    <x v="1"/>
    <x v="370"/>
    <x v="372"/>
    <x v="0"/>
    <x v="0"/>
    <x v="3"/>
    <x v="3"/>
    <x v="3"/>
  </r>
  <r>
    <x v="390"/>
    <x v="389"/>
    <x v="390"/>
    <x v="166"/>
    <x v="385"/>
    <x v="225"/>
    <x v="1"/>
    <x v="360"/>
    <x v="126"/>
    <x v="1"/>
    <x v="1"/>
    <x v="371"/>
    <x v="373"/>
    <x v="0"/>
    <x v="0"/>
    <x v="7"/>
    <x v="14"/>
    <x v="14"/>
  </r>
  <r>
    <x v="391"/>
    <x v="390"/>
    <x v="391"/>
    <x v="234"/>
    <x v="386"/>
    <x v="250"/>
    <x v="0"/>
    <x v="361"/>
    <x v="295"/>
    <x v="1"/>
    <x v="1"/>
    <x v="287"/>
    <x v="374"/>
    <x v="0"/>
    <x v="0"/>
    <x v="5"/>
    <x v="9"/>
    <x v="9"/>
  </r>
  <r>
    <x v="392"/>
    <x v="391"/>
    <x v="392"/>
    <x v="235"/>
    <x v="387"/>
    <x v="251"/>
    <x v="0"/>
    <x v="362"/>
    <x v="296"/>
    <x v="1"/>
    <x v="1"/>
    <x v="372"/>
    <x v="375"/>
    <x v="0"/>
    <x v="0"/>
    <x v="2"/>
    <x v="8"/>
    <x v="8"/>
  </r>
  <r>
    <x v="393"/>
    <x v="392"/>
    <x v="393"/>
    <x v="236"/>
    <x v="388"/>
    <x v="252"/>
    <x v="1"/>
    <x v="332"/>
    <x v="297"/>
    <x v="0"/>
    <x v="0"/>
    <x v="373"/>
    <x v="376"/>
    <x v="0"/>
    <x v="0"/>
    <x v="1"/>
    <x v="17"/>
    <x v="17"/>
  </r>
  <r>
    <x v="394"/>
    <x v="393"/>
    <x v="394"/>
    <x v="126"/>
    <x v="389"/>
    <x v="253"/>
    <x v="1"/>
    <x v="363"/>
    <x v="298"/>
    <x v="1"/>
    <x v="1"/>
    <x v="374"/>
    <x v="377"/>
    <x v="0"/>
    <x v="1"/>
    <x v="4"/>
    <x v="4"/>
    <x v="4"/>
  </r>
  <r>
    <x v="395"/>
    <x v="122"/>
    <x v="395"/>
    <x v="143"/>
    <x v="390"/>
    <x v="254"/>
    <x v="1"/>
    <x v="364"/>
    <x v="10"/>
    <x v="1"/>
    <x v="1"/>
    <x v="375"/>
    <x v="378"/>
    <x v="1"/>
    <x v="0"/>
    <x v="3"/>
    <x v="3"/>
    <x v="3"/>
  </r>
  <r>
    <x v="396"/>
    <x v="394"/>
    <x v="396"/>
    <x v="237"/>
    <x v="391"/>
    <x v="221"/>
    <x v="1"/>
    <x v="31"/>
    <x v="299"/>
    <x v="2"/>
    <x v="2"/>
    <x v="376"/>
    <x v="379"/>
    <x v="0"/>
    <x v="0"/>
    <x v="4"/>
    <x v="6"/>
    <x v="6"/>
  </r>
  <r>
    <x v="397"/>
    <x v="395"/>
    <x v="397"/>
    <x v="32"/>
    <x v="392"/>
    <x v="5"/>
    <x v="1"/>
    <x v="100"/>
    <x v="211"/>
    <x v="1"/>
    <x v="1"/>
    <x v="377"/>
    <x v="380"/>
    <x v="0"/>
    <x v="0"/>
    <x v="1"/>
    <x v="1"/>
    <x v="1"/>
  </r>
  <r>
    <x v="398"/>
    <x v="396"/>
    <x v="398"/>
    <x v="12"/>
    <x v="393"/>
    <x v="255"/>
    <x v="1"/>
    <x v="365"/>
    <x v="300"/>
    <x v="6"/>
    <x v="6"/>
    <x v="378"/>
    <x v="103"/>
    <x v="0"/>
    <x v="1"/>
    <x v="4"/>
    <x v="10"/>
    <x v="10"/>
  </r>
  <r>
    <x v="399"/>
    <x v="397"/>
    <x v="399"/>
    <x v="238"/>
    <x v="394"/>
    <x v="106"/>
    <x v="0"/>
    <x v="366"/>
    <x v="301"/>
    <x v="1"/>
    <x v="1"/>
    <x v="379"/>
    <x v="381"/>
    <x v="0"/>
    <x v="0"/>
    <x v="1"/>
    <x v="7"/>
    <x v="7"/>
  </r>
  <r>
    <x v="400"/>
    <x v="398"/>
    <x v="400"/>
    <x v="0"/>
    <x v="50"/>
    <x v="47"/>
    <x v="0"/>
    <x v="49"/>
    <x v="49"/>
    <x v="1"/>
    <x v="1"/>
    <x v="380"/>
    <x v="382"/>
    <x v="0"/>
    <x v="1"/>
    <x v="7"/>
    <x v="14"/>
    <x v="14"/>
  </r>
  <r>
    <x v="401"/>
    <x v="399"/>
    <x v="401"/>
    <x v="79"/>
    <x v="395"/>
    <x v="256"/>
    <x v="1"/>
    <x v="367"/>
    <x v="302"/>
    <x v="1"/>
    <x v="1"/>
    <x v="381"/>
    <x v="383"/>
    <x v="0"/>
    <x v="0"/>
    <x v="3"/>
    <x v="3"/>
    <x v="3"/>
  </r>
  <r>
    <x v="402"/>
    <x v="400"/>
    <x v="402"/>
    <x v="190"/>
    <x v="396"/>
    <x v="246"/>
    <x v="0"/>
    <x v="368"/>
    <x v="174"/>
    <x v="1"/>
    <x v="1"/>
    <x v="382"/>
    <x v="384"/>
    <x v="0"/>
    <x v="1"/>
    <x v="4"/>
    <x v="12"/>
    <x v="12"/>
  </r>
  <r>
    <x v="403"/>
    <x v="401"/>
    <x v="403"/>
    <x v="239"/>
    <x v="397"/>
    <x v="257"/>
    <x v="0"/>
    <x v="369"/>
    <x v="303"/>
    <x v="0"/>
    <x v="0"/>
    <x v="125"/>
    <x v="385"/>
    <x v="0"/>
    <x v="1"/>
    <x v="3"/>
    <x v="3"/>
    <x v="3"/>
  </r>
  <r>
    <x v="404"/>
    <x v="402"/>
    <x v="404"/>
    <x v="240"/>
    <x v="398"/>
    <x v="258"/>
    <x v="1"/>
    <x v="370"/>
    <x v="304"/>
    <x v="1"/>
    <x v="1"/>
    <x v="383"/>
    <x v="386"/>
    <x v="0"/>
    <x v="0"/>
    <x v="3"/>
    <x v="3"/>
    <x v="3"/>
  </r>
  <r>
    <x v="405"/>
    <x v="403"/>
    <x v="405"/>
    <x v="241"/>
    <x v="399"/>
    <x v="50"/>
    <x v="0"/>
    <x v="202"/>
    <x v="305"/>
    <x v="1"/>
    <x v="1"/>
    <x v="384"/>
    <x v="387"/>
    <x v="0"/>
    <x v="0"/>
    <x v="3"/>
    <x v="3"/>
    <x v="3"/>
  </r>
  <r>
    <x v="406"/>
    <x v="404"/>
    <x v="406"/>
    <x v="242"/>
    <x v="400"/>
    <x v="259"/>
    <x v="1"/>
    <x v="371"/>
    <x v="306"/>
    <x v="1"/>
    <x v="1"/>
    <x v="385"/>
    <x v="388"/>
    <x v="1"/>
    <x v="0"/>
    <x v="4"/>
    <x v="4"/>
    <x v="4"/>
  </r>
  <r>
    <x v="407"/>
    <x v="405"/>
    <x v="407"/>
    <x v="74"/>
    <x v="401"/>
    <x v="260"/>
    <x v="1"/>
    <x v="372"/>
    <x v="307"/>
    <x v="3"/>
    <x v="3"/>
    <x v="386"/>
    <x v="389"/>
    <x v="0"/>
    <x v="0"/>
    <x v="3"/>
    <x v="3"/>
    <x v="3"/>
  </r>
  <r>
    <x v="408"/>
    <x v="406"/>
    <x v="408"/>
    <x v="243"/>
    <x v="402"/>
    <x v="77"/>
    <x v="1"/>
    <x v="373"/>
    <x v="110"/>
    <x v="0"/>
    <x v="0"/>
    <x v="387"/>
    <x v="390"/>
    <x v="0"/>
    <x v="0"/>
    <x v="4"/>
    <x v="4"/>
    <x v="4"/>
  </r>
  <r>
    <x v="409"/>
    <x v="97"/>
    <x v="409"/>
    <x v="244"/>
    <x v="403"/>
    <x v="151"/>
    <x v="0"/>
    <x v="130"/>
    <x v="308"/>
    <x v="1"/>
    <x v="1"/>
    <x v="388"/>
    <x v="391"/>
    <x v="0"/>
    <x v="0"/>
    <x v="1"/>
    <x v="1"/>
    <x v="1"/>
  </r>
  <r>
    <x v="410"/>
    <x v="407"/>
    <x v="410"/>
    <x v="184"/>
    <x v="404"/>
    <x v="212"/>
    <x v="2"/>
    <x v="120"/>
    <x v="309"/>
    <x v="1"/>
    <x v="1"/>
    <x v="277"/>
    <x v="277"/>
    <x v="0"/>
    <x v="0"/>
    <x v="6"/>
    <x v="20"/>
    <x v="20"/>
  </r>
  <r>
    <x v="411"/>
    <x v="408"/>
    <x v="411"/>
    <x v="75"/>
    <x v="405"/>
    <x v="26"/>
    <x v="1"/>
    <x v="374"/>
    <x v="172"/>
    <x v="1"/>
    <x v="1"/>
    <x v="389"/>
    <x v="392"/>
    <x v="0"/>
    <x v="0"/>
    <x v="3"/>
    <x v="3"/>
    <x v="3"/>
  </r>
  <r>
    <x v="412"/>
    <x v="409"/>
    <x v="412"/>
    <x v="118"/>
    <x v="406"/>
    <x v="261"/>
    <x v="1"/>
    <x v="375"/>
    <x v="38"/>
    <x v="1"/>
    <x v="1"/>
    <x v="390"/>
    <x v="393"/>
    <x v="0"/>
    <x v="0"/>
    <x v="5"/>
    <x v="13"/>
    <x v="13"/>
  </r>
  <r>
    <x v="413"/>
    <x v="410"/>
    <x v="413"/>
    <x v="245"/>
    <x v="407"/>
    <x v="79"/>
    <x v="2"/>
    <x v="376"/>
    <x v="310"/>
    <x v="1"/>
    <x v="1"/>
    <x v="391"/>
    <x v="394"/>
    <x v="0"/>
    <x v="0"/>
    <x v="4"/>
    <x v="10"/>
    <x v="10"/>
  </r>
  <r>
    <x v="414"/>
    <x v="411"/>
    <x v="414"/>
    <x v="246"/>
    <x v="408"/>
    <x v="228"/>
    <x v="0"/>
    <x v="65"/>
    <x v="311"/>
    <x v="1"/>
    <x v="1"/>
    <x v="392"/>
    <x v="395"/>
    <x v="0"/>
    <x v="1"/>
    <x v="0"/>
    <x v="0"/>
    <x v="0"/>
  </r>
  <r>
    <x v="415"/>
    <x v="412"/>
    <x v="415"/>
    <x v="247"/>
    <x v="409"/>
    <x v="139"/>
    <x v="0"/>
    <x v="377"/>
    <x v="312"/>
    <x v="1"/>
    <x v="1"/>
    <x v="393"/>
    <x v="396"/>
    <x v="0"/>
    <x v="0"/>
    <x v="3"/>
    <x v="3"/>
    <x v="3"/>
  </r>
  <r>
    <x v="416"/>
    <x v="413"/>
    <x v="416"/>
    <x v="248"/>
    <x v="410"/>
    <x v="262"/>
    <x v="0"/>
    <x v="321"/>
    <x v="313"/>
    <x v="1"/>
    <x v="1"/>
    <x v="394"/>
    <x v="397"/>
    <x v="0"/>
    <x v="1"/>
    <x v="4"/>
    <x v="4"/>
    <x v="4"/>
  </r>
  <r>
    <x v="417"/>
    <x v="414"/>
    <x v="417"/>
    <x v="12"/>
    <x v="411"/>
    <x v="213"/>
    <x v="0"/>
    <x v="378"/>
    <x v="27"/>
    <x v="1"/>
    <x v="1"/>
    <x v="395"/>
    <x v="398"/>
    <x v="0"/>
    <x v="0"/>
    <x v="3"/>
    <x v="3"/>
    <x v="3"/>
  </r>
  <r>
    <x v="418"/>
    <x v="32"/>
    <x v="418"/>
    <x v="249"/>
    <x v="412"/>
    <x v="263"/>
    <x v="0"/>
    <x v="323"/>
    <x v="314"/>
    <x v="0"/>
    <x v="0"/>
    <x v="396"/>
    <x v="399"/>
    <x v="0"/>
    <x v="0"/>
    <x v="4"/>
    <x v="4"/>
    <x v="4"/>
  </r>
  <r>
    <x v="419"/>
    <x v="415"/>
    <x v="419"/>
    <x v="250"/>
    <x v="413"/>
    <x v="152"/>
    <x v="1"/>
    <x v="42"/>
    <x v="315"/>
    <x v="1"/>
    <x v="1"/>
    <x v="397"/>
    <x v="348"/>
    <x v="0"/>
    <x v="0"/>
    <x v="2"/>
    <x v="2"/>
    <x v="2"/>
  </r>
  <r>
    <x v="420"/>
    <x v="416"/>
    <x v="420"/>
    <x v="92"/>
    <x v="414"/>
    <x v="21"/>
    <x v="1"/>
    <x v="379"/>
    <x v="115"/>
    <x v="1"/>
    <x v="1"/>
    <x v="398"/>
    <x v="400"/>
    <x v="0"/>
    <x v="0"/>
    <x v="3"/>
    <x v="3"/>
    <x v="3"/>
  </r>
  <r>
    <x v="421"/>
    <x v="417"/>
    <x v="421"/>
    <x v="151"/>
    <x v="415"/>
    <x v="106"/>
    <x v="0"/>
    <x v="380"/>
    <x v="316"/>
    <x v="1"/>
    <x v="1"/>
    <x v="399"/>
    <x v="401"/>
    <x v="0"/>
    <x v="1"/>
    <x v="2"/>
    <x v="8"/>
    <x v="8"/>
  </r>
  <r>
    <x v="422"/>
    <x v="418"/>
    <x v="422"/>
    <x v="251"/>
    <x v="416"/>
    <x v="264"/>
    <x v="1"/>
    <x v="381"/>
    <x v="317"/>
    <x v="1"/>
    <x v="1"/>
    <x v="400"/>
    <x v="402"/>
    <x v="0"/>
    <x v="1"/>
    <x v="3"/>
    <x v="3"/>
    <x v="3"/>
  </r>
  <r>
    <x v="423"/>
    <x v="419"/>
    <x v="423"/>
    <x v="252"/>
    <x v="417"/>
    <x v="139"/>
    <x v="0"/>
    <x v="382"/>
    <x v="318"/>
    <x v="1"/>
    <x v="1"/>
    <x v="116"/>
    <x v="403"/>
    <x v="0"/>
    <x v="1"/>
    <x v="0"/>
    <x v="0"/>
    <x v="0"/>
  </r>
  <r>
    <x v="424"/>
    <x v="420"/>
    <x v="424"/>
    <x v="135"/>
    <x v="418"/>
    <x v="246"/>
    <x v="0"/>
    <x v="383"/>
    <x v="100"/>
    <x v="1"/>
    <x v="1"/>
    <x v="401"/>
    <x v="404"/>
    <x v="0"/>
    <x v="0"/>
    <x v="1"/>
    <x v="7"/>
    <x v="7"/>
  </r>
  <r>
    <x v="425"/>
    <x v="421"/>
    <x v="425"/>
    <x v="50"/>
    <x v="419"/>
    <x v="265"/>
    <x v="1"/>
    <x v="384"/>
    <x v="45"/>
    <x v="1"/>
    <x v="1"/>
    <x v="402"/>
    <x v="405"/>
    <x v="0"/>
    <x v="0"/>
    <x v="7"/>
    <x v="14"/>
    <x v="14"/>
  </r>
  <r>
    <x v="426"/>
    <x v="422"/>
    <x v="426"/>
    <x v="37"/>
    <x v="420"/>
    <x v="266"/>
    <x v="1"/>
    <x v="385"/>
    <x v="319"/>
    <x v="1"/>
    <x v="1"/>
    <x v="403"/>
    <x v="406"/>
    <x v="0"/>
    <x v="0"/>
    <x v="3"/>
    <x v="3"/>
    <x v="3"/>
  </r>
  <r>
    <x v="427"/>
    <x v="423"/>
    <x v="427"/>
    <x v="253"/>
    <x v="421"/>
    <x v="23"/>
    <x v="1"/>
    <x v="386"/>
    <x v="320"/>
    <x v="1"/>
    <x v="1"/>
    <x v="404"/>
    <x v="407"/>
    <x v="0"/>
    <x v="1"/>
    <x v="3"/>
    <x v="3"/>
    <x v="3"/>
  </r>
  <r>
    <x v="428"/>
    <x v="424"/>
    <x v="428"/>
    <x v="254"/>
    <x v="422"/>
    <x v="151"/>
    <x v="0"/>
    <x v="387"/>
    <x v="321"/>
    <x v="1"/>
    <x v="1"/>
    <x v="405"/>
    <x v="408"/>
    <x v="0"/>
    <x v="0"/>
    <x v="4"/>
    <x v="10"/>
    <x v="10"/>
  </r>
  <r>
    <x v="429"/>
    <x v="425"/>
    <x v="429"/>
    <x v="255"/>
    <x v="423"/>
    <x v="223"/>
    <x v="3"/>
    <x v="325"/>
    <x v="322"/>
    <x v="1"/>
    <x v="1"/>
    <x v="406"/>
    <x v="409"/>
    <x v="0"/>
    <x v="1"/>
    <x v="7"/>
    <x v="14"/>
    <x v="14"/>
  </r>
  <r>
    <x v="430"/>
    <x v="426"/>
    <x v="430"/>
    <x v="32"/>
    <x v="424"/>
    <x v="240"/>
    <x v="0"/>
    <x v="388"/>
    <x v="286"/>
    <x v="1"/>
    <x v="1"/>
    <x v="407"/>
    <x v="410"/>
    <x v="0"/>
    <x v="0"/>
    <x v="3"/>
    <x v="3"/>
    <x v="3"/>
  </r>
  <r>
    <x v="431"/>
    <x v="427"/>
    <x v="431"/>
    <x v="135"/>
    <x v="425"/>
    <x v="267"/>
    <x v="1"/>
    <x v="389"/>
    <x v="115"/>
    <x v="1"/>
    <x v="1"/>
    <x v="408"/>
    <x v="312"/>
    <x v="1"/>
    <x v="0"/>
    <x v="3"/>
    <x v="3"/>
    <x v="3"/>
  </r>
  <r>
    <x v="432"/>
    <x v="428"/>
    <x v="432"/>
    <x v="106"/>
    <x v="426"/>
    <x v="140"/>
    <x v="0"/>
    <x v="390"/>
    <x v="222"/>
    <x v="1"/>
    <x v="1"/>
    <x v="409"/>
    <x v="411"/>
    <x v="0"/>
    <x v="0"/>
    <x v="3"/>
    <x v="3"/>
    <x v="3"/>
  </r>
  <r>
    <x v="433"/>
    <x v="429"/>
    <x v="433"/>
    <x v="256"/>
    <x v="427"/>
    <x v="157"/>
    <x v="0"/>
    <x v="85"/>
    <x v="323"/>
    <x v="1"/>
    <x v="1"/>
    <x v="410"/>
    <x v="412"/>
    <x v="0"/>
    <x v="1"/>
    <x v="4"/>
    <x v="4"/>
    <x v="4"/>
  </r>
  <r>
    <x v="434"/>
    <x v="430"/>
    <x v="434"/>
    <x v="91"/>
    <x v="315"/>
    <x v="126"/>
    <x v="3"/>
    <x v="391"/>
    <x v="234"/>
    <x v="0"/>
    <x v="0"/>
    <x v="411"/>
    <x v="413"/>
    <x v="1"/>
    <x v="0"/>
    <x v="3"/>
    <x v="3"/>
    <x v="3"/>
  </r>
  <r>
    <x v="435"/>
    <x v="431"/>
    <x v="435"/>
    <x v="257"/>
    <x v="428"/>
    <x v="268"/>
    <x v="1"/>
    <x v="206"/>
    <x v="324"/>
    <x v="6"/>
    <x v="6"/>
    <x v="412"/>
    <x v="414"/>
    <x v="0"/>
    <x v="1"/>
    <x v="3"/>
    <x v="3"/>
    <x v="3"/>
  </r>
  <r>
    <x v="436"/>
    <x v="432"/>
    <x v="436"/>
    <x v="81"/>
    <x v="429"/>
    <x v="269"/>
    <x v="1"/>
    <x v="392"/>
    <x v="61"/>
    <x v="1"/>
    <x v="1"/>
    <x v="413"/>
    <x v="354"/>
    <x v="0"/>
    <x v="0"/>
    <x v="1"/>
    <x v="17"/>
    <x v="17"/>
  </r>
  <r>
    <x v="437"/>
    <x v="433"/>
    <x v="437"/>
    <x v="32"/>
    <x v="430"/>
    <x v="152"/>
    <x v="1"/>
    <x v="393"/>
    <x v="325"/>
    <x v="1"/>
    <x v="1"/>
    <x v="414"/>
    <x v="415"/>
    <x v="0"/>
    <x v="1"/>
    <x v="4"/>
    <x v="10"/>
    <x v="10"/>
  </r>
  <r>
    <x v="438"/>
    <x v="434"/>
    <x v="438"/>
    <x v="111"/>
    <x v="431"/>
    <x v="227"/>
    <x v="1"/>
    <x v="394"/>
    <x v="326"/>
    <x v="1"/>
    <x v="1"/>
    <x v="415"/>
    <x v="416"/>
    <x v="0"/>
    <x v="0"/>
    <x v="3"/>
    <x v="3"/>
    <x v="3"/>
  </r>
  <r>
    <x v="439"/>
    <x v="435"/>
    <x v="439"/>
    <x v="258"/>
    <x v="432"/>
    <x v="270"/>
    <x v="1"/>
    <x v="112"/>
    <x v="327"/>
    <x v="1"/>
    <x v="1"/>
    <x v="416"/>
    <x v="417"/>
    <x v="0"/>
    <x v="0"/>
    <x v="4"/>
    <x v="22"/>
    <x v="22"/>
  </r>
  <r>
    <x v="440"/>
    <x v="436"/>
    <x v="440"/>
    <x v="259"/>
    <x v="433"/>
    <x v="62"/>
    <x v="1"/>
    <x v="395"/>
    <x v="328"/>
    <x v="1"/>
    <x v="1"/>
    <x v="417"/>
    <x v="418"/>
    <x v="0"/>
    <x v="0"/>
    <x v="4"/>
    <x v="19"/>
    <x v="19"/>
  </r>
  <r>
    <x v="441"/>
    <x v="437"/>
    <x v="441"/>
    <x v="260"/>
    <x v="434"/>
    <x v="92"/>
    <x v="0"/>
    <x v="396"/>
    <x v="235"/>
    <x v="1"/>
    <x v="1"/>
    <x v="418"/>
    <x v="419"/>
    <x v="0"/>
    <x v="0"/>
    <x v="2"/>
    <x v="8"/>
    <x v="8"/>
  </r>
  <r>
    <x v="442"/>
    <x v="438"/>
    <x v="442"/>
    <x v="91"/>
    <x v="435"/>
    <x v="271"/>
    <x v="1"/>
    <x v="397"/>
    <x v="182"/>
    <x v="6"/>
    <x v="6"/>
    <x v="419"/>
    <x v="420"/>
    <x v="0"/>
    <x v="0"/>
    <x v="3"/>
    <x v="3"/>
    <x v="3"/>
  </r>
  <r>
    <x v="443"/>
    <x v="439"/>
    <x v="443"/>
    <x v="29"/>
    <x v="436"/>
    <x v="230"/>
    <x v="3"/>
    <x v="398"/>
    <x v="329"/>
    <x v="1"/>
    <x v="1"/>
    <x v="420"/>
    <x v="421"/>
    <x v="0"/>
    <x v="0"/>
    <x v="3"/>
    <x v="3"/>
    <x v="3"/>
  </r>
  <r>
    <x v="444"/>
    <x v="347"/>
    <x v="444"/>
    <x v="8"/>
    <x v="437"/>
    <x v="272"/>
    <x v="1"/>
    <x v="399"/>
    <x v="102"/>
    <x v="1"/>
    <x v="1"/>
    <x v="421"/>
    <x v="422"/>
    <x v="0"/>
    <x v="1"/>
    <x v="1"/>
    <x v="7"/>
    <x v="7"/>
  </r>
  <r>
    <x v="445"/>
    <x v="440"/>
    <x v="445"/>
    <x v="118"/>
    <x v="438"/>
    <x v="273"/>
    <x v="1"/>
    <x v="400"/>
    <x v="73"/>
    <x v="1"/>
    <x v="1"/>
    <x v="422"/>
    <x v="423"/>
    <x v="0"/>
    <x v="1"/>
    <x v="3"/>
    <x v="3"/>
    <x v="3"/>
  </r>
  <r>
    <x v="446"/>
    <x v="441"/>
    <x v="446"/>
    <x v="85"/>
    <x v="439"/>
    <x v="274"/>
    <x v="0"/>
    <x v="401"/>
    <x v="129"/>
    <x v="1"/>
    <x v="1"/>
    <x v="423"/>
    <x v="424"/>
    <x v="0"/>
    <x v="0"/>
    <x v="2"/>
    <x v="8"/>
    <x v="8"/>
  </r>
  <r>
    <x v="447"/>
    <x v="442"/>
    <x v="447"/>
    <x v="261"/>
    <x v="440"/>
    <x v="64"/>
    <x v="3"/>
    <x v="402"/>
    <x v="330"/>
    <x v="4"/>
    <x v="4"/>
    <x v="424"/>
    <x v="425"/>
    <x v="0"/>
    <x v="0"/>
    <x v="4"/>
    <x v="19"/>
    <x v="19"/>
  </r>
  <r>
    <x v="448"/>
    <x v="443"/>
    <x v="448"/>
    <x v="262"/>
    <x v="441"/>
    <x v="275"/>
    <x v="0"/>
    <x v="403"/>
    <x v="331"/>
    <x v="1"/>
    <x v="1"/>
    <x v="425"/>
    <x v="426"/>
    <x v="0"/>
    <x v="1"/>
    <x v="6"/>
    <x v="11"/>
    <x v="11"/>
  </r>
  <r>
    <x v="449"/>
    <x v="444"/>
    <x v="449"/>
    <x v="79"/>
    <x v="442"/>
    <x v="276"/>
    <x v="1"/>
    <x v="404"/>
    <x v="99"/>
    <x v="3"/>
    <x v="3"/>
    <x v="426"/>
    <x v="427"/>
    <x v="0"/>
    <x v="0"/>
    <x v="6"/>
    <x v="11"/>
    <x v="11"/>
  </r>
  <r>
    <x v="450"/>
    <x v="445"/>
    <x v="450"/>
    <x v="0"/>
    <x v="443"/>
    <x v="166"/>
    <x v="0"/>
    <x v="405"/>
    <x v="49"/>
    <x v="0"/>
    <x v="0"/>
    <x v="427"/>
    <x v="428"/>
    <x v="0"/>
    <x v="0"/>
    <x v="4"/>
    <x v="10"/>
    <x v="10"/>
  </r>
  <r>
    <x v="451"/>
    <x v="446"/>
    <x v="451"/>
    <x v="263"/>
    <x v="444"/>
    <x v="152"/>
    <x v="1"/>
    <x v="65"/>
    <x v="332"/>
    <x v="1"/>
    <x v="1"/>
    <x v="428"/>
    <x v="429"/>
    <x v="0"/>
    <x v="0"/>
    <x v="1"/>
    <x v="1"/>
    <x v="1"/>
  </r>
  <r>
    <x v="452"/>
    <x v="447"/>
    <x v="452"/>
    <x v="73"/>
    <x v="445"/>
    <x v="154"/>
    <x v="0"/>
    <x v="406"/>
    <x v="249"/>
    <x v="1"/>
    <x v="1"/>
    <x v="429"/>
    <x v="430"/>
    <x v="0"/>
    <x v="0"/>
    <x v="4"/>
    <x v="6"/>
    <x v="6"/>
  </r>
  <r>
    <x v="453"/>
    <x v="448"/>
    <x v="453"/>
    <x v="264"/>
    <x v="446"/>
    <x v="277"/>
    <x v="0"/>
    <x v="309"/>
    <x v="333"/>
    <x v="1"/>
    <x v="1"/>
    <x v="411"/>
    <x v="431"/>
    <x v="0"/>
    <x v="0"/>
    <x v="4"/>
    <x v="22"/>
    <x v="22"/>
  </r>
  <r>
    <x v="454"/>
    <x v="449"/>
    <x v="454"/>
    <x v="220"/>
    <x v="447"/>
    <x v="262"/>
    <x v="0"/>
    <x v="407"/>
    <x v="334"/>
    <x v="1"/>
    <x v="1"/>
    <x v="430"/>
    <x v="432"/>
    <x v="0"/>
    <x v="1"/>
    <x v="4"/>
    <x v="6"/>
    <x v="6"/>
  </r>
  <r>
    <x v="455"/>
    <x v="450"/>
    <x v="455"/>
    <x v="265"/>
    <x v="448"/>
    <x v="103"/>
    <x v="1"/>
    <x v="408"/>
    <x v="335"/>
    <x v="1"/>
    <x v="1"/>
    <x v="431"/>
    <x v="433"/>
    <x v="0"/>
    <x v="0"/>
    <x v="3"/>
    <x v="3"/>
    <x v="3"/>
  </r>
  <r>
    <x v="456"/>
    <x v="451"/>
    <x v="456"/>
    <x v="266"/>
    <x v="449"/>
    <x v="278"/>
    <x v="1"/>
    <x v="409"/>
    <x v="336"/>
    <x v="1"/>
    <x v="1"/>
    <x v="432"/>
    <x v="434"/>
    <x v="0"/>
    <x v="1"/>
    <x v="1"/>
    <x v="7"/>
    <x v="7"/>
  </r>
  <r>
    <x v="457"/>
    <x v="452"/>
    <x v="457"/>
    <x v="92"/>
    <x v="450"/>
    <x v="201"/>
    <x v="0"/>
    <x v="410"/>
    <x v="337"/>
    <x v="1"/>
    <x v="1"/>
    <x v="433"/>
    <x v="435"/>
    <x v="0"/>
    <x v="0"/>
    <x v="3"/>
    <x v="3"/>
    <x v="3"/>
  </r>
  <r>
    <x v="458"/>
    <x v="453"/>
    <x v="458"/>
    <x v="267"/>
    <x v="451"/>
    <x v="279"/>
    <x v="1"/>
    <x v="369"/>
    <x v="338"/>
    <x v="1"/>
    <x v="1"/>
    <x v="434"/>
    <x v="436"/>
    <x v="0"/>
    <x v="0"/>
    <x v="3"/>
    <x v="3"/>
    <x v="3"/>
  </r>
  <r>
    <x v="459"/>
    <x v="454"/>
    <x v="459"/>
    <x v="9"/>
    <x v="452"/>
    <x v="50"/>
    <x v="0"/>
    <x v="411"/>
    <x v="339"/>
    <x v="1"/>
    <x v="1"/>
    <x v="435"/>
    <x v="437"/>
    <x v="0"/>
    <x v="0"/>
    <x v="4"/>
    <x v="4"/>
    <x v="4"/>
  </r>
  <r>
    <x v="460"/>
    <x v="455"/>
    <x v="460"/>
    <x v="166"/>
    <x v="453"/>
    <x v="248"/>
    <x v="1"/>
    <x v="412"/>
    <x v="126"/>
    <x v="1"/>
    <x v="1"/>
    <x v="8"/>
    <x v="438"/>
    <x v="0"/>
    <x v="0"/>
    <x v="3"/>
    <x v="3"/>
    <x v="3"/>
  </r>
  <r>
    <x v="461"/>
    <x v="456"/>
    <x v="461"/>
    <x v="268"/>
    <x v="454"/>
    <x v="280"/>
    <x v="1"/>
    <x v="217"/>
    <x v="340"/>
    <x v="1"/>
    <x v="1"/>
    <x v="436"/>
    <x v="439"/>
    <x v="0"/>
    <x v="0"/>
    <x v="4"/>
    <x v="6"/>
    <x v="6"/>
  </r>
  <r>
    <x v="462"/>
    <x v="457"/>
    <x v="462"/>
    <x v="269"/>
    <x v="455"/>
    <x v="137"/>
    <x v="0"/>
    <x v="413"/>
    <x v="341"/>
    <x v="1"/>
    <x v="1"/>
    <x v="385"/>
    <x v="440"/>
    <x v="0"/>
    <x v="0"/>
    <x v="6"/>
    <x v="20"/>
    <x v="20"/>
  </r>
  <r>
    <x v="463"/>
    <x v="458"/>
    <x v="463"/>
    <x v="270"/>
    <x v="456"/>
    <x v="66"/>
    <x v="1"/>
    <x v="414"/>
    <x v="342"/>
    <x v="1"/>
    <x v="1"/>
    <x v="437"/>
    <x v="441"/>
    <x v="0"/>
    <x v="0"/>
    <x v="4"/>
    <x v="10"/>
    <x v="10"/>
  </r>
  <r>
    <x v="464"/>
    <x v="459"/>
    <x v="464"/>
    <x v="271"/>
    <x v="457"/>
    <x v="281"/>
    <x v="1"/>
    <x v="224"/>
    <x v="343"/>
    <x v="1"/>
    <x v="1"/>
    <x v="438"/>
    <x v="442"/>
    <x v="0"/>
    <x v="0"/>
    <x v="3"/>
    <x v="3"/>
    <x v="3"/>
  </r>
  <r>
    <x v="465"/>
    <x v="460"/>
    <x v="465"/>
    <x v="53"/>
    <x v="458"/>
    <x v="282"/>
    <x v="1"/>
    <x v="415"/>
    <x v="175"/>
    <x v="1"/>
    <x v="1"/>
    <x v="439"/>
    <x v="443"/>
    <x v="0"/>
    <x v="0"/>
    <x v="5"/>
    <x v="18"/>
    <x v="18"/>
  </r>
  <r>
    <x v="466"/>
    <x v="461"/>
    <x v="466"/>
    <x v="272"/>
    <x v="459"/>
    <x v="22"/>
    <x v="1"/>
    <x v="416"/>
    <x v="344"/>
    <x v="1"/>
    <x v="1"/>
    <x v="440"/>
    <x v="444"/>
    <x v="0"/>
    <x v="1"/>
    <x v="2"/>
    <x v="8"/>
    <x v="8"/>
  </r>
  <r>
    <x v="467"/>
    <x v="462"/>
    <x v="467"/>
    <x v="1"/>
    <x v="460"/>
    <x v="283"/>
    <x v="1"/>
    <x v="246"/>
    <x v="279"/>
    <x v="0"/>
    <x v="0"/>
    <x v="441"/>
    <x v="445"/>
    <x v="0"/>
    <x v="1"/>
    <x v="2"/>
    <x v="2"/>
    <x v="2"/>
  </r>
  <r>
    <x v="468"/>
    <x v="463"/>
    <x v="468"/>
    <x v="220"/>
    <x v="461"/>
    <x v="20"/>
    <x v="0"/>
    <x v="417"/>
    <x v="36"/>
    <x v="1"/>
    <x v="1"/>
    <x v="442"/>
    <x v="368"/>
    <x v="0"/>
    <x v="0"/>
    <x v="3"/>
    <x v="3"/>
    <x v="3"/>
  </r>
  <r>
    <x v="469"/>
    <x v="464"/>
    <x v="469"/>
    <x v="36"/>
    <x v="462"/>
    <x v="247"/>
    <x v="1"/>
    <x v="418"/>
    <x v="122"/>
    <x v="1"/>
    <x v="1"/>
    <x v="443"/>
    <x v="446"/>
    <x v="0"/>
    <x v="0"/>
    <x v="4"/>
    <x v="6"/>
    <x v="6"/>
  </r>
  <r>
    <x v="470"/>
    <x v="465"/>
    <x v="470"/>
    <x v="136"/>
    <x v="463"/>
    <x v="217"/>
    <x v="1"/>
    <x v="96"/>
    <x v="345"/>
    <x v="1"/>
    <x v="1"/>
    <x v="315"/>
    <x v="447"/>
    <x v="0"/>
    <x v="0"/>
    <x v="2"/>
    <x v="8"/>
    <x v="8"/>
  </r>
  <r>
    <x v="471"/>
    <x v="197"/>
    <x v="471"/>
    <x v="33"/>
    <x v="464"/>
    <x v="284"/>
    <x v="1"/>
    <x v="380"/>
    <x v="346"/>
    <x v="4"/>
    <x v="4"/>
    <x v="444"/>
    <x v="448"/>
    <x v="0"/>
    <x v="1"/>
    <x v="0"/>
    <x v="0"/>
    <x v="0"/>
  </r>
  <r>
    <x v="472"/>
    <x v="466"/>
    <x v="472"/>
    <x v="273"/>
    <x v="465"/>
    <x v="110"/>
    <x v="0"/>
    <x v="419"/>
    <x v="347"/>
    <x v="1"/>
    <x v="1"/>
    <x v="445"/>
    <x v="178"/>
    <x v="0"/>
    <x v="0"/>
    <x v="1"/>
    <x v="1"/>
    <x v="1"/>
  </r>
  <r>
    <x v="473"/>
    <x v="467"/>
    <x v="473"/>
    <x v="92"/>
    <x v="466"/>
    <x v="51"/>
    <x v="1"/>
    <x v="420"/>
    <x v="88"/>
    <x v="1"/>
    <x v="1"/>
    <x v="446"/>
    <x v="449"/>
    <x v="0"/>
    <x v="0"/>
    <x v="1"/>
    <x v="5"/>
    <x v="5"/>
  </r>
  <r>
    <x v="474"/>
    <x v="468"/>
    <x v="474"/>
    <x v="220"/>
    <x v="75"/>
    <x v="285"/>
    <x v="1"/>
    <x v="421"/>
    <x v="23"/>
    <x v="1"/>
    <x v="1"/>
    <x v="447"/>
    <x v="450"/>
    <x v="0"/>
    <x v="0"/>
    <x v="4"/>
    <x v="19"/>
    <x v="19"/>
  </r>
  <r>
    <x v="475"/>
    <x v="469"/>
    <x v="475"/>
    <x v="71"/>
    <x v="467"/>
    <x v="226"/>
    <x v="1"/>
    <x v="422"/>
    <x v="57"/>
    <x v="1"/>
    <x v="1"/>
    <x v="448"/>
    <x v="451"/>
    <x v="0"/>
    <x v="1"/>
    <x v="5"/>
    <x v="18"/>
    <x v="18"/>
  </r>
  <r>
    <x v="476"/>
    <x v="470"/>
    <x v="476"/>
    <x v="274"/>
    <x v="468"/>
    <x v="286"/>
    <x v="0"/>
    <x v="200"/>
    <x v="348"/>
    <x v="1"/>
    <x v="1"/>
    <x v="342"/>
    <x v="452"/>
    <x v="0"/>
    <x v="0"/>
    <x v="5"/>
    <x v="13"/>
    <x v="13"/>
  </r>
  <r>
    <x v="477"/>
    <x v="471"/>
    <x v="477"/>
    <x v="275"/>
    <x v="469"/>
    <x v="157"/>
    <x v="0"/>
    <x v="423"/>
    <x v="86"/>
    <x v="1"/>
    <x v="1"/>
    <x v="449"/>
    <x v="453"/>
    <x v="0"/>
    <x v="0"/>
    <x v="4"/>
    <x v="22"/>
    <x v="22"/>
  </r>
  <r>
    <x v="478"/>
    <x v="472"/>
    <x v="478"/>
    <x v="276"/>
    <x v="470"/>
    <x v="60"/>
    <x v="1"/>
    <x v="170"/>
    <x v="349"/>
    <x v="1"/>
    <x v="1"/>
    <x v="450"/>
    <x v="454"/>
    <x v="0"/>
    <x v="0"/>
    <x v="2"/>
    <x v="8"/>
    <x v="8"/>
  </r>
  <r>
    <x v="479"/>
    <x v="473"/>
    <x v="479"/>
    <x v="166"/>
    <x v="471"/>
    <x v="287"/>
    <x v="1"/>
    <x v="424"/>
    <x v="350"/>
    <x v="4"/>
    <x v="4"/>
    <x v="451"/>
    <x v="455"/>
    <x v="0"/>
    <x v="0"/>
    <x v="0"/>
    <x v="0"/>
    <x v="0"/>
  </r>
  <r>
    <x v="480"/>
    <x v="474"/>
    <x v="480"/>
    <x v="133"/>
    <x v="472"/>
    <x v="114"/>
    <x v="1"/>
    <x v="425"/>
    <x v="215"/>
    <x v="1"/>
    <x v="1"/>
    <x v="452"/>
    <x v="456"/>
    <x v="0"/>
    <x v="1"/>
    <x v="7"/>
    <x v="14"/>
    <x v="14"/>
  </r>
  <r>
    <x v="481"/>
    <x v="475"/>
    <x v="481"/>
    <x v="277"/>
    <x v="473"/>
    <x v="288"/>
    <x v="0"/>
    <x v="426"/>
    <x v="351"/>
    <x v="1"/>
    <x v="1"/>
    <x v="453"/>
    <x v="457"/>
    <x v="0"/>
    <x v="1"/>
    <x v="3"/>
    <x v="3"/>
    <x v="3"/>
  </r>
  <r>
    <x v="482"/>
    <x v="476"/>
    <x v="482"/>
    <x v="3"/>
    <x v="474"/>
    <x v="210"/>
    <x v="0"/>
    <x v="427"/>
    <x v="352"/>
    <x v="1"/>
    <x v="1"/>
    <x v="454"/>
    <x v="458"/>
    <x v="0"/>
    <x v="1"/>
    <x v="5"/>
    <x v="13"/>
    <x v="13"/>
  </r>
  <r>
    <x v="483"/>
    <x v="477"/>
    <x v="483"/>
    <x v="278"/>
    <x v="475"/>
    <x v="132"/>
    <x v="0"/>
    <x v="428"/>
    <x v="353"/>
    <x v="1"/>
    <x v="1"/>
    <x v="455"/>
    <x v="459"/>
    <x v="0"/>
    <x v="0"/>
    <x v="3"/>
    <x v="3"/>
    <x v="3"/>
  </r>
  <r>
    <x v="484"/>
    <x v="478"/>
    <x v="484"/>
    <x v="241"/>
    <x v="476"/>
    <x v="172"/>
    <x v="1"/>
    <x v="291"/>
    <x v="354"/>
    <x v="4"/>
    <x v="4"/>
    <x v="456"/>
    <x v="460"/>
    <x v="0"/>
    <x v="1"/>
    <x v="0"/>
    <x v="0"/>
    <x v="0"/>
  </r>
  <r>
    <x v="485"/>
    <x v="479"/>
    <x v="485"/>
    <x v="279"/>
    <x v="477"/>
    <x v="137"/>
    <x v="0"/>
    <x v="429"/>
    <x v="355"/>
    <x v="4"/>
    <x v="4"/>
    <x v="457"/>
    <x v="461"/>
    <x v="0"/>
    <x v="0"/>
    <x v="3"/>
    <x v="3"/>
    <x v="3"/>
  </r>
  <r>
    <x v="486"/>
    <x v="480"/>
    <x v="486"/>
    <x v="5"/>
    <x v="478"/>
    <x v="245"/>
    <x v="0"/>
    <x v="430"/>
    <x v="356"/>
    <x v="4"/>
    <x v="4"/>
    <x v="458"/>
    <x v="462"/>
    <x v="0"/>
    <x v="1"/>
    <x v="5"/>
    <x v="18"/>
    <x v="18"/>
  </r>
  <r>
    <x v="487"/>
    <x v="481"/>
    <x v="487"/>
    <x v="280"/>
    <x v="479"/>
    <x v="227"/>
    <x v="1"/>
    <x v="431"/>
    <x v="357"/>
    <x v="1"/>
    <x v="1"/>
    <x v="459"/>
    <x v="463"/>
    <x v="0"/>
    <x v="0"/>
    <x v="3"/>
    <x v="3"/>
    <x v="3"/>
  </r>
  <r>
    <x v="488"/>
    <x v="482"/>
    <x v="488"/>
    <x v="98"/>
    <x v="480"/>
    <x v="128"/>
    <x v="1"/>
    <x v="432"/>
    <x v="127"/>
    <x v="1"/>
    <x v="1"/>
    <x v="460"/>
    <x v="464"/>
    <x v="0"/>
    <x v="0"/>
    <x v="3"/>
    <x v="3"/>
    <x v="3"/>
  </r>
  <r>
    <x v="489"/>
    <x v="483"/>
    <x v="489"/>
    <x v="243"/>
    <x v="481"/>
    <x v="121"/>
    <x v="1"/>
    <x v="433"/>
    <x v="72"/>
    <x v="6"/>
    <x v="6"/>
    <x v="461"/>
    <x v="465"/>
    <x v="0"/>
    <x v="0"/>
    <x v="2"/>
    <x v="8"/>
    <x v="8"/>
  </r>
  <r>
    <x v="490"/>
    <x v="484"/>
    <x v="490"/>
    <x v="166"/>
    <x v="482"/>
    <x v="267"/>
    <x v="1"/>
    <x v="434"/>
    <x v="358"/>
    <x v="1"/>
    <x v="1"/>
    <x v="462"/>
    <x v="466"/>
    <x v="0"/>
    <x v="0"/>
    <x v="8"/>
    <x v="23"/>
    <x v="23"/>
  </r>
  <r>
    <x v="491"/>
    <x v="485"/>
    <x v="491"/>
    <x v="281"/>
    <x v="483"/>
    <x v="289"/>
    <x v="1"/>
    <x v="435"/>
    <x v="120"/>
    <x v="1"/>
    <x v="1"/>
    <x v="463"/>
    <x v="467"/>
    <x v="0"/>
    <x v="1"/>
    <x v="0"/>
    <x v="0"/>
    <x v="0"/>
  </r>
  <r>
    <x v="492"/>
    <x v="486"/>
    <x v="492"/>
    <x v="255"/>
    <x v="484"/>
    <x v="64"/>
    <x v="3"/>
    <x v="436"/>
    <x v="359"/>
    <x v="1"/>
    <x v="1"/>
    <x v="464"/>
    <x v="468"/>
    <x v="1"/>
    <x v="1"/>
    <x v="4"/>
    <x v="12"/>
    <x v="12"/>
  </r>
  <r>
    <x v="493"/>
    <x v="487"/>
    <x v="493"/>
    <x v="79"/>
    <x v="485"/>
    <x v="290"/>
    <x v="1"/>
    <x v="437"/>
    <x v="251"/>
    <x v="1"/>
    <x v="1"/>
    <x v="465"/>
    <x v="469"/>
    <x v="0"/>
    <x v="0"/>
    <x v="7"/>
    <x v="14"/>
    <x v="14"/>
  </r>
  <r>
    <x v="494"/>
    <x v="488"/>
    <x v="494"/>
    <x v="186"/>
    <x v="486"/>
    <x v="291"/>
    <x v="1"/>
    <x v="438"/>
    <x v="360"/>
    <x v="1"/>
    <x v="1"/>
    <x v="466"/>
    <x v="470"/>
    <x v="0"/>
    <x v="0"/>
    <x v="2"/>
    <x v="8"/>
    <x v="8"/>
  </r>
  <r>
    <x v="495"/>
    <x v="489"/>
    <x v="495"/>
    <x v="170"/>
    <x v="487"/>
    <x v="292"/>
    <x v="1"/>
    <x v="439"/>
    <x v="135"/>
    <x v="3"/>
    <x v="3"/>
    <x v="467"/>
    <x v="471"/>
    <x v="0"/>
    <x v="0"/>
    <x v="3"/>
    <x v="3"/>
    <x v="3"/>
  </r>
  <r>
    <x v="496"/>
    <x v="490"/>
    <x v="496"/>
    <x v="282"/>
    <x v="488"/>
    <x v="89"/>
    <x v="0"/>
    <x v="440"/>
    <x v="71"/>
    <x v="1"/>
    <x v="1"/>
    <x v="468"/>
    <x v="472"/>
    <x v="0"/>
    <x v="0"/>
    <x v="4"/>
    <x v="10"/>
    <x v="10"/>
  </r>
  <r>
    <x v="497"/>
    <x v="491"/>
    <x v="497"/>
    <x v="122"/>
    <x v="489"/>
    <x v="49"/>
    <x v="0"/>
    <x v="441"/>
    <x v="53"/>
    <x v="1"/>
    <x v="1"/>
    <x v="469"/>
    <x v="473"/>
    <x v="0"/>
    <x v="1"/>
    <x v="2"/>
    <x v="8"/>
    <x v="8"/>
  </r>
  <r>
    <x v="498"/>
    <x v="492"/>
    <x v="498"/>
    <x v="283"/>
    <x v="490"/>
    <x v="64"/>
    <x v="0"/>
    <x v="442"/>
    <x v="361"/>
    <x v="3"/>
    <x v="3"/>
    <x v="470"/>
    <x v="474"/>
    <x v="0"/>
    <x v="0"/>
    <x v="2"/>
    <x v="2"/>
    <x v="2"/>
  </r>
  <r>
    <x v="499"/>
    <x v="493"/>
    <x v="499"/>
    <x v="284"/>
    <x v="491"/>
    <x v="11"/>
    <x v="0"/>
    <x v="32"/>
    <x v="362"/>
    <x v="1"/>
    <x v="1"/>
    <x v="471"/>
    <x v="475"/>
    <x v="0"/>
    <x v="1"/>
    <x v="4"/>
    <x v="4"/>
    <x v="4"/>
  </r>
  <r>
    <x v="500"/>
    <x v="494"/>
    <x v="500"/>
    <x v="0"/>
    <x v="0"/>
    <x v="0"/>
    <x v="0"/>
    <x v="0"/>
    <x v="0"/>
    <x v="1"/>
    <x v="1"/>
    <x v="472"/>
    <x v="380"/>
    <x v="0"/>
    <x v="1"/>
    <x v="3"/>
    <x v="3"/>
    <x v="3"/>
  </r>
  <r>
    <x v="501"/>
    <x v="495"/>
    <x v="501"/>
    <x v="285"/>
    <x v="492"/>
    <x v="72"/>
    <x v="0"/>
    <x v="443"/>
    <x v="363"/>
    <x v="1"/>
    <x v="1"/>
    <x v="473"/>
    <x v="353"/>
    <x v="0"/>
    <x v="0"/>
    <x v="4"/>
    <x v="4"/>
    <x v="4"/>
  </r>
  <r>
    <x v="502"/>
    <x v="212"/>
    <x v="502"/>
    <x v="81"/>
    <x v="493"/>
    <x v="293"/>
    <x v="1"/>
    <x v="444"/>
    <x v="129"/>
    <x v="2"/>
    <x v="2"/>
    <x v="474"/>
    <x v="476"/>
    <x v="0"/>
    <x v="1"/>
    <x v="6"/>
    <x v="11"/>
    <x v="11"/>
  </r>
  <r>
    <x v="503"/>
    <x v="496"/>
    <x v="503"/>
    <x v="286"/>
    <x v="494"/>
    <x v="294"/>
    <x v="1"/>
    <x v="445"/>
    <x v="364"/>
    <x v="1"/>
    <x v="1"/>
    <x v="72"/>
    <x v="477"/>
    <x v="0"/>
    <x v="0"/>
    <x v="4"/>
    <x v="6"/>
    <x v="6"/>
  </r>
  <r>
    <x v="504"/>
    <x v="497"/>
    <x v="504"/>
    <x v="168"/>
    <x v="495"/>
    <x v="48"/>
    <x v="0"/>
    <x v="446"/>
    <x v="197"/>
    <x v="6"/>
    <x v="6"/>
    <x v="443"/>
    <x v="478"/>
    <x v="0"/>
    <x v="0"/>
    <x v="1"/>
    <x v="1"/>
    <x v="1"/>
  </r>
  <r>
    <x v="505"/>
    <x v="498"/>
    <x v="505"/>
    <x v="262"/>
    <x v="496"/>
    <x v="245"/>
    <x v="0"/>
    <x v="447"/>
    <x v="365"/>
    <x v="1"/>
    <x v="1"/>
    <x v="475"/>
    <x v="479"/>
    <x v="0"/>
    <x v="1"/>
    <x v="5"/>
    <x v="15"/>
    <x v="15"/>
  </r>
  <r>
    <x v="506"/>
    <x v="499"/>
    <x v="506"/>
    <x v="287"/>
    <x v="497"/>
    <x v="87"/>
    <x v="1"/>
    <x v="320"/>
    <x v="366"/>
    <x v="1"/>
    <x v="1"/>
    <x v="81"/>
    <x v="480"/>
    <x v="0"/>
    <x v="1"/>
    <x v="3"/>
    <x v="3"/>
    <x v="3"/>
  </r>
  <r>
    <x v="507"/>
    <x v="500"/>
    <x v="507"/>
    <x v="118"/>
    <x v="498"/>
    <x v="246"/>
    <x v="0"/>
    <x v="448"/>
    <x v="161"/>
    <x v="1"/>
    <x v="1"/>
    <x v="476"/>
    <x v="481"/>
    <x v="0"/>
    <x v="1"/>
    <x v="2"/>
    <x v="2"/>
    <x v="2"/>
  </r>
  <r>
    <x v="508"/>
    <x v="501"/>
    <x v="508"/>
    <x v="288"/>
    <x v="499"/>
    <x v="19"/>
    <x v="1"/>
    <x v="395"/>
    <x v="367"/>
    <x v="1"/>
    <x v="1"/>
    <x v="192"/>
    <x v="482"/>
    <x v="0"/>
    <x v="0"/>
    <x v="3"/>
    <x v="3"/>
    <x v="3"/>
  </r>
  <r>
    <x v="509"/>
    <x v="173"/>
    <x v="509"/>
    <x v="172"/>
    <x v="500"/>
    <x v="117"/>
    <x v="0"/>
    <x v="449"/>
    <x v="368"/>
    <x v="1"/>
    <x v="1"/>
    <x v="477"/>
    <x v="483"/>
    <x v="0"/>
    <x v="0"/>
    <x v="3"/>
    <x v="3"/>
    <x v="3"/>
  </r>
  <r>
    <x v="510"/>
    <x v="502"/>
    <x v="510"/>
    <x v="75"/>
    <x v="501"/>
    <x v="295"/>
    <x v="1"/>
    <x v="450"/>
    <x v="54"/>
    <x v="2"/>
    <x v="2"/>
    <x v="478"/>
    <x v="484"/>
    <x v="0"/>
    <x v="0"/>
    <x v="4"/>
    <x v="6"/>
    <x v="6"/>
  </r>
  <r>
    <x v="511"/>
    <x v="503"/>
    <x v="511"/>
    <x v="252"/>
    <x v="502"/>
    <x v="64"/>
    <x v="0"/>
    <x v="451"/>
    <x v="369"/>
    <x v="1"/>
    <x v="1"/>
    <x v="479"/>
    <x v="265"/>
    <x v="0"/>
    <x v="0"/>
    <x v="3"/>
    <x v="3"/>
    <x v="3"/>
  </r>
  <r>
    <x v="512"/>
    <x v="504"/>
    <x v="512"/>
    <x v="14"/>
    <x v="503"/>
    <x v="296"/>
    <x v="1"/>
    <x v="452"/>
    <x v="370"/>
    <x v="1"/>
    <x v="1"/>
    <x v="480"/>
    <x v="485"/>
    <x v="0"/>
    <x v="1"/>
    <x v="6"/>
    <x v="11"/>
    <x v="11"/>
  </r>
  <r>
    <x v="513"/>
    <x v="505"/>
    <x v="513"/>
    <x v="111"/>
    <x v="504"/>
    <x v="110"/>
    <x v="3"/>
    <x v="453"/>
    <x v="164"/>
    <x v="1"/>
    <x v="1"/>
    <x v="180"/>
    <x v="486"/>
    <x v="0"/>
    <x v="0"/>
    <x v="4"/>
    <x v="19"/>
    <x v="19"/>
  </r>
  <r>
    <x v="514"/>
    <x v="506"/>
    <x v="514"/>
    <x v="289"/>
    <x v="505"/>
    <x v="297"/>
    <x v="3"/>
    <x v="454"/>
    <x v="371"/>
    <x v="5"/>
    <x v="5"/>
    <x v="481"/>
    <x v="412"/>
    <x v="0"/>
    <x v="1"/>
    <x v="1"/>
    <x v="1"/>
    <x v="1"/>
  </r>
  <r>
    <x v="515"/>
    <x v="507"/>
    <x v="515"/>
    <x v="133"/>
    <x v="506"/>
    <x v="277"/>
    <x v="0"/>
    <x v="455"/>
    <x v="221"/>
    <x v="0"/>
    <x v="0"/>
    <x v="482"/>
    <x v="487"/>
    <x v="0"/>
    <x v="1"/>
    <x v="3"/>
    <x v="3"/>
    <x v="3"/>
  </r>
  <r>
    <x v="516"/>
    <x v="508"/>
    <x v="516"/>
    <x v="290"/>
    <x v="507"/>
    <x v="298"/>
    <x v="0"/>
    <x v="456"/>
    <x v="372"/>
    <x v="1"/>
    <x v="1"/>
    <x v="194"/>
    <x v="488"/>
    <x v="0"/>
    <x v="0"/>
    <x v="5"/>
    <x v="9"/>
    <x v="9"/>
  </r>
  <r>
    <x v="517"/>
    <x v="509"/>
    <x v="517"/>
    <x v="291"/>
    <x v="508"/>
    <x v="19"/>
    <x v="1"/>
    <x v="457"/>
    <x v="373"/>
    <x v="1"/>
    <x v="1"/>
    <x v="483"/>
    <x v="489"/>
    <x v="0"/>
    <x v="0"/>
    <x v="0"/>
    <x v="0"/>
    <x v="0"/>
  </r>
  <r>
    <x v="518"/>
    <x v="510"/>
    <x v="518"/>
    <x v="35"/>
    <x v="509"/>
    <x v="250"/>
    <x v="0"/>
    <x v="458"/>
    <x v="234"/>
    <x v="1"/>
    <x v="1"/>
    <x v="484"/>
    <x v="442"/>
    <x v="0"/>
    <x v="1"/>
    <x v="4"/>
    <x v="10"/>
    <x v="10"/>
  </r>
  <r>
    <x v="519"/>
    <x v="511"/>
    <x v="519"/>
    <x v="96"/>
    <x v="510"/>
    <x v="121"/>
    <x v="1"/>
    <x v="230"/>
    <x v="374"/>
    <x v="1"/>
    <x v="1"/>
    <x v="355"/>
    <x v="437"/>
    <x v="0"/>
    <x v="1"/>
    <x v="1"/>
    <x v="1"/>
    <x v="1"/>
  </r>
  <r>
    <x v="520"/>
    <x v="512"/>
    <x v="520"/>
    <x v="126"/>
    <x v="511"/>
    <x v="161"/>
    <x v="1"/>
    <x v="459"/>
    <x v="235"/>
    <x v="1"/>
    <x v="1"/>
    <x v="485"/>
    <x v="490"/>
    <x v="0"/>
    <x v="0"/>
    <x v="3"/>
    <x v="3"/>
    <x v="3"/>
  </r>
  <r>
    <x v="521"/>
    <x v="513"/>
    <x v="47"/>
    <x v="4"/>
    <x v="512"/>
    <x v="193"/>
    <x v="1"/>
    <x v="460"/>
    <x v="375"/>
    <x v="1"/>
    <x v="1"/>
    <x v="486"/>
    <x v="491"/>
    <x v="0"/>
    <x v="1"/>
    <x v="4"/>
    <x v="6"/>
    <x v="6"/>
  </r>
  <r>
    <x v="522"/>
    <x v="514"/>
    <x v="521"/>
    <x v="292"/>
    <x v="513"/>
    <x v="150"/>
    <x v="0"/>
    <x v="461"/>
    <x v="271"/>
    <x v="1"/>
    <x v="1"/>
    <x v="487"/>
    <x v="163"/>
    <x v="0"/>
    <x v="0"/>
    <x v="4"/>
    <x v="12"/>
    <x v="12"/>
  </r>
  <r>
    <x v="523"/>
    <x v="515"/>
    <x v="522"/>
    <x v="79"/>
    <x v="514"/>
    <x v="299"/>
    <x v="1"/>
    <x v="462"/>
    <x v="121"/>
    <x v="1"/>
    <x v="1"/>
    <x v="488"/>
    <x v="492"/>
    <x v="0"/>
    <x v="0"/>
    <x v="4"/>
    <x v="12"/>
    <x v="12"/>
  </r>
  <r>
    <x v="524"/>
    <x v="516"/>
    <x v="523"/>
    <x v="127"/>
    <x v="515"/>
    <x v="300"/>
    <x v="0"/>
    <x v="354"/>
    <x v="376"/>
    <x v="1"/>
    <x v="1"/>
    <x v="489"/>
    <x v="493"/>
    <x v="0"/>
    <x v="0"/>
    <x v="3"/>
    <x v="3"/>
    <x v="3"/>
  </r>
  <r>
    <x v="525"/>
    <x v="517"/>
    <x v="524"/>
    <x v="118"/>
    <x v="516"/>
    <x v="300"/>
    <x v="0"/>
    <x v="463"/>
    <x v="377"/>
    <x v="1"/>
    <x v="1"/>
    <x v="490"/>
    <x v="494"/>
    <x v="0"/>
    <x v="0"/>
    <x v="2"/>
    <x v="8"/>
    <x v="8"/>
  </r>
  <r>
    <x v="526"/>
    <x v="518"/>
    <x v="525"/>
    <x v="111"/>
    <x v="517"/>
    <x v="301"/>
    <x v="1"/>
    <x v="464"/>
    <x v="98"/>
    <x v="1"/>
    <x v="1"/>
    <x v="312"/>
    <x v="495"/>
    <x v="0"/>
    <x v="1"/>
    <x v="3"/>
    <x v="3"/>
    <x v="3"/>
  </r>
  <r>
    <x v="527"/>
    <x v="519"/>
    <x v="526"/>
    <x v="223"/>
    <x v="518"/>
    <x v="134"/>
    <x v="0"/>
    <x v="8"/>
    <x v="378"/>
    <x v="0"/>
    <x v="0"/>
    <x v="491"/>
    <x v="496"/>
    <x v="0"/>
    <x v="0"/>
    <x v="4"/>
    <x v="10"/>
    <x v="10"/>
  </r>
  <r>
    <x v="528"/>
    <x v="520"/>
    <x v="527"/>
    <x v="25"/>
    <x v="519"/>
    <x v="25"/>
    <x v="0"/>
    <x v="465"/>
    <x v="175"/>
    <x v="4"/>
    <x v="4"/>
    <x v="492"/>
    <x v="497"/>
    <x v="0"/>
    <x v="0"/>
    <x v="1"/>
    <x v="7"/>
    <x v="7"/>
  </r>
  <r>
    <x v="529"/>
    <x v="521"/>
    <x v="528"/>
    <x v="135"/>
    <x v="520"/>
    <x v="139"/>
    <x v="0"/>
    <x v="466"/>
    <x v="352"/>
    <x v="1"/>
    <x v="1"/>
    <x v="493"/>
    <x v="180"/>
    <x v="0"/>
    <x v="0"/>
    <x v="6"/>
    <x v="11"/>
    <x v="11"/>
  </r>
  <r>
    <x v="530"/>
    <x v="522"/>
    <x v="529"/>
    <x v="293"/>
    <x v="521"/>
    <x v="48"/>
    <x v="0"/>
    <x v="303"/>
    <x v="200"/>
    <x v="1"/>
    <x v="1"/>
    <x v="494"/>
    <x v="498"/>
    <x v="0"/>
    <x v="1"/>
    <x v="5"/>
    <x v="13"/>
    <x v="13"/>
  </r>
  <r>
    <x v="531"/>
    <x v="523"/>
    <x v="530"/>
    <x v="294"/>
    <x v="522"/>
    <x v="119"/>
    <x v="2"/>
    <x v="467"/>
    <x v="379"/>
    <x v="5"/>
    <x v="5"/>
    <x v="495"/>
    <x v="499"/>
    <x v="0"/>
    <x v="0"/>
    <x v="6"/>
    <x v="11"/>
    <x v="11"/>
  </r>
  <r>
    <x v="532"/>
    <x v="524"/>
    <x v="531"/>
    <x v="39"/>
    <x v="523"/>
    <x v="302"/>
    <x v="1"/>
    <x v="468"/>
    <x v="105"/>
    <x v="0"/>
    <x v="0"/>
    <x v="496"/>
    <x v="500"/>
    <x v="0"/>
    <x v="0"/>
    <x v="3"/>
    <x v="3"/>
    <x v="3"/>
  </r>
  <r>
    <x v="533"/>
    <x v="525"/>
    <x v="532"/>
    <x v="295"/>
    <x v="524"/>
    <x v="17"/>
    <x v="1"/>
    <x v="469"/>
    <x v="380"/>
    <x v="4"/>
    <x v="4"/>
    <x v="497"/>
    <x v="50"/>
    <x v="0"/>
    <x v="0"/>
    <x v="1"/>
    <x v="7"/>
    <x v="7"/>
  </r>
  <r>
    <x v="534"/>
    <x v="526"/>
    <x v="533"/>
    <x v="296"/>
    <x v="525"/>
    <x v="97"/>
    <x v="0"/>
    <x v="160"/>
    <x v="166"/>
    <x v="1"/>
    <x v="1"/>
    <x v="498"/>
    <x v="501"/>
    <x v="0"/>
    <x v="1"/>
    <x v="4"/>
    <x v="6"/>
    <x v="6"/>
  </r>
  <r>
    <x v="535"/>
    <x v="527"/>
    <x v="534"/>
    <x v="97"/>
    <x v="526"/>
    <x v="303"/>
    <x v="1"/>
    <x v="470"/>
    <x v="381"/>
    <x v="6"/>
    <x v="6"/>
    <x v="499"/>
    <x v="502"/>
    <x v="0"/>
    <x v="1"/>
    <x v="3"/>
    <x v="3"/>
    <x v="3"/>
  </r>
  <r>
    <x v="536"/>
    <x v="528"/>
    <x v="535"/>
    <x v="122"/>
    <x v="527"/>
    <x v="33"/>
    <x v="1"/>
    <x v="471"/>
    <x v="382"/>
    <x v="6"/>
    <x v="6"/>
    <x v="500"/>
    <x v="52"/>
    <x v="0"/>
    <x v="0"/>
    <x v="5"/>
    <x v="13"/>
    <x v="13"/>
  </r>
  <r>
    <x v="537"/>
    <x v="529"/>
    <x v="536"/>
    <x v="197"/>
    <x v="528"/>
    <x v="268"/>
    <x v="1"/>
    <x v="472"/>
    <x v="383"/>
    <x v="3"/>
    <x v="3"/>
    <x v="501"/>
    <x v="503"/>
    <x v="1"/>
    <x v="1"/>
    <x v="4"/>
    <x v="4"/>
    <x v="4"/>
  </r>
  <r>
    <x v="538"/>
    <x v="530"/>
    <x v="537"/>
    <x v="297"/>
    <x v="529"/>
    <x v="76"/>
    <x v="0"/>
    <x v="159"/>
    <x v="384"/>
    <x v="1"/>
    <x v="1"/>
    <x v="502"/>
    <x v="504"/>
    <x v="0"/>
    <x v="0"/>
    <x v="6"/>
    <x v="20"/>
    <x v="20"/>
  </r>
  <r>
    <x v="539"/>
    <x v="531"/>
    <x v="538"/>
    <x v="122"/>
    <x v="530"/>
    <x v="304"/>
    <x v="0"/>
    <x v="473"/>
    <x v="385"/>
    <x v="1"/>
    <x v="1"/>
    <x v="503"/>
    <x v="505"/>
    <x v="0"/>
    <x v="1"/>
    <x v="0"/>
    <x v="0"/>
    <x v="0"/>
  </r>
  <r>
    <x v="540"/>
    <x v="532"/>
    <x v="539"/>
    <x v="98"/>
    <x v="531"/>
    <x v="10"/>
    <x v="1"/>
    <x v="474"/>
    <x v="326"/>
    <x v="1"/>
    <x v="1"/>
    <x v="504"/>
    <x v="506"/>
    <x v="0"/>
    <x v="0"/>
    <x v="7"/>
    <x v="14"/>
    <x v="14"/>
  </r>
  <r>
    <x v="541"/>
    <x v="533"/>
    <x v="540"/>
    <x v="298"/>
    <x v="532"/>
    <x v="64"/>
    <x v="0"/>
    <x v="187"/>
    <x v="386"/>
    <x v="6"/>
    <x v="6"/>
    <x v="505"/>
    <x v="507"/>
    <x v="0"/>
    <x v="0"/>
    <x v="6"/>
    <x v="20"/>
    <x v="20"/>
  </r>
  <r>
    <x v="542"/>
    <x v="534"/>
    <x v="541"/>
    <x v="299"/>
    <x v="533"/>
    <x v="112"/>
    <x v="0"/>
    <x v="475"/>
    <x v="240"/>
    <x v="4"/>
    <x v="4"/>
    <x v="506"/>
    <x v="508"/>
    <x v="0"/>
    <x v="0"/>
    <x v="1"/>
    <x v="7"/>
    <x v="7"/>
  </r>
  <r>
    <x v="543"/>
    <x v="535"/>
    <x v="542"/>
    <x v="300"/>
    <x v="534"/>
    <x v="210"/>
    <x v="0"/>
    <x v="476"/>
    <x v="80"/>
    <x v="1"/>
    <x v="1"/>
    <x v="507"/>
    <x v="509"/>
    <x v="0"/>
    <x v="0"/>
    <x v="6"/>
    <x v="11"/>
    <x v="11"/>
  </r>
  <r>
    <x v="544"/>
    <x v="536"/>
    <x v="543"/>
    <x v="54"/>
    <x v="535"/>
    <x v="239"/>
    <x v="1"/>
    <x v="477"/>
    <x v="286"/>
    <x v="1"/>
    <x v="1"/>
    <x v="508"/>
    <x v="510"/>
    <x v="0"/>
    <x v="0"/>
    <x v="1"/>
    <x v="1"/>
    <x v="1"/>
  </r>
  <r>
    <x v="545"/>
    <x v="537"/>
    <x v="544"/>
    <x v="301"/>
    <x v="536"/>
    <x v="12"/>
    <x v="0"/>
    <x v="478"/>
    <x v="387"/>
    <x v="1"/>
    <x v="1"/>
    <x v="509"/>
    <x v="511"/>
    <x v="0"/>
    <x v="0"/>
    <x v="3"/>
    <x v="3"/>
    <x v="3"/>
  </r>
  <r>
    <x v="546"/>
    <x v="538"/>
    <x v="545"/>
    <x v="3"/>
    <x v="537"/>
    <x v="222"/>
    <x v="1"/>
    <x v="479"/>
    <x v="39"/>
    <x v="1"/>
    <x v="1"/>
    <x v="510"/>
    <x v="512"/>
    <x v="0"/>
    <x v="1"/>
    <x v="3"/>
    <x v="3"/>
    <x v="3"/>
  </r>
  <r>
    <x v="547"/>
    <x v="539"/>
    <x v="546"/>
    <x v="81"/>
    <x v="538"/>
    <x v="305"/>
    <x v="1"/>
    <x v="480"/>
    <x v="388"/>
    <x v="1"/>
    <x v="1"/>
    <x v="511"/>
    <x v="513"/>
    <x v="0"/>
    <x v="0"/>
    <x v="4"/>
    <x v="6"/>
    <x v="6"/>
  </r>
  <r>
    <x v="548"/>
    <x v="540"/>
    <x v="547"/>
    <x v="302"/>
    <x v="539"/>
    <x v="306"/>
    <x v="1"/>
    <x v="443"/>
    <x v="389"/>
    <x v="1"/>
    <x v="1"/>
    <x v="512"/>
    <x v="514"/>
    <x v="0"/>
    <x v="0"/>
    <x v="3"/>
    <x v="3"/>
    <x v="3"/>
  </r>
  <r>
    <x v="549"/>
    <x v="541"/>
    <x v="548"/>
    <x v="303"/>
    <x v="540"/>
    <x v="307"/>
    <x v="1"/>
    <x v="118"/>
    <x v="390"/>
    <x v="1"/>
    <x v="1"/>
    <x v="513"/>
    <x v="515"/>
    <x v="0"/>
    <x v="0"/>
    <x v="2"/>
    <x v="8"/>
    <x v="8"/>
  </r>
  <r>
    <x v="550"/>
    <x v="542"/>
    <x v="549"/>
    <x v="0"/>
    <x v="443"/>
    <x v="166"/>
    <x v="3"/>
    <x v="405"/>
    <x v="49"/>
    <x v="5"/>
    <x v="5"/>
    <x v="514"/>
    <x v="516"/>
    <x v="0"/>
    <x v="0"/>
    <x v="1"/>
    <x v="7"/>
    <x v="7"/>
  </r>
  <r>
    <x v="551"/>
    <x v="543"/>
    <x v="550"/>
    <x v="304"/>
    <x v="541"/>
    <x v="3"/>
    <x v="0"/>
    <x v="32"/>
    <x v="391"/>
    <x v="2"/>
    <x v="2"/>
    <x v="515"/>
    <x v="517"/>
    <x v="0"/>
    <x v="1"/>
    <x v="2"/>
    <x v="2"/>
    <x v="2"/>
  </r>
  <r>
    <x v="552"/>
    <x v="544"/>
    <x v="551"/>
    <x v="25"/>
    <x v="542"/>
    <x v="168"/>
    <x v="0"/>
    <x v="481"/>
    <x v="45"/>
    <x v="1"/>
    <x v="1"/>
    <x v="516"/>
    <x v="518"/>
    <x v="0"/>
    <x v="0"/>
    <x v="3"/>
    <x v="3"/>
    <x v="3"/>
  </r>
  <r>
    <x v="553"/>
    <x v="545"/>
    <x v="552"/>
    <x v="305"/>
    <x v="543"/>
    <x v="262"/>
    <x v="0"/>
    <x v="482"/>
    <x v="392"/>
    <x v="1"/>
    <x v="1"/>
    <x v="517"/>
    <x v="519"/>
    <x v="0"/>
    <x v="0"/>
    <x v="1"/>
    <x v="1"/>
    <x v="1"/>
  </r>
  <r>
    <x v="554"/>
    <x v="546"/>
    <x v="553"/>
    <x v="40"/>
    <x v="544"/>
    <x v="163"/>
    <x v="1"/>
    <x v="483"/>
    <x v="353"/>
    <x v="0"/>
    <x v="0"/>
    <x v="518"/>
    <x v="520"/>
    <x v="0"/>
    <x v="0"/>
    <x v="1"/>
    <x v="7"/>
    <x v="7"/>
  </r>
  <r>
    <x v="555"/>
    <x v="547"/>
    <x v="554"/>
    <x v="9"/>
    <x v="545"/>
    <x v="308"/>
    <x v="1"/>
    <x v="484"/>
    <x v="18"/>
    <x v="3"/>
    <x v="3"/>
    <x v="519"/>
    <x v="219"/>
    <x v="0"/>
    <x v="0"/>
    <x v="1"/>
    <x v="1"/>
    <x v="1"/>
  </r>
  <r>
    <x v="556"/>
    <x v="195"/>
    <x v="555"/>
    <x v="5"/>
    <x v="546"/>
    <x v="309"/>
    <x v="1"/>
    <x v="485"/>
    <x v="393"/>
    <x v="1"/>
    <x v="1"/>
    <x v="520"/>
    <x v="521"/>
    <x v="0"/>
    <x v="1"/>
    <x v="5"/>
    <x v="18"/>
    <x v="18"/>
  </r>
  <r>
    <x v="557"/>
    <x v="548"/>
    <x v="556"/>
    <x v="46"/>
    <x v="547"/>
    <x v="271"/>
    <x v="1"/>
    <x v="486"/>
    <x v="394"/>
    <x v="1"/>
    <x v="1"/>
    <x v="521"/>
    <x v="522"/>
    <x v="0"/>
    <x v="1"/>
    <x v="4"/>
    <x v="22"/>
    <x v="22"/>
  </r>
  <r>
    <x v="558"/>
    <x v="549"/>
    <x v="557"/>
    <x v="306"/>
    <x v="548"/>
    <x v="135"/>
    <x v="1"/>
    <x v="487"/>
    <x v="105"/>
    <x v="1"/>
    <x v="1"/>
    <x v="522"/>
    <x v="523"/>
    <x v="0"/>
    <x v="0"/>
    <x v="3"/>
    <x v="3"/>
    <x v="3"/>
  </r>
  <r>
    <x v="559"/>
    <x v="550"/>
    <x v="558"/>
    <x v="307"/>
    <x v="549"/>
    <x v="114"/>
    <x v="1"/>
    <x v="488"/>
    <x v="395"/>
    <x v="1"/>
    <x v="1"/>
    <x v="523"/>
    <x v="524"/>
    <x v="0"/>
    <x v="0"/>
    <x v="3"/>
    <x v="3"/>
    <x v="3"/>
  </r>
  <r>
    <x v="560"/>
    <x v="551"/>
    <x v="559"/>
    <x v="77"/>
    <x v="550"/>
    <x v="310"/>
    <x v="1"/>
    <x v="120"/>
    <x v="396"/>
    <x v="1"/>
    <x v="1"/>
    <x v="524"/>
    <x v="348"/>
    <x v="0"/>
    <x v="0"/>
    <x v="4"/>
    <x v="10"/>
    <x v="10"/>
  </r>
  <r>
    <x v="561"/>
    <x v="552"/>
    <x v="560"/>
    <x v="162"/>
    <x v="551"/>
    <x v="311"/>
    <x v="1"/>
    <x v="489"/>
    <x v="40"/>
    <x v="5"/>
    <x v="5"/>
    <x v="525"/>
    <x v="280"/>
    <x v="0"/>
    <x v="0"/>
    <x v="3"/>
    <x v="3"/>
    <x v="3"/>
  </r>
  <r>
    <x v="562"/>
    <x v="553"/>
    <x v="561"/>
    <x v="34"/>
    <x v="314"/>
    <x v="243"/>
    <x v="0"/>
    <x v="490"/>
    <x v="150"/>
    <x v="5"/>
    <x v="5"/>
    <x v="188"/>
    <x v="525"/>
    <x v="0"/>
    <x v="0"/>
    <x v="1"/>
    <x v="1"/>
    <x v="1"/>
  </r>
  <r>
    <x v="563"/>
    <x v="554"/>
    <x v="562"/>
    <x v="41"/>
    <x v="552"/>
    <x v="169"/>
    <x v="1"/>
    <x v="491"/>
    <x v="72"/>
    <x v="2"/>
    <x v="2"/>
    <x v="526"/>
    <x v="526"/>
    <x v="0"/>
    <x v="0"/>
    <x v="4"/>
    <x v="4"/>
    <x v="4"/>
  </r>
  <r>
    <x v="564"/>
    <x v="555"/>
    <x v="563"/>
    <x v="308"/>
    <x v="553"/>
    <x v="300"/>
    <x v="0"/>
    <x v="492"/>
    <x v="397"/>
    <x v="1"/>
    <x v="1"/>
    <x v="527"/>
    <x v="527"/>
    <x v="0"/>
    <x v="0"/>
    <x v="3"/>
    <x v="3"/>
    <x v="3"/>
  </r>
  <r>
    <x v="565"/>
    <x v="556"/>
    <x v="564"/>
    <x v="309"/>
    <x v="554"/>
    <x v="312"/>
    <x v="1"/>
    <x v="493"/>
    <x v="398"/>
    <x v="1"/>
    <x v="1"/>
    <x v="528"/>
    <x v="528"/>
    <x v="0"/>
    <x v="0"/>
    <x v="3"/>
    <x v="3"/>
    <x v="3"/>
  </r>
  <r>
    <x v="566"/>
    <x v="557"/>
    <x v="565"/>
    <x v="29"/>
    <x v="555"/>
    <x v="262"/>
    <x v="0"/>
    <x v="494"/>
    <x v="95"/>
    <x v="1"/>
    <x v="1"/>
    <x v="522"/>
    <x v="529"/>
    <x v="0"/>
    <x v="1"/>
    <x v="1"/>
    <x v="5"/>
    <x v="5"/>
  </r>
  <r>
    <x v="567"/>
    <x v="558"/>
    <x v="566"/>
    <x v="85"/>
    <x v="556"/>
    <x v="105"/>
    <x v="1"/>
    <x v="495"/>
    <x v="146"/>
    <x v="1"/>
    <x v="1"/>
    <x v="529"/>
    <x v="360"/>
    <x v="0"/>
    <x v="0"/>
    <x v="1"/>
    <x v="1"/>
    <x v="1"/>
  </r>
  <r>
    <x v="568"/>
    <x v="559"/>
    <x v="567"/>
    <x v="310"/>
    <x v="557"/>
    <x v="41"/>
    <x v="1"/>
    <x v="119"/>
    <x v="399"/>
    <x v="1"/>
    <x v="1"/>
    <x v="530"/>
    <x v="254"/>
    <x v="0"/>
    <x v="0"/>
    <x v="3"/>
    <x v="3"/>
    <x v="3"/>
  </r>
  <r>
    <x v="569"/>
    <x v="560"/>
    <x v="568"/>
    <x v="311"/>
    <x v="558"/>
    <x v="125"/>
    <x v="1"/>
    <x v="496"/>
    <x v="400"/>
    <x v="6"/>
    <x v="6"/>
    <x v="531"/>
    <x v="530"/>
    <x v="0"/>
    <x v="0"/>
    <x v="4"/>
    <x v="10"/>
    <x v="10"/>
  </r>
  <r>
    <x v="570"/>
    <x v="561"/>
    <x v="569"/>
    <x v="312"/>
    <x v="559"/>
    <x v="313"/>
    <x v="1"/>
    <x v="33"/>
    <x v="401"/>
    <x v="1"/>
    <x v="1"/>
    <x v="515"/>
    <x v="531"/>
    <x v="0"/>
    <x v="1"/>
    <x v="1"/>
    <x v="1"/>
    <x v="1"/>
  </r>
  <r>
    <x v="571"/>
    <x v="562"/>
    <x v="570"/>
    <x v="26"/>
    <x v="560"/>
    <x v="170"/>
    <x v="0"/>
    <x v="497"/>
    <x v="164"/>
    <x v="6"/>
    <x v="6"/>
    <x v="532"/>
    <x v="532"/>
    <x v="0"/>
    <x v="0"/>
    <x v="4"/>
    <x v="12"/>
    <x v="12"/>
  </r>
  <r>
    <x v="572"/>
    <x v="563"/>
    <x v="571"/>
    <x v="25"/>
    <x v="561"/>
    <x v="157"/>
    <x v="3"/>
    <x v="498"/>
    <x v="115"/>
    <x v="1"/>
    <x v="1"/>
    <x v="533"/>
    <x v="533"/>
    <x v="0"/>
    <x v="1"/>
    <x v="1"/>
    <x v="1"/>
    <x v="1"/>
  </r>
  <r>
    <x v="573"/>
    <x v="564"/>
    <x v="572"/>
    <x v="313"/>
    <x v="562"/>
    <x v="19"/>
    <x v="1"/>
    <x v="499"/>
    <x v="402"/>
    <x v="1"/>
    <x v="1"/>
    <x v="409"/>
    <x v="534"/>
    <x v="0"/>
    <x v="0"/>
    <x v="8"/>
    <x v="23"/>
    <x v="23"/>
  </r>
  <r>
    <x v="574"/>
    <x v="565"/>
    <x v="573"/>
    <x v="50"/>
    <x v="563"/>
    <x v="314"/>
    <x v="1"/>
    <x v="500"/>
    <x v="358"/>
    <x v="1"/>
    <x v="1"/>
    <x v="534"/>
    <x v="535"/>
    <x v="0"/>
    <x v="1"/>
    <x v="0"/>
    <x v="0"/>
    <x v="0"/>
  </r>
  <r>
    <x v="575"/>
    <x v="566"/>
    <x v="574"/>
    <x v="314"/>
    <x v="564"/>
    <x v="154"/>
    <x v="0"/>
    <x v="501"/>
    <x v="21"/>
    <x v="1"/>
    <x v="1"/>
    <x v="53"/>
    <x v="536"/>
    <x v="0"/>
    <x v="1"/>
    <x v="3"/>
    <x v="3"/>
    <x v="3"/>
  </r>
  <r>
    <x v="576"/>
    <x v="567"/>
    <x v="575"/>
    <x v="62"/>
    <x v="565"/>
    <x v="130"/>
    <x v="0"/>
    <x v="502"/>
    <x v="251"/>
    <x v="1"/>
    <x v="1"/>
    <x v="535"/>
    <x v="537"/>
    <x v="0"/>
    <x v="0"/>
    <x v="3"/>
    <x v="3"/>
    <x v="3"/>
  </r>
  <r>
    <x v="577"/>
    <x v="568"/>
    <x v="576"/>
    <x v="139"/>
    <x v="566"/>
    <x v="107"/>
    <x v="3"/>
    <x v="503"/>
    <x v="95"/>
    <x v="1"/>
    <x v="1"/>
    <x v="536"/>
    <x v="538"/>
    <x v="0"/>
    <x v="0"/>
    <x v="1"/>
    <x v="17"/>
    <x v="17"/>
  </r>
  <r>
    <x v="578"/>
    <x v="569"/>
    <x v="577"/>
    <x v="315"/>
    <x v="567"/>
    <x v="126"/>
    <x v="0"/>
    <x v="136"/>
    <x v="242"/>
    <x v="1"/>
    <x v="1"/>
    <x v="537"/>
    <x v="539"/>
    <x v="0"/>
    <x v="0"/>
    <x v="4"/>
    <x v="22"/>
    <x v="22"/>
  </r>
  <r>
    <x v="579"/>
    <x v="570"/>
    <x v="578"/>
    <x v="8"/>
    <x v="568"/>
    <x v="114"/>
    <x v="1"/>
    <x v="504"/>
    <x v="215"/>
    <x v="1"/>
    <x v="1"/>
    <x v="538"/>
    <x v="540"/>
    <x v="0"/>
    <x v="0"/>
    <x v="1"/>
    <x v="17"/>
    <x v="17"/>
  </r>
  <r>
    <x v="580"/>
    <x v="251"/>
    <x v="579"/>
    <x v="316"/>
    <x v="569"/>
    <x v="315"/>
    <x v="1"/>
    <x v="77"/>
    <x v="403"/>
    <x v="1"/>
    <x v="1"/>
    <x v="539"/>
    <x v="541"/>
    <x v="0"/>
    <x v="0"/>
    <x v="3"/>
    <x v="3"/>
    <x v="3"/>
  </r>
  <r>
    <x v="581"/>
    <x v="571"/>
    <x v="580"/>
    <x v="46"/>
    <x v="570"/>
    <x v="106"/>
    <x v="0"/>
    <x v="505"/>
    <x v="83"/>
    <x v="1"/>
    <x v="1"/>
    <x v="540"/>
    <x v="542"/>
    <x v="0"/>
    <x v="0"/>
    <x v="2"/>
    <x v="2"/>
    <x v="2"/>
  </r>
  <r>
    <x v="582"/>
    <x v="572"/>
    <x v="581"/>
    <x v="251"/>
    <x v="571"/>
    <x v="9"/>
    <x v="0"/>
    <x v="506"/>
    <x v="344"/>
    <x v="1"/>
    <x v="1"/>
    <x v="505"/>
    <x v="543"/>
    <x v="0"/>
    <x v="1"/>
    <x v="6"/>
    <x v="11"/>
    <x v="11"/>
  </r>
  <r>
    <x v="583"/>
    <x v="573"/>
    <x v="582"/>
    <x v="317"/>
    <x v="572"/>
    <x v="316"/>
    <x v="1"/>
    <x v="507"/>
    <x v="404"/>
    <x v="1"/>
    <x v="1"/>
    <x v="541"/>
    <x v="544"/>
    <x v="0"/>
    <x v="0"/>
    <x v="4"/>
    <x v="4"/>
    <x v="4"/>
  </r>
  <r>
    <x v="584"/>
    <x v="8"/>
    <x v="583"/>
    <x v="318"/>
    <x v="573"/>
    <x v="98"/>
    <x v="1"/>
    <x v="508"/>
    <x v="405"/>
    <x v="1"/>
    <x v="1"/>
    <x v="542"/>
    <x v="545"/>
    <x v="0"/>
    <x v="0"/>
    <x v="2"/>
    <x v="2"/>
    <x v="2"/>
  </r>
  <r>
    <x v="585"/>
    <x v="574"/>
    <x v="584"/>
    <x v="200"/>
    <x v="574"/>
    <x v="317"/>
    <x v="1"/>
    <x v="509"/>
    <x v="158"/>
    <x v="1"/>
    <x v="1"/>
    <x v="543"/>
    <x v="546"/>
    <x v="0"/>
    <x v="0"/>
    <x v="5"/>
    <x v="18"/>
    <x v="18"/>
  </r>
  <r>
    <x v="586"/>
    <x v="575"/>
    <x v="585"/>
    <x v="31"/>
    <x v="575"/>
    <x v="318"/>
    <x v="1"/>
    <x v="510"/>
    <x v="406"/>
    <x v="1"/>
    <x v="1"/>
    <x v="544"/>
    <x v="547"/>
    <x v="0"/>
    <x v="0"/>
    <x v="1"/>
    <x v="1"/>
    <x v="1"/>
  </r>
  <r>
    <x v="587"/>
    <x v="576"/>
    <x v="586"/>
    <x v="151"/>
    <x v="576"/>
    <x v="304"/>
    <x v="0"/>
    <x v="275"/>
    <x v="388"/>
    <x v="0"/>
    <x v="0"/>
    <x v="35"/>
    <x v="548"/>
    <x v="0"/>
    <x v="1"/>
    <x v="0"/>
    <x v="0"/>
    <x v="0"/>
  </r>
  <r>
    <x v="588"/>
    <x v="577"/>
    <x v="587"/>
    <x v="215"/>
    <x v="577"/>
    <x v="82"/>
    <x v="0"/>
    <x v="511"/>
    <x v="407"/>
    <x v="4"/>
    <x v="4"/>
    <x v="152"/>
    <x v="298"/>
    <x v="0"/>
    <x v="0"/>
    <x v="3"/>
    <x v="3"/>
    <x v="3"/>
  </r>
  <r>
    <x v="589"/>
    <x v="578"/>
    <x v="588"/>
    <x v="58"/>
    <x v="578"/>
    <x v="130"/>
    <x v="0"/>
    <x v="512"/>
    <x v="408"/>
    <x v="1"/>
    <x v="1"/>
    <x v="545"/>
    <x v="549"/>
    <x v="0"/>
    <x v="0"/>
    <x v="4"/>
    <x v="4"/>
    <x v="4"/>
  </r>
  <r>
    <x v="590"/>
    <x v="579"/>
    <x v="589"/>
    <x v="143"/>
    <x v="579"/>
    <x v="274"/>
    <x v="0"/>
    <x v="513"/>
    <x v="99"/>
    <x v="2"/>
    <x v="2"/>
    <x v="546"/>
    <x v="550"/>
    <x v="0"/>
    <x v="0"/>
    <x v="5"/>
    <x v="15"/>
    <x v="15"/>
  </r>
  <r>
    <x v="591"/>
    <x v="580"/>
    <x v="590"/>
    <x v="60"/>
    <x v="580"/>
    <x v="319"/>
    <x v="1"/>
    <x v="63"/>
    <x v="408"/>
    <x v="1"/>
    <x v="1"/>
    <x v="547"/>
    <x v="551"/>
    <x v="0"/>
    <x v="0"/>
    <x v="6"/>
    <x v="11"/>
    <x v="11"/>
  </r>
  <r>
    <x v="592"/>
    <x v="581"/>
    <x v="591"/>
    <x v="154"/>
    <x v="581"/>
    <x v="243"/>
    <x v="0"/>
    <x v="514"/>
    <x v="259"/>
    <x v="1"/>
    <x v="1"/>
    <x v="548"/>
    <x v="552"/>
    <x v="0"/>
    <x v="0"/>
    <x v="3"/>
    <x v="3"/>
    <x v="3"/>
  </r>
  <r>
    <x v="593"/>
    <x v="582"/>
    <x v="592"/>
    <x v="319"/>
    <x v="582"/>
    <x v="113"/>
    <x v="1"/>
    <x v="332"/>
    <x v="409"/>
    <x v="1"/>
    <x v="1"/>
    <x v="549"/>
    <x v="238"/>
    <x v="0"/>
    <x v="0"/>
    <x v="4"/>
    <x v="10"/>
    <x v="10"/>
  </r>
  <r>
    <x v="594"/>
    <x v="583"/>
    <x v="593"/>
    <x v="320"/>
    <x v="583"/>
    <x v="250"/>
    <x v="0"/>
    <x v="515"/>
    <x v="144"/>
    <x v="1"/>
    <x v="1"/>
    <x v="550"/>
    <x v="553"/>
    <x v="0"/>
    <x v="1"/>
    <x v="3"/>
    <x v="3"/>
    <x v="3"/>
  </r>
  <r>
    <x v="595"/>
    <x v="584"/>
    <x v="594"/>
    <x v="321"/>
    <x v="584"/>
    <x v="320"/>
    <x v="1"/>
    <x v="208"/>
    <x v="410"/>
    <x v="1"/>
    <x v="1"/>
    <x v="551"/>
    <x v="554"/>
    <x v="0"/>
    <x v="1"/>
    <x v="3"/>
    <x v="3"/>
    <x v="3"/>
  </r>
  <r>
    <x v="596"/>
    <x v="585"/>
    <x v="595"/>
    <x v="58"/>
    <x v="585"/>
    <x v="134"/>
    <x v="0"/>
    <x v="232"/>
    <x v="236"/>
    <x v="1"/>
    <x v="1"/>
    <x v="552"/>
    <x v="496"/>
    <x v="0"/>
    <x v="1"/>
    <x v="4"/>
    <x v="6"/>
    <x v="6"/>
  </r>
  <r>
    <x v="597"/>
    <x v="586"/>
    <x v="596"/>
    <x v="322"/>
    <x v="586"/>
    <x v="321"/>
    <x v="1"/>
    <x v="128"/>
    <x v="411"/>
    <x v="1"/>
    <x v="1"/>
    <x v="462"/>
    <x v="555"/>
    <x v="0"/>
    <x v="0"/>
    <x v="3"/>
    <x v="3"/>
    <x v="3"/>
  </r>
  <r>
    <x v="598"/>
    <x v="587"/>
    <x v="597"/>
    <x v="323"/>
    <x v="587"/>
    <x v="62"/>
    <x v="1"/>
    <x v="516"/>
    <x v="412"/>
    <x v="6"/>
    <x v="6"/>
    <x v="553"/>
    <x v="556"/>
    <x v="0"/>
    <x v="0"/>
    <x v="1"/>
    <x v="1"/>
    <x v="1"/>
  </r>
  <r>
    <x v="599"/>
    <x v="588"/>
    <x v="598"/>
    <x v="324"/>
    <x v="588"/>
    <x v="166"/>
    <x v="0"/>
    <x v="517"/>
    <x v="172"/>
    <x v="3"/>
    <x v="3"/>
    <x v="554"/>
    <x v="557"/>
    <x v="0"/>
    <x v="0"/>
    <x v="4"/>
    <x v="4"/>
    <x v="4"/>
  </r>
  <r>
    <x v="600"/>
    <x v="589"/>
    <x v="599"/>
    <x v="0"/>
    <x v="297"/>
    <x v="214"/>
    <x v="0"/>
    <x v="280"/>
    <x v="49"/>
    <x v="4"/>
    <x v="4"/>
    <x v="555"/>
    <x v="558"/>
    <x v="0"/>
    <x v="0"/>
    <x v="0"/>
    <x v="0"/>
    <x v="0"/>
  </r>
  <r>
    <x v="601"/>
    <x v="590"/>
    <x v="600"/>
    <x v="9"/>
    <x v="589"/>
    <x v="322"/>
    <x v="1"/>
    <x v="518"/>
    <x v="346"/>
    <x v="1"/>
    <x v="1"/>
    <x v="548"/>
    <x v="559"/>
    <x v="1"/>
    <x v="0"/>
    <x v="2"/>
    <x v="8"/>
    <x v="8"/>
  </r>
  <r>
    <x v="602"/>
    <x v="591"/>
    <x v="601"/>
    <x v="325"/>
    <x v="590"/>
    <x v="21"/>
    <x v="1"/>
    <x v="519"/>
    <x v="413"/>
    <x v="1"/>
    <x v="1"/>
    <x v="62"/>
    <x v="560"/>
    <x v="0"/>
    <x v="0"/>
    <x v="3"/>
    <x v="3"/>
    <x v="3"/>
  </r>
  <r>
    <x v="603"/>
    <x v="592"/>
    <x v="602"/>
    <x v="98"/>
    <x v="591"/>
    <x v="98"/>
    <x v="1"/>
    <x v="520"/>
    <x v="408"/>
    <x v="1"/>
    <x v="1"/>
    <x v="556"/>
    <x v="561"/>
    <x v="0"/>
    <x v="0"/>
    <x v="3"/>
    <x v="3"/>
    <x v="3"/>
  </r>
  <r>
    <x v="604"/>
    <x v="593"/>
    <x v="603"/>
    <x v="326"/>
    <x v="592"/>
    <x v="177"/>
    <x v="1"/>
    <x v="47"/>
    <x v="414"/>
    <x v="1"/>
    <x v="1"/>
    <x v="557"/>
    <x v="562"/>
    <x v="0"/>
    <x v="0"/>
    <x v="3"/>
    <x v="3"/>
    <x v="3"/>
  </r>
  <r>
    <x v="605"/>
    <x v="594"/>
    <x v="604"/>
    <x v="88"/>
    <x v="593"/>
    <x v="225"/>
    <x v="1"/>
    <x v="521"/>
    <x v="37"/>
    <x v="1"/>
    <x v="1"/>
    <x v="27"/>
    <x v="563"/>
    <x v="0"/>
    <x v="0"/>
    <x v="5"/>
    <x v="9"/>
    <x v="9"/>
  </r>
  <r>
    <x v="606"/>
    <x v="595"/>
    <x v="605"/>
    <x v="74"/>
    <x v="594"/>
    <x v="282"/>
    <x v="1"/>
    <x v="259"/>
    <x v="415"/>
    <x v="4"/>
    <x v="4"/>
    <x v="558"/>
    <x v="529"/>
    <x v="0"/>
    <x v="0"/>
    <x v="1"/>
    <x v="1"/>
    <x v="1"/>
  </r>
  <r>
    <x v="607"/>
    <x v="596"/>
    <x v="606"/>
    <x v="327"/>
    <x v="595"/>
    <x v="2"/>
    <x v="1"/>
    <x v="239"/>
    <x v="416"/>
    <x v="1"/>
    <x v="1"/>
    <x v="559"/>
    <x v="564"/>
    <x v="0"/>
    <x v="0"/>
    <x v="0"/>
    <x v="0"/>
    <x v="0"/>
  </r>
  <r>
    <x v="608"/>
    <x v="597"/>
    <x v="607"/>
    <x v="61"/>
    <x v="416"/>
    <x v="307"/>
    <x v="1"/>
    <x v="184"/>
    <x v="417"/>
    <x v="1"/>
    <x v="1"/>
    <x v="426"/>
    <x v="565"/>
    <x v="0"/>
    <x v="1"/>
    <x v="1"/>
    <x v="17"/>
    <x v="17"/>
  </r>
  <r>
    <x v="609"/>
    <x v="598"/>
    <x v="608"/>
    <x v="83"/>
    <x v="596"/>
    <x v="98"/>
    <x v="1"/>
    <x v="522"/>
    <x v="124"/>
    <x v="1"/>
    <x v="1"/>
    <x v="560"/>
    <x v="566"/>
    <x v="0"/>
    <x v="0"/>
    <x v="4"/>
    <x v="22"/>
    <x v="22"/>
  </r>
  <r>
    <x v="610"/>
    <x v="599"/>
    <x v="609"/>
    <x v="328"/>
    <x v="597"/>
    <x v="182"/>
    <x v="1"/>
    <x v="127"/>
    <x v="418"/>
    <x v="1"/>
    <x v="1"/>
    <x v="561"/>
    <x v="567"/>
    <x v="0"/>
    <x v="0"/>
    <x v="3"/>
    <x v="3"/>
    <x v="3"/>
  </r>
  <r>
    <x v="611"/>
    <x v="600"/>
    <x v="610"/>
    <x v="139"/>
    <x v="598"/>
    <x v="245"/>
    <x v="3"/>
    <x v="523"/>
    <x v="27"/>
    <x v="1"/>
    <x v="1"/>
    <x v="562"/>
    <x v="568"/>
    <x v="0"/>
    <x v="0"/>
    <x v="3"/>
    <x v="3"/>
    <x v="3"/>
  </r>
  <r>
    <x v="612"/>
    <x v="601"/>
    <x v="611"/>
    <x v="8"/>
    <x v="599"/>
    <x v="296"/>
    <x v="1"/>
    <x v="524"/>
    <x v="325"/>
    <x v="1"/>
    <x v="1"/>
    <x v="563"/>
    <x v="569"/>
    <x v="0"/>
    <x v="0"/>
    <x v="1"/>
    <x v="5"/>
    <x v="5"/>
  </r>
  <r>
    <x v="613"/>
    <x v="602"/>
    <x v="612"/>
    <x v="65"/>
    <x v="600"/>
    <x v="5"/>
    <x v="1"/>
    <x v="525"/>
    <x v="150"/>
    <x v="0"/>
    <x v="0"/>
    <x v="564"/>
    <x v="570"/>
    <x v="0"/>
    <x v="0"/>
    <x v="3"/>
    <x v="3"/>
    <x v="3"/>
  </r>
  <r>
    <x v="614"/>
    <x v="603"/>
    <x v="613"/>
    <x v="329"/>
    <x v="601"/>
    <x v="113"/>
    <x v="1"/>
    <x v="526"/>
    <x v="419"/>
    <x v="1"/>
    <x v="1"/>
    <x v="565"/>
    <x v="571"/>
    <x v="0"/>
    <x v="0"/>
    <x v="3"/>
    <x v="3"/>
    <x v="3"/>
  </r>
  <r>
    <x v="615"/>
    <x v="604"/>
    <x v="614"/>
    <x v="275"/>
    <x v="602"/>
    <x v="323"/>
    <x v="1"/>
    <x v="527"/>
    <x v="73"/>
    <x v="6"/>
    <x v="6"/>
    <x v="566"/>
    <x v="572"/>
    <x v="0"/>
    <x v="0"/>
    <x v="3"/>
    <x v="3"/>
    <x v="3"/>
  </r>
  <r>
    <x v="616"/>
    <x v="605"/>
    <x v="615"/>
    <x v="330"/>
    <x v="402"/>
    <x v="46"/>
    <x v="1"/>
    <x v="528"/>
    <x v="202"/>
    <x v="4"/>
    <x v="4"/>
    <x v="567"/>
    <x v="573"/>
    <x v="0"/>
    <x v="1"/>
    <x v="1"/>
    <x v="7"/>
    <x v="7"/>
  </r>
  <r>
    <x v="617"/>
    <x v="606"/>
    <x v="616"/>
    <x v="1"/>
    <x v="203"/>
    <x v="324"/>
    <x v="1"/>
    <x v="529"/>
    <x v="12"/>
    <x v="1"/>
    <x v="1"/>
    <x v="568"/>
    <x v="471"/>
    <x v="0"/>
    <x v="0"/>
    <x v="3"/>
    <x v="3"/>
    <x v="3"/>
  </r>
  <r>
    <x v="618"/>
    <x v="607"/>
    <x v="617"/>
    <x v="331"/>
    <x v="603"/>
    <x v="18"/>
    <x v="0"/>
    <x v="530"/>
    <x v="420"/>
    <x v="1"/>
    <x v="1"/>
    <x v="569"/>
    <x v="574"/>
    <x v="0"/>
    <x v="0"/>
    <x v="5"/>
    <x v="9"/>
    <x v="9"/>
  </r>
  <r>
    <x v="619"/>
    <x v="608"/>
    <x v="618"/>
    <x v="332"/>
    <x v="604"/>
    <x v="325"/>
    <x v="0"/>
    <x v="531"/>
    <x v="355"/>
    <x v="1"/>
    <x v="1"/>
    <x v="570"/>
    <x v="575"/>
    <x v="1"/>
    <x v="1"/>
    <x v="3"/>
    <x v="3"/>
    <x v="3"/>
  </r>
  <r>
    <x v="620"/>
    <x v="609"/>
    <x v="619"/>
    <x v="333"/>
    <x v="605"/>
    <x v="194"/>
    <x v="1"/>
    <x v="532"/>
    <x v="58"/>
    <x v="2"/>
    <x v="2"/>
    <x v="571"/>
    <x v="576"/>
    <x v="0"/>
    <x v="0"/>
    <x v="7"/>
    <x v="14"/>
    <x v="14"/>
  </r>
  <r>
    <x v="621"/>
    <x v="610"/>
    <x v="620"/>
    <x v="334"/>
    <x v="606"/>
    <x v="326"/>
    <x v="1"/>
    <x v="533"/>
    <x v="421"/>
    <x v="1"/>
    <x v="1"/>
    <x v="572"/>
    <x v="577"/>
    <x v="0"/>
    <x v="0"/>
    <x v="3"/>
    <x v="3"/>
    <x v="3"/>
  </r>
  <r>
    <x v="622"/>
    <x v="611"/>
    <x v="621"/>
    <x v="335"/>
    <x v="607"/>
    <x v="112"/>
    <x v="0"/>
    <x v="534"/>
    <x v="251"/>
    <x v="1"/>
    <x v="1"/>
    <x v="573"/>
    <x v="578"/>
    <x v="0"/>
    <x v="0"/>
    <x v="1"/>
    <x v="7"/>
    <x v="7"/>
  </r>
  <r>
    <x v="623"/>
    <x v="612"/>
    <x v="622"/>
    <x v="336"/>
    <x v="608"/>
    <x v="109"/>
    <x v="1"/>
    <x v="535"/>
    <x v="422"/>
    <x v="4"/>
    <x v="4"/>
    <x v="574"/>
    <x v="477"/>
    <x v="0"/>
    <x v="0"/>
    <x v="3"/>
    <x v="3"/>
    <x v="3"/>
  </r>
  <r>
    <x v="624"/>
    <x v="613"/>
    <x v="623"/>
    <x v="135"/>
    <x v="609"/>
    <x v="327"/>
    <x v="1"/>
    <x v="536"/>
    <x v="423"/>
    <x v="1"/>
    <x v="1"/>
    <x v="511"/>
    <x v="579"/>
    <x v="0"/>
    <x v="0"/>
    <x v="7"/>
    <x v="14"/>
    <x v="14"/>
  </r>
  <r>
    <x v="625"/>
    <x v="614"/>
    <x v="624"/>
    <x v="168"/>
    <x v="377"/>
    <x v="176"/>
    <x v="0"/>
    <x v="537"/>
    <x v="197"/>
    <x v="1"/>
    <x v="1"/>
    <x v="575"/>
    <x v="580"/>
    <x v="0"/>
    <x v="0"/>
    <x v="3"/>
    <x v="3"/>
    <x v="3"/>
  </r>
  <r>
    <x v="626"/>
    <x v="615"/>
    <x v="625"/>
    <x v="330"/>
    <x v="610"/>
    <x v="328"/>
    <x v="1"/>
    <x v="340"/>
    <x v="288"/>
    <x v="1"/>
    <x v="1"/>
    <x v="576"/>
    <x v="581"/>
    <x v="0"/>
    <x v="1"/>
    <x v="3"/>
    <x v="3"/>
    <x v="3"/>
  </r>
  <r>
    <x v="627"/>
    <x v="616"/>
    <x v="626"/>
    <x v="39"/>
    <x v="611"/>
    <x v="329"/>
    <x v="1"/>
    <x v="538"/>
    <x v="110"/>
    <x v="4"/>
    <x v="4"/>
    <x v="577"/>
    <x v="582"/>
    <x v="1"/>
    <x v="0"/>
    <x v="0"/>
    <x v="0"/>
    <x v="0"/>
  </r>
  <r>
    <x v="628"/>
    <x v="617"/>
    <x v="627"/>
    <x v="89"/>
    <x v="612"/>
    <x v="163"/>
    <x v="1"/>
    <x v="539"/>
    <x v="87"/>
    <x v="1"/>
    <x v="1"/>
    <x v="578"/>
    <x v="581"/>
    <x v="0"/>
    <x v="0"/>
    <x v="1"/>
    <x v="7"/>
    <x v="7"/>
  </r>
  <r>
    <x v="629"/>
    <x v="618"/>
    <x v="628"/>
    <x v="337"/>
    <x v="613"/>
    <x v="130"/>
    <x v="0"/>
    <x v="540"/>
    <x v="424"/>
    <x v="1"/>
    <x v="1"/>
    <x v="579"/>
    <x v="583"/>
    <x v="0"/>
    <x v="1"/>
    <x v="3"/>
    <x v="3"/>
    <x v="3"/>
  </r>
  <r>
    <x v="630"/>
    <x v="619"/>
    <x v="629"/>
    <x v="40"/>
    <x v="614"/>
    <x v="154"/>
    <x v="3"/>
    <x v="541"/>
    <x v="215"/>
    <x v="1"/>
    <x v="1"/>
    <x v="580"/>
    <x v="584"/>
    <x v="0"/>
    <x v="1"/>
    <x v="3"/>
    <x v="3"/>
    <x v="3"/>
  </r>
  <r>
    <x v="631"/>
    <x v="620"/>
    <x v="630"/>
    <x v="338"/>
    <x v="615"/>
    <x v="29"/>
    <x v="1"/>
    <x v="443"/>
    <x v="425"/>
    <x v="1"/>
    <x v="1"/>
    <x v="581"/>
    <x v="585"/>
    <x v="0"/>
    <x v="0"/>
    <x v="3"/>
    <x v="3"/>
    <x v="3"/>
  </r>
  <r>
    <x v="632"/>
    <x v="621"/>
    <x v="631"/>
    <x v="339"/>
    <x v="616"/>
    <x v="298"/>
    <x v="2"/>
    <x v="542"/>
    <x v="426"/>
    <x v="1"/>
    <x v="1"/>
    <x v="582"/>
    <x v="586"/>
    <x v="0"/>
    <x v="0"/>
    <x v="3"/>
    <x v="3"/>
    <x v="3"/>
  </r>
  <r>
    <x v="633"/>
    <x v="622"/>
    <x v="632"/>
    <x v="313"/>
    <x v="617"/>
    <x v="140"/>
    <x v="0"/>
    <x v="543"/>
    <x v="339"/>
    <x v="1"/>
    <x v="1"/>
    <x v="336"/>
    <x v="587"/>
    <x v="0"/>
    <x v="0"/>
    <x v="4"/>
    <x v="10"/>
    <x v="10"/>
  </r>
  <r>
    <x v="634"/>
    <x v="623"/>
    <x v="633"/>
    <x v="195"/>
    <x v="618"/>
    <x v="82"/>
    <x v="3"/>
    <x v="369"/>
    <x v="427"/>
    <x v="1"/>
    <x v="1"/>
    <x v="583"/>
    <x v="588"/>
    <x v="0"/>
    <x v="0"/>
    <x v="4"/>
    <x v="19"/>
    <x v="19"/>
  </r>
  <r>
    <x v="635"/>
    <x v="624"/>
    <x v="634"/>
    <x v="340"/>
    <x v="619"/>
    <x v="226"/>
    <x v="1"/>
    <x v="390"/>
    <x v="428"/>
    <x v="1"/>
    <x v="1"/>
    <x v="584"/>
    <x v="589"/>
    <x v="0"/>
    <x v="0"/>
    <x v="4"/>
    <x v="19"/>
    <x v="19"/>
  </r>
  <r>
    <x v="636"/>
    <x v="625"/>
    <x v="635"/>
    <x v="341"/>
    <x v="620"/>
    <x v="130"/>
    <x v="0"/>
    <x v="291"/>
    <x v="429"/>
    <x v="3"/>
    <x v="3"/>
    <x v="585"/>
    <x v="590"/>
    <x v="0"/>
    <x v="1"/>
    <x v="4"/>
    <x v="10"/>
    <x v="10"/>
  </r>
  <r>
    <x v="637"/>
    <x v="626"/>
    <x v="636"/>
    <x v="275"/>
    <x v="621"/>
    <x v="82"/>
    <x v="0"/>
    <x v="544"/>
    <x v="167"/>
    <x v="1"/>
    <x v="1"/>
    <x v="586"/>
    <x v="591"/>
    <x v="0"/>
    <x v="0"/>
    <x v="3"/>
    <x v="3"/>
    <x v="3"/>
  </r>
  <r>
    <x v="638"/>
    <x v="627"/>
    <x v="637"/>
    <x v="342"/>
    <x v="622"/>
    <x v="139"/>
    <x v="0"/>
    <x v="289"/>
    <x v="115"/>
    <x v="1"/>
    <x v="1"/>
    <x v="587"/>
    <x v="592"/>
    <x v="0"/>
    <x v="1"/>
    <x v="3"/>
    <x v="3"/>
    <x v="3"/>
  </r>
  <r>
    <x v="639"/>
    <x v="628"/>
    <x v="638"/>
    <x v="133"/>
    <x v="623"/>
    <x v="277"/>
    <x v="2"/>
    <x v="545"/>
    <x v="430"/>
    <x v="1"/>
    <x v="1"/>
    <x v="588"/>
    <x v="593"/>
    <x v="0"/>
    <x v="1"/>
    <x v="4"/>
    <x v="6"/>
    <x v="6"/>
  </r>
  <r>
    <x v="640"/>
    <x v="629"/>
    <x v="639"/>
    <x v="343"/>
    <x v="624"/>
    <x v="126"/>
    <x v="0"/>
    <x v="546"/>
    <x v="431"/>
    <x v="1"/>
    <x v="1"/>
    <x v="589"/>
    <x v="510"/>
    <x v="0"/>
    <x v="0"/>
    <x v="3"/>
    <x v="3"/>
    <x v="3"/>
  </r>
  <r>
    <x v="641"/>
    <x v="630"/>
    <x v="640"/>
    <x v="151"/>
    <x v="625"/>
    <x v="98"/>
    <x v="1"/>
    <x v="547"/>
    <x v="346"/>
    <x v="5"/>
    <x v="5"/>
    <x v="590"/>
    <x v="594"/>
    <x v="0"/>
    <x v="0"/>
    <x v="3"/>
    <x v="3"/>
    <x v="3"/>
  </r>
  <r>
    <x v="642"/>
    <x v="631"/>
    <x v="641"/>
    <x v="243"/>
    <x v="626"/>
    <x v="94"/>
    <x v="1"/>
    <x v="548"/>
    <x v="30"/>
    <x v="0"/>
    <x v="0"/>
    <x v="591"/>
    <x v="595"/>
    <x v="0"/>
    <x v="0"/>
    <x v="2"/>
    <x v="8"/>
    <x v="8"/>
  </r>
  <r>
    <x v="643"/>
    <x v="632"/>
    <x v="642"/>
    <x v="344"/>
    <x v="627"/>
    <x v="133"/>
    <x v="1"/>
    <x v="130"/>
    <x v="432"/>
    <x v="1"/>
    <x v="1"/>
    <x v="592"/>
    <x v="596"/>
    <x v="0"/>
    <x v="0"/>
    <x v="3"/>
    <x v="3"/>
    <x v="3"/>
  </r>
  <r>
    <x v="644"/>
    <x v="633"/>
    <x v="643"/>
    <x v="345"/>
    <x v="628"/>
    <x v="11"/>
    <x v="0"/>
    <x v="127"/>
    <x v="433"/>
    <x v="0"/>
    <x v="0"/>
    <x v="593"/>
    <x v="597"/>
    <x v="0"/>
    <x v="0"/>
    <x v="3"/>
    <x v="3"/>
    <x v="3"/>
  </r>
  <r>
    <x v="645"/>
    <x v="634"/>
    <x v="644"/>
    <x v="346"/>
    <x v="629"/>
    <x v="56"/>
    <x v="0"/>
    <x v="32"/>
    <x v="434"/>
    <x v="1"/>
    <x v="1"/>
    <x v="594"/>
    <x v="598"/>
    <x v="0"/>
    <x v="1"/>
    <x v="1"/>
    <x v="1"/>
    <x v="1"/>
  </r>
  <r>
    <x v="646"/>
    <x v="635"/>
    <x v="645"/>
    <x v="201"/>
    <x v="630"/>
    <x v="12"/>
    <x v="0"/>
    <x v="214"/>
    <x v="435"/>
    <x v="1"/>
    <x v="1"/>
    <x v="595"/>
    <x v="599"/>
    <x v="0"/>
    <x v="0"/>
    <x v="6"/>
    <x v="11"/>
    <x v="11"/>
  </r>
  <r>
    <x v="647"/>
    <x v="636"/>
    <x v="646"/>
    <x v="6"/>
    <x v="631"/>
    <x v="20"/>
    <x v="0"/>
    <x v="549"/>
    <x v="6"/>
    <x v="1"/>
    <x v="1"/>
    <x v="596"/>
    <x v="600"/>
    <x v="0"/>
    <x v="0"/>
    <x v="5"/>
    <x v="18"/>
    <x v="18"/>
  </r>
  <r>
    <x v="648"/>
    <x v="637"/>
    <x v="647"/>
    <x v="347"/>
    <x v="632"/>
    <x v="154"/>
    <x v="3"/>
    <x v="550"/>
    <x v="419"/>
    <x v="1"/>
    <x v="1"/>
    <x v="597"/>
    <x v="601"/>
    <x v="1"/>
    <x v="0"/>
    <x v="0"/>
    <x v="0"/>
    <x v="0"/>
  </r>
  <r>
    <x v="649"/>
    <x v="638"/>
    <x v="648"/>
    <x v="155"/>
    <x v="633"/>
    <x v="11"/>
    <x v="0"/>
    <x v="234"/>
    <x v="436"/>
    <x v="5"/>
    <x v="5"/>
    <x v="598"/>
    <x v="602"/>
    <x v="1"/>
    <x v="1"/>
    <x v="3"/>
    <x v="3"/>
    <x v="3"/>
  </r>
  <r>
    <x v="650"/>
    <x v="639"/>
    <x v="649"/>
    <x v="0"/>
    <x v="50"/>
    <x v="47"/>
    <x v="0"/>
    <x v="49"/>
    <x v="49"/>
    <x v="1"/>
    <x v="1"/>
    <x v="599"/>
    <x v="603"/>
    <x v="0"/>
    <x v="0"/>
    <x v="1"/>
    <x v="17"/>
    <x v="17"/>
  </r>
  <r>
    <x v="651"/>
    <x v="640"/>
    <x v="650"/>
    <x v="348"/>
    <x v="634"/>
    <x v="102"/>
    <x v="0"/>
    <x v="551"/>
    <x v="437"/>
    <x v="6"/>
    <x v="6"/>
    <x v="600"/>
    <x v="604"/>
    <x v="0"/>
    <x v="0"/>
    <x v="4"/>
    <x v="12"/>
    <x v="12"/>
  </r>
  <r>
    <x v="652"/>
    <x v="641"/>
    <x v="651"/>
    <x v="83"/>
    <x v="635"/>
    <x v="264"/>
    <x v="1"/>
    <x v="207"/>
    <x v="438"/>
    <x v="1"/>
    <x v="1"/>
    <x v="601"/>
    <x v="292"/>
    <x v="0"/>
    <x v="0"/>
    <x v="2"/>
    <x v="2"/>
    <x v="2"/>
  </r>
  <r>
    <x v="653"/>
    <x v="642"/>
    <x v="652"/>
    <x v="60"/>
    <x v="636"/>
    <x v="330"/>
    <x v="1"/>
    <x v="552"/>
    <x v="439"/>
    <x v="1"/>
    <x v="1"/>
    <x v="602"/>
    <x v="605"/>
    <x v="0"/>
    <x v="0"/>
    <x v="2"/>
    <x v="2"/>
    <x v="2"/>
  </r>
  <r>
    <x v="654"/>
    <x v="643"/>
    <x v="653"/>
    <x v="349"/>
    <x v="637"/>
    <x v="331"/>
    <x v="1"/>
    <x v="170"/>
    <x v="440"/>
    <x v="1"/>
    <x v="1"/>
    <x v="335"/>
    <x v="606"/>
    <x v="0"/>
    <x v="0"/>
    <x v="1"/>
    <x v="16"/>
    <x v="16"/>
  </r>
  <r>
    <x v="655"/>
    <x v="644"/>
    <x v="654"/>
    <x v="350"/>
    <x v="638"/>
    <x v="332"/>
    <x v="1"/>
    <x v="345"/>
    <x v="441"/>
    <x v="1"/>
    <x v="1"/>
    <x v="603"/>
    <x v="607"/>
    <x v="1"/>
    <x v="0"/>
    <x v="7"/>
    <x v="14"/>
    <x v="14"/>
  </r>
  <r>
    <x v="656"/>
    <x v="645"/>
    <x v="655"/>
    <x v="351"/>
    <x v="639"/>
    <x v="180"/>
    <x v="0"/>
    <x v="553"/>
    <x v="442"/>
    <x v="2"/>
    <x v="2"/>
    <x v="604"/>
    <x v="608"/>
    <x v="0"/>
    <x v="0"/>
    <x v="0"/>
    <x v="0"/>
    <x v="0"/>
  </r>
  <r>
    <x v="657"/>
    <x v="646"/>
    <x v="656"/>
    <x v="83"/>
    <x v="640"/>
    <x v="167"/>
    <x v="0"/>
    <x v="554"/>
    <x v="443"/>
    <x v="1"/>
    <x v="1"/>
    <x v="605"/>
    <x v="609"/>
    <x v="0"/>
    <x v="0"/>
    <x v="4"/>
    <x v="22"/>
    <x v="22"/>
  </r>
  <r>
    <x v="658"/>
    <x v="647"/>
    <x v="657"/>
    <x v="352"/>
    <x v="641"/>
    <x v="111"/>
    <x v="3"/>
    <x v="325"/>
    <x v="444"/>
    <x v="1"/>
    <x v="1"/>
    <x v="606"/>
    <x v="610"/>
    <x v="0"/>
    <x v="0"/>
    <x v="1"/>
    <x v="1"/>
    <x v="1"/>
  </r>
  <r>
    <x v="659"/>
    <x v="648"/>
    <x v="658"/>
    <x v="353"/>
    <x v="642"/>
    <x v="15"/>
    <x v="0"/>
    <x v="555"/>
    <x v="424"/>
    <x v="4"/>
    <x v="4"/>
    <x v="65"/>
    <x v="611"/>
    <x v="0"/>
    <x v="0"/>
    <x v="4"/>
    <x v="4"/>
    <x v="4"/>
  </r>
  <r>
    <x v="660"/>
    <x v="649"/>
    <x v="659"/>
    <x v="14"/>
    <x v="643"/>
    <x v="274"/>
    <x v="0"/>
    <x v="556"/>
    <x v="385"/>
    <x v="1"/>
    <x v="1"/>
    <x v="607"/>
    <x v="612"/>
    <x v="1"/>
    <x v="0"/>
    <x v="3"/>
    <x v="3"/>
    <x v="3"/>
  </r>
  <r>
    <x v="661"/>
    <x v="650"/>
    <x v="660"/>
    <x v="354"/>
    <x v="644"/>
    <x v="157"/>
    <x v="0"/>
    <x v="557"/>
    <x v="445"/>
    <x v="3"/>
    <x v="3"/>
    <x v="608"/>
    <x v="613"/>
    <x v="0"/>
    <x v="0"/>
    <x v="1"/>
    <x v="17"/>
    <x v="17"/>
  </r>
  <r>
    <x v="662"/>
    <x v="651"/>
    <x v="661"/>
    <x v="14"/>
    <x v="645"/>
    <x v="59"/>
    <x v="0"/>
    <x v="558"/>
    <x v="54"/>
    <x v="1"/>
    <x v="1"/>
    <x v="609"/>
    <x v="614"/>
    <x v="0"/>
    <x v="0"/>
    <x v="3"/>
    <x v="3"/>
    <x v="3"/>
  </r>
  <r>
    <x v="663"/>
    <x v="652"/>
    <x v="662"/>
    <x v="83"/>
    <x v="646"/>
    <x v="176"/>
    <x v="0"/>
    <x v="559"/>
    <x v="215"/>
    <x v="1"/>
    <x v="1"/>
    <x v="610"/>
    <x v="615"/>
    <x v="0"/>
    <x v="0"/>
    <x v="3"/>
    <x v="3"/>
    <x v="3"/>
  </r>
  <r>
    <x v="664"/>
    <x v="327"/>
    <x v="663"/>
    <x v="355"/>
    <x v="647"/>
    <x v="333"/>
    <x v="0"/>
    <x v="372"/>
    <x v="446"/>
    <x v="1"/>
    <x v="1"/>
    <x v="541"/>
    <x v="616"/>
    <x v="0"/>
    <x v="0"/>
    <x v="1"/>
    <x v="17"/>
    <x v="17"/>
  </r>
  <r>
    <x v="665"/>
    <x v="653"/>
    <x v="664"/>
    <x v="135"/>
    <x v="648"/>
    <x v="309"/>
    <x v="1"/>
    <x v="560"/>
    <x v="447"/>
    <x v="1"/>
    <x v="1"/>
    <x v="611"/>
    <x v="453"/>
    <x v="0"/>
    <x v="1"/>
    <x v="4"/>
    <x v="4"/>
    <x v="4"/>
  </r>
  <r>
    <x v="666"/>
    <x v="654"/>
    <x v="665"/>
    <x v="33"/>
    <x v="649"/>
    <x v="106"/>
    <x v="3"/>
    <x v="561"/>
    <x v="270"/>
    <x v="1"/>
    <x v="1"/>
    <x v="612"/>
    <x v="617"/>
    <x v="0"/>
    <x v="1"/>
    <x v="3"/>
    <x v="3"/>
    <x v="3"/>
  </r>
  <r>
    <x v="667"/>
    <x v="655"/>
    <x v="666"/>
    <x v="350"/>
    <x v="650"/>
    <x v="272"/>
    <x v="1"/>
    <x v="562"/>
    <x v="448"/>
    <x v="1"/>
    <x v="1"/>
    <x v="613"/>
    <x v="618"/>
    <x v="0"/>
    <x v="0"/>
    <x v="8"/>
    <x v="23"/>
    <x v="23"/>
  </r>
  <r>
    <x v="668"/>
    <x v="656"/>
    <x v="667"/>
    <x v="356"/>
    <x v="651"/>
    <x v="8"/>
    <x v="0"/>
    <x v="563"/>
    <x v="70"/>
    <x v="1"/>
    <x v="1"/>
    <x v="614"/>
    <x v="619"/>
    <x v="0"/>
    <x v="0"/>
    <x v="3"/>
    <x v="3"/>
    <x v="3"/>
  </r>
  <r>
    <x v="669"/>
    <x v="657"/>
    <x v="668"/>
    <x v="357"/>
    <x v="652"/>
    <x v="95"/>
    <x v="1"/>
    <x v="564"/>
    <x v="449"/>
    <x v="6"/>
    <x v="6"/>
    <x v="615"/>
    <x v="620"/>
    <x v="0"/>
    <x v="0"/>
    <x v="3"/>
    <x v="3"/>
    <x v="3"/>
  </r>
  <r>
    <x v="670"/>
    <x v="635"/>
    <x v="669"/>
    <x v="358"/>
    <x v="653"/>
    <x v="253"/>
    <x v="1"/>
    <x v="370"/>
    <x v="450"/>
    <x v="1"/>
    <x v="1"/>
    <x v="90"/>
    <x v="621"/>
    <x v="0"/>
    <x v="0"/>
    <x v="1"/>
    <x v="7"/>
    <x v="7"/>
  </r>
  <r>
    <x v="671"/>
    <x v="658"/>
    <x v="670"/>
    <x v="359"/>
    <x v="654"/>
    <x v="69"/>
    <x v="1"/>
    <x v="565"/>
    <x v="451"/>
    <x v="1"/>
    <x v="1"/>
    <x v="616"/>
    <x v="622"/>
    <x v="0"/>
    <x v="1"/>
    <x v="3"/>
    <x v="3"/>
    <x v="3"/>
  </r>
  <r>
    <x v="672"/>
    <x v="659"/>
    <x v="671"/>
    <x v="360"/>
    <x v="655"/>
    <x v="277"/>
    <x v="0"/>
    <x v="372"/>
    <x v="452"/>
    <x v="2"/>
    <x v="2"/>
    <x v="617"/>
    <x v="623"/>
    <x v="0"/>
    <x v="0"/>
    <x v="3"/>
    <x v="3"/>
    <x v="3"/>
  </r>
  <r>
    <x v="673"/>
    <x v="660"/>
    <x v="672"/>
    <x v="36"/>
    <x v="656"/>
    <x v="262"/>
    <x v="0"/>
    <x v="566"/>
    <x v="125"/>
    <x v="6"/>
    <x v="6"/>
    <x v="618"/>
    <x v="624"/>
    <x v="0"/>
    <x v="0"/>
    <x v="1"/>
    <x v="7"/>
    <x v="7"/>
  </r>
  <r>
    <x v="674"/>
    <x v="661"/>
    <x v="673"/>
    <x v="361"/>
    <x v="657"/>
    <x v="49"/>
    <x v="3"/>
    <x v="332"/>
    <x v="453"/>
    <x v="1"/>
    <x v="1"/>
    <x v="619"/>
    <x v="625"/>
    <x v="0"/>
    <x v="0"/>
    <x v="7"/>
    <x v="14"/>
    <x v="14"/>
  </r>
  <r>
    <x v="675"/>
    <x v="662"/>
    <x v="674"/>
    <x v="62"/>
    <x v="658"/>
    <x v="152"/>
    <x v="1"/>
    <x v="567"/>
    <x v="269"/>
    <x v="1"/>
    <x v="1"/>
    <x v="620"/>
    <x v="626"/>
    <x v="0"/>
    <x v="0"/>
    <x v="8"/>
    <x v="23"/>
    <x v="23"/>
  </r>
  <r>
    <x v="676"/>
    <x v="663"/>
    <x v="675"/>
    <x v="362"/>
    <x v="659"/>
    <x v="46"/>
    <x v="1"/>
    <x v="568"/>
    <x v="454"/>
    <x v="1"/>
    <x v="1"/>
    <x v="621"/>
    <x v="627"/>
    <x v="0"/>
    <x v="0"/>
    <x v="7"/>
    <x v="14"/>
    <x v="14"/>
  </r>
  <r>
    <x v="677"/>
    <x v="664"/>
    <x v="676"/>
    <x v="98"/>
    <x v="660"/>
    <x v="300"/>
    <x v="0"/>
    <x v="569"/>
    <x v="41"/>
    <x v="1"/>
    <x v="1"/>
    <x v="622"/>
    <x v="491"/>
    <x v="0"/>
    <x v="0"/>
    <x v="5"/>
    <x v="13"/>
    <x v="13"/>
  </r>
  <r>
    <x v="678"/>
    <x v="665"/>
    <x v="677"/>
    <x v="105"/>
    <x v="661"/>
    <x v="334"/>
    <x v="3"/>
    <x v="570"/>
    <x v="455"/>
    <x v="1"/>
    <x v="1"/>
    <x v="35"/>
    <x v="628"/>
    <x v="0"/>
    <x v="0"/>
    <x v="4"/>
    <x v="6"/>
    <x v="6"/>
  </r>
  <r>
    <x v="679"/>
    <x v="307"/>
    <x v="678"/>
    <x v="1"/>
    <x v="662"/>
    <x v="335"/>
    <x v="1"/>
    <x v="270"/>
    <x v="456"/>
    <x v="1"/>
    <x v="1"/>
    <x v="623"/>
    <x v="629"/>
    <x v="0"/>
    <x v="1"/>
    <x v="0"/>
    <x v="0"/>
    <x v="0"/>
  </r>
  <r>
    <x v="680"/>
    <x v="666"/>
    <x v="679"/>
    <x v="363"/>
    <x v="663"/>
    <x v="203"/>
    <x v="0"/>
    <x v="211"/>
    <x v="457"/>
    <x v="1"/>
    <x v="1"/>
    <x v="624"/>
    <x v="630"/>
    <x v="0"/>
    <x v="1"/>
    <x v="6"/>
    <x v="20"/>
    <x v="20"/>
  </r>
  <r>
    <x v="681"/>
    <x v="667"/>
    <x v="680"/>
    <x v="364"/>
    <x v="664"/>
    <x v="257"/>
    <x v="0"/>
    <x v="571"/>
    <x v="458"/>
    <x v="1"/>
    <x v="1"/>
    <x v="625"/>
    <x v="631"/>
    <x v="0"/>
    <x v="0"/>
    <x v="3"/>
    <x v="3"/>
    <x v="3"/>
  </r>
  <r>
    <x v="682"/>
    <x v="668"/>
    <x v="681"/>
    <x v="91"/>
    <x v="665"/>
    <x v="33"/>
    <x v="1"/>
    <x v="572"/>
    <x v="459"/>
    <x v="1"/>
    <x v="1"/>
    <x v="626"/>
    <x v="632"/>
    <x v="0"/>
    <x v="0"/>
    <x v="3"/>
    <x v="3"/>
    <x v="3"/>
  </r>
  <r>
    <x v="683"/>
    <x v="669"/>
    <x v="682"/>
    <x v="173"/>
    <x v="666"/>
    <x v="145"/>
    <x v="1"/>
    <x v="573"/>
    <x v="98"/>
    <x v="1"/>
    <x v="1"/>
    <x v="627"/>
    <x v="633"/>
    <x v="0"/>
    <x v="0"/>
    <x v="3"/>
    <x v="3"/>
    <x v="3"/>
  </r>
  <r>
    <x v="684"/>
    <x v="670"/>
    <x v="683"/>
    <x v="1"/>
    <x v="667"/>
    <x v="336"/>
    <x v="1"/>
    <x v="574"/>
    <x v="460"/>
    <x v="0"/>
    <x v="0"/>
    <x v="628"/>
    <x v="634"/>
    <x v="0"/>
    <x v="0"/>
    <x v="5"/>
    <x v="9"/>
    <x v="9"/>
  </r>
  <r>
    <x v="685"/>
    <x v="671"/>
    <x v="684"/>
    <x v="365"/>
    <x v="668"/>
    <x v="240"/>
    <x v="0"/>
    <x v="181"/>
    <x v="461"/>
    <x v="0"/>
    <x v="0"/>
    <x v="629"/>
    <x v="415"/>
    <x v="0"/>
    <x v="0"/>
    <x v="3"/>
    <x v="3"/>
    <x v="3"/>
  </r>
  <r>
    <x v="686"/>
    <x v="672"/>
    <x v="685"/>
    <x v="168"/>
    <x v="669"/>
    <x v="267"/>
    <x v="1"/>
    <x v="575"/>
    <x v="38"/>
    <x v="1"/>
    <x v="1"/>
    <x v="630"/>
    <x v="635"/>
    <x v="0"/>
    <x v="0"/>
    <x v="2"/>
    <x v="8"/>
    <x v="8"/>
  </r>
  <r>
    <x v="687"/>
    <x v="673"/>
    <x v="686"/>
    <x v="42"/>
    <x v="670"/>
    <x v="337"/>
    <x v="1"/>
    <x v="576"/>
    <x v="462"/>
    <x v="1"/>
    <x v="1"/>
    <x v="631"/>
    <x v="607"/>
    <x v="0"/>
    <x v="0"/>
    <x v="3"/>
    <x v="3"/>
    <x v="3"/>
  </r>
  <r>
    <x v="688"/>
    <x v="674"/>
    <x v="687"/>
    <x v="49"/>
    <x v="671"/>
    <x v="338"/>
    <x v="1"/>
    <x v="577"/>
    <x v="463"/>
    <x v="1"/>
    <x v="1"/>
    <x v="632"/>
    <x v="636"/>
    <x v="0"/>
    <x v="1"/>
    <x v="4"/>
    <x v="19"/>
    <x v="19"/>
  </r>
  <r>
    <x v="689"/>
    <x v="675"/>
    <x v="688"/>
    <x v="190"/>
    <x v="672"/>
    <x v="114"/>
    <x v="1"/>
    <x v="578"/>
    <x v="464"/>
    <x v="1"/>
    <x v="1"/>
    <x v="633"/>
    <x v="637"/>
    <x v="0"/>
    <x v="0"/>
    <x v="2"/>
    <x v="2"/>
    <x v="2"/>
  </r>
  <r>
    <x v="690"/>
    <x v="676"/>
    <x v="689"/>
    <x v="136"/>
    <x v="673"/>
    <x v="54"/>
    <x v="1"/>
    <x v="579"/>
    <x v="257"/>
    <x v="1"/>
    <x v="1"/>
    <x v="634"/>
    <x v="638"/>
    <x v="0"/>
    <x v="1"/>
    <x v="4"/>
    <x v="4"/>
    <x v="4"/>
  </r>
  <r>
    <x v="691"/>
    <x v="677"/>
    <x v="690"/>
    <x v="92"/>
    <x v="674"/>
    <x v="339"/>
    <x v="1"/>
    <x v="539"/>
    <x v="465"/>
    <x v="1"/>
    <x v="1"/>
    <x v="635"/>
    <x v="639"/>
    <x v="1"/>
    <x v="1"/>
    <x v="4"/>
    <x v="4"/>
    <x v="4"/>
  </r>
  <r>
    <x v="692"/>
    <x v="678"/>
    <x v="691"/>
    <x v="46"/>
    <x v="675"/>
    <x v="223"/>
    <x v="0"/>
    <x v="580"/>
    <x v="385"/>
    <x v="4"/>
    <x v="4"/>
    <x v="636"/>
    <x v="640"/>
    <x v="0"/>
    <x v="0"/>
    <x v="1"/>
    <x v="1"/>
    <x v="1"/>
  </r>
  <r>
    <x v="693"/>
    <x v="679"/>
    <x v="692"/>
    <x v="366"/>
    <x v="676"/>
    <x v="106"/>
    <x v="0"/>
    <x v="366"/>
    <x v="466"/>
    <x v="1"/>
    <x v="1"/>
    <x v="637"/>
    <x v="641"/>
    <x v="0"/>
    <x v="0"/>
    <x v="3"/>
    <x v="3"/>
    <x v="3"/>
  </r>
  <r>
    <x v="694"/>
    <x v="680"/>
    <x v="693"/>
    <x v="14"/>
    <x v="677"/>
    <x v="300"/>
    <x v="0"/>
    <x v="581"/>
    <x v="467"/>
    <x v="1"/>
    <x v="1"/>
    <x v="638"/>
    <x v="642"/>
    <x v="0"/>
    <x v="0"/>
    <x v="3"/>
    <x v="3"/>
    <x v="3"/>
  </r>
  <r>
    <x v="695"/>
    <x v="681"/>
    <x v="694"/>
    <x v="243"/>
    <x v="678"/>
    <x v="159"/>
    <x v="1"/>
    <x v="378"/>
    <x v="468"/>
    <x v="6"/>
    <x v="6"/>
    <x v="639"/>
    <x v="445"/>
    <x v="1"/>
    <x v="0"/>
    <x v="1"/>
    <x v="1"/>
    <x v="1"/>
  </r>
  <r>
    <x v="696"/>
    <x v="682"/>
    <x v="695"/>
    <x v="367"/>
    <x v="679"/>
    <x v="3"/>
    <x v="0"/>
    <x v="582"/>
    <x v="469"/>
    <x v="1"/>
    <x v="1"/>
    <x v="640"/>
    <x v="116"/>
    <x v="0"/>
    <x v="1"/>
    <x v="3"/>
    <x v="3"/>
    <x v="3"/>
  </r>
  <r>
    <x v="697"/>
    <x v="683"/>
    <x v="696"/>
    <x v="368"/>
    <x v="680"/>
    <x v="340"/>
    <x v="1"/>
    <x v="42"/>
    <x v="470"/>
    <x v="1"/>
    <x v="1"/>
    <x v="641"/>
    <x v="643"/>
    <x v="0"/>
    <x v="0"/>
    <x v="1"/>
    <x v="5"/>
    <x v="5"/>
  </r>
  <r>
    <x v="698"/>
    <x v="684"/>
    <x v="697"/>
    <x v="369"/>
    <x v="681"/>
    <x v="341"/>
    <x v="1"/>
    <x v="94"/>
    <x v="471"/>
    <x v="0"/>
    <x v="0"/>
    <x v="642"/>
    <x v="644"/>
    <x v="0"/>
    <x v="0"/>
    <x v="2"/>
    <x v="8"/>
    <x v="8"/>
  </r>
  <r>
    <x v="699"/>
    <x v="196"/>
    <x v="698"/>
    <x v="71"/>
    <x v="682"/>
    <x v="300"/>
    <x v="0"/>
    <x v="583"/>
    <x v="75"/>
    <x v="1"/>
    <x v="1"/>
    <x v="230"/>
    <x v="645"/>
    <x v="0"/>
    <x v="0"/>
    <x v="4"/>
    <x v="6"/>
    <x v="6"/>
  </r>
  <r>
    <x v="700"/>
    <x v="685"/>
    <x v="699"/>
    <x v="0"/>
    <x v="247"/>
    <x v="112"/>
    <x v="0"/>
    <x v="236"/>
    <x v="49"/>
    <x v="1"/>
    <x v="1"/>
    <x v="67"/>
    <x v="646"/>
    <x v="0"/>
    <x v="0"/>
    <x v="2"/>
    <x v="8"/>
    <x v="8"/>
  </r>
  <r>
    <x v="701"/>
    <x v="686"/>
    <x v="700"/>
    <x v="370"/>
    <x v="683"/>
    <x v="342"/>
    <x v="1"/>
    <x v="584"/>
    <x v="472"/>
    <x v="1"/>
    <x v="1"/>
    <x v="643"/>
    <x v="647"/>
    <x v="1"/>
    <x v="0"/>
    <x v="3"/>
    <x v="3"/>
    <x v="3"/>
  </r>
  <r>
    <x v="702"/>
    <x v="687"/>
    <x v="701"/>
    <x v="251"/>
    <x v="684"/>
    <x v="157"/>
    <x v="0"/>
    <x v="585"/>
    <x v="100"/>
    <x v="1"/>
    <x v="1"/>
    <x v="644"/>
    <x v="467"/>
    <x v="0"/>
    <x v="0"/>
    <x v="2"/>
    <x v="8"/>
    <x v="8"/>
  </r>
  <r>
    <x v="703"/>
    <x v="688"/>
    <x v="702"/>
    <x v="371"/>
    <x v="685"/>
    <x v="343"/>
    <x v="1"/>
    <x v="586"/>
    <x v="473"/>
    <x v="1"/>
    <x v="1"/>
    <x v="645"/>
    <x v="648"/>
    <x v="1"/>
    <x v="1"/>
    <x v="5"/>
    <x v="18"/>
    <x v="18"/>
  </r>
  <r>
    <x v="704"/>
    <x v="689"/>
    <x v="703"/>
    <x v="251"/>
    <x v="686"/>
    <x v="152"/>
    <x v="1"/>
    <x v="587"/>
    <x v="220"/>
    <x v="1"/>
    <x v="1"/>
    <x v="646"/>
    <x v="649"/>
    <x v="0"/>
    <x v="0"/>
    <x v="4"/>
    <x v="10"/>
    <x v="10"/>
  </r>
  <r>
    <x v="705"/>
    <x v="690"/>
    <x v="704"/>
    <x v="372"/>
    <x v="687"/>
    <x v="168"/>
    <x v="0"/>
    <x v="588"/>
    <x v="474"/>
    <x v="4"/>
    <x v="4"/>
    <x v="626"/>
    <x v="650"/>
    <x v="0"/>
    <x v="0"/>
    <x v="5"/>
    <x v="9"/>
    <x v="9"/>
  </r>
  <r>
    <x v="706"/>
    <x v="691"/>
    <x v="705"/>
    <x v="2"/>
    <x v="688"/>
    <x v="21"/>
    <x v="1"/>
    <x v="589"/>
    <x v="475"/>
    <x v="2"/>
    <x v="2"/>
    <x v="647"/>
    <x v="651"/>
    <x v="0"/>
    <x v="1"/>
    <x v="2"/>
    <x v="2"/>
    <x v="2"/>
  </r>
  <r>
    <x v="707"/>
    <x v="692"/>
    <x v="706"/>
    <x v="190"/>
    <x v="689"/>
    <x v="17"/>
    <x v="1"/>
    <x v="590"/>
    <x v="170"/>
    <x v="1"/>
    <x v="1"/>
    <x v="159"/>
    <x v="652"/>
    <x v="0"/>
    <x v="0"/>
    <x v="4"/>
    <x v="6"/>
    <x v="6"/>
  </r>
  <r>
    <x v="708"/>
    <x v="693"/>
    <x v="707"/>
    <x v="12"/>
    <x v="690"/>
    <x v="344"/>
    <x v="1"/>
    <x v="591"/>
    <x v="231"/>
    <x v="5"/>
    <x v="5"/>
    <x v="648"/>
    <x v="653"/>
    <x v="0"/>
    <x v="0"/>
    <x v="3"/>
    <x v="3"/>
    <x v="3"/>
  </r>
  <r>
    <x v="709"/>
    <x v="694"/>
    <x v="708"/>
    <x v="122"/>
    <x v="691"/>
    <x v="339"/>
    <x v="1"/>
    <x v="592"/>
    <x v="129"/>
    <x v="6"/>
    <x v="6"/>
    <x v="267"/>
    <x v="654"/>
    <x v="0"/>
    <x v="0"/>
    <x v="3"/>
    <x v="3"/>
    <x v="3"/>
  </r>
  <r>
    <x v="710"/>
    <x v="695"/>
    <x v="709"/>
    <x v="333"/>
    <x v="692"/>
    <x v="345"/>
    <x v="1"/>
    <x v="593"/>
    <x v="476"/>
    <x v="1"/>
    <x v="1"/>
    <x v="649"/>
    <x v="655"/>
    <x v="0"/>
    <x v="1"/>
    <x v="3"/>
    <x v="3"/>
    <x v="3"/>
  </r>
  <r>
    <x v="711"/>
    <x v="696"/>
    <x v="710"/>
    <x v="8"/>
    <x v="693"/>
    <x v="8"/>
    <x v="0"/>
    <x v="594"/>
    <x v="443"/>
    <x v="6"/>
    <x v="6"/>
    <x v="248"/>
    <x v="656"/>
    <x v="1"/>
    <x v="1"/>
    <x v="3"/>
    <x v="3"/>
    <x v="3"/>
  </r>
  <r>
    <x v="712"/>
    <x v="697"/>
    <x v="711"/>
    <x v="126"/>
    <x v="694"/>
    <x v="346"/>
    <x v="1"/>
    <x v="595"/>
    <x v="381"/>
    <x v="1"/>
    <x v="1"/>
    <x v="571"/>
    <x v="657"/>
    <x v="0"/>
    <x v="0"/>
    <x v="3"/>
    <x v="3"/>
    <x v="3"/>
  </r>
  <r>
    <x v="713"/>
    <x v="698"/>
    <x v="712"/>
    <x v="350"/>
    <x v="695"/>
    <x v="62"/>
    <x v="1"/>
    <x v="596"/>
    <x v="459"/>
    <x v="1"/>
    <x v="1"/>
    <x v="650"/>
    <x v="89"/>
    <x v="0"/>
    <x v="0"/>
    <x v="5"/>
    <x v="15"/>
    <x v="15"/>
  </r>
  <r>
    <x v="714"/>
    <x v="699"/>
    <x v="713"/>
    <x v="373"/>
    <x v="696"/>
    <x v="347"/>
    <x v="1"/>
    <x v="230"/>
    <x v="477"/>
    <x v="1"/>
    <x v="1"/>
    <x v="1"/>
    <x v="658"/>
    <x v="0"/>
    <x v="0"/>
    <x v="1"/>
    <x v="1"/>
    <x v="1"/>
  </r>
  <r>
    <x v="715"/>
    <x v="700"/>
    <x v="714"/>
    <x v="374"/>
    <x v="697"/>
    <x v="64"/>
    <x v="0"/>
    <x v="159"/>
    <x v="478"/>
    <x v="1"/>
    <x v="1"/>
    <x v="651"/>
    <x v="438"/>
    <x v="0"/>
    <x v="0"/>
    <x v="6"/>
    <x v="20"/>
    <x v="20"/>
  </r>
  <r>
    <x v="716"/>
    <x v="701"/>
    <x v="715"/>
    <x v="22"/>
    <x v="698"/>
    <x v="348"/>
    <x v="1"/>
    <x v="597"/>
    <x v="144"/>
    <x v="1"/>
    <x v="1"/>
    <x v="652"/>
    <x v="659"/>
    <x v="0"/>
    <x v="1"/>
    <x v="3"/>
    <x v="3"/>
    <x v="3"/>
  </r>
  <r>
    <x v="717"/>
    <x v="702"/>
    <x v="716"/>
    <x v="36"/>
    <x v="699"/>
    <x v="349"/>
    <x v="1"/>
    <x v="499"/>
    <x v="479"/>
    <x v="1"/>
    <x v="1"/>
    <x v="653"/>
    <x v="660"/>
    <x v="0"/>
    <x v="0"/>
    <x v="4"/>
    <x v="4"/>
    <x v="4"/>
  </r>
  <r>
    <x v="718"/>
    <x v="703"/>
    <x v="717"/>
    <x v="111"/>
    <x v="700"/>
    <x v="134"/>
    <x v="1"/>
    <x v="127"/>
    <x v="480"/>
    <x v="1"/>
    <x v="1"/>
    <x v="654"/>
    <x v="661"/>
    <x v="0"/>
    <x v="0"/>
    <x v="2"/>
    <x v="8"/>
    <x v="8"/>
  </r>
  <r>
    <x v="719"/>
    <x v="704"/>
    <x v="718"/>
    <x v="350"/>
    <x v="701"/>
    <x v="340"/>
    <x v="1"/>
    <x v="598"/>
    <x v="300"/>
    <x v="1"/>
    <x v="1"/>
    <x v="655"/>
    <x v="662"/>
    <x v="0"/>
    <x v="0"/>
    <x v="5"/>
    <x v="13"/>
    <x v="13"/>
  </r>
  <r>
    <x v="720"/>
    <x v="705"/>
    <x v="719"/>
    <x v="251"/>
    <x v="702"/>
    <x v="232"/>
    <x v="3"/>
    <x v="599"/>
    <x v="63"/>
    <x v="3"/>
    <x v="3"/>
    <x v="656"/>
    <x v="236"/>
    <x v="0"/>
    <x v="1"/>
    <x v="3"/>
    <x v="3"/>
    <x v="3"/>
  </r>
  <r>
    <x v="721"/>
    <x v="706"/>
    <x v="720"/>
    <x v="375"/>
    <x v="703"/>
    <x v="166"/>
    <x v="3"/>
    <x v="600"/>
    <x v="101"/>
    <x v="1"/>
    <x v="1"/>
    <x v="657"/>
    <x v="663"/>
    <x v="0"/>
    <x v="0"/>
    <x v="1"/>
    <x v="1"/>
    <x v="1"/>
  </r>
  <r>
    <x v="722"/>
    <x v="707"/>
    <x v="721"/>
    <x v="376"/>
    <x v="704"/>
    <x v="34"/>
    <x v="1"/>
    <x v="372"/>
    <x v="481"/>
    <x v="1"/>
    <x v="1"/>
    <x v="265"/>
    <x v="202"/>
    <x v="0"/>
    <x v="0"/>
    <x v="4"/>
    <x v="4"/>
    <x v="4"/>
  </r>
  <r>
    <x v="723"/>
    <x v="708"/>
    <x v="722"/>
    <x v="70"/>
    <x v="705"/>
    <x v="350"/>
    <x v="1"/>
    <x v="601"/>
    <x v="358"/>
    <x v="2"/>
    <x v="2"/>
    <x v="658"/>
    <x v="664"/>
    <x v="0"/>
    <x v="0"/>
    <x v="3"/>
    <x v="3"/>
    <x v="3"/>
  </r>
  <r>
    <x v="724"/>
    <x v="709"/>
    <x v="723"/>
    <x v="141"/>
    <x v="706"/>
    <x v="159"/>
    <x v="1"/>
    <x v="602"/>
    <x v="246"/>
    <x v="4"/>
    <x v="4"/>
    <x v="659"/>
    <x v="665"/>
    <x v="0"/>
    <x v="1"/>
    <x v="3"/>
    <x v="3"/>
    <x v="3"/>
  </r>
  <r>
    <x v="725"/>
    <x v="710"/>
    <x v="724"/>
    <x v="377"/>
    <x v="707"/>
    <x v="275"/>
    <x v="0"/>
    <x v="478"/>
    <x v="482"/>
    <x v="1"/>
    <x v="1"/>
    <x v="660"/>
    <x v="666"/>
    <x v="0"/>
    <x v="0"/>
    <x v="6"/>
    <x v="20"/>
    <x v="20"/>
  </r>
  <r>
    <x v="726"/>
    <x v="711"/>
    <x v="725"/>
    <x v="378"/>
    <x v="708"/>
    <x v="12"/>
    <x v="3"/>
    <x v="603"/>
    <x v="168"/>
    <x v="1"/>
    <x v="1"/>
    <x v="661"/>
    <x v="602"/>
    <x v="0"/>
    <x v="1"/>
    <x v="3"/>
    <x v="3"/>
    <x v="3"/>
  </r>
  <r>
    <x v="727"/>
    <x v="712"/>
    <x v="726"/>
    <x v="200"/>
    <x v="709"/>
    <x v="351"/>
    <x v="1"/>
    <x v="604"/>
    <x v="483"/>
    <x v="1"/>
    <x v="1"/>
    <x v="4"/>
    <x v="667"/>
    <x v="0"/>
    <x v="0"/>
    <x v="2"/>
    <x v="2"/>
    <x v="2"/>
  </r>
  <r>
    <x v="728"/>
    <x v="713"/>
    <x v="727"/>
    <x v="3"/>
    <x v="710"/>
    <x v="334"/>
    <x v="0"/>
    <x v="605"/>
    <x v="234"/>
    <x v="1"/>
    <x v="1"/>
    <x v="662"/>
    <x v="668"/>
    <x v="0"/>
    <x v="0"/>
    <x v="3"/>
    <x v="3"/>
    <x v="3"/>
  </r>
  <r>
    <x v="729"/>
    <x v="714"/>
    <x v="728"/>
    <x v="36"/>
    <x v="711"/>
    <x v="41"/>
    <x v="1"/>
    <x v="527"/>
    <x v="393"/>
    <x v="1"/>
    <x v="1"/>
    <x v="663"/>
    <x v="669"/>
    <x v="0"/>
    <x v="0"/>
    <x v="4"/>
    <x v="6"/>
    <x v="6"/>
  </r>
  <r>
    <x v="730"/>
    <x v="715"/>
    <x v="729"/>
    <x v="379"/>
    <x v="712"/>
    <x v="352"/>
    <x v="1"/>
    <x v="606"/>
    <x v="130"/>
    <x v="0"/>
    <x v="0"/>
    <x v="664"/>
    <x v="670"/>
    <x v="0"/>
    <x v="0"/>
    <x v="2"/>
    <x v="8"/>
    <x v="8"/>
  </r>
  <r>
    <x v="731"/>
    <x v="716"/>
    <x v="730"/>
    <x v="48"/>
    <x v="713"/>
    <x v="50"/>
    <x v="3"/>
    <x v="607"/>
    <x v="319"/>
    <x v="1"/>
    <x v="1"/>
    <x v="665"/>
    <x v="601"/>
    <x v="0"/>
    <x v="0"/>
    <x v="2"/>
    <x v="2"/>
    <x v="2"/>
  </r>
  <r>
    <x v="732"/>
    <x v="717"/>
    <x v="731"/>
    <x v="380"/>
    <x v="714"/>
    <x v="48"/>
    <x v="0"/>
    <x v="608"/>
    <x v="484"/>
    <x v="1"/>
    <x v="1"/>
    <x v="666"/>
    <x v="671"/>
    <x v="0"/>
    <x v="1"/>
    <x v="1"/>
    <x v="1"/>
    <x v="1"/>
  </r>
  <r>
    <x v="733"/>
    <x v="718"/>
    <x v="732"/>
    <x v="144"/>
    <x v="715"/>
    <x v="353"/>
    <x v="1"/>
    <x v="609"/>
    <x v="485"/>
    <x v="1"/>
    <x v="1"/>
    <x v="43"/>
    <x v="672"/>
    <x v="0"/>
    <x v="0"/>
    <x v="1"/>
    <x v="16"/>
    <x v="16"/>
  </r>
  <r>
    <x v="734"/>
    <x v="719"/>
    <x v="733"/>
    <x v="3"/>
    <x v="716"/>
    <x v="284"/>
    <x v="1"/>
    <x v="253"/>
    <x v="486"/>
    <x v="1"/>
    <x v="1"/>
    <x v="667"/>
    <x v="673"/>
    <x v="0"/>
    <x v="1"/>
    <x v="3"/>
    <x v="3"/>
    <x v="3"/>
  </r>
  <r>
    <x v="735"/>
    <x v="720"/>
    <x v="734"/>
    <x v="211"/>
    <x v="717"/>
    <x v="354"/>
    <x v="1"/>
    <x v="610"/>
    <x v="487"/>
    <x v="1"/>
    <x v="1"/>
    <x v="668"/>
    <x v="674"/>
    <x v="0"/>
    <x v="0"/>
    <x v="7"/>
    <x v="14"/>
    <x v="14"/>
  </r>
  <r>
    <x v="736"/>
    <x v="721"/>
    <x v="735"/>
    <x v="106"/>
    <x v="718"/>
    <x v="333"/>
    <x v="3"/>
    <x v="611"/>
    <x v="226"/>
    <x v="1"/>
    <x v="1"/>
    <x v="669"/>
    <x v="675"/>
    <x v="0"/>
    <x v="0"/>
    <x v="5"/>
    <x v="9"/>
    <x v="9"/>
  </r>
  <r>
    <x v="737"/>
    <x v="722"/>
    <x v="736"/>
    <x v="41"/>
    <x v="719"/>
    <x v="123"/>
    <x v="1"/>
    <x v="612"/>
    <x v="80"/>
    <x v="1"/>
    <x v="1"/>
    <x v="670"/>
    <x v="676"/>
    <x v="0"/>
    <x v="0"/>
    <x v="1"/>
    <x v="7"/>
    <x v="7"/>
  </r>
  <r>
    <x v="738"/>
    <x v="486"/>
    <x v="737"/>
    <x v="381"/>
    <x v="720"/>
    <x v="47"/>
    <x v="0"/>
    <x v="613"/>
    <x v="27"/>
    <x v="1"/>
    <x v="1"/>
    <x v="671"/>
    <x v="677"/>
    <x v="0"/>
    <x v="1"/>
    <x v="3"/>
    <x v="3"/>
    <x v="3"/>
  </r>
  <r>
    <x v="739"/>
    <x v="723"/>
    <x v="738"/>
    <x v="83"/>
    <x v="721"/>
    <x v="84"/>
    <x v="0"/>
    <x v="614"/>
    <x v="271"/>
    <x v="1"/>
    <x v="1"/>
    <x v="672"/>
    <x v="678"/>
    <x v="0"/>
    <x v="0"/>
    <x v="1"/>
    <x v="7"/>
    <x v="7"/>
  </r>
  <r>
    <x v="740"/>
    <x v="724"/>
    <x v="739"/>
    <x v="98"/>
    <x v="722"/>
    <x v="286"/>
    <x v="0"/>
    <x v="615"/>
    <x v="36"/>
    <x v="1"/>
    <x v="1"/>
    <x v="673"/>
    <x v="679"/>
    <x v="0"/>
    <x v="0"/>
    <x v="3"/>
    <x v="3"/>
    <x v="3"/>
  </r>
  <r>
    <x v="741"/>
    <x v="287"/>
    <x v="740"/>
    <x v="272"/>
    <x v="723"/>
    <x v="355"/>
    <x v="1"/>
    <x v="616"/>
    <x v="406"/>
    <x v="1"/>
    <x v="1"/>
    <x v="674"/>
    <x v="680"/>
    <x v="0"/>
    <x v="0"/>
    <x v="3"/>
    <x v="3"/>
    <x v="3"/>
  </r>
  <r>
    <x v="742"/>
    <x v="725"/>
    <x v="741"/>
    <x v="272"/>
    <x v="724"/>
    <x v="356"/>
    <x v="1"/>
    <x v="86"/>
    <x v="393"/>
    <x v="1"/>
    <x v="1"/>
    <x v="675"/>
    <x v="681"/>
    <x v="0"/>
    <x v="0"/>
    <x v="1"/>
    <x v="5"/>
    <x v="5"/>
  </r>
  <r>
    <x v="743"/>
    <x v="726"/>
    <x v="742"/>
    <x v="61"/>
    <x v="725"/>
    <x v="243"/>
    <x v="0"/>
    <x v="617"/>
    <x v="68"/>
    <x v="1"/>
    <x v="1"/>
    <x v="676"/>
    <x v="682"/>
    <x v="0"/>
    <x v="1"/>
    <x v="3"/>
    <x v="3"/>
    <x v="3"/>
  </r>
  <r>
    <x v="744"/>
    <x v="727"/>
    <x v="743"/>
    <x v="22"/>
    <x v="726"/>
    <x v="357"/>
    <x v="1"/>
    <x v="618"/>
    <x v="382"/>
    <x v="1"/>
    <x v="1"/>
    <x v="342"/>
    <x v="683"/>
    <x v="0"/>
    <x v="1"/>
    <x v="3"/>
    <x v="3"/>
    <x v="3"/>
  </r>
  <r>
    <x v="745"/>
    <x v="728"/>
    <x v="744"/>
    <x v="350"/>
    <x v="727"/>
    <x v="286"/>
    <x v="0"/>
    <x v="619"/>
    <x v="298"/>
    <x v="1"/>
    <x v="1"/>
    <x v="677"/>
    <x v="684"/>
    <x v="0"/>
    <x v="0"/>
    <x v="2"/>
    <x v="8"/>
    <x v="8"/>
  </r>
  <r>
    <x v="746"/>
    <x v="729"/>
    <x v="745"/>
    <x v="382"/>
    <x v="728"/>
    <x v="39"/>
    <x v="1"/>
    <x v="33"/>
    <x v="488"/>
    <x v="1"/>
    <x v="1"/>
    <x v="678"/>
    <x v="685"/>
    <x v="0"/>
    <x v="0"/>
    <x v="2"/>
    <x v="2"/>
    <x v="2"/>
  </r>
  <r>
    <x v="747"/>
    <x v="730"/>
    <x v="746"/>
    <x v="70"/>
    <x v="729"/>
    <x v="252"/>
    <x v="1"/>
    <x v="620"/>
    <x v="489"/>
    <x v="1"/>
    <x v="1"/>
    <x v="679"/>
    <x v="488"/>
    <x v="0"/>
    <x v="0"/>
    <x v="3"/>
    <x v="3"/>
    <x v="3"/>
  </r>
  <r>
    <x v="748"/>
    <x v="731"/>
    <x v="747"/>
    <x v="383"/>
    <x v="730"/>
    <x v="230"/>
    <x v="3"/>
    <x v="606"/>
    <x v="490"/>
    <x v="1"/>
    <x v="1"/>
    <x v="680"/>
    <x v="686"/>
    <x v="0"/>
    <x v="1"/>
    <x v="4"/>
    <x v="10"/>
    <x v="10"/>
  </r>
  <r>
    <x v="749"/>
    <x v="732"/>
    <x v="748"/>
    <x v="133"/>
    <x v="731"/>
    <x v="34"/>
    <x v="1"/>
    <x v="621"/>
    <x v="491"/>
    <x v="6"/>
    <x v="6"/>
    <x v="681"/>
    <x v="687"/>
    <x v="0"/>
    <x v="1"/>
    <x v="2"/>
    <x v="8"/>
    <x v="8"/>
  </r>
  <r>
    <x v="750"/>
    <x v="733"/>
    <x v="749"/>
    <x v="0"/>
    <x v="99"/>
    <x v="89"/>
    <x v="0"/>
    <x v="98"/>
    <x v="49"/>
    <x v="4"/>
    <x v="4"/>
    <x v="682"/>
    <x v="688"/>
    <x v="0"/>
    <x v="0"/>
    <x v="1"/>
    <x v="5"/>
    <x v="5"/>
  </r>
  <r>
    <x v="751"/>
    <x v="734"/>
    <x v="750"/>
    <x v="136"/>
    <x v="732"/>
    <x v="358"/>
    <x v="1"/>
    <x v="622"/>
    <x v="492"/>
    <x v="1"/>
    <x v="1"/>
    <x v="683"/>
    <x v="689"/>
    <x v="1"/>
    <x v="1"/>
    <x v="5"/>
    <x v="9"/>
    <x v="9"/>
  </r>
  <r>
    <x v="752"/>
    <x v="735"/>
    <x v="751"/>
    <x v="306"/>
    <x v="733"/>
    <x v="48"/>
    <x v="3"/>
    <x v="307"/>
    <x v="493"/>
    <x v="1"/>
    <x v="1"/>
    <x v="684"/>
    <x v="690"/>
    <x v="0"/>
    <x v="1"/>
    <x v="3"/>
    <x v="3"/>
    <x v="3"/>
  </r>
  <r>
    <x v="753"/>
    <x v="736"/>
    <x v="752"/>
    <x v="53"/>
    <x v="734"/>
    <x v="359"/>
    <x v="1"/>
    <x v="623"/>
    <x v="231"/>
    <x v="1"/>
    <x v="1"/>
    <x v="674"/>
    <x v="691"/>
    <x v="0"/>
    <x v="0"/>
    <x v="7"/>
    <x v="14"/>
    <x v="14"/>
  </r>
  <r>
    <x v="754"/>
    <x v="737"/>
    <x v="753"/>
    <x v="384"/>
    <x v="735"/>
    <x v="78"/>
    <x v="1"/>
    <x v="624"/>
    <x v="494"/>
    <x v="1"/>
    <x v="1"/>
    <x v="685"/>
    <x v="424"/>
    <x v="0"/>
    <x v="0"/>
    <x v="3"/>
    <x v="3"/>
    <x v="3"/>
  </r>
  <r>
    <x v="755"/>
    <x v="738"/>
    <x v="754"/>
    <x v="6"/>
    <x v="562"/>
    <x v="221"/>
    <x v="1"/>
    <x v="625"/>
    <x v="495"/>
    <x v="3"/>
    <x v="3"/>
    <x v="605"/>
    <x v="231"/>
    <x v="0"/>
    <x v="1"/>
    <x v="3"/>
    <x v="3"/>
    <x v="3"/>
  </r>
  <r>
    <x v="756"/>
    <x v="739"/>
    <x v="755"/>
    <x v="81"/>
    <x v="736"/>
    <x v="360"/>
    <x v="1"/>
    <x v="626"/>
    <x v="496"/>
    <x v="1"/>
    <x v="1"/>
    <x v="686"/>
    <x v="692"/>
    <x v="0"/>
    <x v="0"/>
    <x v="3"/>
    <x v="3"/>
    <x v="3"/>
  </r>
  <r>
    <x v="757"/>
    <x v="740"/>
    <x v="756"/>
    <x v="1"/>
    <x v="737"/>
    <x v="361"/>
    <x v="1"/>
    <x v="627"/>
    <x v="493"/>
    <x v="1"/>
    <x v="1"/>
    <x v="687"/>
    <x v="693"/>
    <x v="0"/>
    <x v="0"/>
    <x v="4"/>
    <x v="6"/>
    <x v="6"/>
  </r>
  <r>
    <x v="758"/>
    <x v="741"/>
    <x v="757"/>
    <x v="241"/>
    <x v="738"/>
    <x v="362"/>
    <x v="1"/>
    <x v="628"/>
    <x v="497"/>
    <x v="0"/>
    <x v="0"/>
    <x v="688"/>
    <x v="694"/>
    <x v="0"/>
    <x v="0"/>
    <x v="1"/>
    <x v="1"/>
    <x v="1"/>
  </r>
  <r>
    <x v="759"/>
    <x v="742"/>
    <x v="758"/>
    <x v="385"/>
    <x v="739"/>
    <x v="240"/>
    <x v="0"/>
    <x v="629"/>
    <x v="498"/>
    <x v="1"/>
    <x v="1"/>
    <x v="689"/>
    <x v="236"/>
    <x v="0"/>
    <x v="0"/>
    <x v="1"/>
    <x v="5"/>
    <x v="5"/>
  </r>
  <r>
    <x v="760"/>
    <x v="743"/>
    <x v="759"/>
    <x v="386"/>
    <x v="740"/>
    <x v="49"/>
    <x v="0"/>
    <x v="630"/>
    <x v="155"/>
    <x v="6"/>
    <x v="6"/>
    <x v="690"/>
    <x v="695"/>
    <x v="0"/>
    <x v="1"/>
    <x v="6"/>
    <x v="11"/>
    <x v="11"/>
  </r>
  <r>
    <x v="761"/>
    <x v="744"/>
    <x v="760"/>
    <x v="196"/>
    <x v="741"/>
    <x v="363"/>
    <x v="1"/>
    <x v="631"/>
    <x v="499"/>
    <x v="1"/>
    <x v="1"/>
    <x v="691"/>
    <x v="696"/>
    <x v="0"/>
    <x v="0"/>
    <x v="1"/>
    <x v="1"/>
    <x v="1"/>
  </r>
  <r>
    <x v="762"/>
    <x v="307"/>
    <x v="761"/>
    <x v="26"/>
    <x v="742"/>
    <x v="364"/>
    <x v="1"/>
    <x v="470"/>
    <x v="16"/>
    <x v="2"/>
    <x v="2"/>
    <x v="692"/>
    <x v="697"/>
    <x v="0"/>
    <x v="0"/>
    <x v="1"/>
    <x v="17"/>
    <x v="17"/>
  </r>
  <r>
    <x v="763"/>
    <x v="745"/>
    <x v="762"/>
    <x v="36"/>
    <x v="207"/>
    <x v="23"/>
    <x v="1"/>
    <x v="632"/>
    <x v="500"/>
    <x v="1"/>
    <x v="1"/>
    <x v="693"/>
    <x v="698"/>
    <x v="0"/>
    <x v="1"/>
    <x v="3"/>
    <x v="3"/>
    <x v="3"/>
  </r>
  <r>
    <x v="764"/>
    <x v="746"/>
    <x v="763"/>
    <x v="65"/>
    <x v="743"/>
    <x v="365"/>
    <x v="1"/>
    <x v="486"/>
    <x v="496"/>
    <x v="1"/>
    <x v="1"/>
    <x v="694"/>
    <x v="699"/>
    <x v="0"/>
    <x v="0"/>
    <x v="1"/>
    <x v="1"/>
    <x v="1"/>
  </r>
  <r>
    <x v="765"/>
    <x v="747"/>
    <x v="764"/>
    <x v="61"/>
    <x v="744"/>
    <x v="366"/>
    <x v="1"/>
    <x v="633"/>
    <x v="40"/>
    <x v="1"/>
    <x v="1"/>
    <x v="695"/>
    <x v="489"/>
    <x v="1"/>
    <x v="1"/>
    <x v="1"/>
    <x v="7"/>
    <x v="7"/>
  </r>
  <r>
    <x v="766"/>
    <x v="748"/>
    <x v="765"/>
    <x v="316"/>
    <x v="49"/>
    <x v="137"/>
    <x v="0"/>
    <x v="634"/>
    <x v="501"/>
    <x v="2"/>
    <x v="2"/>
    <x v="123"/>
    <x v="512"/>
    <x v="0"/>
    <x v="0"/>
    <x v="4"/>
    <x v="22"/>
    <x v="22"/>
  </r>
  <r>
    <x v="767"/>
    <x v="749"/>
    <x v="766"/>
    <x v="387"/>
    <x v="745"/>
    <x v="263"/>
    <x v="0"/>
    <x v="635"/>
    <x v="502"/>
    <x v="1"/>
    <x v="1"/>
    <x v="696"/>
    <x v="700"/>
    <x v="0"/>
    <x v="0"/>
    <x v="5"/>
    <x v="18"/>
    <x v="18"/>
  </r>
  <r>
    <x v="768"/>
    <x v="750"/>
    <x v="767"/>
    <x v="73"/>
    <x v="746"/>
    <x v="367"/>
    <x v="1"/>
    <x v="636"/>
    <x v="503"/>
    <x v="1"/>
    <x v="1"/>
    <x v="626"/>
    <x v="701"/>
    <x v="0"/>
    <x v="0"/>
    <x v="3"/>
    <x v="3"/>
    <x v="3"/>
  </r>
  <r>
    <x v="769"/>
    <x v="751"/>
    <x v="768"/>
    <x v="388"/>
    <x v="747"/>
    <x v="30"/>
    <x v="0"/>
    <x v="637"/>
    <x v="504"/>
    <x v="1"/>
    <x v="1"/>
    <x v="697"/>
    <x v="340"/>
    <x v="0"/>
    <x v="0"/>
    <x v="6"/>
    <x v="11"/>
    <x v="11"/>
  </r>
  <r>
    <x v="770"/>
    <x v="752"/>
    <x v="769"/>
    <x v="333"/>
    <x v="748"/>
    <x v="306"/>
    <x v="1"/>
    <x v="638"/>
    <x v="505"/>
    <x v="6"/>
    <x v="6"/>
    <x v="698"/>
    <x v="702"/>
    <x v="0"/>
    <x v="1"/>
    <x v="3"/>
    <x v="3"/>
    <x v="3"/>
  </r>
  <r>
    <x v="771"/>
    <x v="753"/>
    <x v="770"/>
    <x v="36"/>
    <x v="749"/>
    <x v="18"/>
    <x v="3"/>
    <x v="639"/>
    <x v="150"/>
    <x v="1"/>
    <x v="1"/>
    <x v="699"/>
    <x v="703"/>
    <x v="0"/>
    <x v="0"/>
    <x v="3"/>
    <x v="3"/>
    <x v="3"/>
  </r>
  <r>
    <x v="772"/>
    <x v="754"/>
    <x v="771"/>
    <x v="389"/>
    <x v="750"/>
    <x v="23"/>
    <x v="1"/>
    <x v="640"/>
    <x v="506"/>
    <x v="1"/>
    <x v="1"/>
    <x v="700"/>
    <x v="704"/>
    <x v="0"/>
    <x v="0"/>
    <x v="1"/>
    <x v="7"/>
    <x v="7"/>
  </r>
  <r>
    <x v="773"/>
    <x v="755"/>
    <x v="772"/>
    <x v="390"/>
    <x v="751"/>
    <x v="332"/>
    <x v="1"/>
    <x v="194"/>
    <x v="507"/>
    <x v="1"/>
    <x v="1"/>
    <x v="701"/>
    <x v="705"/>
    <x v="0"/>
    <x v="0"/>
    <x v="3"/>
    <x v="3"/>
    <x v="3"/>
  </r>
  <r>
    <x v="774"/>
    <x v="756"/>
    <x v="773"/>
    <x v="92"/>
    <x v="752"/>
    <x v="123"/>
    <x v="1"/>
    <x v="641"/>
    <x v="373"/>
    <x v="6"/>
    <x v="6"/>
    <x v="702"/>
    <x v="706"/>
    <x v="0"/>
    <x v="0"/>
    <x v="2"/>
    <x v="2"/>
    <x v="2"/>
  </r>
  <r>
    <x v="775"/>
    <x v="757"/>
    <x v="774"/>
    <x v="151"/>
    <x v="197"/>
    <x v="156"/>
    <x v="0"/>
    <x v="642"/>
    <x v="234"/>
    <x v="1"/>
    <x v="1"/>
    <x v="703"/>
    <x v="707"/>
    <x v="0"/>
    <x v="0"/>
    <x v="1"/>
    <x v="1"/>
    <x v="1"/>
  </r>
  <r>
    <x v="776"/>
    <x v="758"/>
    <x v="775"/>
    <x v="391"/>
    <x v="753"/>
    <x v="251"/>
    <x v="0"/>
    <x v="640"/>
    <x v="508"/>
    <x v="1"/>
    <x v="1"/>
    <x v="704"/>
    <x v="708"/>
    <x v="0"/>
    <x v="0"/>
    <x v="3"/>
    <x v="3"/>
    <x v="3"/>
  </r>
  <r>
    <x v="777"/>
    <x v="759"/>
    <x v="776"/>
    <x v="202"/>
    <x v="754"/>
    <x v="18"/>
    <x v="0"/>
    <x v="643"/>
    <x v="103"/>
    <x v="1"/>
    <x v="1"/>
    <x v="431"/>
    <x v="709"/>
    <x v="0"/>
    <x v="0"/>
    <x v="3"/>
    <x v="3"/>
    <x v="3"/>
  </r>
  <r>
    <x v="778"/>
    <x v="760"/>
    <x v="777"/>
    <x v="81"/>
    <x v="755"/>
    <x v="368"/>
    <x v="1"/>
    <x v="644"/>
    <x v="5"/>
    <x v="5"/>
    <x v="5"/>
    <x v="705"/>
    <x v="710"/>
    <x v="0"/>
    <x v="0"/>
    <x v="4"/>
    <x v="10"/>
    <x v="10"/>
  </r>
  <r>
    <x v="779"/>
    <x v="761"/>
    <x v="778"/>
    <x v="392"/>
    <x v="756"/>
    <x v="25"/>
    <x v="0"/>
    <x v="13"/>
    <x v="509"/>
    <x v="1"/>
    <x v="1"/>
    <x v="706"/>
    <x v="711"/>
    <x v="0"/>
    <x v="1"/>
    <x v="3"/>
    <x v="3"/>
    <x v="3"/>
  </r>
  <r>
    <x v="780"/>
    <x v="762"/>
    <x v="779"/>
    <x v="135"/>
    <x v="757"/>
    <x v="369"/>
    <x v="1"/>
    <x v="645"/>
    <x v="55"/>
    <x v="1"/>
    <x v="1"/>
    <x v="707"/>
    <x v="712"/>
    <x v="0"/>
    <x v="1"/>
    <x v="4"/>
    <x v="6"/>
    <x v="6"/>
  </r>
  <r>
    <x v="781"/>
    <x v="763"/>
    <x v="780"/>
    <x v="251"/>
    <x v="758"/>
    <x v="37"/>
    <x v="3"/>
    <x v="646"/>
    <x v="75"/>
    <x v="5"/>
    <x v="5"/>
    <x v="708"/>
    <x v="70"/>
    <x v="0"/>
    <x v="0"/>
    <x v="3"/>
    <x v="3"/>
    <x v="3"/>
  </r>
  <r>
    <x v="782"/>
    <x v="764"/>
    <x v="781"/>
    <x v="135"/>
    <x v="759"/>
    <x v="53"/>
    <x v="1"/>
    <x v="647"/>
    <x v="510"/>
    <x v="1"/>
    <x v="1"/>
    <x v="709"/>
    <x v="713"/>
    <x v="0"/>
    <x v="1"/>
    <x v="4"/>
    <x v="10"/>
    <x v="10"/>
  </r>
  <r>
    <x v="783"/>
    <x v="765"/>
    <x v="782"/>
    <x v="71"/>
    <x v="760"/>
    <x v="280"/>
    <x v="1"/>
    <x v="523"/>
    <x v="188"/>
    <x v="1"/>
    <x v="1"/>
    <x v="710"/>
    <x v="714"/>
    <x v="0"/>
    <x v="0"/>
    <x v="1"/>
    <x v="1"/>
    <x v="1"/>
  </r>
  <r>
    <x v="784"/>
    <x v="766"/>
    <x v="783"/>
    <x v="393"/>
    <x v="761"/>
    <x v="43"/>
    <x v="1"/>
    <x v="8"/>
    <x v="511"/>
    <x v="1"/>
    <x v="1"/>
    <x v="711"/>
    <x v="715"/>
    <x v="0"/>
    <x v="0"/>
    <x v="2"/>
    <x v="2"/>
    <x v="2"/>
  </r>
  <r>
    <x v="785"/>
    <x v="767"/>
    <x v="784"/>
    <x v="313"/>
    <x v="762"/>
    <x v="370"/>
    <x v="1"/>
    <x v="648"/>
    <x v="78"/>
    <x v="2"/>
    <x v="2"/>
    <x v="157"/>
    <x v="716"/>
    <x v="0"/>
    <x v="1"/>
    <x v="4"/>
    <x v="10"/>
    <x v="10"/>
  </r>
  <r>
    <x v="786"/>
    <x v="768"/>
    <x v="785"/>
    <x v="42"/>
    <x v="763"/>
    <x v="242"/>
    <x v="1"/>
    <x v="649"/>
    <x v="512"/>
    <x v="6"/>
    <x v="6"/>
    <x v="630"/>
    <x v="717"/>
    <x v="0"/>
    <x v="1"/>
    <x v="1"/>
    <x v="17"/>
    <x v="17"/>
  </r>
  <r>
    <x v="787"/>
    <x v="769"/>
    <x v="786"/>
    <x v="394"/>
    <x v="764"/>
    <x v="134"/>
    <x v="0"/>
    <x v="150"/>
    <x v="513"/>
    <x v="0"/>
    <x v="0"/>
    <x v="712"/>
    <x v="718"/>
    <x v="0"/>
    <x v="0"/>
    <x v="1"/>
    <x v="1"/>
    <x v="1"/>
  </r>
  <r>
    <x v="788"/>
    <x v="770"/>
    <x v="787"/>
    <x v="136"/>
    <x v="765"/>
    <x v="102"/>
    <x v="2"/>
    <x v="650"/>
    <x v="249"/>
    <x v="1"/>
    <x v="1"/>
    <x v="93"/>
    <x v="719"/>
    <x v="0"/>
    <x v="0"/>
    <x v="4"/>
    <x v="10"/>
    <x v="10"/>
  </r>
  <r>
    <x v="789"/>
    <x v="771"/>
    <x v="788"/>
    <x v="25"/>
    <x v="766"/>
    <x v="232"/>
    <x v="0"/>
    <x v="651"/>
    <x v="430"/>
    <x v="1"/>
    <x v="1"/>
    <x v="713"/>
    <x v="115"/>
    <x v="0"/>
    <x v="0"/>
    <x v="3"/>
    <x v="3"/>
    <x v="3"/>
  </r>
  <r>
    <x v="790"/>
    <x v="772"/>
    <x v="789"/>
    <x v="395"/>
    <x v="767"/>
    <x v="137"/>
    <x v="3"/>
    <x v="652"/>
    <x v="260"/>
    <x v="1"/>
    <x v="1"/>
    <x v="714"/>
    <x v="720"/>
    <x v="0"/>
    <x v="0"/>
    <x v="3"/>
    <x v="3"/>
    <x v="3"/>
  </r>
  <r>
    <x v="791"/>
    <x v="773"/>
    <x v="790"/>
    <x v="118"/>
    <x v="768"/>
    <x v="143"/>
    <x v="0"/>
    <x v="594"/>
    <x v="514"/>
    <x v="1"/>
    <x v="1"/>
    <x v="715"/>
    <x v="721"/>
    <x v="0"/>
    <x v="0"/>
    <x v="0"/>
    <x v="0"/>
    <x v="0"/>
  </r>
  <r>
    <x v="792"/>
    <x v="774"/>
    <x v="791"/>
    <x v="22"/>
    <x v="769"/>
    <x v="49"/>
    <x v="0"/>
    <x v="653"/>
    <x v="243"/>
    <x v="1"/>
    <x v="1"/>
    <x v="716"/>
    <x v="722"/>
    <x v="0"/>
    <x v="1"/>
    <x v="3"/>
    <x v="3"/>
    <x v="3"/>
  </r>
  <r>
    <x v="793"/>
    <x v="775"/>
    <x v="792"/>
    <x v="65"/>
    <x v="770"/>
    <x v="371"/>
    <x v="1"/>
    <x v="654"/>
    <x v="483"/>
    <x v="5"/>
    <x v="5"/>
    <x v="448"/>
    <x v="451"/>
    <x v="0"/>
    <x v="0"/>
    <x v="5"/>
    <x v="9"/>
    <x v="9"/>
  </r>
  <r>
    <x v="794"/>
    <x v="776"/>
    <x v="793"/>
    <x v="47"/>
    <x v="771"/>
    <x v="372"/>
    <x v="1"/>
    <x v="655"/>
    <x v="460"/>
    <x v="1"/>
    <x v="1"/>
    <x v="717"/>
    <x v="642"/>
    <x v="0"/>
    <x v="0"/>
    <x v="1"/>
    <x v="1"/>
    <x v="1"/>
  </r>
  <r>
    <x v="795"/>
    <x v="777"/>
    <x v="794"/>
    <x v="143"/>
    <x v="772"/>
    <x v="245"/>
    <x v="0"/>
    <x v="607"/>
    <x v="249"/>
    <x v="1"/>
    <x v="1"/>
    <x v="718"/>
    <x v="723"/>
    <x v="0"/>
    <x v="0"/>
    <x v="4"/>
    <x v="6"/>
    <x v="6"/>
  </r>
  <r>
    <x v="796"/>
    <x v="778"/>
    <x v="795"/>
    <x v="75"/>
    <x v="773"/>
    <x v="213"/>
    <x v="0"/>
    <x v="656"/>
    <x v="373"/>
    <x v="1"/>
    <x v="1"/>
    <x v="719"/>
    <x v="724"/>
    <x v="0"/>
    <x v="1"/>
    <x v="6"/>
    <x v="20"/>
    <x v="20"/>
  </r>
  <r>
    <x v="797"/>
    <x v="779"/>
    <x v="796"/>
    <x v="4"/>
    <x v="774"/>
    <x v="373"/>
    <x v="1"/>
    <x v="657"/>
    <x v="515"/>
    <x v="1"/>
    <x v="1"/>
    <x v="720"/>
    <x v="725"/>
    <x v="0"/>
    <x v="0"/>
    <x v="2"/>
    <x v="2"/>
    <x v="2"/>
  </r>
  <r>
    <x v="798"/>
    <x v="780"/>
    <x v="797"/>
    <x v="74"/>
    <x v="775"/>
    <x v="282"/>
    <x v="1"/>
    <x v="658"/>
    <x v="246"/>
    <x v="1"/>
    <x v="1"/>
    <x v="721"/>
    <x v="726"/>
    <x v="0"/>
    <x v="1"/>
    <x v="3"/>
    <x v="3"/>
    <x v="3"/>
  </r>
  <r>
    <x v="799"/>
    <x v="781"/>
    <x v="798"/>
    <x v="396"/>
    <x v="776"/>
    <x v="30"/>
    <x v="0"/>
    <x v="659"/>
    <x v="516"/>
    <x v="4"/>
    <x v="4"/>
    <x v="722"/>
    <x v="727"/>
    <x v="0"/>
    <x v="0"/>
    <x v="3"/>
    <x v="3"/>
    <x v="3"/>
  </r>
  <r>
    <x v="800"/>
    <x v="782"/>
    <x v="799"/>
    <x v="0"/>
    <x v="99"/>
    <x v="89"/>
    <x v="0"/>
    <x v="98"/>
    <x v="49"/>
    <x v="5"/>
    <x v="5"/>
    <x v="139"/>
    <x v="560"/>
    <x v="0"/>
    <x v="0"/>
    <x v="1"/>
    <x v="1"/>
    <x v="1"/>
  </r>
  <r>
    <x v="801"/>
    <x v="783"/>
    <x v="800"/>
    <x v="173"/>
    <x v="777"/>
    <x v="218"/>
    <x v="1"/>
    <x v="660"/>
    <x v="88"/>
    <x v="1"/>
    <x v="1"/>
    <x v="723"/>
    <x v="728"/>
    <x v="0"/>
    <x v="1"/>
    <x v="7"/>
    <x v="14"/>
    <x v="14"/>
  </r>
  <r>
    <x v="802"/>
    <x v="784"/>
    <x v="801"/>
    <x v="8"/>
    <x v="778"/>
    <x v="88"/>
    <x v="1"/>
    <x v="661"/>
    <x v="23"/>
    <x v="1"/>
    <x v="1"/>
    <x v="704"/>
    <x v="339"/>
    <x v="0"/>
    <x v="0"/>
    <x v="7"/>
    <x v="14"/>
    <x v="14"/>
  </r>
  <r>
    <x v="803"/>
    <x v="785"/>
    <x v="802"/>
    <x v="55"/>
    <x v="106"/>
    <x v="374"/>
    <x v="1"/>
    <x v="662"/>
    <x v="517"/>
    <x v="1"/>
    <x v="1"/>
    <x v="724"/>
    <x v="35"/>
    <x v="0"/>
    <x v="0"/>
    <x v="3"/>
    <x v="3"/>
    <x v="3"/>
  </r>
  <r>
    <x v="804"/>
    <x v="786"/>
    <x v="803"/>
    <x v="97"/>
    <x v="779"/>
    <x v="99"/>
    <x v="1"/>
    <x v="663"/>
    <x v="205"/>
    <x v="1"/>
    <x v="1"/>
    <x v="725"/>
    <x v="729"/>
    <x v="0"/>
    <x v="0"/>
    <x v="1"/>
    <x v="1"/>
    <x v="1"/>
  </r>
  <r>
    <x v="805"/>
    <x v="787"/>
    <x v="804"/>
    <x v="62"/>
    <x v="780"/>
    <x v="37"/>
    <x v="0"/>
    <x v="664"/>
    <x v="109"/>
    <x v="2"/>
    <x v="2"/>
    <x v="660"/>
    <x v="241"/>
    <x v="0"/>
    <x v="0"/>
    <x v="4"/>
    <x v="4"/>
    <x v="4"/>
  </r>
  <r>
    <x v="806"/>
    <x v="788"/>
    <x v="805"/>
    <x v="31"/>
    <x v="781"/>
    <x v="375"/>
    <x v="1"/>
    <x v="665"/>
    <x v="70"/>
    <x v="1"/>
    <x v="1"/>
    <x v="726"/>
    <x v="730"/>
    <x v="0"/>
    <x v="1"/>
    <x v="4"/>
    <x v="6"/>
    <x v="6"/>
  </r>
  <r>
    <x v="807"/>
    <x v="789"/>
    <x v="806"/>
    <x v="31"/>
    <x v="782"/>
    <x v="376"/>
    <x v="1"/>
    <x v="666"/>
    <x v="177"/>
    <x v="1"/>
    <x v="1"/>
    <x v="727"/>
    <x v="322"/>
    <x v="0"/>
    <x v="1"/>
    <x v="3"/>
    <x v="3"/>
    <x v="3"/>
  </r>
  <r>
    <x v="808"/>
    <x v="790"/>
    <x v="807"/>
    <x v="5"/>
    <x v="783"/>
    <x v="286"/>
    <x v="0"/>
    <x v="667"/>
    <x v="161"/>
    <x v="1"/>
    <x v="1"/>
    <x v="728"/>
    <x v="731"/>
    <x v="0"/>
    <x v="0"/>
    <x v="0"/>
    <x v="0"/>
    <x v="0"/>
  </r>
  <r>
    <x v="809"/>
    <x v="764"/>
    <x v="808"/>
    <x v="397"/>
    <x v="784"/>
    <x v="154"/>
    <x v="0"/>
    <x v="162"/>
    <x v="518"/>
    <x v="5"/>
    <x v="5"/>
    <x v="729"/>
    <x v="732"/>
    <x v="0"/>
    <x v="0"/>
    <x v="4"/>
    <x v="4"/>
    <x v="4"/>
  </r>
  <r>
    <x v="810"/>
    <x v="791"/>
    <x v="809"/>
    <x v="330"/>
    <x v="785"/>
    <x v="370"/>
    <x v="1"/>
    <x v="668"/>
    <x v="394"/>
    <x v="1"/>
    <x v="1"/>
    <x v="730"/>
    <x v="157"/>
    <x v="0"/>
    <x v="1"/>
    <x v="3"/>
    <x v="3"/>
    <x v="3"/>
  </r>
  <r>
    <x v="811"/>
    <x v="792"/>
    <x v="810"/>
    <x v="398"/>
    <x v="786"/>
    <x v="176"/>
    <x v="0"/>
    <x v="669"/>
    <x v="89"/>
    <x v="1"/>
    <x v="1"/>
    <x v="731"/>
    <x v="733"/>
    <x v="0"/>
    <x v="1"/>
    <x v="6"/>
    <x v="11"/>
    <x v="11"/>
  </r>
  <r>
    <x v="812"/>
    <x v="793"/>
    <x v="811"/>
    <x v="221"/>
    <x v="787"/>
    <x v="234"/>
    <x v="1"/>
    <x v="77"/>
    <x v="519"/>
    <x v="0"/>
    <x v="0"/>
    <x v="78"/>
    <x v="734"/>
    <x v="0"/>
    <x v="0"/>
    <x v="5"/>
    <x v="9"/>
    <x v="9"/>
  </r>
  <r>
    <x v="813"/>
    <x v="794"/>
    <x v="812"/>
    <x v="170"/>
    <x v="788"/>
    <x v="377"/>
    <x v="1"/>
    <x v="670"/>
    <x v="520"/>
    <x v="1"/>
    <x v="1"/>
    <x v="732"/>
    <x v="735"/>
    <x v="0"/>
    <x v="0"/>
    <x v="6"/>
    <x v="11"/>
    <x v="11"/>
  </r>
  <r>
    <x v="814"/>
    <x v="795"/>
    <x v="813"/>
    <x v="170"/>
    <x v="789"/>
    <x v="48"/>
    <x v="0"/>
    <x v="671"/>
    <x v="521"/>
    <x v="3"/>
    <x v="3"/>
    <x v="733"/>
    <x v="736"/>
    <x v="0"/>
    <x v="1"/>
    <x v="1"/>
    <x v="1"/>
    <x v="1"/>
  </r>
  <r>
    <x v="815"/>
    <x v="796"/>
    <x v="814"/>
    <x v="25"/>
    <x v="790"/>
    <x v="254"/>
    <x v="1"/>
    <x v="672"/>
    <x v="236"/>
    <x v="0"/>
    <x v="0"/>
    <x v="734"/>
    <x v="737"/>
    <x v="0"/>
    <x v="0"/>
    <x v="1"/>
    <x v="1"/>
    <x v="1"/>
  </r>
  <r>
    <x v="816"/>
    <x v="797"/>
    <x v="815"/>
    <x v="173"/>
    <x v="723"/>
    <x v="378"/>
    <x v="1"/>
    <x v="673"/>
    <x v="221"/>
    <x v="1"/>
    <x v="1"/>
    <x v="406"/>
    <x v="738"/>
    <x v="1"/>
    <x v="1"/>
    <x v="3"/>
    <x v="3"/>
    <x v="3"/>
  </r>
  <r>
    <x v="817"/>
    <x v="798"/>
    <x v="816"/>
    <x v="399"/>
    <x v="791"/>
    <x v="314"/>
    <x v="1"/>
    <x v="555"/>
    <x v="522"/>
    <x v="6"/>
    <x v="6"/>
    <x v="735"/>
    <x v="739"/>
    <x v="0"/>
    <x v="1"/>
    <x v="5"/>
    <x v="9"/>
    <x v="9"/>
  </r>
  <r>
    <x v="818"/>
    <x v="311"/>
    <x v="817"/>
    <x v="31"/>
    <x v="792"/>
    <x v="379"/>
    <x v="1"/>
    <x v="674"/>
    <x v="464"/>
    <x v="1"/>
    <x v="1"/>
    <x v="736"/>
    <x v="740"/>
    <x v="0"/>
    <x v="1"/>
    <x v="3"/>
    <x v="3"/>
    <x v="3"/>
  </r>
  <r>
    <x v="819"/>
    <x v="799"/>
    <x v="818"/>
    <x v="200"/>
    <x v="793"/>
    <x v="37"/>
    <x v="0"/>
    <x v="675"/>
    <x v="523"/>
    <x v="1"/>
    <x v="1"/>
    <x v="737"/>
    <x v="697"/>
    <x v="1"/>
    <x v="0"/>
    <x v="6"/>
    <x v="11"/>
    <x v="11"/>
  </r>
  <r>
    <x v="820"/>
    <x v="800"/>
    <x v="819"/>
    <x v="42"/>
    <x v="794"/>
    <x v="380"/>
    <x v="1"/>
    <x v="676"/>
    <x v="524"/>
    <x v="4"/>
    <x v="4"/>
    <x v="192"/>
    <x v="741"/>
    <x v="0"/>
    <x v="1"/>
    <x v="1"/>
    <x v="1"/>
    <x v="1"/>
  </r>
  <r>
    <x v="821"/>
    <x v="801"/>
    <x v="820"/>
    <x v="70"/>
    <x v="795"/>
    <x v="381"/>
    <x v="1"/>
    <x v="677"/>
    <x v="155"/>
    <x v="1"/>
    <x v="1"/>
    <x v="738"/>
    <x v="742"/>
    <x v="0"/>
    <x v="0"/>
    <x v="4"/>
    <x v="4"/>
    <x v="4"/>
  </r>
  <r>
    <x v="822"/>
    <x v="802"/>
    <x v="821"/>
    <x v="400"/>
    <x v="796"/>
    <x v="382"/>
    <x v="1"/>
    <x v="208"/>
    <x v="525"/>
    <x v="1"/>
    <x v="1"/>
    <x v="739"/>
    <x v="743"/>
    <x v="0"/>
    <x v="0"/>
    <x v="1"/>
    <x v="1"/>
    <x v="1"/>
  </r>
  <r>
    <x v="823"/>
    <x v="803"/>
    <x v="822"/>
    <x v="178"/>
    <x v="797"/>
    <x v="383"/>
    <x v="1"/>
    <x v="678"/>
    <x v="526"/>
    <x v="1"/>
    <x v="1"/>
    <x v="613"/>
    <x v="744"/>
    <x v="1"/>
    <x v="1"/>
    <x v="1"/>
    <x v="1"/>
    <x v="1"/>
  </r>
  <r>
    <x v="824"/>
    <x v="804"/>
    <x v="823"/>
    <x v="401"/>
    <x v="798"/>
    <x v="384"/>
    <x v="1"/>
    <x v="679"/>
    <x v="527"/>
    <x v="1"/>
    <x v="1"/>
    <x v="740"/>
    <x v="269"/>
    <x v="0"/>
    <x v="1"/>
    <x v="5"/>
    <x v="9"/>
    <x v="9"/>
  </r>
  <r>
    <x v="825"/>
    <x v="805"/>
    <x v="824"/>
    <x v="136"/>
    <x v="799"/>
    <x v="385"/>
    <x v="1"/>
    <x v="680"/>
    <x v="144"/>
    <x v="4"/>
    <x v="4"/>
    <x v="145"/>
    <x v="745"/>
    <x v="0"/>
    <x v="0"/>
    <x v="4"/>
    <x v="12"/>
    <x v="12"/>
  </r>
  <r>
    <x v="826"/>
    <x v="806"/>
    <x v="825"/>
    <x v="54"/>
    <x v="800"/>
    <x v="209"/>
    <x v="1"/>
    <x v="681"/>
    <x v="346"/>
    <x v="1"/>
    <x v="1"/>
    <x v="741"/>
    <x v="746"/>
    <x v="0"/>
    <x v="1"/>
    <x v="3"/>
    <x v="3"/>
    <x v="3"/>
  </r>
  <r>
    <x v="827"/>
    <x v="807"/>
    <x v="826"/>
    <x v="173"/>
    <x v="801"/>
    <x v="386"/>
    <x v="1"/>
    <x v="682"/>
    <x v="172"/>
    <x v="2"/>
    <x v="2"/>
    <x v="742"/>
    <x v="747"/>
    <x v="0"/>
    <x v="1"/>
    <x v="4"/>
    <x v="6"/>
    <x v="6"/>
  </r>
  <r>
    <x v="828"/>
    <x v="808"/>
    <x v="827"/>
    <x v="143"/>
    <x v="802"/>
    <x v="4"/>
    <x v="0"/>
    <x v="390"/>
    <x v="131"/>
    <x v="1"/>
    <x v="1"/>
    <x v="202"/>
    <x v="503"/>
    <x v="0"/>
    <x v="0"/>
    <x v="3"/>
    <x v="3"/>
    <x v="3"/>
  </r>
  <r>
    <x v="829"/>
    <x v="809"/>
    <x v="828"/>
    <x v="103"/>
    <x v="803"/>
    <x v="37"/>
    <x v="0"/>
    <x v="178"/>
    <x v="110"/>
    <x v="1"/>
    <x v="1"/>
    <x v="743"/>
    <x v="748"/>
    <x v="0"/>
    <x v="0"/>
    <x v="3"/>
    <x v="3"/>
    <x v="3"/>
  </r>
  <r>
    <x v="830"/>
    <x v="810"/>
    <x v="829"/>
    <x v="319"/>
    <x v="804"/>
    <x v="89"/>
    <x v="0"/>
    <x v="683"/>
    <x v="528"/>
    <x v="1"/>
    <x v="1"/>
    <x v="744"/>
    <x v="330"/>
    <x v="0"/>
    <x v="0"/>
    <x v="3"/>
    <x v="3"/>
    <x v="3"/>
  </r>
  <r>
    <x v="831"/>
    <x v="811"/>
    <x v="830"/>
    <x v="402"/>
    <x v="805"/>
    <x v="179"/>
    <x v="1"/>
    <x v="372"/>
    <x v="529"/>
    <x v="1"/>
    <x v="1"/>
    <x v="745"/>
    <x v="749"/>
    <x v="0"/>
    <x v="0"/>
    <x v="7"/>
    <x v="14"/>
    <x v="14"/>
  </r>
  <r>
    <x v="832"/>
    <x v="812"/>
    <x v="831"/>
    <x v="403"/>
    <x v="806"/>
    <x v="387"/>
    <x v="1"/>
    <x v="471"/>
    <x v="265"/>
    <x v="3"/>
    <x v="3"/>
    <x v="746"/>
    <x v="750"/>
    <x v="1"/>
    <x v="0"/>
    <x v="5"/>
    <x v="18"/>
    <x v="18"/>
  </r>
  <r>
    <x v="833"/>
    <x v="813"/>
    <x v="832"/>
    <x v="85"/>
    <x v="807"/>
    <x v="178"/>
    <x v="1"/>
    <x v="218"/>
    <x v="34"/>
    <x v="3"/>
    <x v="3"/>
    <x v="747"/>
    <x v="751"/>
    <x v="0"/>
    <x v="0"/>
    <x v="5"/>
    <x v="18"/>
    <x v="18"/>
  </r>
  <r>
    <x v="834"/>
    <x v="814"/>
    <x v="833"/>
    <x v="190"/>
    <x v="808"/>
    <x v="388"/>
    <x v="1"/>
    <x v="326"/>
    <x v="530"/>
    <x v="1"/>
    <x v="1"/>
    <x v="362"/>
    <x v="451"/>
    <x v="0"/>
    <x v="0"/>
    <x v="3"/>
    <x v="3"/>
    <x v="3"/>
  </r>
  <r>
    <x v="835"/>
    <x v="815"/>
    <x v="834"/>
    <x v="404"/>
    <x v="809"/>
    <x v="50"/>
    <x v="0"/>
    <x v="112"/>
    <x v="531"/>
    <x v="1"/>
    <x v="1"/>
    <x v="748"/>
    <x v="752"/>
    <x v="0"/>
    <x v="0"/>
    <x v="2"/>
    <x v="2"/>
    <x v="2"/>
  </r>
  <r>
    <x v="836"/>
    <x v="816"/>
    <x v="835"/>
    <x v="32"/>
    <x v="810"/>
    <x v="144"/>
    <x v="0"/>
    <x v="684"/>
    <x v="115"/>
    <x v="1"/>
    <x v="1"/>
    <x v="749"/>
    <x v="753"/>
    <x v="0"/>
    <x v="0"/>
    <x v="1"/>
    <x v="7"/>
    <x v="7"/>
  </r>
  <r>
    <x v="837"/>
    <x v="817"/>
    <x v="836"/>
    <x v="405"/>
    <x v="811"/>
    <x v="389"/>
    <x v="1"/>
    <x v="685"/>
    <x v="532"/>
    <x v="1"/>
    <x v="1"/>
    <x v="643"/>
    <x v="754"/>
    <x v="0"/>
    <x v="0"/>
    <x v="1"/>
    <x v="17"/>
    <x v="17"/>
  </r>
  <r>
    <x v="838"/>
    <x v="818"/>
    <x v="837"/>
    <x v="330"/>
    <x v="812"/>
    <x v="296"/>
    <x v="1"/>
    <x v="686"/>
    <x v="210"/>
    <x v="1"/>
    <x v="1"/>
    <x v="750"/>
    <x v="755"/>
    <x v="0"/>
    <x v="0"/>
    <x v="3"/>
    <x v="3"/>
    <x v="3"/>
  </r>
  <r>
    <x v="839"/>
    <x v="819"/>
    <x v="838"/>
    <x v="106"/>
    <x v="813"/>
    <x v="46"/>
    <x v="1"/>
    <x v="687"/>
    <x v="144"/>
    <x v="1"/>
    <x v="1"/>
    <x v="751"/>
    <x v="756"/>
    <x v="0"/>
    <x v="1"/>
    <x v="4"/>
    <x v="4"/>
    <x v="4"/>
  </r>
  <r>
    <x v="840"/>
    <x v="820"/>
    <x v="839"/>
    <x v="406"/>
    <x v="814"/>
    <x v="134"/>
    <x v="1"/>
    <x v="640"/>
    <x v="533"/>
    <x v="1"/>
    <x v="1"/>
    <x v="752"/>
    <x v="757"/>
    <x v="0"/>
    <x v="1"/>
    <x v="3"/>
    <x v="3"/>
    <x v="3"/>
  </r>
  <r>
    <x v="841"/>
    <x v="821"/>
    <x v="840"/>
    <x v="14"/>
    <x v="815"/>
    <x v="93"/>
    <x v="1"/>
    <x v="688"/>
    <x v="287"/>
    <x v="1"/>
    <x v="1"/>
    <x v="753"/>
    <x v="758"/>
    <x v="0"/>
    <x v="0"/>
    <x v="2"/>
    <x v="2"/>
    <x v="2"/>
  </r>
  <r>
    <x v="842"/>
    <x v="822"/>
    <x v="841"/>
    <x v="42"/>
    <x v="816"/>
    <x v="390"/>
    <x v="1"/>
    <x v="310"/>
    <x v="227"/>
    <x v="6"/>
    <x v="6"/>
    <x v="754"/>
    <x v="759"/>
    <x v="0"/>
    <x v="0"/>
    <x v="2"/>
    <x v="8"/>
    <x v="8"/>
  </r>
  <r>
    <x v="843"/>
    <x v="823"/>
    <x v="842"/>
    <x v="35"/>
    <x v="817"/>
    <x v="137"/>
    <x v="0"/>
    <x v="689"/>
    <x v="254"/>
    <x v="1"/>
    <x v="1"/>
    <x v="755"/>
    <x v="760"/>
    <x v="0"/>
    <x v="0"/>
    <x v="7"/>
    <x v="14"/>
    <x v="14"/>
  </r>
  <r>
    <x v="844"/>
    <x v="824"/>
    <x v="843"/>
    <x v="35"/>
    <x v="818"/>
    <x v="168"/>
    <x v="3"/>
    <x v="690"/>
    <x v="115"/>
    <x v="1"/>
    <x v="1"/>
    <x v="756"/>
    <x v="761"/>
    <x v="0"/>
    <x v="0"/>
    <x v="4"/>
    <x v="4"/>
    <x v="4"/>
  </r>
  <r>
    <x v="845"/>
    <x v="825"/>
    <x v="844"/>
    <x v="407"/>
    <x v="819"/>
    <x v="391"/>
    <x v="1"/>
    <x v="230"/>
    <x v="534"/>
    <x v="4"/>
    <x v="4"/>
    <x v="757"/>
    <x v="78"/>
    <x v="0"/>
    <x v="0"/>
    <x v="2"/>
    <x v="2"/>
    <x v="2"/>
  </r>
  <r>
    <x v="846"/>
    <x v="826"/>
    <x v="845"/>
    <x v="67"/>
    <x v="820"/>
    <x v="185"/>
    <x v="1"/>
    <x v="691"/>
    <x v="44"/>
    <x v="1"/>
    <x v="1"/>
    <x v="758"/>
    <x v="762"/>
    <x v="1"/>
    <x v="1"/>
    <x v="2"/>
    <x v="2"/>
    <x v="2"/>
  </r>
  <r>
    <x v="847"/>
    <x v="827"/>
    <x v="846"/>
    <x v="53"/>
    <x v="695"/>
    <x v="392"/>
    <x v="1"/>
    <x v="692"/>
    <x v="460"/>
    <x v="1"/>
    <x v="1"/>
    <x v="759"/>
    <x v="763"/>
    <x v="0"/>
    <x v="0"/>
    <x v="0"/>
    <x v="0"/>
    <x v="0"/>
  </r>
  <r>
    <x v="848"/>
    <x v="828"/>
    <x v="847"/>
    <x v="170"/>
    <x v="821"/>
    <x v="393"/>
    <x v="1"/>
    <x v="387"/>
    <x v="535"/>
    <x v="1"/>
    <x v="1"/>
    <x v="760"/>
    <x v="764"/>
    <x v="0"/>
    <x v="0"/>
    <x v="4"/>
    <x v="6"/>
    <x v="6"/>
  </r>
  <r>
    <x v="849"/>
    <x v="829"/>
    <x v="848"/>
    <x v="313"/>
    <x v="822"/>
    <x v="281"/>
    <x v="1"/>
    <x v="693"/>
    <x v="253"/>
    <x v="1"/>
    <x v="1"/>
    <x v="761"/>
    <x v="765"/>
    <x v="0"/>
    <x v="1"/>
    <x v="1"/>
    <x v="7"/>
    <x v="7"/>
  </r>
  <r>
    <x v="850"/>
    <x v="830"/>
    <x v="849"/>
    <x v="0"/>
    <x v="99"/>
    <x v="89"/>
    <x v="0"/>
    <x v="98"/>
    <x v="49"/>
    <x v="1"/>
    <x v="1"/>
    <x v="762"/>
    <x v="539"/>
    <x v="1"/>
    <x v="0"/>
    <x v="1"/>
    <x v="1"/>
    <x v="1"/>
  </r>
  <r>
    <x v="851"/>
    <x v="831"/>
    <x v="850"/>
    <x v="46"/>
    <x v="823"/>
    <x v="366"/>
    <x v="1"/>
    <x v="244"/>
    <x v="415"/>
    <x v="1"/>
    <x v="1"/>
    <x v="444"/>
    <x v="766"/>
    <x v="0"/>
    <x v="0"/>
    <x v="1"/>
    <x v="5"/>
    <x v="5"/>
  </r>
  <r>
    <x v="852"/>
    <x v="832"/>
    <x v="851"/>
    <x v="70"/>
    <x v="824"/>
    <x v="37"/>
    <x v="0"/>
    <x v="694"/>
    <x v="249"/>
    <x v="1"/>
    <x v="1"/>
    <x v="763"/>
    <x v="422"/>
    <x v="0"/>
    <x v="1"/>
    <x v="6"/>
    <x v="11"/>
    <x v="11"/>
  </r>
  <r>
    <x v="853"/>
    <x v="833"/>
    <x v="852"/>
    <x v="408"/>
    <x v="825"/>
    <x v="394"/>
    <x v="1"/>
    <x v="555"/>
    <x v="50"/>
    <x v="0"/>
    <x v="0"/>
    <x v="764"/>
    <x v="767"/>
    <x v="0"/>
    <x v="1"/>
    <x v="1"/>
    <x v="7"/>
    <x v="7"/>
  </r>
  <r>
    <x v="854"/>
    <x v="834"/>
    <x v="853"/>
    <x v="409"/>
    <x v="826"/>
    <x v="226"/>
    <x v="1"/>
    <x v="695"/>
    <x v="536"/>
    <x v="0"/>
    <x v="0"/>
    <x v="765"/>
    <x v="768"/>
    <x v="0"/>
    <x v="0"/>
    <x v="5"/>
    <x v="13"/>
    <x v="13"/>
  </r>
  <r>
    <x v="855"/>
    <x v="835"/>
    <x v="854"/>
    <x v="410"/>
    <x v="827"/>
    <x v="121"/>
    <x v="1"/>
    <x v="395"/>
    <x v="15"/>
    <x v="2"/>
    <x v="2"/>
    <x v="766"/>
    <x v="214"/>
    <x v="0"/>
    <x v="0"/>
    <x v="3"/>
    <x v="3"/>
    <x v="3"/>
  </r>
  <r>
    <x v="856"/>
    <x v="764"/>
    <x v="855"/>
    <x v="166"/>
    <x v="828"/>
    <x v="383"/>
    <x v="1"/>
    <x v="696"/>
    <x v="1"/>
    <x v="1"/>
    <x v="1"/>
    <x v="767"/>
    <x v="769"/>
    <x v="0"/>
    <x v="0"/>
    <x v="0"/>
    <x v="0"/>
    <x v="0"/>
  </r>
  <r>
    <x v="857"/>
    <x v="836"/>
    <x v="856"/>
    <x v="98"/>
    <x v="829"/>
    <x v="35"/>
    <x v="1"/>
    <x v="697"/>
    <x v="537"/>
    <x v="5"/>
    <x v="5"/>
    <x v="768"/>
    <x v="770"/>
    <x v="1"/>
    <x v="0"/>
    <x v="4"/>
    <x v="12"/>
    <x v="12"/>
  </r>
  <r>
    <x v="858"/>
    <x v="837"/>
    <x v="857"/>
    <x v="220"/>
    <x v="830"/>
    <x v="4"/>
    <x v="0"/>
    <x v="698"/>
    <x v="164"/>
    <x v="1"/>
    <x v="1"/>
    <x v="769"/>
    <x v="771"/>
    <x v="1"/>
    <x v="0"/>
    <x v="0"/>
    <x v="0"/>
    <x v="0"/>
  </r>
  <r>
    <x v="859"/>
    <x v="838"/>
    <x v="858"/>
    <x v="190"/>
    <x v="831"/>
    <x v="212"/>
    <x v="0"/>
    <x v="699"/>
    <x v="377"/>
    <x v="1"/>
    <x v="1"/>
    <x v="770"/>
    <x v="250"/>
    <x v="0"/>
    <x v="1"/>
    <x v="3"/>
    <x v="3"/>
    <x v="3"/>
  </r>
  <r>
    <x v="860"/>
    <x v="839"/>
    <x v="859"/>
    <x v="22"/>
    <x v="832"/>
    <x v="395"/>
    <x v="1"/>
    <x v="700"/>
    <x v="167"/>
    <x v="1"/>
    <x v="1"/>
    <x v="771"/>
    <x v="772"/>
    <x v="0"/>
    <x v="1"/>
    <x v="2"/>
    <x v="8"/>
    <x v="8"/>
  </r>
  <r>
    <x v="861"/>
    <x v="840"/>
    <x v="860"/>
    <x v="35"/>
    <x v="833"/>
    <x v="369"/>
    <x v="1"/>
    <x v="701"/>
    <x v="25"/>
    <x v="1"/>
    <x v="1"/>
    <x v="772"/>
    <x v="773"/>
    <x v="0"/>
    <x v="0"/>
    <x v="3"/>
    <x v="3"/>
    <x v="3"/>
  </r>
  <r>
    <x v="862"/>
    <x v="841"/>
    <x v="861"/>
    <x v="26"/>
    <x v="834"/>
    <x v="225"/>
    <x v="1"/>
    <x v="702"/>
    <x v="72"/>
    <x v="1"/>
    <x v="1"/>
    <x v="773"/>
    <x v="774"/>
    <x v="0"/>
    <x v="0"/>
    <x v="3"/>
    <x v="3"/>
    <x v="3"/>
  </r>
  <r>
    <x v="863"/>
    <x v="842"/>
    <x v="862"/>
    <x v="1"/>
    <x v="835"/>
    <x v="45"/>
    <x v="1"/>
    <x v="703"/>
    <x v="538"/>
    <x v="1"/>
    <x v="1"/>
    <x v="774"/>
    <x v="331"/>
    <x v="0"/>
    <x v="1"/>
    <x v="4"/>
    <x v="19"/>
    <x v="19"/>
  </r>
  <r>
    <x v="864"/>
    <x v="843"/>
    <x v="863"/>
    <x v="3"/>
    <x v="836"/>
    <x v="396"/>
    <x v="1"/>
    <x v="704"/>
    <x v="503"/>
    <x v="1"/>
    <x v="1"/>
    <x v="775"/>
    <x v="775"/>
    <x v="0"/>
    <x v="0"/>
    <x v="4"/>
    <x v="12"/>
    <x v="12"/>
  </r>
  <r>
    <x v="865"/>
    <x v="844"/>
    <x v="864"/>
    <x v="411"/>
    <x v="837"/>
    <x v="41"/>
    <x v="1"/>
    <x v="705"/>
    <x v="539"/>
    <x v="1"/>
    <x v="1"/>
    <x v="776"/>
    <x v="776"/>
    <x v="0"/>
    <x v="0"/>
    <x v="3"/>
    <x v="3"/>
    <x v="3"/>
  </r>
  <r>
    <x v="866"/>
    <x v="845"/>
    <x v="865"/>
    <x v="412"/>
    <x v="838"/>
    <x v="298"/>
    <x v="3"/>
    <x v="706"/>
    <x v="540"/>
    <x v="1"/>
    <x v="1"/>
    <x v="777"/>
    <x v="777"/>
    <x v="0"/>
    <x v="0"/>
    <x v="7"/>
    <x v="14"/>
    <x v="14"/>
  </r>
  <r>
    <x v="867"/>
    <x v="846"/>
    <x v="866"/>
    <x v="73"/>
    <x v="839"/>
    <x v="62"/>
    <x v="1"/>
    <x v="707"/>
    <x v="402"/>
    <x v="1"/>
    <x v="1"/>
    <x v="778"/>
    <x v="778"/>
    <x v="0"/>
    <x v="0"/>
    <x v="0"/>
    <x v="0"/>
    <x v="0"/>
  </r>
  <r>
    <x v="868"/>
    <x v="847"/>
    <x v="867"/>
    <x v="260"/>
    <x v="762"/>
    <x v="191"/>
    <x v="1"/>
    <x v="708"/>
    <x v="105"/>
    <x v="1"/>
    <x v="1"/>
    <x v="779"/>
    <x v="779"/>
    <x v="0"/>
    <x v="0"/>
    <x v="3"/>
    <x v="3"/>
    <x v="3"/>
  </r>
  <r>
    <x v="869"/>
    <x v="848"/>
    <x v="868"/>
    <x v="413"/>
    <x v="840"/>
    <x v="64"/>
    <x v="0"/>
    <x v="709"/>
    <x v="541"/>
    <x v="1"/>
    <x v="1"/>
    <x v="780"/>
    <x v="780"/>
    <x v="0"/>
    <x v="0"/>
    <x v="4"/>
    <x v="6"/>
    <x v="6"/>
  </r>
  <r>
    <x v="870"/>
    <x v="849"/>
    <x v="869"/>
    <x v="106"/>
    <x v="841"/>
    <x v="50"/>
    <x v="0"/>
    <x v="710"/>
    <x v="246"/>
    <x v="1"/>
    <x v="1"/>
    <x v="335"/>
    <x v="781"/>
    <x v="0"/>
    <x v="0"/>
    <x v="3"/>
    <x v="3"/>
    <x v="3"/>
  </r>
  <r>
    <x v="871"/>
    <x v="850"/>
    <x v="870"/>
    <x v="414"/>
    <x v="842"/>
    <x v="189"/>
    <x v="1"/>
    <x v="685"/>
    <x v="542"/>
    <x v="1"/>
    <x v="1"/>
    <x v="535"/>
    <x v="782"/>
    <x v="0"/>
    <x v="1"/>
    <x v="3"/>
    <x v="3"/>
    <x v="3"/>
  </r>
  <r>
    <x v="872"/>
    <x v="851"/>
    <x v="871"/>
    <x v="53"/>
    <x v="843"/>
    <x v="323"/>
    <x v="1"/>
    <x v="711"/>
    <x v="543"/>
    <x v="2"/>
    <x v="2"/>
    <x v="270"/>
    <x v="783"/>
    <x v="0"/>
    <x v="0"/>
    <x v="4"/>
    <x v="22"/>
    <x v="22"/>
  </r>
  <r>
    <x v="873"/>
    <x v="852"/>
    <x v="872"/>
    <x v="369"/>
    <x v="844"/>
    <x v="282"/>
    <x v="1"/>
    <x v="362"/>
    <x v="544"/>
    <x v="1"/>
    <x v="1"/>
    <x v="781"/>
    <x v="393"/>
    <x v="0"/>
    <x v="0"/>
    <x v="7"/>
    <x v="14"/>
    <x v="14"/>
  </r>
  <r>
    <x v="874"/>
    <x v="853"/>
    <x v="873"/>
    <x v="415"/>
    <x v="845"/>
    <x v="396"/>
    <x v="1"/>
    <x v="637"/>
    <x v="545"/>
    <x v="1"/>
    <x v="1"/>
    <x v="782"/>
    <x v="784"/>
    <x v="0"/>
    <x v="1"/>
    <x v="7"/>
    <x v="14"/>
    <x v="14"/>
  </r>
  <r>
    <x v="875"/>
    <x v="854"/>
    <x v="874"/>
    <x v="58"/>
    <x v="846"/>
    <x v="4"/>
    <x v="0"/>
    <x v="712"/>
    <x v="109"/>
    <x v="1"/>
    <x v="1"/>
    <x v="783"/>
    <x v="785"/>
    <x v="0"/>
    <x v="0"/>
    <x v="1"/>
    <x v="1"/>
    <x v="1"/>
  </r>
  <r>
    <x v="876"/>
    <x v="855"/>
    <x v="875"/>
    <x v="111"/>
    <x v="847"/>
    <x v="92"/>
    <x v="0"/>
    <x v="444"/>
    <x v="176"/>
    <x v="0"/>
    <x v="0"/>
    <x v="784"/>
    <x v="229"/>
    <x v="0"/>
    <x v="0"/>
    <x v="7"/>
    <x v="14"/>
    <x v="14"/>
  </r>
  <r>
    <x v="877"/>
    <x v="856"/>
    <x v="876"/>
    <x v="416"/>
    <x v="848"/>
    <x v="176"/>
    <x v="0"/>
    <x v="713"/>
    <x v="546"/>
    <x v="1"/>
    <x v="1"/>
    <x v="785"/>
    <x v="786"/>
    <x v="0"/>
    <x v="0"/>
    <x v="0"/>
    <x v="0"/>
    <x v="0"/>
  </r>
  <r>
    <x v="878"/>
    <x v="857"/>
    <x v="877"/>
    <x v="50"/>
    <x v="849"/>
    <x v="232"/>
    <x v="0"/>
    <x v="714"/>
    <x v="65"/>
    <x v="6"/>
    <x v="6"/>
    <x v="786"/>
    <x v="787"/>
    <x v="0"/>
    <x v="0"/>
    <x v="1"/>
    <x v="16"/>
    <x v="16"/>
  </r>
  <r>
    <x v="879"/>
    <x v="858"/>
    <x v="878"/>
    <x v="67"/>
    <x v="675"/>
    <x v="397"/>
    <x v="1"/>
    <x v="715"/>
    <x v="4"/>
    <x v="1"/>
    <x v="1"/>
    <x v="787"/>
    <x v="341"/>
    <x v="0"/>
    <x v="0"/>
    <x v="5"/>
    <x v="9"/>
    <x v="9"/>
  </r>
  <r>
    <x v="880"/>
    <x v="859"/>
    <x v="879"/>
    <x v="396"/>
    <x v="850"/>
    <x v="252"/>
    <x v="1"/>
    <x v="442"/>
    <x v="547"/>
    <x v="1"/>
    <x v="1"/>
    <x v="788"/>
    <x v="788"/>
    <x v="0"/>
    <x v="0"/>
    <x v="1"/>
    <x v="5"/>
    <x v="5"/>
  </r>
  <r>
    <x v="881"/>
    <x v="860"/>
    <x v="880"/>
    <x v="417"/>
    <x v="851"/>
    <x v="110"/>
    <x v="0"/>
    <x v="716"/>
    <x v="15"/>
    <x v="1"/>
    <x v="1"/>
    <x v="330"/>
    <x v="789"/>
    <x v="0"/>
    <x v="1"/>
    <x v="3"/>
    <x v="3"/>
    <x v="3"/>
  </r>
  <r>
    <x v="882"/>
    <x v="861"/>
    <x v="881"/>
    <x v="126"/>
    <x v="852"/>
    <x v="311"/>
    <x v="1"/>
    <x v="408"/>
    <x v="175"/>
    <x v="1"/>
    <x v="1"/>
    <x v="789"/>
    <x v="790"/>
    <x v="0"/>
    <x v="0"/>
    <x v="3"/>
    <x v="3"/>
    <x v="3"/>
  </r>
  <r>
    <x v="883"/>
    <x v="862"/>
    <x v="882"/>
    <x v="74"/>
    <x v="853"/>
    <x v="392"/>
    <x v="1"/>
    <x v="717"/>
    <x v="548"/>
    <x v="1"/>
    <x v="1"/>
    <x v="790"/>
    <x v="791"/>
    <x v="0"/>
    <x v="0"/>
    <x v="4"/>
    <x v="12"/>
    <x v="12"/>
  </r>
  <r>
    <x v="884"/>
    <x v="863"/>
    <x v="883"/>
    <x v="418"/>
    <x v="854"/>
    <x v="106"/>
    <x v="0"/>
    <x v="718"/>
    <x v="549"/>
    <x v="1"/>
    <x v="1"/>
    <x v="791"/>
    <x v="792"/>
    <x v="0"/>
    <x v="1"/>
    <x v="3"/>
    <x v="3"/>
    <x v="3"/>
  </r>
  <r>
    <x v="885"/>
    <x v="864"/>
    <x v="884"/>
    <x v="37"/>
    <x v="855"/>
    <x v="103"/>
    <x v="1"/>
    <x v="719"/>
    <x v="550"/>
    <x v="1"/>
    <x v="1"/>
    <x v="792"/>
    <x v="556"/>
    <x v="0"/>
    <x v="0"/>
    <x v="3"/>
    <x v="3"/>
    <x v="3"/>
  </r>
  <r>
    <x v="886"/>
    <x v="865"/>
    <x v="885"/>
    <x v="419"/>
    <x v="856"/>
    <x v="228"/>
    <x v="0"/>
    <x v="720"/>
    <x v="551"/>
    <x v="1"/>
    <x v="1"/>
    <x v="793"/>
    <x v="488"/>
    <x v="0"/>
    <x v="0"/>
    <x v="1"/>
    <x v="7"/>
    <x v="7"/>
  </r>
  <r>
    <x v="887"/>
    <x v="866"/>
    <x v="886"/>
    <x v="75"/>
    <x v="857"/>
    <x v="398"/>
    <x v="0"/>
    <x v="721"/>
    <x v="249"/>
    <x v="1"/>
    <x v="1"/>
    <x v="794"/>
    <x v="232"/>
    <x v="0"/>
    <x v="1"/>
    <x v="3"/>
    <x v="3"/>
    <x v="3"/>
  </r>
  <r>
    <x v="888"/>
    <x v="867"/>
    <x v="887"/>
    <x v="306"/>
    <x v="858"/>
    <x v="207"/>
    <x v="1"/>
    <x v="722"/>
    <x v="552"/>
    <x v="1"/>
    <x v="1"/>
    <x v="795"/>
    <x v="793"/>
    <x v="0"/>
    <x v="0"/>
    <x v="3"/>
    <x v="3"/>
    <x v="3"/>
  </r>
  <r>
    <x v="889"/>
    <x v="868"/>
    <x v="888"/>
    <x v="36"/>
    <x v="859"/>
    <x v="323"/>
    <x v="1"/>
    <x v="244"/>
    <x v="393"/>
    <x v="1"/>
    <x v="1"/>
    <x v="796"/>
    <x v="794"/>
    <x v="0"/>
    <x v="1"/>
    <x v="1"/>
    <x v="5"/>
    <x v="5"/>
  </r>
  <r>
    <x v="890"/>
    <x v="869"/>
    <x v="889"/>
    <x v="420"/>
    <x v="860"/>
    <x v="115"/>
    <x v="1"/>
    <x v="723"/>
    <x v="553"/>
    <x v="1"/>
    <x v="1"/>
    <x v="797"/>
    <x v="138"/>
    <x v="0"/>
    <x v="0"/>
    <x v="1"/>
    <x v="7"/>
    <x v="7"/>
  </r>
  <r>
    <x v="891"/>
    <x v="870"/>
    <x v="890"/>
    <x v="162"/>
    <x v="861"/>
    <x v="83"/>
    <x v="1"/>
    <x v="724"/>
    <x v="34"/>
    <x v="0"/>
    <x v="0"/>
    <x v="798"/>
    <x v="795"/>
    <x v="0"/>
    <x v="0"/>
    <x v="4"/>
    <x v="4"/>
    <x v="4"/>
  </r>
  <r>
    <x v="892"/>
    <x v="871"/>
    <x v="891"/>
    <x v="46"/>
    <x v="862"/>
    <x v="367"/>
    <x v="1"/>
    <x v="725"/>
    <x v="554"/>
    <x v="1"/>
    <x v="1"/>
    <x v="799"/>
    <x v="796"/>
    <x v="0"/>
    <x v="0"/>
    <x v="5"/>
    <x v="18"/>
    <x v="18"/>
  </r>
  <r>
    <x v="893"/>
    <x v="872"/>
    <x v="892"/>
    <x v="141"/>
    <x v="863"/>
    <x v="21"/>
    <x v="1"/>
    <x v="486"/>
    <x v="134"/>
    <x v="6"/>
    <x v="6"/>
    <x v="800"/>
    <x v="797"/>
    <x v="0"/>
    <x v="1"/>
    <x v="4"/>
    <x v="4"/>
    <x v="4"/>
  </r>
  <r>
    <x v="894"/>
    <x v="873"/>
    <x v="893"/>
    <x v="12"/>
    <x v="9"/>
    <x v="399"/>
    <x v="1"/>
    <x v="726"/>
    <x v="75"/>
    <x v="4"/>
    <x v="4"/>
    <x v="801"/>
    <x v="798"/>
    <x v="0"/>
    <x v="1"/>
    <x v="4"/>
    <x v="19"/>
    <x v="19"/>
  </r>
  <r>
    <x v="895"/>
    <x v="874"/>
    <x v="894"/>
    <x v="421"/>
    <x v="611"/>
    <x v="250"/>
    <x v="0"/>
    <x v="727"/>
    <x v="37"/>
    <x v="1"/>
    <x v="1"/>
    <x v="802"/>
    <x v="799"/>
    <x v="0"/>
    <x v="0"/>
    <x v="3"/>
    <x v="3"/>
    <x v="3"/>
  </r>
  <r>
    <x v="896"/>
    <x v="875"/>
    <x v="895"/>
    <x v="174"/>
    <x v="864"/>
    <x v="400"/>
    <x v="1"/>
    <x v="728"/>
    <x v="555"/>
    <x v="2"/>
    <x v="2"/>
    <x v="803"/>
    <x v="800"/>
    <x v="0"/>
    <x v="1"/>
    <x v="0"/>
    <x v="0"/>
    <x v="0"/>
  </r>
  <r>
    <x v="897"/>
    <x v="876"/>
    <x v="896"/>
    <x v="35"/>
    <x v="865"/>
    <x v="325"/>
    <x v="0"/>
    <x v="729"/>
    <x v="11"/>
    <x v="1"/>
    <x v="1"/>
    <x v="212"/>
    <x v="368"/>
    <x v="0"/>
    <x v="0"/>
    <x v="3"/>
    <x v="3"/>
    <x v="3"/>
  </r>
  <r>
    <x v="898"/>
    <x v="877"/>
    <x v="897"/>
    <x v="422"/>
    <x v="866"/>
    <x v="9"/>
    <x v="0"/>
    <x v="730"/>
    <x v="556"/>
    <x v="1"/>
    <x v="1"/>
    <x v="804"/>
    <x v="801"/>
    <x v="0"/>
    <x v="0"/>
    <x v="4"/>
    <x v="4"/>
    <x v="4"/>
  </r>
  <r>
    <x v="899"/>
    <x v="878"/>
    <x v="898"/>
    <x v="33"/>
    <x v="867"/>
    <x v="361"/>
    <x v="1"/>
    <x v="715"/>
    <x v="300"/>
    <x v="5"/>
    <x v="5"/>
    <x v="805"/>
    <x v="802"/>
    <x v="0"/>
    <x v="0"/>
    <x v="1"/>
    <x v="17"/>
    <x v="17"/>
  </r>
  <r>
    <x v="900"/>
    <x v="879"/>
    <x v="899"/>
    <x v="0"/>
    <x v="50"/>
    <x v="47"/>
    <x v="0"/>
    <x v="49"/>
    <x v="49"/>
    <x v="1"/>
    <x v="1"/>
    <x v="806"/>
    <x v="803"/>
    <x v="0"/>
    <x v="1"/>
    <x v="2"/>
    <x v="2"/>
    <x v="2"/>
  </r>
  <r>
    <x v="901"/>
    <x v="880"/>
    <x v="900"/>
    <x v="36"/>
    <x v="868"/>
    <x v="301"/>
    <x v="1"/>
    <x v="731"/>
    <x v="122"/>
    <x v="1"/>
    <x v="1"/>
    <x v="807"/>
    <x v="482"/>
    <x v="0"/>
    <x v="1"/>
    <x v="1"/>
    <x v="1"/>
    <x v="1"/>
  </r>
  <r>
    <x v="902"/>
    <x v="881"/>
    <x v="901"/>
    <x v="1"/>
    <x v="869"/>
    <x v="395"/>
    <x v="1"/>
    <x v="732"/>
    <x v="460"/>
    <x v="1"/>
    <x v="1"/>
    <x v="722"/>
    <x v="496"/>
    <x v="0"/>
    <x v="0"/>
    <x v="2"/>
    <x v="2"/>
    <x v="2"/>
  </r>
  <r>
    <x v="903"/>
    <x v="882"/>
    <x v="902"/>
    <x v="423"/>
    <x v="870"/>
    <x v="47"/>
    <x v="2"/>
    <x v="733"/>
    <x v="443"/>
    <x v="1"/>
    <x v="1"/>
    <x v="477"/>
    <x v="804"/>
    <x v="0"/>
    <x v="1"/>
    <x v="5"/>
    <x v="9"/>
    <x v="9"/>
  </r>
  <r>
    <x v="904"/>
    <x v="883"/>
    <x v="903"/>
    <x v="191"/>
    <x v="871"/>
    <x v="58"/>
    <x v="0"/>
    <x v="734"/>
    <x v="36"/>
    <x v="1"/>
    <x v="1"/>
    <x v="259"/>
    <x v="805"/>
    <x v="0"/>
    <x v="0"/>
    <x v="5"/>
    <x v="15"/>
    <x v="15"/>
  </r>
  <r>
    <x v="905"/>
    <x v="884"/>
    <x v="904"/>
    <x v="58"/>
    <x v="872"/>
    <x v="222"/>
    <x v="1"/>
    <x v="735"/>
    <x v="64"/>
    <x v="1"/>
    <x v="1"/>
    <x v="9"/>
    <x v="806"/>
    <x v="0"/>
    <x v="0"/>
    <x v="3"/>
    <x v="3"/>
    <x v="3"/>
  </r>
  <r>
    <x v="906"/>
    <x v="885"/>
    <x v="905"/>
    <x v="20"/>
    <x v="873"/>
    <x v="141"/>
    <x v="1"/>
    <x v="736"/>
    <x v="271"/>
    <x v="1"/>
    <x v="1"/>
    <x v="808"/>
    <x v="807"/>
    <x v="1"/>
    <x v="1"/>
    <x v="4"/>
    <x v="4"/>
    <x v="4"/>
  </r>
  <r>
    <x v="907"/>
    <x v="886"/>
    <x v="906"/>
    <x v="14"/>
    <x v="874"/>
    <x v="8"/>
    <x v="0"/>
    <x v="737"/>
    <x v="142"/>
    <x v="1"/>
    <x v="1"/>
    <x v="809"/>
    <x v="808"/>
    <x v="0"/>
    <x v="0"/>
    <x v="3"/>
    <x v="3"/>
    <x v="3"/>
  </r>
  <r>
    <x v="908"/>
    <x v="887"/>
    <x v="907"/>
    <x v="424"/>
    <x v="875"/>
    <x v="284"/>
    <x v="1"/>
    <x v="8"/>
    <x v="557"/>
    <x v="1"/>
    <x v="1"/>
    <x v="444"/>
    <x v="104"/>
    <x v="0"/>
    <x v="0"/>
    <x v="6"/>
    <x v="11"/>
    <x v="11"/>
  </r>
  <r>
    <x v="909"/>
    <x v="888"/>
    <x v="908"/>
    <x v="37"/>
    <x v="876"/>
    <x v="401"/>
    <x v="1"/>
    <x v="738"/>
    <x v="175"/>
    <x v="0"/>
    <x v="0"/>
    <x v="384"/>
    <x v="809"/>
    <x v="0"/>
    <x v="1"/>
    <x v="3"/>
    <x v="3"/>
    <x v="3"/>
  </r>
  <r>
    <x v="910"/>
    <x v="889"/>
    <x v="909"/>
    <x v="425"/>
    <x v="877"/>
    <x v="8"/>
    <x v="3"/>
    <x v="739"/>
    <x v="102"/>
    <x v="1"/>
    <x v="1"/>
    <x v="810"/>
    <x v="810"/>
    <x v="0"/>
    <x v="0"/>
    <x v="3"/>
    <x v="3"/>
    <x v="3"/>
  </r>
  <r>
    <x v="911"/>
    <x v="890"/>
    <x v="910"/>
    <x v="306"/>
    <x v="878"/>
    <x v="271"/>
    <x v="1"/>
    <x v="740"/>
    <x v="558"/>
    <x v="1"/>
    <x v="1"/>
    <x v="811"/>
    <x v="811"/>
    <x v="1"/>
    <x v="0"/>
    <x v="2"/>
    <x v="2"/>
    <x v="2"/>
  </r>
  <r>
    <x v="912"/>
    <x v="891"/>
    <x v="911"/>
    <x v="37"/>
    <x v="879"/>
    <x v="402"/>
    <x v="1"/>
    <x v="741"/>
    <x v="559"/>
    <x v="1"/>
    <x v="1"/>
    <x v="812"/>
    <x v="812"/>
    <x v="1"/>
    <x v="0"/>
    <x v="4"/>
    <x v="6"/>
    <x v="6"/>
  </r>
  <r>
    <x v="913"/>
    <x v="892"/>
    <x v="912"/>
    <x v="426"/>
    <x v="880"/>
    <x v="37"/>
    <x v="0"/>
    <x v="742"/>
    <x v="560"/>
    <x v="2"/>
    <x v="2"/>
    <x v="813"/>
    <x v="813"/>
    <x v="0"/>
    <x v="0"/>
    <x v="4"/>
    <x v="6"/>
    <x v="6"/>
  </r>
  <r>
    <x v="914"/>
    <x v="893"/>
    <x v="913"/>
    <x v="330"/>
    <x v="881"/>
    <x v="263"/>
    <x v="0"/>
    <x v="743"/>
    <x v="561"/>
    <x v="4"/>
    <x v="4"/>
    <x v="814"/>
    <x v="814"/>
    <x v="0"/>
    <x v="0"/>
    <x v="3"/>
    <x v="3"/>
    <x v="3"/>
  </r>
  <r>
    <x v="915"/>
    <x v="894"/>
    <x v="914"/>
    <x v="427"/>
    <x v="882"/>
    <x v="301"/>
    <x v="1"/>
    <x v="744"/>
    <x v="562"/>
    <x v="4"/>
    <x v="4"/>
    <x v="80"/>
    <x v="815"/>
    <x v="0"/>
    <x v="0"/>
    <x v="4"/>
    <x v="19"/>
    <x v="19"/>
  </r>
  <r>
    <x v="916"/>
    <x v="895"/>
    <x v="915"/>
    <x v="41"/>
    <x v="883"/>
    <x v="212"/>
    <x v="0"/>
    <x v="745"/>
    <x v="550"/>
    <x v="1"/>
    <x v="1"/>
    <x v="815"/>
    <x v="414"/>
    <x v="0"/>
    <x v="0"/>
    <x v="7"/>
    <x v="14"/>
    <x v="14"/>
  </r>
  <r>
    <x v="917"/>
    <x v="896"/>
    <x v="916"/>
    <x v="136"/>
    <x v="884"/>
    <x v="403"/>
    <x v="2"/>
    <x v="746"/>
    <x v="11"/>
    <x v="4"/>
    <x v="4"/>
    <x v="816"/>
    <x v="816"/>
    <x v="0"/>
    <x v="1"/>
    <x v="4"/>
    <x v="12"/>
    <x v="12"/>
  </r>
  <r>
    <x v="918"/>
    <x v="897"/>
    <x v="917"/>
    <x v="167"/>
    <x v="885"/>
    <x v="125"/>
    <x v="1"/>
    <x v="747"/>
    <x v="388"/>
    <x v="5"/>
    <x v="5"/>
    <x v="474"/>
    <x v="82"/>
    <x v="0"/>
    <x v="0"/>
    <x v="5"/>
    <x v="15"/>
    <x v="15"/>
  </r>
  <r>
    <x v="919"/>
    <x v="898"/>
    <x v="918"/>
    <x v="428"/>
    <x v="886"/>
    <x v="3"/>
    <x v="0"/>
    <x v="748"/>
    <x v="537"/>
    <x v="2"/>
    <x v="2"/>
    <x v="817"/>
    <x v="817"/>
    <x v="0"/>
    <x v="1"/>
    <x v="3"/>
    <x v="3"/>
    <x v="3"/>
  </r>
  <r>
    <x v="920"/>
    <x v="899"/>
    <x v="919"/>
    <x v="98"/>
    <x v="887"/>
    <x v="404"/>
    <x v="1"/>
    <x v="749"/>
    <x v="563"/>
    <x v="1"/>
    <x v="1"/>
    <x v="818"/>
    <x v="818"/>
    <x v="1"/>
    <x v="0"/>
    <x v="4"/>
    <x v="10"/>
    <x v="10"/>
  </r>
  <r>
    <x v="921"/>
    <x v="900"/>
    <x v="920"/>
    <x v="429"/>
    <x v="888"/>
    <x v="89"/>
    <x v="0"/>
    <x v="750"/>
    <x v="63"/>
    <x v="1"/>
    <x v="1"/>
    <x v="819"/>
    <x v="819"/>
    <x v="0"/>
    <x v="0"/>
    <x v="2"/>
    <x v="2"/>
    <x v="2"/>
  </r>
  <r>
    <x v="922"/>
    <x v="901"/>
    <x v="921"/>
    <x v="430"/>
    <x v="889"/>
    <x v="272"/>
    <x v="1"/>
    <x v="81"/>
    <x v="564"/>
    <x v="1"/>
    <x v="1"/>
    <x v="609"/>
    <x v="320"/>
    <x v="0"/>
    <x v="1"/>
    <x v="1"/>
    <x v="21"/>
    <x v="21"/>
  </r>
  <r>
    <x v="923"/>
    <x v="902"/>
    <x v="922"/>
    <x v="12"/>
    <x v="890"/>
    <x v="392"/>
    <x v="1"/>
    <x v="751"/>
    <x v="174"/>
    <x v="1"/>
    <x v="1"/>
    <x v="547"/>
    <x v="820"/>
    <x v="0"/>
    <x v="0"/>
    <x v="3"/>
    <x v="3"/>
    <x v="3"/>
  </r>
  <r>
    <x v="924"/>
    <x v="903"/>
    <x v="923"/>
    <x v="431"/>
    <x v="891"/>
    <x v="405"/>
    <x v="1"/>
    <x v="685"/>
    <x v="565"/>
    <x v="6"/>
    <x v="6"/>
    <x v="820"/>
    <x v="821"/>
    <x v="0"/>
    <x v="0"/>
    <x v="3"/>
    <x v="3"/>
    <x v="3"/>
  </r>
  <r>
    <x v="925"/>
    <x v="904"/>
    <x v="924"/>
    <x v="162"/>
    <x v="892"/>
    <x v="308"/>
    <x v="1"/>
    <x v="752"/>
    <x v="167"/>
    <x v="1"/>
    <x v="1"/>
    <x v="821"/>
    <x v="822"/>
    <x v="0"/>
    <x v="0"/>
    <x v="3"/>
    <x v="3"/>
    <x v="3"/>
  </r>
  <r>
    <x v="926"/>
    <x v="905"/>
    <x v="925"/>
    <x v="251"/>
    <x v="893"/>
    <x v="334"/>
    <x v="0"/>
    <x v="753"/>
    <x v="27"/>
    <x v="1"/>
    <x v="1"/>
    <x v="151"/>
    <x v="823"/>
    <x v="0"/>
    <x v="0"/>
    <x v="0"/>
    <x v="0"/>
    <x v="0"/>
  </r>
  <r>
    <x v="927"/>
    <x v="906"/>
    <x v="926"/>
    <x v="44"/>
    <x v="894"/>
    <x v="151"/>
    <x v="0"/>
    <x v="754"/>
    <x v="95"/>
    <x v="1"/>
    <x v="1"/>
    <x v="822"/>
    <x v="824"/>
    <x v="0"/>
    <x v="0"/>
    <x v="3"/>
    <x v="3"/>
    <x v="3"/>
  </r>
  <r>
    <x v="928"/>
    <x v="907"/>
    <x v="927"/>
    <x v="225"/>
    <x v="895"/>
    <x v="268"/>
    <x v="1"/>
    <x v="213"/>
    <x v="566"/>
    <x v="6"/>
    <x v="6"/>
    <x v="823"/>
    <x v="497"/>
    <x v="0"/>
    <x v="0"/>
    <x v="2"/>
    <x v="2"/>
    <x v="2"/>
  </r>
  <r>
    <x v="929"/>
    <x v="908"/>
    <x v="928"/>
    <x v="20"/>
    <x v="896"/>
    <x v="86"/>
    <x v="1"/>
    <x v="418"/>
    <x v="229"/>
    <x v="4"/>
    <x v="4"/>
    <x v="824"/>
    <x v="825"/>
    <x v="0"/>
    <x v="0"/>
    <x v="3"/>
    <x v="3"/>
    <x v="3"/>
  </r>
  <r>
    <x v="930"/>
    <x v="909"/>
    <x v="929"/>
    <x v="26"/>
    <x v="897"/>
    <x v="19"/>
    <x v="1"/>
    <x v="755"/>
    <x v="72"/>
    <x v="1"/>
    <x v="1"/>
    <x v="825"/>
    <x v="826"/>
    <x v="0"/>
    <x v="1"/>
    <x v="3"/>
    <x v="3"/>
    <x v="3"/>
  </r>
  <r>
    <x v="931"/>
    <x v="910"/>
    <x v="930"/>
    <x v="58"/>
    <x v="898"/>
    <x v="304"/>
    <x v="0"/>
    <x v="756"/>
    <x v="192"/>
    <x v="1"/>
    <x v="1"/>
    <x v="826"/>
    <x v="827"/>
    <x v="0"/>
    <x v="1"/>
    <x v="3"/>
    <x v="3"/>
    <x v="3"/>
  </r>
  <r>
    <x v="932"/>
    <x v="911"/>
    <x v="931"/>
    <x v="173"/>
    <x v="899"/>
    <x v="406"/>
    <x v="1"/>
    <x v="757"/>
    <x v="358"/>
    <x v="1"/>
    <x v="1"/>
    <x v="827"/>
    <x v="828"/>
    <x v="0"/>
    <x v="0"/>
    <x v="1"/>
    <x v="1"/>
    <x v="1"/>
  </r>
  <r>
    <x v="933"/>
    <x v="912"/>
    <x v="932"/>
    <x v="432"/>
    <x v="900"/>
    <x v="309"/>
    <x v="1"/>
    <x v="758"/>
    <x v="567"/>
    <x v="1"/>
    <x v="1"/>
    <x v="828"/>
    <x v="829"/>
    <x v="0"/>
    <x v="0"/>
    <x v="3"/>
    <x v="3"/>
    <x v="3"/>
  </r>
  <r>
    <x v="934"/>
    <x v="913"/>
    <x v="933"/>
    <x v="8"/>
    <x v="901"/>
    <x v="259"/>
    <x v="1"/>
    <x v="759"/>
    <x v="339"/>
    <x v="1"/>
    <x v="1"/>
    <x v="829"/>
    <x v="830"/>
    <x v="0"/>
    <x v="0"/>
    <x v="3"/>
    <x v="3"/>
    <x v="3"/>
  </r>
  <r>
    <x v="935"/>
    <x v="914"/>
    <x v="934"/>
    <x v="55"/>
    <x v="902"/>
    <x v="222"/>
    <x v="1"/>
    <x v="760"/>
    <x v="227"/>
    <x v="1"/>
    <x v="1"/>
    <x v="830"/>
    <x v="94"/>
    <x v="0"/>
    <x v="0"/>
    <x v="3"/>
    <x v="3"/>
    <x v="3"/>
  </r>
  <r>
    <x v="936"/>
    <x v="591"/>
    <x v="935"/>
    <x v="100"/>
    <x v="903"/>
    <x v="47"/>
    <x v="0"/>
    <x v="761"/>
    <x v="356"/>
    <x v="1"/>
    <x v="1"/>
    <x v="831"/>
    <x v="831"/>
    <x v="1"/>
    <x v="0"/>
    <x v="3"/>
    <x v="3"/>
    <x v="3"/>
  </r>
  <r>
    <x v="937"/>
    <x v="915"/>
    <x v="936"/>
    <x v="409"/>
    <x v="904"/>
    <x v="275"/>
    <x v="3"/>
    <x v="762"/>
    <x v="568"/>
    <x v="1"/>
    <x v="1"/>
    <x v="832"/>
    <x v="832"/>
    <x v="0"/>
    <x v="0"/>
    <x v="4"/>
    <x v="4"/>
    <x v="4"/>
  </r>
  <r>
    <x v="938"/>
    <x v="916"/>
    <x v="937"/>
    <x v="243"/>
    <x v="905"/>
    <x v="373"/>
    <x v="1"/>
    <x v="763"/>
    <x v="87"/>
    <x v="1"/>
    <x v="1"/>
    <x v="833"/>
    <x v="833"/>
    <x v="0"/>
    <x v="1"/>
    <x v="5"/>
    <x v="13"/>
    <x v="13"/>
  </r>
  <r>
    <x v="939"/>
    <x v="917"/>
    <x v="938"/>
    <x v="75"/>
    <x v="906"/>
    <x v="18"/>
    <x v="0"/>
    <x v="764"/>
    <x v="109"/>
    <x v="1"/>
    <x v="1"/>
    <x v="834"/>
    <x v="834"/>
    <x v="0"/>
    <x v="1"/>
    <x v="6"/>
    <x v="11"/>
    <x v="11"/>
  </r>
  <r>
    <x v="940"/>
    <x v="918"/>
    <x v="939"/>
    <x v="34"/>
    <x v="907"/>
    <x v="79"/>
    <x v="2"/>
    <x v="765"/>
    <x v="569"/>
    <x v="0"/>
    <x v="0"/>
    <x v="835"/>
    <x v="835"/>
    <x v="0"/>
    <x v="0"/>
    <x v="2"/>
    <x v="2"/>
    <x v="2"/>
  </r>
  <r>
    <x v="941"/>
    <x v="919"/>
    <x v="940"/>
    <x v="433"/>
    <x v="908"/>
    <x v="243"/>
    <x v="0"/>
    <x v="766"/>
    <x v="373"/>
    <x v="1"/>
    <x v="1"/>
    <x v="836"/>
    <x v="836"/>
    <x v="1"/>
    <x v="0"/>
    <x v="3"/>
    <x v="3"/>
    <x v="3"/>
  </r>
  <r>
    <x v="942"/>
    <x v="916"/>
    <x v="941"/>
    <x v="103"/>
    <x v="909"/>
    <x v="130"/>
    <x v="0"/>
    <x v="767"/>
    <x v="109"/>
    <x v="2"/>
    <x v="2"/>
    <x v="837"/>
    <x v="611"/>
    <x v="0"/>
    <x v="0"/>
    <x v="3"/>
    <x v="3"/>
    <x v="3"/>
  </r>
  <r>
    <x v="943"/>
    <x v="920"/>
    <x v="942"/>
    <x v="168"/>
    <x v="910"/>
    <x v="109"/>
    <x v="1"/>
    <x v="768"/>
    <x v="493"/>
    <x v="1"/>
    <x v="1"/>
    <x v="219"/>
    <x v="837"/>
    <x v="0"/>
    <x v="0"/>
    <x v="0"/>
    <x v="0"/>
    <x v="0"/>
  </r>
  <r>
    <x v="944"/>
    <x v="921"/>
    <x v="943"/>
    <x v="83"/>
    <x v="911"/>
    <x v="288"/>
    <x v="0"/>
    <x v="769"/>
    <x v="570"/>
    <x v="2"/>
    <x v="2"/>
    <x v="365"/>
    <x v="334"/>
    <x v="0"/>
    <x v="0"/>
    <x v="7"/>
    <x v="14"/>
    <x v="14"/>
  </r>
  <r>
    <x v="945"/>
    <x v="922"/>
    <x v="944"/>
    <x v="434"/>
    <x v="912"/>
    <x v="150"/>
    <x v="0"/>
    <x v="640"/>
    <x v="571"/>
    <x v="1"/>
    <x v="1"/>
    <x v="838"/>
    <x v="838"/>
    <x v="1"/>
    <x v="0"/>
    <x v="7"/>
    <x v="14"/>
    <x v="14"/>
  </r>
  <r>
    <x v="946"/>
    <x v="923"/>
    <x v="945"/>
    <x v="184"/>
    <x v="913"/>
    <x v="156"/>
    <x v="0"/>
    <x v="770"/>
    <x v="483"/>
    <x v="1"/>
    <x v="1"/>
    <x v="839"/>
    <x v="839"/>
    <x v="0"/>
    <x v="0"/>
    <x v="3"/>
    <x v="3"/>
    <x v="3"/>
  </r>
  <r>
    <x v="947"/>
    <x v="924"/>
    <x v="946"/>
    <x v="136"/>
    <x v="914"/>
    <x v="201"/>
    <x v="0"/>
    <x v="636"/>
    <x v="171"/>
    <x v="1"/>
    <x v="1"/>
    <x v="840"/>
    <x v="216"/>
    <x v="0"/>
    <x v="0"/>
    <x v="3"/>
    <x v="3"/>
    <x v="3"/>
  </r>
  <r>
    <x v="948"/>
    <x v="925"/>
    <x v="947"/>
    <x v="151"/>
    <x v="915"/>
    <x v="154"/>
    <x v="3"/>
    <x v="261"/>
    <x v="415"/>
    <x v="1"/>
    <x v="1"/>
    <x v="841"/>
    <x v="840"/>
    <x v="1"/>
    <x v="1"/>
    <x v="4"/>
    <x v="4"/>
    <x v="4"/>
  </r>
  <r>
    <x v="949"/>
    <x v="926"/>
    <x v="948"/>
    <x v="291"/>
    <x v="916"/>
    <x v="28"/>
    <x v="1"/>
    <x v="771"/>
    <x v="84"/>
    <x v="1"/>
    <x v="1"/>
    <x v="842"/>
    <x v="133"/>
    <x v="0"/>
    <x v="0"/>
    <x v="2"/>
    <x v="2"/>
    <x v="2"/>
  </r>
  <r>
    <x v="950"/>
    <x v="927"/>
    <x v="949"/>
    <x v="0"/>
    <x v="297"/>
    <x v="214"/>
    <x v="0"/>
    <x v="280"/>
    <x v="49"/>
    <x v="1"/>
    <x v="1"/>
    <x v="843"/>
    <x v="354"/>
    <x v="0"/>
    <x v="1"/>
    <x v="3"/>
    <x v="3"/>
    <x v="3"/>
  </r>
  <r>
    <x v="951"/>
    <x v="928"/>
    <x v="950"/>
    <x v="435"/>
    <x v="917"/>
    <x v="407"/>
    <x v="1"/>
    <x v="772"/>
    <x v="572"/>
    <x v="1"/>
    <x v="1"/>
    <x v="844"/>
    <x v="721"/>
    <x v="0"/>
    <x v="1"/>
    <x v="1"/>
    <x v="1"/>
    <x v="1"/>
  </r>
  <r>
    <x v="952"/>
    <x v="929"/>
    <x v="951"/>
    <x v="436"/>
    <x v="918"/>
    <x v="72"/>
    <x v="3"/>
    <x v="172"/>
    <x v="428"/>
    <x v="1"/>
    <x v="1"/>
    <x v="845"/>
    <x v="841"/>
    <x v="0"/>
    <x v="0"/>
    <x v="4"/>
    <x v="4"/>
    <x v="4"/>
  </r>
  <r>
    <x v="953"/>
    <x v="930"/>
    <x v="952"/>
    <x v="88"/>
    <x v="919"/>
    <x v="111"/>
    <x v="0"/>
    <x v="773"/>
    <x v="356"/>
    <x v="1"/>
    <x v="1"/>
    <x v="846"/>
    <x v="842"/>
    <x v="0"/>
    <x v="1"/>
    <x v="4"/>
    <x v="22"/>
    <x v="22"/>
  </r>
  <r>
    <x v="954"/>
    <x v="931"/>
    <x v="953"/>
    <x v="142"/>
    <x v="920"/>
    <x v="173"/>
    <x v="1"/>
    <x v="271"/>
    <x v="573"/>
    <x v="2"/>
    <x v="2"/>
    <x v="110"/>
    <x v="843"/>
    <x v="0"/>
    <x v="0"/>
    <x v="2"/>
    <x v="2"/>
    <x v="2"/>
  </r>
  <r>
    <x v="955"/>
    <x v="932"/>
    <x v="954"/>
    <x v="31"/>
    <x v="921"/>
    <x v="408"/>
    <x v="1"/>
    <x v="774"/>
    <x v="175"/>
    <x v="1"/>
    <x v="1"/>
    <x v="847"/>
    <x v="844"/>
    <x v="0"/>
    <x v="0"/>
    <x v="3"/>
    <x v="3"/>
    <x v="3"/>
  </r>
  <r>
    <x v="956"/>
    <x v="933"/>
    <x v="955"/>
    <x v="437"/>
    <x v="922"/>
    <x v="107"/>
    <x v="0"/>
    <x v="775"/>
    <x v="268"/>
    <x v="1"/>
    <x v="1"/>
    <x v="848"/>
    <x v="845"/>
    <x v="0"/>
    <x v="0"/>
    <x v="4"/>
    <x v="22"/>
    <x v="22"/>
  </r>
  <r>
    <x v="957"/>
    <x v="934"/>
    <x v="956"/>
    <x v="122"/>
    <x v="923"/>
    <x v="264"/>
    <x v="1"/>
    <x v="776"/>
    <x v="54"/>
    <x v="1"/>
    <x v="1"/>
    <x v="849"/>
    <x v="846"/>
    <x v="0"/>
    <x v="0"/>
    <x v="3"/>
    <x v="3"/>
    <x v="3"/>
  </r>
  <r>
    <x v="958"/>
    <x v="935"/>
    <x v="957"/>
    <x v="65"/>
    <x v="924"/>
    <x v="409"/>
    <x v="1"/>
    <x v="777"/>
    <x v="192"/>
    <x v="1"/>
    <x v="1"/>
    <x v="780"/>
    <x v="847"/>
    <x v="0"/>
    <x v="0"/>
    <x v="4"/>
    <x v="10"/>
    <x v="10"/>
  </r>
  <r>
    <x v="959"/>
    <x v="936"/>
    <x v="958"/>
    <x v="438"/>
    <x v="925"/>
    <x v="214"/>
    <x v="0"/>
    <x v="652"/>
    <x v="406"/>
    <x v="1"/>
    <x v="1"/>
    <x v="140"/>
    <x v="688"/>
    <x v="0"/>
    <x v="0"/>
    <x v="5"/>
    <x v="18"/>
    <x v="18"/>
  </r>
  <r>
    <x v="960"/>
    <x v="937"/>
    <x v="959"/>
    <x v="20"/>
    <x v="926"/>
    <x v="228"/>
    <x v="0"/>
    <x v="778"/>
    <x v="12"/>
    <x v="1"/>
    <x v="1"/>
    <x v="850"/>
    <x v="848"/>
    <x v="0"/>
    <x v="0"/>
    <x v="2"/>
    <x v="2"/>
    <x v="2"/>
  </r>
  <r>
    <x v="961"/>
    <x v="938"/>
    <x v="960"/>
    <x v="57"/>
    <x v="927"/>
    <x v="295"/>
    <x v="1"/>
    <x v="779"/>
    <x v="287"/>
    <x v="1"/>
    <x v="1"/>
    <x v="851"/>
    <x v="248"/>
    <x v="0"/>
    <x v="0"/>
    <x v="5"/>
    <x v="18"/>
    <x v="18"/>
  </r>
  <r>
    <x v="962"/>
    <x v="939"/>
    <x v="961"/>
    <x v="136"/>
    <x v="928"/>
    <x v="410"/>
    <x v="1"/>
    <x v="780"/>
    <x v="574"/>
    <x v="1"/>
    <x v="1"/>
    <x v="852"/>
    <x v="849"/>
    <x v="0"/>
    <x v="0"/>
    <x v="0"/>
    <x v="0"/>
    <x v="0"/>
  </r>
  <r>
    <x v="963"/>
    <x v="940"/>
    <x v="962"/>
    <x v="291"/>
    <x v="929"/>
    <x v="228"/>
    <x v="0"/>
    <x v="781"/>
    <x v="493"/>
    <x v="6"/>
    <x v="6"/>
    <x v="853"/>
    <x v="850"/>
    <x v="0"/>
    <x v="1"/>
    <x v="7"/>
    <x v="14"/>
    <x v="14"/>
  </r>
  <r>
    <x v="964"/>
    <x v="941"/>
    <x v="963"/>
    <x v="41"/>
    <x v="930"/>
    <x v="260"/>
    <x v="1"/>
    <x v="782"/>
    <x v="287"/>
    <x v="1"/>
    <x v="1"/>
    <x v="854"/>
    <x v="851"/>
    <x v="0"/>
    <x v="0"/>
    <x v="3"/>
    <x v="3"/>
    <x v="3"/>
  </r>
  <r>
    <x v="965"/>
    <x v="942"/>
    <x v="964"/>
    <x v="196"/>
    <x v="931"/>
    <x v="411"/>
    <x v="1"/>
    <x v="783"/>
    <x v="512"/>
    <x v="4"/>
    <x v="4"/>
    <x v="67"/>
    <x v="852"/>
    <x v="0"/>
    <x v="0"/>
    <x v="1"/>
    <x v="1"/>
    <x v="1"/>
  </r>
  <r>
    <x v="966"/>
    <x v="411"/>
    <x v="965"/>
    <x v="12"/>
    <x v="932"/>
    <x v="412"/>
    <x v="1"/>
    <x v="784"/>
    <x v="242"/>
    <x v="1"/>
    <x v="1"/>
    <x v="855"/>
    <x v="853"/>
    <x v="0"/>
    <x v="0"/>
    <x v="3"/>
    <x v="3"/>
    <x v="3"/>
  </r>
  <r>
    <x v="967"/>
    <x v="943"/>
    <x v="966"/>
    <x v="439"/>
    <x v="933"/>
    <x v="135"/>
    <x v="1"/>
    <x v="785"/>
    <x v="575"/>
    <x v="1"/>
    <x v="1"/>
    <x v="107"/>
    <x v="104"/>
    <x v="0"/>
    <x v="0"/>
    <x v="1"/>
    <x v="21"/>
    <x v="21"/>
  </r>
  <r>
    <x v="968"/>
    <x v="944"/>
    <x v="967"/>
    <x v="166"/>
    <x v="934"/>
    <x v="393"/>
    <x v="1"/>
    <x v="786"/>
    <x v="493"/>
    <x v="1"/>
    <x v="1"/>
    <x v="344"/>
    <x v="854"/>
    <x v="0"/>
    <x v="0"/>
    <x v="0"/>
    <x v="0"/>
    <x v="0"/>
  </r>
  <r>
    <x v="969"/>
    <x v="945"/>
    <x v="968"/>
    <x v="58"/>
    <x v="935"/>
    <x v="66"/>
    <x v="1"/>
    <x v="787"/>
    <x v="576"/>
    <x v="1"/>
    <x v="1"/>
    <x v="856"/>
    <x v="855"/>
    <x v="0"/>
    <x v="0"/>
    <x v="3"/>
    <x v="3"/>
    <x v="3"/>
  </r>
  <r>
    <x v="970"/>
    <x v="946"/>
    <x v="969"/>
    <x v="309"/>
    <x v="936"/>
    <x v="84"/>
    <x v="0"/>
    <x v="788"/>
    <x v="577"/>
    <x v="1"/>
    <x v="1"/>
    <x v="857"/>
    <x v="856"/>
    <x v="0"/>
    <x v="0"/>
    <x v="3"/>
    <x v="3"/>
    <x v="3"/>
  </r>
  <r>
    <x v="971"/>
    <x v="947"/>
    <x v="970"/>
    <x v="135"/>
    <x v="937"/>
    <x v="325"/>
    <x v="0"/>
    <x v="789"/>
    <x v="3"/>
    <x v="1"/>
    <x v="1"/>
    <x v="858"/>
    <x v="857"/>
    <x v="0"/>
    <x v="0"/>
    <x v="4"/>
    <x v="19"/>
    <x v="19"/>
  </r>
  <r>
    <x v="972"/>
    <x v="948"/>
    <x v="971"/>
    <x v="440"/>
    <x v="938"/>
    <x v="413"/>
    <x v="1"/>
    <x v="790"/>
    <x v="578"/>
    <x v="1"/>
    <x v="1"/>
    <x v="859"/>
    <x v="858"/>
    <x v="0"/>
    <x v="1"/>
    <x v="2"/>
    <x v="2"/>
    <x v="2"/>
  </r>
  <r>
    <x v="973"/>
    <x v="949"/>
    <x v="972"/>
    <x v="441"/>
    <x v="939"/>
    <x v="297"/>
    <x v="0"/>
    <x v="292"/>
    <x v="526"/>
    <x v="1"/>
    <x v="1"/>
    <x v="860"/>
    <x v="859"/>
    <x v="0"/>
    <x v="1"/>
    <x v="3"/>
    <x v="3"/>
    <x v="3"/>
  </r>
  <r>
    <x v="974"/>
    <x v="950"/>
    <x v="973"/>
    <x v="126"/>
    <x v="940"/>
    <x v="414"/>
    <x v="1"/>
    <x v="791"/>
    <x v="235"/>
    <x v="1"/>
    <x v="1"/>
    <x v="170"/>
    <x v="860"/>
    <x v="0"/>
    <x v="0"/>
    <x v="1"/>
    <x v="7"/>
    <x v="7"/>
  </r>
  <r>
    <x v="975"/>
    <x v="951"/>
    <x v="974"/>
    <x v="91"/>
    <x v="941"/>
    <x v="113"/>
    <x v="1"/>
    <x v="792"/>
    <x v="18"/>
    <x v="1"/>
    <x v="1"/>
    <x v="861"/>
    <x v="264"/>
    <x v="0"/>
    <x v="1"/>
    <x v="3"/>
    <x v="3"/>
    <x v="3"/>
  </r>
  <r>
    <x v="976"/>
    <x v="952"/>
    <x v="975"/>
    <x v="220"/>
    <x v="942"/>
    <x v="316"/>
    <x v="1"/>
    <x v="603"/>
    <x v="382"/>
    <x v="1"/>
    <x v="1"/>
    <x v="862"/>
    <x v="65"/>
    <x v="0"/>
    <x v="1"/>
    <x v="3"/>
    <x v="3"/>
    <x v="3"/>
  </r>
  <r>
    <x v="977"/>
    <x v="597"/>
    <x v="976"/>
    <x v="260"/>
    <x v="943"/>
    <x v="131"/>
    <x v="0"/>
    <x v="793"/>
    <x v="109"/>
    <x v="1"/>
    <x v="1"/>
    <x v="863"/>
    <x v="861"/>
    <x v="0"/>
    <x v="0"/>
    <x v="0"/>
    <x v="0"/>
    <x v="0"/>
  </r>
  <r>
    <x v="978"/>
    <x v="953"/>
    <x v="977"/>
    <x v="67"/>
    <x v="944"/>
    <x v="415"/>
    <x v="1"/>
    <x v="794"/>
    <x v="45"/>
    <x v="1"/>
    <x v="1"/>
    <x v="864"/>
    <x v="862"/>
    <x v="0"/>
    <x v="0"/>
    <x v="6"/>
    <x v="11"/>
    <x v="11"/>
  </r>
  <r>
    <x v="979"/>
    <x v="954"/>
    <x v="978"/>
    <x v="138"/>
    <x v="945"/>
    <x v="93"/>
    <x v="1"/>
    <x v="609"/>
    <x v="579"/>
    <x v="4"/>
    <x v="4"/>
    <x v="527"/>
    <x v="454"/>
    <x v="0"/>
    <x v="0"/>
    <x v="3"/>
    <x v="3"/>
    <x v="3"/>
  </r>
  <r>
    <x v="980"/>
    <x v="955"/>
    <x v="979"/>
    <x v="442"/>
    <x v="946"/>
    <x v="246"/>
    <x v="0"/>
    <x v="20"/>
    <x v="580"/>
    <x v="1"/>
    <x v="1"/>
    <x v="865"/>
    <x v="863"/>
    <x v="1"/>
    <x v="0"/>
    <x v="5"/>
    <x v="9"/>
    <x v="9"/>
  </r>
  <r>
    <x v="981"/>
    <x v="956"/>
    <x v="980"/>
    <x v="313"/>
    <x v="947"/>
    <x v="51"/>
    <x v="1"/>
    <x v="795"/>
    <x v="581"/>
    <x v="1"/>
    <x v="1"/>
    <x v="866"/>
    <x v="864"/>
    <x v="0"/>
    <x v="0"/>
    <x v="2"/>
    <x v="2"/>
    <x v="2"/>
  </r>
  <r>
    <x v="982"/>
    <x v="957"/>
    <x v="981"/>
    <x v="44"/>
    <x v="948"/>
    <x v="228"/>
    <x v="0"/>
    <x v="796"/>
    <x v="51"/>
    <x v="1"/>
    <x v="1"/>
    <x v="867"/>
    <x v="865"/>
    <x v="0"/>
    <x v="1"/>
    <x v="4"/>
    <x v="4"/>
    <x v="4"/>
  </r>
  <r>
    <x v="983"/>
    <x v="958"/>
    <x v="982"/>
    <x v="443"/>
    <x v="949"/>
    <x v="193"/>
    <x v="1"/>
    <x v="530"/>
    <x v="582"/>
    <x v="1"/>
    <x v="1"/>
    <x v="868"/>
    <x v="866"/>
    <x v="0"/>
    <x v="0"/>
    <x v="4"/>
    <x v="4"/>
    <x v="4"/>
  </r>
  <r>
    <x v="984"/>
    <x v="959"/>
    <x v="983"/>
    <x v="191"/>
    <x v="950"/>
    <x v="163"/>
    <x v="1"/>
    <x v="483"/>
    <x v="345"/>
    <x v="1"/>
    <x v="1"/>
    <x v="105"/>
    <x v="867"/>
    <x v="0"/>
    <x v="0"/>
    <x v="3"/>
    <x v="3"/>
    <x v="3"/>
  </r>
  <r>
    <x v="985"/>
    <x v="960"/>
    <x v="984"/>
    <x v="305"/>
    <x v="951"/>
    <x v="14"/>
    <x v="0"/>
    <x v="119"/>
    <x v="583"/>
    <x v="1"/>
    <x v="1"/>
    <x v="481"/>
    <x v="868"/>
    <x v="0"/>
    <x v="1"/>
    <x v="1"/>
    <x v="1"/>
    <x v="1"/>
  </r>
  <r>
    <x v="986"/>
    <x v="961"/>
    <x v="985"/>
    <x v="75"/>
    <x v="952"/>
    <x v="246"/>
    <x v="0"/>
    <x v="797"/>
    <x v="45"/>
    <x v="1"/>
    <x v="1"/>
    <x v="253"/>
    <x v="296"/>
    <x v="0"/>
    <x v="0"/>
    <x v="1"/>
    <x v="1"/>
    <x v="1"/>
  </r>
  <r>
    <x v="987"/>
    <x v="962"/>
    <x v="986"/>
    <x v="8"/>
    <x v="953"/>
    <x v="86"/>
    <x v="1"/>
    <x v="127"/>
    <x v="584"/>
    <x v="1"/>
    <x v="1"/>
    <x v="869"/>
    <x v="869"/>
    <x v="0"/>
    <x v="0"/>
    <x v="4"/>
    <x v="4"/>
    <x v="4"/>
  </r>
  <r>
    <x v="988"/>
    <x v="963"/>
    <x v="987"/>
    <x v="151"/>
    <x v="802"/>
    <x v="9"/>
    <x v="0"/>
    <x v="798"/>
    <x v="251"/>
    <x v="1"/>
    <x v="1"/>
    <x v="864"/>
    <x v="274"/>
    <x v="0"/>
    <x v="0"/>
    <x v="5"/>
    <x v="15"/>
    <x v="15"/>
  </r>
  <r>
    <x v="989"/>
    <x v="964"/>
    <x v="988"/>
    <x v="166"/>
    <x v="954"/>
    <x v="416"/>
    <x v="1"/>
    <x v="452"/>
    <x v="31"/>
    <x v="1"/>
    <x v="1"/>
    <x v="843"/>
    <x v="354"/>
    <x v="0"/>
    <x v="0"/>
    <x v="5"/>
    <x v="18"/>
    <x v="18"/>
  </r>
  <r>
    <x v="990"/>
    <x v="965"/>
    <x v="989"/>
    <x v="75"/>
    <x v="955"/>
    <x v="102"/>
    <x v="0"/>
    <x v="799"/>
    <x v="251"/>
    <x v="1"/>
    <x v="1"/>
    <x v="289"/>
    <x v="870"/>
    <x v="0"/>
    <x v="1"/>
    <x v="4"/>
    <x v="6"/>
    <x v="6"/>
  </r>
  <r>
    <x v="991"/>
    <x v="509"/>
    <x v="990"/>
    <x v="122"/>
    <x v="551"/>
    <x v="23"/>
    <x v="1"/>
    <x v="800"/>
    <x v="585"/>
    <x v="1"/>
    <x v="1"/>
    <x v="870"/>
    <x v="871"/>
    <x v="0"/>
    <x v="1"/>
    <x v="1"/>
    <x v="1"/>
    <x v="1"/>
  </r>
  <r>
    <x v="992"/>
    <x v="966"/>
    <x v="991"/>
    <x v="33"/>
    <x v="956"/>
    <x v="417"/>
    <x v="1"/>
    <x v="801"/>
    <x v="227"/>
    <x v="1"/>
    <x v="1"/>
    <x v="871"/>
    <x v="98"/>
    <x v="0"/>
    <x v="1"/>
    <x v="4"/>
    <x v="6"/>
    <x v="6"/>
  </r>
  <r>
    <x v="993"/>
    <x v="967"/>
    <x v="992"/>
    <x v="122"/>
    <x v="957"/>
    <x v="70"/>
    <x v="3"/>
    <x v="802"/>
    <x v="51"/>
    <x v="6"/>
    <x v="6"/>
    <x v="872"/>
    <x v="872"/>
    <x v="0"/>
    <x v="1"/>
    <x v="7"/>
    <x v="14"/>
    <x v="14"/>
  </r>
  <r>
    <x v="994"/>
    <x v="968"/>
    <x v="993"/>
    <x v="444"/>
    <x v="958"/>
    <x v="9"/>
    <x v="0"/>
    <x v="212"/>
    <x v="586"/>
    <x v="1"/>
    <x v="1"/>
    <x v="873"/>
    <x v="873"/>
    <x v="0"/>
    <x v="1"/>
    <x v="5"/>
    <x v="18"/>
    <x v="18"/>
  </r>
  <r>
    <x v="995"/>
    <x v="969"/>
    <x v="994"/>
    <x v="238"/>
    <x v="959"/>
    <x v="34"/>
    <x v="1"/>
    <x v="180"/>
    <x v="587"/>
    <x v="1"/>
    <x v="1"/>
    <x v="874"/>
    <x v="526"/>
    <x v="0"/>
    <x v="1"/>
    <x v="0"/>
    <x v="0"/>
    <x v="0"/>
  </r>
  <r>
    <x v="996"/>
    <x v="970"/>
    <x v="995"/>
    <x v="47"/>
    <x v="960"/>
    <x v="304"/>
    <x v="0"/>
    <x v="666"/>
    <x v="192"/>
    <x v="1"/>
    <x v="1"/>
    <x v="875"/>
    <x v="874"/>
    <x v="0"/>
    <x v="0"/>
    <x v="3"/>
    <x v="3"/>
    <x v="3"/>
  </r>
  <r>
    <x v="997"/>
    <x v="971"/>
    <x v="996"/>
    <x v="4"/>
    <x v="961"/>
    <x v="84"/>
    <x v="3"/>
    <x v="803"/>
    <x v="279"/>
    <x v="6"/>
    <x v="6"/>
    <x v="876"/>
    <x v="875"/>
    <x v="0"/>
    <x v="0"/>
    <x v="3"/>
    <x v="3"/>
    <x v="3"/>
  </r>
  <r>
    <x v="998"/>
    <x v="972"/>
    <x v="997"/>
    <x v="445"/>
    <x v="962"/>
    <x v="263"/>
    <x v="0"/>
    <x v="804"/>
    <x v="82"/>
    <x v="1"/>
    <x v="1"/>
    <x v="877"/>
    <x v="876"/>
    <x v="0"/>
    <x v="1"/>
    <x v="1"/>
    <x v="7"/>
    <x v="7"/>
  </r>
  <r>
    <x v="999"/>
    <x v="973"/>
    <x v="998"/>
    <x v="446"/>
    <x v="963"/>
    <x v="263"/>
    <x v="3"/>
    <x v="369"/>
    <x v="588"/>
    <x v="1"/>
    <x v="1"/>
    <x v="878"/>
    <x v="877"/>
    <x v="0"/>
    <x v="0"/>
    <x v="0"/>
    <x v="0"/>
    <x v="0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  <r>
    <x v="1000"/>
    <x v="974"/>
    <x v="999"/>
    <x v="447"/>
    <x v="964"/>
    <x v="418"/>
    <x v="4"/>
    <x v="805"/>
    <x v="589"/>
    <x v="7"/>
    <x v="7"/>
    <x v="879"/>
    <x v="878"/>
    <x v="2"/>
    <x v="2"/>
    <x v="9"/>
    <x v="24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2DA4E2-C0E7-4BA2-B6BF-5806F3FDEBF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187C9F-9FC6-4DFD-B532-469C014F1636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/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5" hier="-1"/>
  </pageFields>
  <dataFields count="1">
    <dataField name="Count of outcome" fld="6" subtotal="count" baseField="0" baseItem="0"/>
  </dataFields>
  <chartFormats count="5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C661CE-FAE7-4E4F-9DE1-2A16E0800974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5">
    <pivotField axis="axisCol" allDrilled="1" showAll="0" sortType="ascending" defaultAttributeDrillState="1">
      <items count="5">
        <item x="0"/>
        <item x="1"/>
        <item x="2"/>
        <item x="3"/>
        <item t="default"/>
      </items>
    </pivotField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subtotalTop="0" showAll="0" defaultSubtota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2">
    <pageField fld="2" hier="17" name="[Range].[Parent Category].&amp;[food]" cap="food"/>
    <pageField fld="1" hier="20" name="[Range].[Date Created Conversion (Year)].[All]" cap="All"/>
  </pageFields>
  <dataFields count="1">
    <dataField name="Count of outcome" fld="4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9" level="1">
        <member name="[Range].[Parent Category].&amp;[food]"/>
        <member name="[Range].[Parent Category].&amp;[games]"/>
        <member name="[Range].[Parent Category].&amp;[music]"/>
        <member name="[Range].[Parent Category].&amp;[theater]"/>
        <member name="[Range].[Parent Category].&amp;[journalism]"/>
        <member name="[Range].[Parent Category].&amp;[publishing]"/>
        <member name="[Range].[Parent Category].&amp;[technology]"/>
        <member name="[Range].[Parent Category].&amp;[photography]"/>
        <member name="[Range].[Parent Category].&amp;[film &amp; video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:$T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T1001"/>
  <sheetViews>
    <sheetView workbookViewId="0">
      <selection activeCell="T6" sqref="T6"/>
    </sheetView>
  </sheetViews>
  <sheetFormatPr defaultColWidth="11" defaultRowHeight="15.75" x14ac:dyDescent="0.25"/>
  <cols>
    <col min="1" max="1" width="3.875" bestFit="1" customWidth="1"/>
    <col min="2" max="2" width="30.375" bestFit="1" customWidth="1"/>
    <col min="3" max="3" width="33.625" style="3" bestFit="1" customWidth="1"/>
    <col min="4" max="4" width="6.875" bestFit="1" customWidth="1"/>
    <col min="5" max="5" width="7.75" bestFit="1" customWidth="1"/>
    <col min="6" max="6" width="14.5" bestFit="1" customWidth="1"/>
    <col min="7" max="7" width="9.375" bestFit="1" customWidth="1"/>
    <col min="8" max="8" width="16.5" bestFit="1" customWidth="1"/>
    <col min="9" max="9" width="13.5" bestFit="1" customWidth="1"/>
    <col min="10" max="10" width="7.625" bestFit="1" customWidth="1"/>
    <col min="11" max="11" width="8.375" bestFit="1" customWidth="1"/>
    <col min="12" max="12" width="22.875" bestFit="1" customWidth="1"/>
    <col min="13" max="13" width="11.5" bestFit="1" customWidth="1"/>
    <col min="14" max="14" width="21" bestFit="1" customWidth="1"/>
    <col min="15" max="15" width="10.875" bestFit="1" customWidth="1"/>
    <col min="16" max="16" width="9.125" bestFit="1" customWidth="1"/>
    <col min="17" max="17" width="8.5" bestFit="1" customWidth="1"/>
    <col min="18" max="18" width="14.875" bestFit="1" customWidth="1"/>
    <col min="19" max="19" width="16.375" bestFit="1" customWidth="1"/>
    <col min="20" max="20" width="27.62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5" t="s">
        <v>2029</v>
      </c>
      <c r="G1" s="1" t="s">
        <v>4</v>
      </c>
      <c r="H1" s="1" t="s">
        <v>2030</v>
      </c>
      <c r="I1" s="1" t="s">
        <v>5</v>
      </c>
      <c r="J1" s="1" t="s">
        <v>6</v>
      </c>
      <c r="K1" s="1" t="s">
        <v>7</v>
      </c>
      <c r="L1" s="6" t="s">
        <v>2072</v>
      </c>
      <c r="M1" s="1" t="s">
        <v>8</v>
      </c>
      <c r="N1" s="1" t="s">
        <v>2071</v>
      </c>
      <c r="O1" s="1" t="s">
        <v>9</v>
      </c>
      <c r="P1" s="1" t="s">
        <v>10</v>
      </c>
      <c r="Q1" s="1" t="s">
        <v>11</v>
      </c>
      <c r="R1" s="1" t="s">
        <v>2031</v>
      </c>
      <c r="S1" s="1" t="s">
        <v>2032</v>
      </c>
      <c r="T1" s="1" t="s">
        <v>2028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ROUND((E2/D2)*100,0)</f>
        <v>0</v>
      </c>
      <c r="G2" t="s">
        <v>14</v>
      </c>
      <c r="H2">
        <f t="shared" ref="H2:H65" si="0">IFERROR(ROUND(E2/I2, 2), 0)</f>
        <v>0</v>
      </c>
      <c r="I2">
        <v>0</v>
      </c>
      <c r="J2" t="s">
        <v>15</v>
      </c>
      <c r="K2" t="s">
        <v>16</v>
      </c>
      <c r="L2" s="7">
        <f>(((M2/60)/60)/24)+DATE(1970,1,1)</f>
        <v>42336.25</v>
      </c>
      <c r="M2">
        <v>1448690400</v>
      </c>
      <c r="N2" s="8">
        <f>(((O2/60)/60)/24)+DATE(1970,1,1)</f>
        <v>42353.25</v>
      </c>
      <c r="O2">
        <v>1450159200</v>
      </c>
      <c r="P2" t="b">
        <v>0</v>
      </c>
      <c r="Q2" t="b">
        <v>0</v>
      </c>
      <c r="R2" t="str" cm="1">
        <f t="array" ref="R2:S2">_xlfn.TEXTSPLIT(T2, "/")</f>
        <v>food</v>
      </c>
      <c r="S2" t="str">
        <v>food trucks</v>
      </c>
      <c r="T2" t="s">
        <v>17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1">ROUND((E3/D3)*100,0)</f>
        <v>1040</v>
      </c>
      <c r="G3" t="s">
        <v>20</v>
      </c>
      <c r="H3">
        <f t="shared" si="0"/>
        <v>92.15</v>
      </c>
      <c r="I3">
        <v>158</v>
      </c>
      <c r="J3" t="s">
        <v>21</v>
      </c>
      <c r="K3" t="s">
        <v>22</v>
      </c>
      <c r="L3" s="7">
        <f t="shared" ref="L3:L66" si="2">(((M3/60)/60)/24)+DATE(1970,1,1)</f>
        <v>41870.208333333336</v>
      </c>
      <c r="M3">
        <v>1408424400</v>
      </c>
      <c r="N3" s="8">
        <f t="shared" ref="N3:N66" si="3">(((O3/60)/60)/24)+DATE(1970,1,1)</f>
        <v>41872.208333333336</v>
      </c>
      <c r="O3">
        <v>1408597200</v>
      </c>
      <c r="P3" t="b">
        <v>0</v>
      </c>
      <c r="Q3" t="b">
        <v>1</v>
      </c>
      <c r="R3" t="str" cm="1">
        <f t="array" ref="R3:S3">_xlfn.TEXTSPLIT(T3, "/")</f>
        <v>music</v>
      </c>
      <c r="S3" t="str">
        <v>rock</v>
      </c>
      <c r="T3" t="s">
        <v>23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1"/>
        <v>131</v>
      </c>
      <c r="G4" t="s">
        <v>20</v>
      </c>
      <c r="H4">
        <f t="shared" si="0"/>
        <v>100.02</v>
      </c>
      <c r="I4">
        <v>1425</v>
      </c>
      <c r="J4" t="s">
        <v>26</v>
      </c>
      <c r="K4" t="s">
        <v>27</v>
      </c>
      <c r="L4" s="7">
        <f t="shared" si="2"/>
        <v>41595.25</v>
      </c>
      <c r="M4">
        <v>1384668000</v>
      </c>
      <c r="N4" s="8">
        <f t="shared" si="3"/>
        <v>41597.25</v>
      </c>
      <c r="O4">
        <v>1384840800</v>
      </c>
      <c r="P4" t="b">
        <v>0</v>
      </c>
      <c r="Q4" t="b">
        <v>0</v>
      </c>
      <c r="R4" t="str" cm="1">
        <f t="array" ref="R4:S4">_xlfn.TEXTSPLIT(T4, "/")</f>
        <v>technology</v>
      </c>
      <c r="S4" t="str">
        <v>web</v>
      </c>
      <c r="T4" t="s">
        <v>28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1"/>
        <v>59</v>
      </c>
      <c r="G5" t="s">
        <v>14</v>
      </c>
      <c r="H5">
        <f t="shared" si="0"/>
        <v>103.21</v>
      </c>
      <c r="I5">
        <v>24</v>
      </c>
      <c r="J5" t="s">
        <v>21</v>
      </c>
      <c r="K5" t="s">
        <v>22</v>
      </c>
      <c r="L5" s="7">
        <f t="shared" si="2"/>
        <v>43688.208333333328</v>
      </c>
      <c r="M5">
        <v>1565499600</v>
      </c>
      <c r="N5" s="8">
        <f t="shared" si="3"/>
        <v>43728.208333333328</v>
      </c>
      <c r="O5">
        <v>1568955600</v>
      </c>
      <c r="P5" t="b">
        <v>0</v>
      </c>
      <c r="Q5" t="b">
        <v>0</v>
      </c>
      <c r="R5" t="str" cm="1">
        <f t="array" ref="R5:S5">_xlfn.TEXTSPLIT(T5, "/")</f>
        <v>music</v>
      </c>
      <c r="S5" t="str">
        <v>rock</v>
      </c>
      <c r="T5" t="s">
        <v>23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1"/>
        <v>69</v>
      </c>
      <c r="G6" t="s">
        <v>14</v>
      </c>
      <c r="H6">
        <f t="shared" si="0"/>
        <v>99.34</v>
      </c>
      <c r="I6">
        <v>53</v>
      </c>
      <c r="J6" t="s">
        <v>21</v>
      </c>
      <c r="K6" t="s">
        <v>22</v>
      </c>
      <c r="L6" s="7">
        <f t="shared" si="2"/>
        <v>43485.25</v>
      </c>
      <c r="M6">
        <v>1547964000</v>
      </c>
      <c r="N6" s="8">
        <f t="shared" si="3"/>
        <v>43489.25</v>
      </c>
      <c r="O6">
        <v>1548309600</v>
      </c>
      <c r="P6" t="b">
        <v>0</v>
      </c>
      <c r="Q6" t="b">
        <v>0</v>
      </c>
      <c r="R6" t="str" cm="1">
        <f t="array" ref="R6:S6">_xlfn.TEXTSPLIT(T6, "/")</f>
        <v>theater</v>
      </c>
      <c r="S6" t="str">
        <v>plays</v>
      </c>
      <c r="T6" t="s">
        <v>33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1"/>
        <v>174</v>
      </c>
      <c r="G7" t="s">
        <v>20</v>
      </c>
      <c r="H7">
        <f t="shared" si="0"/>
        <v>75.83</v>
      </c>
      <c r="I7">
        <v>174</v>
      </c>
      <c r="J7" t="s">
        <v>36</v>
      </c>
      <c r="K7" t="s">
        <v>37</v>
      </c>
      <c r="L7" s="7">
        <f t="shared" si="2"/>
        <v>41149.208333333336</v>
      </c>
      <c r="M7">
        <v>1346130000</v>
      </c>
      <c r="N7" s="8">
        <f t="shared" si="3"/>
        <v>41160.208333333336</v>
      </c>
      <c r="O7">
        <v>1347080400</v>
      </c>
      <c r="P7" t="b">
        <v>0</v>
      </c>
      <c r="Q7" t="b">
        <v>0</v>
      </c>
      <c r="R7" t="str" cm="1">
        <f t="array" ref="R7:S7">_xlfn.TEXTSPLIT(T7, "/")</f>
        <v>theater</v>
      </c>
      <c r="S7" t="str">
        <v>plays</v>
      </c>
      <c r="T7" t="s">
        <v>33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1"/>
        <v>21</v>
      </c>
      <c r="G8" t="s">
        <v>14</v>
      </c>
      <c r="H8">
        <f t="shared" si="0"/>
        <v>60.56</v>
      </c>
      <c r="I8">
        <v>18</v>
      </c>
      <c r="J8" t="s">
        <v>40</v>
      </c>
      <c r="K8" t="s">
        <v>41</v>
      </c>
      <c r="L8" s="7">
        <f t="shared" si="2"/>
        <v>42991.208333333328</v>
      </c>
      <c r="M8">
        <v>1505278800</v>
      </c>
      <c r="N8" s="8">
        <f t="shared" si="3"/>
        <v>42992.208333333328</v>
      </c>
      <c r="O8">
        <v>1505365200</v>
      </c>
      <c r="P8" t="b">
        <v>0</v>
      </c>
      <c r="Q8" t="b">
        <v>0</v>
      </c>
      <c r="R8" t="str" cm="1">
        <f t="array" ref="R8:S8">_xlfn.TEXTSPLIT(T8, "/")</f>
        <v>film &amp; video</v>
      </c>
      <c r="S8" t="str">
        <v>documentary</v>
      </c>
      <c r="T8" t="s">
        <v>42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1"/>
        <v>328</v>
      </c>
      <c r="G9" t="s">
        <v>20</v>
      </c>
      <c r="H9">
        <f t="shared" si="0"/>
        <v>64.94</v>
      </c>
      <c r="I9">
        <v>227</v>
      </c>
      <c r="J9" t="s">
        <v>36</v>
      </c>
      <c r="K9" t="s">
        <v>37</v>
      </c>
      <c r="L9" s="7">
        <f t="shared" si="2"/>
        <v>42229.208333333328</v>
      </c>
      <c r="M9">
        <v>1439442000</v>
      </c>
      <c r="N9" s="8">
        <f t="shared" si="3"/>
        <v>42231.208333333328</v>
      </c>
      <c r="O9">
        <v>1439614800</v>
      </c>
      <c r="P9" t="b">
        <v>0</v>
      </c>
      <c r="Q9" t="b">
        <v>0</v>
      </c>
      <c r="R9" t="str" cm="1">
        <f t="array" ref="R9:S9">_xlfn.TEXTSPLIT(T9, "/")</f>
        <v>theater</v>
      </c>
      <c r="S9" t="str">
        <v>plays</v>
      </c>
      <c r="T9" t="s">
        <v>33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1"/>
        <v>20</v>
      </c>
      <c r="G10" t="s">
        <v>47</v>
      </c>
      <c r="H10">
        <f t="shared" si="0"/>
        <v>31</v>
      </c>
      <c r="I10">
        <v>708</v>
      </c>
      <c r="J10" t="s">
        <v>36</v>
      </c>
      <c r="K10" t="s">
        <v>37</v>
      </c>
      <c r="L10" s="7">
        <f t="shared" si="2"/>
        <v>40399.208333333336</v>
      </c>
      <c r="M10">
        <v>1281330000</v>
      </c>
      <c r="N10" s="8">
        <f t="shared" si="3"/>
        <v>40401.208333333336</v>
      </c>
      <c r="O10">
        <v>1281502800</v>
      </c>
      <c r="P10" t="b">
        <v>0</v>
      </c>
      <c r="Q10" t="b">
        <v>0</v>
      </c>
      <c r="R10" t="str" cm="1">
        <f t="array" ref="R10:S10">_xlfn.TEXTSPLIT(T10, "/")</f>
        <v>theater</v>
      </c>
      <c r="S10" t="str">
        <v>plays</v>
      </c>
      <c r="T10" t="s">
        <v>33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1"/>
        <v>52</v>
      </c>
      <c r="G11" t="s">
        <v>14</v>
      </c>
      <c r="H11">
        <f t="shared" si="0"/>
        <v>72.91</v>
      </c>
      <c r="I11">
        <v>44</v>
      </c>
      <c r="J11" t="s">
        <v>21</v>
      </c>
      <c r="K11" t="s">
        <v>22</v>
      </c>
      <c r="L11" s="7">
        <f t="shared" si="2"/>
        <v>41536.208333333336</v>
      </c>
      <c r="M11">
        <v>1379566800</v>
      </c>
      <c r="N11" s="8">
        <f t="shared" si="3"/>
        <v>41585.25</v>
      </c>
      <c r="O11">
        <v>1383804000</v>
      </c>
      <c r="P11" t="b">
        <v>0</v>
      </c>
      <c r="Q11" t="b">
        <v>0</v>
      </c>
      <c r="R11" t="str" cm="1">
        <f t="array" ref="R11:S11">_xlfn.TEXTSPLIT(T11, "/")</f>
        <v>music</v>
      </c>
      <c r="S11" t="str">
        <v>electric music</v>
      </c>
      <c r="T11" t="s">
        <v>50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1"/>
        <v>266</v>
      </c>
      <c r="G12" t="s">
        <v>20</v>
      </c>
      <c r="H12">
        <f t="shared" si="0"/>
        <v>62.9</v>
      </c>
      <c r="I12">
        <v>220</v>
      </c>
      <c r="J12" t="s">
        <v>21</v>
      </c>
      <c r="K12" t="s">
        <v>22</v>
      </c>
      <c r="L12" s="7">
        <f t="shared" si="2"/>
        <v>40404.208333333336</v>
      </c>
      <c r="M12">
        <v>1281762000</v>
      </c>
      <c r="N12" s="8">
        <f t="shared" si="3"/>
        <v>40452.208333333336</v>
      </c>
      <c r="O12">
        <v>1285909200</v>
      </c>
      <c r="P12" t="b">
        <v>0</v>
      </c>
      <c r="Q12" t="b">
        <v>0</v>
      </c>
      <c r="R12" t="str" cm="1">
        <f t="array" ref="R12:S12">_xlfn.TEXTSPLIT(T12, "/")</f>
        <v>film &amp; video</v>
      </c>
      <c r="S12" t="str">
        <v>drama</v>
      </c>
      <c r="T12" t="s">
        <v>53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1"/>
        <v>48</v>
      </c>
      <c r="G13" t="s">
        <v>14</v>
      </c>
      <c r="H13">
        <f t="shared" si="0"/>
        <v>112.22</v>
      </c>
      <c r="I13">
        <v>27</v>
      </c>
      <c r="J13" t="s">
        <v>21</v>
      </c>
      <c r="K13" t="s">
        <v>22</v>
      </c>
      <c r="L13" s="7">
        <f t="shared" si="2"/>
        <v>40442.208333333336</v>
      </c>
      <c r="M13">
        <v>1285045200</v>
      </c>
      <c r="N13" s="8">
        <f t="shared" si="3"/>
        <v>40448.208333333336</v>
      </c>
      <c r="O13">
        <v>1285563600</v>
      </c>
      <c r="P13" t="b">
        <v>0</v>
      </c>
      <c r="Q13" t="b">
        <v>1</v>
      </c>
      <c r="R13" t="str" cm="1">
        <f t="array" ref="R13:S13">_xlfn.TEXTSPLIT(T13, "/")</f>
        <v>theater</v>
      </c>
      <c r="S13" t="str">
        <v>plays</v>
      </c>
      <c r="T13" t="s">
        <v>33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1"/>
        <v>89</v>
      </c>
      <c r="G14" t="s">
        <v>14</v>
      </c>
      <c r="H14">
        <f t="shared" si="0"/>
        <v>102.35</v>
      </c>
      <c r="I14">
        <v>55</v>
      </c>
      <c r="J14" t="s">
        <v>21</v>
      </c>
      <c r="K14" t="s">
        <v>22</v>
      </c>
      <c r="L14" s="7">
        <f t="shared" si="2"/>
        <v>43760.208333333328</v>
      </c>
      <c r="M14">
        <v>1571720400</v>
      </c>
      <c r="N14" s="8">
        <f t="shared" si="3"/>
        <v>43768.208333333328</v>
      </c>
      <c r="O14">
        <v>1572411600</v>
      </c>
      <c r="P14" t="b">
        <v>0</v>
      </c>
      <c r="Q14" t="b">
        <v>0</v>
      </c>
      <c r="R14" t="str" cm="1">
        <f t="array" ref="R14:S14">_xlfn.TEXTSPLIT(T14, "/")</f>
        <v>film &amp; video</v>
      </c>
      <c r="S14" t="str">
        <v>drama</v>
      </c>
      <c r="T14" t="s">
        <v>53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1"/>
        <v>245</v>
      </c>
      <c r="G15" t="s">
        <v>20</v>
      </c>
      <c r="H15">
        <f t="shared" si="0"/>
        <v>105.05</v>
      </c>
      <c r="I15">
        <v>98</v>
      </c>
      <c r="J15" t="s">
        <v>21</v>
      </c>
      <c r="K15" t="s">
        <v>22</v>
      </c>
      <c r="L15" s="7">
        <f t="shared" si="2"/>
        <v>42532.208333333328</v>
      </c>
      <c r="M15">
        <v>1465621200</v>
      </c>
      <c r="N15" s="8">
        <f t="shared" si="3"/>
        <v>42544.208333333328</v>
      </c>
      <c r="O15">
        <v>1466658000</v>
      </c>
      <c r="P15" t="b">
        <v>0</v>
      </c>
      <c r="Q15" t="b">
        <v>0</v>
      </c>
      <c r="R15" t="str" cm="1">
        <f t="array" ref="R15:S15">_xlfn.TEXTSPLIT(T15, "/")</f>
        <v>music</v>
      </c>
      <c r="S15" t="str">
        <v>indie rock</v>
      </c>
      <c r="T15" t="s">
        <v>60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1"/>
        <v>67</v>
      </c>
      <c r="G16" t="s">
        <v>14</v>
      </c>
      <c r="H16">
        <f t="shared" si="0"/>
        <v>94.15</v>
      </c>
      <c r="I16">
        <v>200</v>
      </c>
      <c r="J16" t="s">
        <v>21</v>
      </c>
      <c r="K16" t="s">
        <v>22</v>
      </c>
      <c r="L16" s="7">
        <f t="shared" si="2"/>
        <v>40974.25</v>
      </c>
      <c r="M16">
        <v>1331013600</v>
      </c>
      <c r="N16" s="8">
        <f t="shared" si="3"/>
        <v>41001.208333333336</v>
      </c>
      <c r="O16">
        <v>1333342800</v>
      </c>
      <c r="P16" t="b">
        <v>0</v>
      </c>
      <c r="Q16" t="b">
        <v>0</v>
      </c>
      <c r="R16" t="str" cm="1">
        <f t="array" ref="R16:S16">_xlfn.TEXTSPLIT(T16, "/")</f>
        <v>music</v>
      </c>
      <c r="S16" t="str">
        <v>indie rock</v>
      </c>
      <c r="T16" t="s">
        <v>60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1"/>
        <v>47</v>
      </c>
      <c r="G17" t="s">
        <v>14</v>
      </c>
      <c r="H17">
        <f t="shared" si="0"/>
        <v>84.99</v>
      </c>
      <c r="I17">
        <v>452</v>
      </c>
      <c r="J17" t="s">
        <v>21</v>
      </c>
      <c r="K17" t="s">
        <v>22</v>
      </c>
      <c r="L17" s="7">
        <f t="shared" si="2"/>
        <v>43809.25</v>
      </c>
      <c r="M17">
        <v>1575957600</v>
      </c>
      <c r="N17" s="8">
        <f t="shared" si="3"/>
        <v>43813.25</v>
      </c>
      <c r="O17">
        <v>1576303200</v>
      </c>
      <c r="P17" t="b">
        <v>0</v>
      </c>
      <c r="Q17" t="b">
        <v>0</v>
      </c>
      <c r="R17" t="str" cm="1">
        <f t="array" ref="R17:S17">_xlfn.TEXTSPLIT(T17, "/")</f>
        <v>technology</v>
      </c>
      <c r="S17" t="str">
        <v>wearables</v>
      </c>
      <c r="T17" t="s">
        <v>65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1"/>
        <v>649</v>
      </c>
      <c r="G18" t="s">
        <v>20</v>
      </c>
      <c r="H18">
        <f t="shared" si="0"/>
        <v>110.41</v>
      </c>
      <c r="I18">
        <v>100</v>
      </c>
      <c r="J18" t="s">
        <v>21</v>
      </c>
      <c r="K18" t="s">
        <v>22</v>
      </c>
      <c r="L18" s="7">
        <f t="shared" si="2"/>
        <v>41661.25</v>
      </c>
      <c r="M18">
        <v>1390370400</v>
      </c>
      <c r="N18" s="8">
        <f t="shared" si="3"/>
        <v>41683.25</v>
      </c>
      <c r="O18">
        <v>1392271200</v>
      </c>
      <c r="P18" t="b">
        <v>0</v>
      </c>
      <c r="Q18" t="b">
        <v>0</v>
      </c>
      <c r="R18" t="str" cm="1">
        <f t="array" ref="R18:S18">_xlfn.TEXTSPLIT(T18, "/")</f>
        <v>publishing</v>
      </c>
      <c r="S18" t="str">
        <v>nonfiction</v>
      </c>
      <c r="T18" t="s">
        <v>68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1"/>
        <v>159</v>
      </c>
      <c r="G19" t="s">
        <v>20</v>
      </c>
      <c r="H19">
        <f t="shared" si="0"/>
        <v>107.96</v>
      </c>
      <c r="I19">
        <v>1249</v>
      </c>
      <c r="J19" t="s">
        <v>21</v>
      </c>
      <c r="K19" t="s">
        <v>22</v>
      </c>
      <c r="L19" s="7">
        <f t="shared" si="2"/>
        <v>40555.25</v>
      </c>
      <c r="M19">
        <v>1294812000</v>
      </c>
      <c r="N19" s="8">
        <f t="shared" si="3"/>
        <v>40556.25</v>
      </c>
      <c r="O19">
        <v>1294898400</v>
      </c>
      <c r="P19" t="b">
        <v>0</v>
      </c>
      <c r="Q19" t="b">
        <v>0</v>
      </c>
      <c r="R19" t="str" cm="1">
        <f t="array" ref="R19:S19">_xlfn.TEXTSPLIT(T19, "/")</f>
        <v>film &amp; video</v>
      </c>
      <c r="S19" t="str">
        <v>animation</v>
      </c>
      <c r="T19" t="s">
        <v>71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1"/>
        <v>67</v>
      </c>
      <c r="G20" t="s">
        <v>74</v>
      </c>
      <c r="H20">
        <f t="shared" si="0"/>
        <v>45.1</v>
      </c>
      <c r="I20">
        <v>135</v>
      </c>
      <c r="J20" t="s">
        <v>21</v>
      </c>
      <c r="K20" t="s">
        <v>22</v>
      </c>
      <c r="L20" s="7">
        <f t="shared" si="2"/>
        <v>43351.208333333328</v>
      </c>
      <c r="M20">
        <v>1536382800</v>
      </c>
      <c r="N20" s="8">
        <f t="shared" si="3"/>
        <v>43359.208333333328</v>
      </c>
      <c r="O20">
        <v>1537074000</v>
      </c>
      <c r="P20" t="b">
        <v>0</v>
      </c>
      <c r="Q20" t="b">
        <v>0</v>
      </c>
      <c r="R20" t="str" cm="1">
        <f t="array" ref="R20:S20">_xlfn.TEXTSPLIT(T20, "/")</f>
        <v>theater</v>
      </c>
      <c r="S20" t="str">
        <v>plays</v>
      </c>
      <c r="T20" t="s">
        <v>33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1"/>
        <v>49</v>
      </c>
      <c r="G21" t="s">
        <v>14</v>
      </c>
      <c r="H21">
        <f t="shared" si="0"/>
        <v>45</v>
      </c>
      <c r="I21">
        <v>674</v>
      </c>
      <c r="J21" t="s">
        <v>21</v>
      </c>
      <c r="K21" t="s">
        <v>22</v>
      </c>
      <c r="L21" s="7">
        <f t="shared" si="2"/>
        <v>43528.25</v>
      </c>
      <c r="M21">
        <v>1551679200</v>
      </c>
      <c r="N21" s="8">
        <f t="shared" si="3"/>
        <v>43549.208333333328</v>
      </c>
      <c r="O21">
        <v>1553490000</v>
      </c>
      <c r="P21" t="b">
        <v>0</v>
      </c>
      <c r="Q21" t="b">
        <v>1</v>
      </c>
      <c r="R21" t="str" cm="1">
        <f t="array" ref="R21:S21">_xlfn.TEXTSPLIT(T21, "/")</f>
        <v>theater</v>
      </c>
      <c r="S21" t="str">
        <v>plays</v>
      </c>
      <c r="T21" t="s">
        <v>33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1"/>
        <v>112</v>
      </c>
      <c r="G22" t="s">
        <v>20</v>
      </c>
      <c r="H22">
        <f t="shared" si="0"/>
        <v>105.97</v>
      </c>
      <c r="I22">
        <v>1396</v>
      </c>
      <c r="J22" t="s">
        <v>21</v>
      </c>
      <c r="K22" t="s">
        <v>22</v>
      </c>
      <c r="L22" s="7">
        <f t="shared" si="2"/>
        <v>41848.208333333336</v>
      </c>
      <c r="M22">
        <v>1406523600</v>
      </c>
      <c r="N22" s="8">
        <f t="shared" si="3"/>
        <v>41848.208333333336</v>
      </c>
      <c r="O22">
        <v>1406523600</v>
      </c>
      <c r="P22" t="b">
        <v>0</v>
      </c>
      <c r="Q22" t="b">
        <v>0</v>
      </c>
      <c r="R22" t="str" cm="1">
        <f t="array" ref="R22:S22">_xlfn.TEXTSPLIT(T22, "/")</f>
        <v>film &amp; video</v>
      </c>
      <c r="S22" t="str">
        <v>drama</v>
      </c>
      <c r="T22" t="s">
        <v>53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1"/>
        <v>41</v>
      </c>
      <c r="G23" t="s">
        <v>14</v>
      </c>
      <c r="H23">
        <f t="shared" si="0"/>
        <v>69.06</v>
      </c>
      <c r="I23">
        <v>558</v>
      </c>
      <c r="J23" t="s">
        <v>21</v>
      </c>
      <c r="K23" t="s">
        <v>22</v>
      </c>
      <c r="L23" s="7">
        <f t="shared" si="2"/>
        <v>40770.208333333336</v>
      </c>
      <c r="M23">
        <v>1313384400</v>
      </c>
      <c r="N23" s="8">
        <f t="shared" si="3"/>
        <v>40804.208333333336</v>
      </c>
      <c r="O23">
        <v>1316322000</v>
      </c>
      <c r="P23" t="b">
        <v>0</v>
      </c>
      <c r="Q23" t="b">
        <v>0</v>
      </c>
      <c r="R23" t="str" cm="1">
        <f t="array" ref="R23:S23">_xlfn.TEXTSPLIT(T23, "/")</f>
        <v>theater</v>
      </c>
      <c r="S23" t="str">
        <v>plays</v>
      </c>
      <c r="T23" t="s">
        <v>33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1"/>
        <v>128</v>
      </c>
      <c r="G24" t="s">
        <v>20</v>
      </c>
      <c r="H24">
        <f t="shared" si="0"/>
        <v>85.04</v>
      </c>
      <c r="I24">
        <v>890</v>
      </c>
      <c r="J24" t="s">
        <v>21</v>
      </c>
      <c r="K24" t="s">
        <v>22</v>
      </c>
      <c r="L24" s="7">
        <f t="shared" si="2"/>
        <v>43193.208333333328</v>
      </c>
      <c r="M24">
        <v>1522731600</v>
      </c>
      <c r="N24" s="8">
        <f t="shared" si="3"/>
        <v>43208.208333333328</v>
      </c>
      <c r="O24">
        <v>1524027600</v>
      </c>
      <c r="P24" t="b">
        <v>0</v>
      </c>
      <c r="Q24" t="b">
        <v>0</v>
      </c>
      <c r="R24" t="str" cm="1">
        <f t="array" ref="R24:S24">_xlfn.TEXTSPLIT(T24, "/")</f>
        <v>theater</v>
      </c>
      <c r="S24" t="str">
        <v>plays</v>
      </c>
      <c r="T24" t="s">
        <v>33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1"/>
        <v>332</v>
      </c>
      <c r="G25" t="s">
        <v>20</v>
      </c>
      <c r="H25">
        <f t="shared" si="0"/>
        <v>105.23</v>
      </c>
      <c r="I25">
        <v>142</v>
      </c>
      <c r="J25" t="s">
        <v>40</v>
      </c>
      <c r="K25" t="s">
        <v>41</v>
      </c>
      <c r="L25" s="7">
        <f t="shared" si="2"/>
        <v>43510.25</v>
      </c>
      <c r="M25">
        <v>1550124000</v>
      </c>
      <c r="N25" s="8">
        <f t="shared" si="3"/>
        <v>43563.208333333328</v>
      </c>
      <c r="O25">
        <v>1554699600</v>
      </c>
      <c r="P25" t="b">
        <v>0</v>
      </c>
      <c r="Q25" t="b">
        <v>0</v>
      </c>
      <c r="R25" t="str" cm="1">
        <f t="array" ref="R25:S25">_xlfn.TEXTSPLIT(T25, "/")</f>
        <v>film &amp; video</v>
      </c>
      <c r="S25" t="str">
        <v>documentary</v>
      </c>
      <c r="T25" t="s">
        <v>42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1"/>
        <v>113</v>
      </c>
      <c r="G26" t="s">
        <v>20</v>
      </c>
      <c r="H26">
        <f t="shared" si="0"/>
        <v>39</v>
      </c>
      <c r="I26">
        <v>2673</v>
      </c>
      <c r="J26" t="s">
        <v>21</v>
      </c>
      <c r="K26" t="s">
        <v>22</v>
      </c>
      <c r="L26" s="7">
        <f t="shared" si="2"/>
        <v>41811.208333333336</v>
      </c>
      <c r="M26">
        <v>1403326800</v>
      </c>
      <c r="N26" s="8">
        <f t="shared" si="3"/>
        <v>41813.208333333336</v>
      </c>
      <c r="O26">
        <v>1403499600</v>
      </c>
      <c r="P26" t="b">
        <v>0</v>
      </c>
      <c r="Q26" t="b">
        <v>0</v>
      </c>
      <c r="R26" t="str" cm="1">
        <f t="array" ref="R26:S26">_xlfn.TEXTSPLIT(T26, "/")</f>
        <v>technology</v>
      </c>
      <c r="S26" t="str">
        <v>wearables</v>
      </c>
      <c r="T26" t="s">
        <v>65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1"/>
        <v>216</v>
      </c>
      <c r="G27" t="s">
        <v>20</v>
      </c>
      <c r="H27">
        <f t="shared" si="0"/>
        <v>73.03</v>
      </c>
      <c r="I27">
        <v>163</v>
      </c>
      <c r="J27" t="s">
        <v>21</v>
      </c>
      <c r="K27" t="s">
        <v>22</v>
      </c>
      <c r="L27" s="7">
        <f t="shared" si="2"/>
        <v>40681.208333333336</v>
      </c>
      <c r="M27">
        <v>1305694800</v>
      </c>
      <c r="N27" s="8">
        <f t="shared" si="3"/>
        <v>40701.208333333336</v>
      </c>
      <c r="O27">
        <v>1307422800</v>
      </c>
      <c r="P27" t="b">
        <v>0</v>
      </c>
      <c r="Q27" t="b">
        <v>1</v>
      </c>
      <c r="R27" t="str" cm="1">
        <f t="array" ref="R27:S27">_xlfn.TEXTSPLIT(T27, "/")</f>
        <v>games</v>
      </c>
      <c r="S27" t="str">
        <v>video games</v>
      </c>
      <c r="T27" t="s">
        <v>89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1"/>
        <v>48</v>
      </c>
      <c r="G28" t="s">
        <v>74</v>
      </c>
      <c r="H28">
        <f t="shared" si="0"/>
        <v>35.01</v>
      </c>
      <c r="I28">
        <v>1480</v>
      </c>
      <c r="J28" t="s">
        <v>21</v>
      </c>
      <c r="K28" t="s">
        <v>22</v>
      </c>
      <c r="L28" s="7">
        <f t="shared" si="2"/>
        <v>43312.208333333328</v>
      </c>
      <c r="M28">
        <v>1533013200</v>
      </c>
      <c r="N28" s="8">
        <f t="shared" si="3"/>
        <v>43339.208333333328</v>
      </c>
      <c r="O28">
        <v>1535346000</v>
      </c>
      <c r="P28" t="b">
        <v>0</v>
      </c>
      <c r="Q28" t="b">
        <v>0</v>
      </c>
      <c r="R28" t="str" cm="1">
        <f t="array" ref="R28:S28">_xlfn.TEXTSPLIT(T28, "/")</f>
        <v>theater</v>
      </c>
      <c r="S28" t="str">
        <v>plays</v>
      </c>
      <c r="T28" t="s">
        <v>33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1"/>
        <v>80</v>
      </c>
      <c r="G29" t="s">
        <v>14</v>
      </c>
      <c r="H29">
        <f t="shared" si="0"/>
        <v>106.6</v>
      </c>
      <c r="I29">
        <v>15</v>
      </c>
      <c r="J29" t="s">
        <v>21</v>
      </c>
      <c r="K29" t="s">
        <v>22</v>
      </c>
      <c r="L29" s="7">
        <f t="shared" si="2"/>
        <v>42280.208333333328</v>
      </c>
      <c r="M29">
        <v>1443848400</v>
      </c>
      <c r="N29" s="8">
        <f t="shared" si="3"/>
        <v>42288.208333333328</v>
      </c>
      <c r="O29">
        <v>1444539600</v>
      </c>
      <c r="P29" t="b">
        <v>0</v>
      </c>
      <c r="Q29" t="b">
        <v>0</v>
      </c>
      <c r="R29" t="str" cm="1">
        <f t="array" ref="R29:S29">_xlfn.TEXTSPLIT(T29, "/")</f>
        <v>music</v>
      </c>
      <c r="S29" t="str">
        <v>rock</v>
      </c>
      <c r="T29" t="s">
        <v>23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1"/>
        <v>105</v>
      </c>
      <c r="G30" t="s">
        <v>20</v>
      </c>
      <c r="H30">
        <f t="shared" si="0"/>
        <v>62</v>
      </c>
      <c r="I30">
        <v>2220</v>
      </c>
      <c r="J30" t="s">
        <v>21</v>
      </c>
      <c r="K30" t="s">
        <v>22</v>
      </c>
      <c r="L30" s="7">
        <f t="shared" si="2"/>
        <v>40218.25</v>
      </c>
      <c r="M30">
        <v>1265695200</v>
      </c>
      <c r="N30" s="8">
        <f t="shared" si="3"/>
        <v>40241.25</v>
      </c>
      <c r="O30">
        <v>1267682400</v>
      </c>
      <c r="P30" t="b">
        <v>0</v>
      </c>
      <c r="Q30" t="b">
        <v>1</v>
      </c>
      <c r="R30" t="str" cm="1">
        <f t="array" ref="R30:S30">_xlfn.TEXTSPLIT(T30, "/")</f>
        <v>theater</v>
      </c>
      <c r="S30" t="str">
        <v>plays</v>
      </c>
      <c r="T30" t="s">
        <v>33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1"/>
        <v>329</v>
      </c>
      <c r="G31" t="s">
        <v>20</v>
      </c>
      <c r="H31">
        <f t="shared" si="0"/>
        <v>94</v>
      </c>
      <c r="I31">
        <v>1606</v>
      </c>
      <c r="J31" t="s">
        <v>98</v>
      </c>
      <c r="K31" t="s">
        <v>99</v>
      </c>
      <c r="L31" s="7">
        <f t="shared" si="2"/>
        <v>43301.208333333328</v>
      </c>
      <c r="M31">
        <v>1532062800</v>
      </c>
      <c r="N31" s="8">
        <f t="shared" si="3"/>
        <v>43341.208333333328</v>
      </c>
      <c r="O31">
        <v>1535518800</v>
      </c>
      <c r="P31" t="b">
        <v>0</v>
      </c>
      <c r="Q31" t="b">
        <v>0</v>
      </c>
      <c r="R31" t="str" cm="1">
        <f t="array" ref="R31:S31">_xlfn.TEXTSPLIT(T31, "/")</f>
        <v>film &amp; video</v>
      </c>
      <c r="S31" t="str">
        <v>shorts</v>
      </c>
      <c r="T31" t="s">
        <v>100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1"/>
        <v>161</v>
      </c>
      <c r="G32" t="s">
        <v>20</v>
      </c>
      <c r="H32">
        <f t="shared" si="0"/>
        <v>112.05</v>
      </c>
      <c r="I32">
        <v>129</v>
      </c>
      <c r="J32" t="s">
        <v>21</v>
      </c>
      <c r="K32" t="s">
        <v>22</v>
      </c>
      <c r="L32" s="7">
        <f t="shared" si="2"/>
        <v>43609.208333333328</v>
      </c>
      <c r="M32">
        <v>1558674000</v>
      </c>
      <c r="N32" s="8">
        <f t="shared" si="3"/>
        <v>43614.208333333328</v>
      </c>
      <c r="O32">
        <v>1559106000</v>
      </c>
      <c r="P32" t="b">
        <v>0</v>
      </c>
      <c r="Q32" t="b">
        <v>0</v>
      </c>
      <c r="R32" t="str" cm="1">
        <f t="array" ref="R32:S32">_xlfn.TEXTSPLIT(T32, "/")</f>
        <v>film &amp; video</v>
      </c>
      <c r="S32" t="str">
        <v>animation</v>
      </c>
      <c r="T32" t="s">
        <v>71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1"/>
        <v>310</v>
      </c>
      <c r="G33" t="s">
        <v>20</v>
      </c>
      <c r="H33">
        <f t="shared" si="0"/>
        <v>48.01</v>
      </c>
      <c r="I33">
        <v>226</v>
      </c>
      <c r="J33" t="s">
        <v>40</v>
      </c>
      <c r="K33" t="s">
        <v>41</v>
      </c>
      <c r="L33" s="7">
        <f t="shared" si="2"/>
        <v>42374.25</v>
      </c>
      <c r="M33">
        <v>1451973600</v>
      </c>
      <c r="N33" s="8">
        <f t="shared" si="3"/>
        <v>42402.25</v>
      </c>
      <c r="O33">
        <v>1454392800</v>
      </c>
      <c r="P33" t="b">
        <v>0</v>
      </c>
      <c r="Q33" t="b">
        <v>0</v>
      </c>
      <c r="R33" t="str" cm="1">
        <f t="array" ref="R33:S33">_xlfn.TEXTSPLIT(T33, "/")</f>
        <v>games</v>
      </c>
      <c r="S33" t="str">
        <v>video games</v>
      </c>
      <c r="T33" t="s">
        <v>89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1"/>
        <v>87</v>
      </c>
      <c r="G34" t="s">
        <v>14</v>
      </c>
      <c r="H34">
        <f t="shared" si="0"/>
        <v>38</v>
      </c>
      <c r="I34">
        <v>2307</v>
      </c>
      <c r="J34" t="s">
        <v>107</v>
      </c>
      <c r="K34" t="s">
        <v>108</v>
      </c>
      <c r="L34" s="7">
        <f t="shared" si="2"/>
        <v>43110.25</v>
      </c>
      <c r="M34">
        <v>1515564000</v>
      </c>
      <c r="N34" s="8">
        <f t="shared" si="3"/>
        <v>43137.25</v>
      </c>
      <c r="O34">
        <v>1517896800</v>
      </c>
      <c r="P34" t="b">
        <v>0</v>
      </c>
      <c r="Q34" t="b">
        <v>0</v>
      </c>
      <c r="R34" t="str" cm="1">
        <f t="array" ref="R34:S34">_xlfn.TEXTSPLIT(T34, "/")</f>
        <v>film &amp; video</v>
      </c>
      <c r="S34" t="str">
        <v>documentary</v>
      </c>
      <c r="T34" t="s">
        <v>42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1"/>
        <v>378</v>
      </c>
      <c r="G35" t="s">
        <v>20</v>
      </c>
      <c r="H35">
        <f t="shared" si="0"/>
        <v>35</v>
      </c>
      <c r="I35">
        <v>5419</v>
      </c>
      <c r="J35" t="s">
        <v>21</v>
      </c>
      <c r="K35" t="s">
        <v>22</v>
      </c>
      <c r="L35" s="7">
        <f t="shared" si="2"/>
        <v>41917.208333333336</v>
      </c>
      <c r="M35">
        <v>1412485200</v>
      </c>
      <c r="N35" s="8">
        <f t="shared" si="3"/>
        <v>41954.25</v>
      </c>
      <c r="O35">
        <v>1415685600</v>
      </c>
      <c r="P35" t="b">
        <v>0</v>
      </c>
      <c r="Q35" t="b">
        <v>0</v>
      </c>
      <c r="R35" t="str" cm="1">
        <f t="array" ref="R35:S35">_xlfn.TEXTSPLIT(T35, "/")</f>
        <v>theater</v>
      </c>
      <c r="S35" t="str">
        <v>plays</v>
      </c>
      <c r="T35" t="s">
        <v>33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1"/>
        <v>151</v>
      </c>
      <c r="G36" t="s">
        <v>20</v>
      </c>
      <c r="H36">
        <f t="shared" si="0"/>
        <v>85</v>
      </c>
      <c r="I36">
        <v>165</v>
      </c>
      <c r="J36" t="s">
        <v>21</v>
      </c>
      <c r="K36" t="s">
        <v>22</v>
      </c>
      <c r="L36" s="7">
        <f t="shared" si="2"/>
        <v>42817.208333333328</v>
      </c>
      <c r="M36">
        <v>1490245200</v>
      </c>
      <c r="N36" s="8">
        <f t="shared" si="3"/>
        <v>42822.208333333328</v>
      </c>
      <c r="O36">
        <v>1490677200</v>
      </c>
      <c r="P36" t="b">
        <v>0</v>
      </c>
      <c r="Q36" t="b">
        <v>0</v>
      </c>
      <c r="R36" t="str" cm="1">
        <f t="array" ref="R36:S36">_xlfn.TEXTSPLIT(T36, "/")</f>
        <v>film &amp; video</v>
      </c>
      <c r="S36" t="str">
        <v>documentary</v>
      </c>
      <c r="T36" t="s">
        <v>42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1"/>
        <v>150</v>
      </c>
      <c r="G37" t="s">
        <v>20</v>
      </c>
      <c r="H37">
        <f t="shared" si="0"/>
        <v>95.99</v>
      </c>
      <c r="I37">
        <v>1965</v>
      </c>
      <c r="J37" t="s">
        <v>36</v>
      </c>
      <c r="K37" t="s">
        <v>37</v>
      </c>
      <c r="L37" s="7">
        <f t="shared" si="2"/>
        <v>43484.25</v>
      </c>
      <c r="M37">
        <v>1547877600</v>
      </c>
      <c r="N37" s="8">
        <f t="shared" si="3"/>
        <v>43526.25</v>
      </c>
      <c r="O37">
        <v>1551506400</v>
      </c>
      <c r="P37" t="b">
        <v>0</v>
      </c>
      <c r="Q37" t="b">
        <v>1</v>
      </c>
      <c r="R37" t="str" cm="1">
        <f t="array" ref="R37:S37">_xlfn.TEXTSPLIT(T37, "/")</f>
        <v>film &amp; video</v>
      </c>
      <c r="S37" t="str">
        <v>drama</v>
      </c>
      <c r="T37" t="s">
        <v>53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1"/>
        <v>157</v>
      </c>
      <c r="G38" t="s">
        <v>20</v>
      </c>
      <c r="H38">
        <f t="shared" si="0"/>
        <v>68.81</v>
      </c>
      <c r="I38">
        <v>16</v>
      </c>
      <c r="J38" t="s">
        <v>21</v>
      </c>
      <c r="K38" t="s">
        <v>22</v>
      </c>
      <c r="L38" s="7">
        <f t="shared" si="2"/>
        <v>40600.25</v>
      </c>
      <c r="M38">
        <v>1298700000</v>
      </c>
      <c r="N38" s="8">
        <f t="shared" si="3"/>
        <v>40625.208333333336</v>
      </c>
      <c r="O38">
        <v>1300856400</v>
      </c>
      <c r="P38" t="b">
        <v>0</v>
      </c>
      <c r="Q38" t="b">
        <v>0</v>
      </c>
      <c r="R38" t="str" cm="1">
        <f t="array" ref="R38:S38">_xlfn.TEXTSPLIT(T38, "/")</f>
        <v>theater</v>
      </c>
      <c r="S38" t="str">
        <v>plays</v>
      </c>
      <c r="T38" t="s">
        <v>33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1"/>
        <v>140</v>
      </c>
      <c r="G39" t="s">
        <v>20</v>
      </c>
      <c r="H39">
        <f t="shared" si="0"/>
        <v>105.97</v>
      </c>
      <c r="I39">
        <v>107</v>
      </c>
      <c r="J39" t="s">
        <v>21</v>
      </c>
      <c r="K39" t="s">
        <v>22</v>
      </c>
      <c r="L39" s="7">
        <f t="shared" si="2"/>
        <v>43744.208333333328</v>
      </c>
      <c r="M39">
        <v>1570338000</v>
      </c>
      <c r="N39" s="8">
        <f t="shared" si="3"/>
        <v>43777.25</v>
      </c>
      <c r="O39">
        <v>1573192800</v>
      </c>
      <c r="P39" t="b">
        <v>0</v>
      </c>
      <c r="Q39" t="b">
        <v>1</v>
      </c>
      <c r="R39" t="str" cm="1">
        <f t="array" ref="R39:S39">_xlfn.TEXTSPLIT(T39, "/")</f>
        <v>publishing</v>
      </c>
      <c r="S39" t="str">
        <v>fiction</v>
      </c>
      <c r="T39" t="s">
        <v>119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1"/>
        <v>325</v>
      </c>
      <c r="G40" t="s">
        <v>20</v>
      </c>
      <c r="H40">
        <f t="shared" si="0"/>
        <v>75.260000000000005</v>
      </c>
      <c r="I40">
        <v>134</v>
      </c>
      <c r="J40" t="s">
        <v>21</v>
      </c>
      <c r="K40" t="s">
        <v>22</v>
      </c>
      <c r="L40" s="7">
        <f t="shared" si="2"/>
        <v>40469.208333333336</v>
      </c>
      <c r="M40">
        <v>1287378000</v>
      </c>
      <c r="N40" s="8">
        <f t="shared" si="3"/>
        <v>40474.208333333336</v>
      </c>
      <c r="O40">
        <v>1287810000</v>
      </c>
      <c r="P40" t="b">
        <v>0</v>
      </c>
      <c r="Q40" t="b">
        <v>0</v>
      </c>
      <c r="R40" t="str" cm="1">
        <f t="array" ref="R40:S40">_xlfn.TEXTSPLIT(T40, "/")</f>
        <v>photography</v>
      </c>
      <c r="S40" t="str">
        <v>photography books</v>
      </c>
      <c r="T40" t="s">
        <v>122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1"/>
        <v>51</v>
      </c>
      <c r="G41" t="s">
        <v>14</v>
      </c>
      <c r="H41">
        <f t="shared" si="0"/>
        <v>57.13</v>
      </c>
      <c r="I41">
        <v>88</v>
      </c>
      <c r="J41" t="s">
        <v>36</v>
      </c>
      <c r="K41" t="s">
        <v>37</v>
      </c>
      <c r="L41" s="7">
        <f t="shared" si="2"/>
        <v>41330.25</v>
      </c>
      <c r="M41">
        <v>1361772000</v>
      </c>
      <c r="N41" s="8">
        <f t="shared" si="3"/>
        <v>41344.208333333336</v>
      </c>
      <c r="O41">
        <v>1362978000</v>
      </c>
      <c r="P41" t="b">
        <v>0</v>
      </c>
      <c r="Q41" t="b">
        <v>0</v>
      </c>
      <c r="R41" t="str" cm="1">
        <f t="array" ref="R41:S41">_xlfn.TEXTSPLIT(T41, "/")</f>
        <v>theater</v>
      </c>
      <c r="S41" t="str">
        <v>plays</v>
      </c>
      <c r="T41" t="s">
        <v>33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1"/>
        <v>169</v>
      </c>
      <c r="G42" t="s">
        <v>20</v>
      </c>
      <c r="H42">
        <f t="shared" si="0"/>
        <v>75.14</v>
      </c>
      <c r="I42">
        <v>198</v>
      </c>
      <c r="J42" t="s">
        <v>21</v>
      </c>
      <c r="K42" t="s">
        <v>22</v>
      </c>
      <c r="L42" s="7">
        <f t="shared" si="2"/>
        <v>40334.208333333336</v>
      </c>
      <c r="M42">
        <v>1275714000</v>
      </c>
      <c r="N42" s="8">
        <f t="shared" si="3"/>
        <v>40353.208333333336</v>
      </c>
      <c r="O42">
        <v>1277355600</v>
      </c>
      <c r="P42" t="b">
        <v>0</v>
      </c>
      <c r="Q42" t="b">
        <v>1</v>
      </c>
      <c r="R42" t="str" cm="1">
        <f t="array" ref="R42:S42">_xlfn.TEXTSPLIT(T42, "/")</f>
        <v>technology</v>
      </c>
      <c r="S42" t="str">
        <v>wearables</v>
      </c>
      <c r="T42" t="s">
        <v>65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1"/>
        <v>213</v>
      </c>
      <c r="G43" t="s">
        <v>20</v>
      </c>
      <c r="H43">
        <f t="shared" si="0"/>
        <v>107.42</v>
      </c>
      <c r="I43">
        <v>111</v>
      </c>
      <c r="J43" t="s">
        <v>107</v>
      </c>
      <c r="K43" t="s">
        <v>108</v>
      </c>
      <c r="L43" s="7">
        <f t="shared" si="2"/>
        <v>41156.208333333336</v>
      </c>
      <c r="M43">
        <v>1346734800</v>
      </c>
      <c r="N43" s="8">
        <f t="shared" si="3"/>
        <v>41182.208333333336</v>
      </c>
      <c r="O43">
        <v>1348981200</v>
      </c>
      <c r="P43" t="b">
        <v>0</v>
      </c>
      <c r="Q43" t="b">
        <v>1</v>
      </c>
      <c r="R43" t="str" cm="1">
        <f t="array" ref="R43:S43">_xlfn.TEXTSPLIT(T43, "/")</f>
        <v>music</v>
      </c>
      <c r="S43" t="str">
        <v>rock</v>
      </c>
      <c r="T43" t="s">
        <v>23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1"/>
        <v>444</v>
      </c>
      <c r="G44" t="s">
        <v>20</v>
      </c>
      <c r="H44">
        <f t="shared" si="0"/>
        <v>36</v>
      </c>
      <c r="I44">
        <v>222</v>
      </c>
      <c r="J44" t="s">
        <v>21</v>
      </c>
      <c r="K44" t="s">
        <v>22</v>
      </c>
      <c r="L44" s="7">
        <f t="shared" si="2"/>
        <v>40728.208333333336</v>
      </c>
      <c r="M44">
        <v>1309755600</v>
      </c>
      <c r="N44" s="8">
        <f t="shared" si="3"/>
        <v>40737.208333333336</v>
      </c>
      <c r="O44">
        <v>1310533200</v>
      </c>
      <c r="P44" t="b">
        <v>0</v>
      </c>
      <c r="Q44" t="b">
        <v>0</v>
      </c>
      <c r="R44" t="str" cm="1">
        <f t="array" ref="R44:S44">_xlfn.TEXTSPLIT(T44, "/")</f>
        <v>food</v>
      </c>
      <c r="S44" t="str">
        <v>food trucks</v>
      </c>
      <c r="T44" t="s">
        <v>17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1"/>
        <v>186</v>
      </c>
      <c r="G45" t="s">
        <v>20</v>
      </c>
      <c r="H45">
        <f t="shared" si="0"/>
        <v>27</v>
      </c>
      <c r="I45">
        <v>6212</v>
      </c>
      <c r="J45" t="s">
        <v>21</v>
      </c>
      <c r="K45" t="s">
        <v>22</v>
      </c>
      <c r="L45" s="7">
        <f t="shared" si="2"/>
        <v>41844.208333333336</v>
      </c>
      <c r="M45">
        <v>1406178000</v>
      </c>
      <c r="N45" s="8">
        <f t="shared" si="3"/>
        <v>41860.208333333336</v>
      </c>
      <c r="O45">
        <v>1407560400</v>
      </c>
      <c r="P45" t="b">
        <v>0</v>
      </c>
      <c r="Q45" t="b">
        <v>0</v>
      </c>
      <c r="R45" t="str" cm="1">
        <f t="array" ref="R45:S45">_xlfn.TEXTSPLIT(T45, "/")</f>
        <v>publishing</v>
      </c>
      <c r="S45" t="str">
        <v>radio &amp; podcasts</v>
      </c>
      <c r="T45" t="s">
        <v>133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1"/>
        <v>659</v>
      </c>
      <c r="G46" t="s">
        <v>20</v>
      </c>
      <c r="H46">
        <f t="shared" si="0"/>
        <v>107.56</v>
      </c>
      <c r="I46">
        <v>98</v>
      </c>
      <c r="J46" t="s">
        <v>36</v>
      </c>
      <c r="K46" t="s">
        <v>37</v>
      </c>
      <c r="L46" s="7">
        <f t="shared" si="2"/>
        <v>43541.208333333328</v>
      </c>
      <c r="M46">
        <v>1552798800</v>
      </c>
      <c r="N46" s="8">
        <f t="shared" si="3"/>
        <v>43542.208333333328</v>
      </c>
      <c r="O46">
        <v>1552885200</v>
      </c>
      <c r="P46" t="b">
        <v>0</v>
      </c>
      <c r="Q46" t="b">
        <v>0</v>
      </c>
      <c r="R46" t="str" cm="1">
        <f t="array" ref="R46:S46">_xlfn.TEXTSPLIT(T46, "/")</f>
        <v>publishing</v>
      </c>
      <c r="S46" t="str">
        <v>fiction</v>
      </c>
      <c r="T46" t="s">
        <v>119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1"/>
        <v>48</v>
      </c>
      <c r="G47" t="s">
        <v>14</v>
      </c>
      <c r="H47">
        <f t="shared" si="0"/>
        <v>94.38</v>
      </c>
      <c r="I47">
        <v>48</v>
      </c>
      <c r="J47" t="s">
        <v>21</v>
      </c>
      <c r="K47" t="s">
        <v>22</v>
      </c>
      <c r="L47" s="7">
        <f t="shared" si="2"/>
        <v>42676.208333333328</v>
      </c>
      <c r="M47">
        <v>1478062800</v>
      </c>
      <c r="N47" s="8">
        <f t="shared" si="3"/>
        <v>42691.25</v>
      </c>
      <c r="O47">
        <v>1479362400</v>
      </c>
      <c r="P47" t="b">
        <v>0</v>
      </c>
      <c r="Q47" t="b">
        <v>1</v>
      </c>
      <c r="R47" t="str" cm="1">
        <f t="array" ref="R47:S47">_xlfn.TEXTSPLIT(T47, "/")</f>
        <v>theater</v>
      </c>
      <c r="S47" t="str">
        <v>plays</v>
      </c>
      <c r="T47" t="s">
        <v>33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1"/>
        <v>115</v>
      </c>
      <c r="G48" t="s">
        <v>20</v>
      </c>
      <c r="H48">
        <f t="shared" si="0"/>
        <v>46.16</v>
      </c>
      <c r="I48">
        <v>92</v>
      </c>
      <c r="J48" t="s">
        <v>21</v>
      </c>
      <c r="K48" t="s">
        <v>22</v>
      </c>
      <c r="L48" s="7">
        <f t="shared" si="2"/>
        <v>40367.208333333336</v>
      </c>
      <c r="M48">
        <v>1278565200</v>
      </c>
      <c r="N48" s="8">
        <f t="shared" si="3"/>
        <v>40390.208333333336</v>
      </c>
      <c r="O48">
        <v>1280552400</v>
      </c>
      <c r="P48" t="b">
        <v>0</v>
      </c>
      <c r="Q48" t="b">
        <v>0</v>
      </c>
      <c r="R48" t="str" cm="1">
        <f t="array" ref="R48:S48">_xlfn.TEXTSPLIT(T48, "/")</f>
        <v>music</v>
      </c>
      <c r="S48" t="str">
        <v>rock</v>
      </c>
      <c r="T48" t="s">
        <v>23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1"/>
        <v>475</v>
      </c>
      <c r="G49" t="s">
        <v>20</v>
      </c>
      <c r="H49">
        <f t="shared" si="0"/>
        <v>47.85</v>
      </c>
      <c r="I49">
        <v>149</v>
      </c>
      <c r="J49" t="s">
        <v>21</v>
      </c>
      <c r="K49" t="s">
        <v>22</v>
      </c>
      <c r="L49" s="7">
        <f t="shared" si="2"/>
        <v>41727.208333333336</v>
      </c>
      <c r="M49">
        <v>1396069200</v>
      </c>
      <c r="N49" s="8">
        <f t="shared" si="3"/>
        <v>41757.208333333336</v>
      </c>
      <c r="O49">
        <v>1398661200</v>
      </c>
      <c r="P49" t="b">
        <v>0</v>
      </c>
      <c r="Q49" t="b">
        <v>0</v>
      </c>
      <c r="R49" t="str" cm="1">
        <f t="array" ref="R49:S49">_xlfn.TEXTSPLIT(T49, "/")</f>
        <v>theater</v>
      </c>
      <c r="S49" t="str">
        <v>plays</v>
      </c>
      <c r="T49" t="s">
        <v>33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1"/>
        <v>387</v>
      </c>
      <c r="G50" t="s">
        <v>20</v>
      </c>
      <c r="H50">
        <f t="shared" si="0"/>
        <v>53.01</v>
      </c>
      <c r="I50">
        <v>2431</v>
      </c>
      <c r="J50" t="s">
        <v>21</v>
      </c>
      <c r="K50" t="s">
        <v>22</v>
      </c>
      <c r="L50" s="7">
        <f t="shared" si="2"/>
        <v>42180.208333333328</v>
      </c>
      <c r="M50">
        <v>1435208400</v>
      </c>
      <c r="N50" s="8">
        <f t="shared" si="3"/>
        <v>42192.208333333328</v>
      </c>
      <c r="O50">
        <v>1436245200</v>
      </c>
      <c r="P50" t="b">
        <v>0</v>
      </c>
      <c r="Q50" t="b">
        <v>0</v>
      </c>
      <c r="R50" t="str" cm="1">
        <f t="array" ref="R50:S50">_xlfn.TEXTSPLIT(T50, "/")</f>
        <v>theater</v>
      </c>
      <c r="S50" t="str">
        <v>plays</v>
      </c>
      <c r="T50" t="s">
        <v>33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1"/>
        <v>190</v>
      </c>
      <c r="G51" t="s">
        <v>20</v>
      </c>
      <c r="H51">
        <f t="shared" si="0"/>
        <v>45.06</v>
      </c>
      <c r="I51">
        <v>303</v>
      </c>
      <c r="J51" t="s">
        <v>21</v>
      </c>
      <c r="K51" t="s">
        <v>22</v>
      </c>
      <c r="L51" s="7">
        <f t="shared" si="2"/>
        <v>43758.208333333328</v>
      </c>
      <c r="M51">
        <v>1571547600</v>
      </c>
      <c r="N51" s="8">
        <f t="shared" si="3"/>
        <v>43803.25</v>
      </c>
      <c r="O51">
        <v>1575439200</v>
      </c>
      <c r="P51" t="b">
        <v>0</v>
      </c>
      <c r="Q51" t="b">
        <v>0</v>
      </c>
      <c r="R51" t="str" cm="1">
        <f t="array" ref="R51:S51">_xlfn.TEXTSPLIT(T51, "/")</f>
        <v>music</v>
      </c>
      <c r="S51" t="str">
        <v>rock</v>
      </c>
      <c r="T51" t="s">
        <v>23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1"/>
        <v>2</v>
      </c>
      <c r="G52" t="s">
        <v>14</v>
      </c>
      <c r="H52">
        <f t="shared" si="0"/>
        <v>2</v>
      </c>
      <c r="I52">
        <v>1</v>
      </c>
      <c r="J52" t="s">
        <v>107</v>
      </c>
      <c r="K52" t="s">
        <v>108</v>
      </c>
      <c r="L52" s="7">
        <f t="shared" si="2"/>
        <v>41487.208333333336</v>
      </c>
      <c r="M52">
        <v>1375333200</v>
      </c>
      <c r="N52" s="8">
        <f t="shared" si="3"/>
        <v>41515.208333333336</v>
      </c>
      <c r="O52">
        <v>1377752400</v>
      </c>
      <c r="P52" t="b">
        <v>0</v>
      </c>
      <c r="Q52" t="b">
        <v>0</v>
      </c>
      <c r="R52" t="str" cm="1">
        <f t="array" ref="R52:S52">_xlfn.TEXTSPLIT(T52, "/")</f>
        <v>music</v>
      </c>
      <c r="S52" t="str">
        <v>metal</v>
      </c>
      <c r="T52" t="s">
        <v>148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1"/>
        <v>92</v>
      </c>
      <c r="G53" t="s">
        <v>14</v>
      </c>
      <c r="H53">
        <f t="shared" si="0"/>
        <v>99.01</v>
      </c>
      <c r="I53">
        <v>1467</v>
      </c>
      <c r="J53" t="s">
        <v>40</v>
      </c>
      <c r="K53" t="s">
        <v>41</v>
      </c>
      <c r="L53" s="7">
        <f t="shared" si="2"/>
        <v>40995.208333333336</v>
      </c>
      <c r="M53">
        <v>1332824400</v>
      </c>
      <c r="N53" s="8">
        <f t="shared" si="3"/>
        <v>41011.208333333336</v>
      </c>
      <c r="O53">
        <v>1334206800</v>
      </c>
      <c r="P53" t="b">
        <v>0</v>
      </c>
      <c r="Q53" t="b">
        <v>1</v>
      </c>
      <c r="R53" t="str" cm="1">
        <f t="array" ref="R53:S53">_xlfn.TEXTSPLIT(T53, "/")</f>
        <v>technology</v>
      </c>
      <c r="S53" t="str">
        <v>wearables</v>
      </c>
      <c r="T53" t="s">
        <v>65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1"/>
        <v>34</v>
      </c>
      <c r="G54" t="s">
        <v>14</v>
      </c>
      <c r="H54">
        <f t="shared" si="0"/>
        <v>32.79</v>
      </c>
      <c r="I54">
        <v>75</v>
      </c>
      <c r="J54" t="s">
        <v>21</v>
      </c>
      <c r="K54" t="s">
        <v>22</v>
      </c>
      <c r="L54" s="7">
        <f t="shared" si="2"/>
        <v>40436.208333333336</v>
      </c>
      <c r="M54">
        <v>1284526800</v>
      </c>
      <c r="N54" s="8">
        <f t="shared" si="3"/>
        <v>40440.208333333336</v>
      </c>
      <c r="O54">
        <v>1284872400</v>
      </c>
      <c r="P54" t="b">
        <v>0</v>
      </c>
      <c r="Q54" t="b">
        <v>0</v>
      </c>
      <c r="R54" t="str" cm="1">
        <f t="array" ref="R54:S54">_xlfn.TEXTSPLIT(T54, "/")</f>
        <v>theater</v>
      </c>
      <c r="S54" t="str">
        <v>plays</v>
      </c>
      <c r="T54" t="s">
        <v>33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1"/>
        <v>140</v>
      </c>
      <c r="G55" t="s">
        <v>20</v>
      </c>
      <c r="H55">
        <f t="shared" si="0"/>
        <v>59.12</v>
      </c>
      <c r="I55">
        <v>209</v>
      </c>
      <c r="J55" t="s">
        <v>21</v>
      </c>
      <c r="K55" t="s">
        <v>22</v>
      </c>
      <c r="L55" s="7">
        <f t="shared" si="2"/>
        <v>41779.208333333336</v>
      </c>
      <c r="M55">
        <v>1400562000</v>
      </c>
      <c r="N55" s="8">
        <f t="shared" si="3"/>
        <v>41818.208333333336</v>
      </c>
      <c r="O55">
        <v>1403931600</v>
      </c>
      <c r="P55" t="b">
        <v>0</v>
      </c>
      <c r="Q55" t="b">
        <v>0</v>
      </c>
      <c r="R55" t="str" cm="1">
        <f t="array" ref="R55:S55">_xlfn.TEXTSPLIT(T55, "/")</f>
        <v>film &amp; video</v>
      </c>
      <c r="S55" t="str">
        <v>drama</v>
      </c>
      <c r="T55" t="s">
        <v>53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1"/>
        <v>90</v>
      </c>
      <c r="G56" t="s">
        <v>14</v>
      </c>
      <c r="H56">
        <f t="shared" si="0"/>
        <v>44.93</v>
      </c>
      <c r="I56">
        <v>120</v>
      </c>
      <c r="J56" t="s">
        <v>21</v>
      </c>
      <c r="K56" t="s">
        <v>22</v>
      </c>
      <c r="L56" s="7">
        <f t="shared" si="2"/>
        <v>43170.25</v>
      </c>
      <c r="M56">
        <v>1520748000</v>
      </c>
      <c r="N56" s="8">
        <f t="shared" si="3"/>
        <v>43176.208333333328</v>
      </c>
      <c r="O56">
        <v>1521262800</v>
      </c>
      <c r="P56" t="b">
        <v>0</v>
      </c>
      <c r="Q56" t="b">
        <v>0</v>
      </c>
      <c r="R56" t="str" cm="1">
        <f t="array" ref="R56:S56">_xlfn.TEXTSPLIT(T56, "/")</f>
        <v>technology</v>
      </c>
      <c r="S56" t="str">
        <v>wearables</v>
      </c>
      <c r="T56" t="s">
        <v>65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1"/>
        <v>178</v>
      </c>
      <c r="G57" t="s">
        <v>20</v>
      </c>
      <c r="H57">
        <f t="shared" si="0"/>
        <v>89.66</v>
      </c>
      <c r="I57">
        <v>131</v>
      </c>
      <c r="J57" t="s">
        <v>21</v>
      </c>
      <c r="K57" t="s">
        <v>22</v>
      </c>
      <c r="L57" s="7">
        <f t="shared" si="2"/>
        <v>43311.208333333328</v>
      </c>
      <c r="M57">
        <v>1532926800</v>
      </c>
      <c r="N57" s="8">
        <f t="shared" si="3"/>
        <v>43316.208333333328</v>
      </c>
      <c r="O57">
        <v>1533358800</v>
      </c>
      <c r="P57" t="b">
        <v>0</v>
      </c>
      <c r="Q57" t="b">
        <v>0</v>
      </c>
      <c r="R57" t="str" cm="1">
        <f t="array" ref="R57:S57">_xlfn.TEXTSPLIT(T57, "/")</f>
        <v>music</v>
      </c>
      <c r="S57" t="str">
        <v>jazz</v>
      </c>
      <c r="T57" t="s">
        <v>159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1"/>
        <v>144</v>
      </c>
      <c r="G58" t="s">
        <v>20</v>
      </c>
      <c r="H58">
        <f t="shared" si="0"/>
        <v>70.08</v>
      </c>
      <c r="I58">
        <v>164</v>
      </c>
      <c r="J58" t="s">
        <v>21</v>
      </c>
      <c r="K58" t="s">
        <v>22</v>
      </c>
      <c r="L58" s="7">
        <f t="shared" si="2"/>
        <v>42014.25</v>
      </c>
      <c r="M58">
        <v>1420869600</v>
      </c>
      <c r="N58" s="8">
        <f t="shared" si="3"/>
        <v>42021.25</v>
      </c>
      <c r="O58">
        <v>1421474400</v>
      </c>
      <c r="P58" t="b">
        <v>0</v>
      </c>
      <c r="Q58" t="b">
        <v>0</v>
      </c>
      <c r="R58" t="str" cm="1">
        <f t="array" ref="R58:S58">_xlfn.TEXTSPLIT(T58, "/")</f>
        <v>technology</v>
      </c>
      <c r="S58" t="str">
        <v>wearables</v>
      </c>
      <c r="T58" t="s">
        <v>65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1"/>
        <v>215</v>
      </c>
      <c r="G59" t="s">
        <v>20</v>
      </c>
      <c r="H59">
        <f t="shared" si="0"/>
        <v>31.06</v>
      </c>
      <c r="I59">
        <v>201</v>
      </c>
      <c r="J59" t="s">
        <v>21</v>
      </c>
      <c r="K59" t="s">
        <v>22</v>
      </c>
      <c r="L59" s="7">
        <f t="shared" si="2"/>
        <v>42979.208333333328</v>
      </c>
      <c r="M59">
        <v>1504242000</v>
      </c>
      <c r="N59" s="8">
        <f t="shared" si="3"/>
        <v>42991.208333333328</v>
      </c>
      <c r="O59">
        <v>1505278800</v>
      </c>
      <c r="P59" t="b">
        <v>0</v>
      </c>
      <c r="Q59" t="b">
        <v>0</v>
      </c>
      <c r="R59" t="str" cm="1">
        <f t="array" ref="R59:S59">_xlfn.TEXTSPLIT(T59, "/")</f>
        <v>games</v>
      </c>
      <c r="S59" t="str">
        <v>video games</v>
      </c>
      <c r="T59" t="s">
        <v>89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1"/>
        <v>227</v>
      </c>
      <c r="G60" t="s">
        <v>20</v>
      </c>
      <c r="H60">
        <f t="shared" si="0"/>
        <v>29.06</v>
      </c>
      <c r="I60">
        <v>211</v>
      </c>
      <c r="J60" t="s">
        <v>21</v>
      </c>
      <c r="K60" t="s">
        <v>22</v>
      </c>
      <c r="L60" s="7">
        <f t="shared" si="2"/>
        <v>42268.208333333328</v>
      </c>
      <c r="M60">
        <v>1442811600</v>
      </c>
      <c r="N60" s="8">
        <f t="shared" si="3"/>
        <v>42281.208333333328</v>
      </c>
      <c r="O60">
        <v>1443934800</v>
      </c>
      <c r="P60" t="b">
        <v>0</v>
      </c>
      <c r="Q60" t="b">
        <v>0</v>
      </c>
      <c r="R60" t="str" cm="1">
        <f t="array" ref="R60:S60">_xlfn.TEXTSPLIT(T60, "/")</f>
        <v>theater</v>
      </c>
      <c r="S60" t="str">
        <v>plays</v>
      </c>
      <c r="T60" t="s">
        <v>33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1"/>
        <v>275</v>
      </c>
      <c r="G61" t="s">
        <v>20</v>
      </c>
      <c r="H61">
        <f t="shared" si="0"/>
        <v>30.09</v>
      </c>
      <c r="I61">
        <v>128</v>
      </c>
      <c r="J61" t="s">
        <v>21</v>
      </c>
      <c r="K61" t="s">
        <v>22</v>
      </c>
      <c r="L61" s="7">
        <f t="shared" si="2"/>
        <v>42898.208333333328</v>
      </c>
      <c r="M61">
        <v>1497243600</v>
      </c>
      <c r="N61" s="8">
        <f t="shared" si="3"/>
        <v>42913.208333333328</v>
      </c>
      <c r="O61">
        <v>1498539600</v>
      </c>
      <c r="P61" t="b">
        <v>0</v>
      </c>
      <c r="Q61" t="b">
        <v>1</v>
      </c>
      <c r="R61" t="str" cm="1">
        <f t="array" ref="R61:S61">_xlfn.TEXTSPLIT(T61, "/")</f>
        <v>theater</v>
      </c>
      <c r="S61" t="str">
        <v>plays</v>
      </c>
      <c r="T61" t="s">
        <v>33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1"/>
        <v>144</v>
      </c>
      <c r="G62" t="s">
        <v>20</v>
      </c>
      <c r="H62">
        <f t="shared" si="0"/>
        <v>85</v>
      </c>
      <c r="I62">
        <v>1600</v>
      </c>
      <c r="J62" t="s">
        <v>15</v>
      </c>
      <c r="K62" t="s">
        <v>16</v>
      </c>
      <c r="L62" s="7">
        <f t="shared" si="2"/>
        <v>41107.208333333336</v>
      </c>
      <c r="M62">
        <v>1342501200</v>
      </c>
      <c r="N62" s="8">
        <f t="shared" si="3"/>
        <v>41110.208333333336</v>
      </c>
      <c r="O62">
        <v>1342760400</v>
      </c>
      <c r="P62" t="b">
        <v>0</v>
      </c>
      <c r="Q62" t="b">
        <v>0</v>
      </c>
      <c r="R62" t="str" cm="1">
        <f t="array" ref="R62:S62">_xlfn.TEXTSPLIT(T62, "/")</f>
        <v>theater</v>
      </c>
      <c r="S62" t="str">
        <v>plays</v>
      </c>
      <c r="T62" t="s">
        <v>33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1"/>
        <v>93</v>
      </c>
      <c r="G63" t="s">
        <v>14</v>
      </c>
      <c r="H63">
        <f t="shared" si="0"/>
        <v>82</v>
      </c>
      <c r="I63">
        <v>2253</v>
      </c>
      <c r="J63" t="s">
        <v>15</v>
      </c>
      <c r="K63" t="s">
        <v>16</v>
      </c>
      <c r="L63" s="7">
        <f t="shared" si="2"/>
        <v>40595.25</v>
      </c>
      <c r="M63">
        <v>1298268000</v>
      </c>
      <c r="N63" s="8">
        <f t="shared" si="3"/>
        <v>40635.208333333336</v>
      </c>
      <c r="O63">
        <v>1301720400</v>
      </c>
      <c r="P63" t="b">
        <v>0</v>
      </c>
      <c r="Q63" t="b">
        <v>0</v>
      </c>
      <c r="R63" t="str" cm="1">
        <f t="array" ref="R63:S63">_xlfn.TEXTSPLIT(T63, "/")</f>
        <v>theater</v>
      </c>
      <c r="S63" t="str">
        <v>plays</v>
      </c>
      <c r="T63" t="s">
        <v>33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1"/>
        <v>723</v>
      </c>
      <c r="G64" t="s">
        <v>20</v>
      </c>
      <c r="H64">
        <f t="shared" si="0"/>
        <v>58.04</v>
      </c>
      <c r="I64">
        <v>249</v>
      </c>
      <c r="J64" t="s">
        <v>21</v>
      </c>
      <c r="K64" t="s">
        <v>22</v>
      </c>
      <c r="L64" s="7">
        <f t="shared" si="2"/>
        <v>42160.208333333328</v>
      </c>
      <c r="M64">
        <v>1433480400</v>
      </c>
      <c r="N64" s="8">
        <f t="shared" si="3"/>
        <v>42161.208333333328</v>
      </c>
      <c r="O64">
        <v>1433566800</v>
      </c>
      <c r="P64" t="b">
        <v>0</v>
      </c>
      <c r="Q64" t="b">
        <v>0</v>
      </c>
      <c r="R64" t="str" cm="1">
        <f t="array" ref="R64:S64">_xlfn.TEXTSPLIT(T64, "/")</f>
        <v>technology</v>
      </c>
      <c r="S64" t="str">
        <v>web</v>
      </c>
      <c r="T64" t="s">
        <v>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1"/>
        <v>12</v>
      </c>
      <c r="G65" t="s">
        <v>14</v>
      </c>
      <c r="H65">
        <f t="shared" si="0"/>
        <v>111.4</v>
      </c>
      <c r="I65">
        <v>5</v>
      </c>
      <c r="J65" t="s">
        <v>21</v>
      </c>
      <c r="K65" t="s">
        <v>22</v>
      </c>
      <c r="L65" s="7">
        <f t="shared" si="2"/>
        <v>42853.208333333328</v>
      </c>
      <c r="M65">
        <v>1493355600</v>
      </c>
      <c r="N65" s="8">
        <f t="shared" si="3"/>
        <v>42859.208333333328</v>
      </c>
      <c r="O65">
        <v>1493874000</v>
      </c>
      <c r="P65" t="b">
        <v>0</v>
      </c>
      <c r="Q65" t="b">
        <v>0</v>
      </c>
      <c r="R65" t="str" cm="1">
        <f t="array" ref="R65:S65">_xlfn.TEXTSPLIT(T65, "/")</f>
        <v>theater</v>
      </c>
      <c r="S65" t="str">
        <v>plays</v>
      </c>
      <c r="T65" t="s">
        <v>33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1"/>
        <v>98</v>
      </c>
      <c r="G66" t="s">
        <v>14</v>
      </c>
      <c r="H66">
        <f t="shared" ref="H66:H129" si="4">IFERROR(ROUND(E66/I66, 2), 0)</f>
        <v>71.95</v>
      </c>
      <c r="I66">
        <v>38</v>
      </c>
      <c r="J66" t="s">
        <v>21</v>
      </c>
      <c r="K66" t="s">
        <v>22</v>
      </c>
      <c r="L66" s="7">
        <f t="shared" si="2"/>
        <v>43283.208333333328</v>
      </c>
      <c r="M66">
        <v>1530507600</v>
      </c>
      <c r="N66" s="8">
        <f t="shared" si="3"/>
        <v>43298.208333333328</v>
      </c>
      <c r="O66">
        <v>1531803600</v>
      </c>
      <c r="P66" t="b">
        <v>0</v>
      </c>
      <c r="Q66" t="b">
        <v>1</v>
      </c>
      <c r="R66" t="str" cm="1">
        <f t="array" ref="R66:S66">_xlfn.TEXTSPLIT(T66, "/")</f>
        <v>technology</v>
      </c>
      <c r="S66" t="str">
        <v>web</v>
      </c>
      <c r="T66" t="s">
        <v>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5">ROUND((E67/D67)*100,0)</f>
        <v>236</v>
      </c>
      <c r="G67" t="s">
        <v>20</v>
      </c>
      <c r="H67">
        <f t="shared" si="4"/>
        <v>61.04</v>
      </c>
      <c r="I67">
        <v>236</v>
      </c>
      <c r="J67" t="s">
        <v>21</v>
      </c>
      <c r="K67" t="s">
        <v>22</v>
      </c>
      <c r="L67" s="7">
        <f t="shared" ref="L67:L130" si="6">(((M67/60)/60)/24)+DATE(1970,1,1)</f>
        <v>40570.25</v>
      </c>
      <c r="M67">
        <v>1296108000</v>
      </c>
      <c r="N67" s="8">
        <f t="shared" ref="N67:N130" si="7">(((O67/60)/60)/24)+DATE(1970,1,1)</f>
        <v>40577.25</v>
      </c>
      <c r="O67">
        <v>1296712800</v>
      </c>
      <c r="P67" t="b">
        <v>0</v>
      </c>
      <c r="Q67" t="b">
        <v>0</v>
      </c>
      <c r="R67" t="str" cm="1">
        <f t="array" ref="R67:S67">_xlfn.TEXTSPLIT(T67, "/")</f>
        <v>theater</v>
      </c>
      <c r="S67" t="str">
        <v>plays</v>
      </c>
      <c r="T67" t="s">
        <v>33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5"/>
        <v>45</v>
      </c>
      <c r="G68" t="s">
        <v>14</v>
      </c>
      <c r="H68">
        <f t="shared" si="4"/>
        <v>108.92</v>
      </c>
      <c r="I68">
        <v>12</v>
      </c>
      <c r="J68" t="s">
        <v>21</v>
      </c>
      <c r="K68" t="s">
        <v>22</v>
      </c>
      <c r="L68" s="7">
        <f t="shared" si="6"/>
        <v>42102.208333333328</v>
      </c>
      <c r="M68">
        <v>1428469200</v>
      </c>
      <c r="N68" s="8">
        <f t="shared" si="7"/>
        <v>42107.208333333328</v>
      </c>
      <c r="O68">
        <v>1428901200</v>
      </c>
      <c r="P68" t="b">
        <v>0</v>
      </c>
      <c r="Q68" t="b">
        <v>1</v>
      </c>
      <c r="R68" t="str" cm="1">
        <f t="array" ref="R68:S68">_xlfn.TEXTSPLIT(T68, "/")</f>
        <v>theater</v>
      </c>
      <c r="S68" t="str">
        <v>plays</v>
      </c>
      <c r="T68" t="s">
        <v>33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5"/>
        <v>162</v>
      </c>
      <c r="G69" t="s">
        <v>20</v>
      </c>
      <c r="H69">
        <f t="shared" si="4"/>
        <v>29</v>
      </c>
      <c r="I69">
        <v>4065</v>
      </c>
      <c r="J69" t="s">
        <v>40</v>
      </c>
      <c r="K69" t="s">
        <v>41</v>
      </c>
      <c r="L69" s="7">
        <f t="shared" si="6"/>
        <v>40203.25</v>
      </c>
      <c r="M69">
        <v>1264399200</v>
      </c>
      <c r="N69" s="8">
        <f t="shared" si="7"/>
        <v>40208.25</v>
      </c>
      <c r="O69">
        <v>1264831200</v>
      </c>
      <c r="P69" t="b">
        <v>0</v>
      </c>
      <c r="Q69" t="b">
        <v>1</v>
      </c>
      <c r="R69" t="str" cm="1">
        <f t="array" ref="R69:S69">_xlfn.TEXTSPLIT(T69, "/")</f>
        <v>technology</v>
      </c>
      <c r="S69" t="str">
        <v>wearables</v>
      </c>
      <c r="T69" t="s">
        <v>65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5"/>
        <v>255</v>
      </c>
      <c r="G70" t="s">
        <v>20</v>
      </c>
      <c r="H70">
        <f t="shared" si="4"/>
        <v>58.98</v>
      </c>
      <c r="I70">
        <v>246</v>
      </c>
      <c r="J70" t="s">
        <v>107</v>
      </c>
      <c r="K70" t="s">
        <v>108</v>
      </c>
      <c r="L70" s="7">
        <f t="shared" si="6"/>
        <v>42943.208333333328</v>
      </c>
      <c r="M70">
        <v>1501131600</v>
      </c>
      <c r="N70" s="8">
        <f t="shared" si="7"/>
        <v>42990.208333333328</v>
      </c>
      <c r="O70">
        <v>1505192400</v>
      </c>
      <c r="P70" t="b">
        <v>0</v>
      </c>
      <c r="Q70" t="b">
        <v>1</v>
      </c>
      <c r="R70" t="str" cm="1">
        <f t="array" ref="R70:S70">_xlfn.TEXTSPLIT(T70, "/")</f>
        <v>theater</v>
      </c>
      <c r="S70" t="str">
        <v>plays</v>
      </c>
      <c r="T70" t="s">
        <v>33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5"/>
        <v>24</v>
      </c>
      <c r="G71" t="s">
        <v>74</v>
      </c>
      <c r="H71">
        <f t="shared" si="4"/>
        <v>111.82</v>
      </c>
      <c r="I71">
        <v>17</v>
      </c>
      <c r="J71" t="s">
        <v>21</v>
      </c>
      <c r="K71" t="s">
        <v>22</v>
      </c>
      <c r="L71" s="7">
        <f t="shared" si="6"/>
        <v>40531.25</v>
      </c>
      <c r="M71">
        <v>1292738400</v>
      </c>
      <c r="N71" s="8">
        <f t="shared" si="7"/>
        <v>40565.25</v>
      </c>
      <c r="O71">
        <v>1295676000</v>
      </c>
      <c r="P71" t="b">
        <v>0</v>
      </c>
      <c r="Q71" t="b">
        <v>0</v>
      </c>
      <c r="R71" t="str" cm="1">
        <f t="array" ref="R71:S71">_xlfn.TEXTSPLIT(T71, "/")</f>
        <v>theater</v>
      </c>
      <c r="S71" t="str">
        <v>plays</v>
      </c>
      <c r="T71" t="s">
        <v>33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5"/>
        <v>124</v>
      </c>
      <c r="G72" t="s">
        <v>20</v>
      </c>
      <c r="H72">
        <f t="shared" si="4"/>
        <v>64</v>
      </c>
      <c r="I72">
        <v>2475</v>
      </c>
      <c r="J72" t="s">
        <v>107</v>
      </c>
      <c r="K72" t="s">
        <v>108</v>
      </c>
      <c r="L72" s="7">
        <f t="shared" si="6"/>
        <v>40484.208333333336</v>
      </c>
      <c r="M72">
        <v>1288674000</v>
      </c>
      <c r="N72" s="8">
        <f t="shared" si="7"/>
        <v>40533.25</v>
      </c>
      <c r="O72">
        <v>1292911200</v>
      </c>
      <c r="P72" t="b">
        <v>0</v>
      </c>
      <c r="Q72" t="b">
        <v>1</v>
      </c>
      <c r="R72" t="str" cm="1">
        <f t="array" ref="R72:S72">_xlfn.TEXTSPLIT(T72, "/")</f>
        <v>theater</v>
      </c>
      <c r="S72" t="str">
        <v>plays</v>
      </c>
      <c r="T72" t="s">
        <v>33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5"/>
        <v>108</v>
      </c>
      <c r="G73" t="s">
        <v>20</v>
      </c>
      <c r="H73">
        <f t="shared" si="4"/>
        <v>85.32</v>
      </c>
      <c r="I73">
        <v>76</v>
      </c>
      <c r="J73" t="s">
        <v>21</v>
      </c>
      <c r="K73" t="s">
        <v>22</v>
      </c>
      <c r="L73" s="7">
        <f t="shared" si="6"/>
        <v>43799.25</v>
      </c>
      <c r="M73">
        <v>1575093600</v>
      </c>
      <c r="N73" s="8">
        <f t="shared" si="7"/>
        <v>43803.25</v>
      </c>
      <c r="O73">
        <v>1575439200</v>
      </c>
      <c r="P73" t="b">
        <v>0</v>
      </c>
      <c r="Q73" t="b">
        <v>0</v>
      </c>
      <c r="R73" t="str" cm="1">
        <f t="array" ref="R73:S73">_xlfn.TEXTSPLIT(T73, "/")</f>
        <v>theater</v>
      </c>
      <c r="S73" t="str">
        <v>plays</v>
      </c>
      <c r="T73" t="s">
        <v>33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5"/>
        <v>670</v>
      </c>
      <c r="G74" t="s">
        <v>20</v>
      </c>
      <c r="H74">
        <f t="shared" si="4"/>
        <v>74.48</v>
      </c>
      <c r="I74">
        <v>54</v>
      </c>
      <c r="J74" t="s">
        <v>21</v>
      </c>
      <c r="K74" t="s">
        <v>22</v>
      </c>
      <c r="L74" s="7">
        <f t="shared" si="6"/>
        <v>42186.208333333328</v>
      </c>
      <c r="M74">
        <v>1435726800</v>
      </c>
      <c r="N74" s="8">
        <f t="shared" si="7"/>
        <v>42222.208333333328</v>
      </c>
      <c r="O74">
        <v>1438837200</v>
      </c>
      <c r="P74" t="b">
        <v>0</v>
      </c>
      <c r="Q74" t="b">
        <v>0</v>
      </c>
      <c r="R74" t="str" cm="1">
        <f t="array" ref="R74:S74">_xlfn.TEXTSPLIT(T74, "/")</f>
        <v>film &amp; video</v>
      </c>
      <c r="S74" t="str">
        <v>animation</v>
      </c>
      <c r="T74" t="s">
        <v>71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5"/>
        <v>661</v>
      </c>
      <c r="G75" t="s">
        <v>20</v>
      </c>
      <c r="H75">
        <f t="shared" si="4"/>
        <v>105.15</v>
      </c>
      <c r="I75">
        <v>88</v>
      </c>
      <c r="J75" t="s">
        <v>21</v>
      </c>
      <c r="K75" t="s">
        <v>22</v>
      </c>
      <c r="L75" s="7">
        <f t="shared" si="6"/>
        <v>42701.25</v>
      </c>
      <c r="M75">
        <v>1480226400</v>
      </c>
      <c r="N75" s="8">
        <f t="shared" si="7"/>
        <v>42704.25</v>
      </c>
      <c r="O75">
        <v>1480485600</v>
      </c>
      <c r="P75" t="b">
        <v>0</v>
      </c>
      <c r="Q75" t="b">
        <v>0</v>
      </c>
      <c r="R75" t="str" cm="1">
        <f t="array" ref="R75:S75">_xlfn.TEXTSPLIT(T75, "/")</f>
        <v>music</v>
      </c>
      <c r="S75" t="str">
        <v>jazz</v>
      </c>
      <c r="T75" t="s">
        <v>159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5"/>
        <v>122</v>
      </c>
      <c r="G76" t="s">
        <v>20</v>
      </c>
      <c r="H76">
        <f t="shared" si="4"/>
        <v>56.19</v>
      </c>
      <c r="I76">
        <v>85</v>
      </c>
      <c r="J76" t="s">
        <v>40</v>
      </c>
      <c r="K76" t="s">
        <v>41</v>
      </c>
      <c r="L76" s="7">
        <f t="shared" si="6"/>
        <v>42456.208333333328</v>
      </c>
      <c r="M76">
        <v>1459054800</v>
      </c>
      <c r="N76" s="8">
        <f t="shared" si="7"/>
        <v>42457.208333333328</v>
      </c>
      <c r="O76">
        <v>1459141200</v>
      </c>
      <c r="P76" t="b">
        <v>0</v>
      </c>
      <c r="Q76" t="b">
        <v>0</v>
      </c>
      <c r="R76" t="str" cm="1">
        <f t="array" ref="R76:S76">_xlfn.TEXTSPLIT(T76, "/")</f>
        <v>music</v>
      </c>
      <c r="S76" t="str">
        <v>metal</v>
      </c>
      <c r="T76" t="s">
        <v>148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5"/>
        <v>151</v>
      </c>
      <c r="G77" t="s">
        <v>20</v>
      </c>
      <c r="H77">
        <f t="shared" si="4"/>
        <v>85.92</v>
      </c>
      <c r="I77">
        <v>170</v>
      </c>
      <c r="J77" t="s">
        <v>21</v>
      </c>
      <c r="K77" t="s">
        <v>22</v>
      </c>
      <c r="L77" s="7">
        <f t="shared" si="6"/>
        <v>43296.208333333328</v>
      </c>
      <c r="M77">
        <v>1531630800</v>
      </c>
      <c r="N77" s="8">
        <f t="shared" si="7"/>
        <v>43304.208333333328</v>
      </c>
      <c r="O77">
        <v>1532322000</v>
      </c>
      <c r="P77" t="b">
        <v>0</v>
      </c>
      <c r="Q77" t="b">
        <v>0</v>
      </c>
      <c r="R77" t="str" cm="1">
        <f t="array" ref="R77:S77">_xlfn.TEXTSPLIT(T77, "/")</f>
        <v>photography</v>
      </c>
      <c r="S77" t="str">
        <v>photography books</v>
      </c>
      <c r="T77" t="s">
        <v>122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5"/>
        <v>78</v>
      </c>
      <c r="G78" t="s">
        <v>14</v>
      </c>
      <c r="H78">
        <f t="shared" si="4"/>
        <v>57</v>
      </c>
      <c r="I78">
        <v>1684</v>
      </c>
      <c r="J78" t="s">
        <v>21</v>
      </c>
      <c r="K78" t="s">
        <v>22</v>
      </c>
      <c r="L78" s="7">
        <f t="shared" si="6"/>
        <v>42027.25</v>
      </c>
      <c r="M78">
        <v>1421992800</v>
      </c>
      <c r="N78" s="8">
        <f t="shared" si="7"/>
        <v>42076.208333333328</v>
      </c>
      <c r="O78">
        <v>1426222800</v>
      </c>
      <c r="P78" t="b">
        <v>1</v>
      </c>
      <c r="Q78" t="b">
        <v>1</v>
      </c>
      <c r="R78" t="str" cm="1">
        <f t="array" ref="R78:S78">_xlfn.TEXTSPLIT(T78, "/")</f>
        <v>theater</v>
      </c>
      <c r="S78" t="str">
        <v>plays</v>
      </c>
      <c r="T78" t="s">
        <v>33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5"/>
        <v>47</v>
      </c>
      <c r="G79" t="s">
        <v>14</v>
      </c>
      <c r="H79">
        <f t="shared" si="4"/>
        <v>79.64</v>
      </c>
      <c r="I79">
        <v>56</v>
      </c>
      <c r="J79" t="s">
        <v>21</v>
      </c>
      <c r="K79" t="s">
        <v>22</v>
      </c>
      <c r="L79" s="7">
        <f t="shared" si="6"/>
        <v>40448.208333333336</v>
      </c>
      <c r="M79">
        <v>1285563600</v>
      </c>
      <c r="N79" s="8">
        <f t="shared" si="7"/>
        <v>40462.208333333336</v>
      </c>
      <c r="O79">
        <v>1286773200</v>
      </c>
      <c r="P79" t="b">
        <v>0</v>
      </c>
      <c r="Q79" t="b">
        <v>1</v>
      </c>
      <c r="R79" t="str" cm="1">
        <f t="array" ref="R79:S79">_xlfn.TEXTSPLIT(T79, "/")</f>
        <v>film &amp; video</v>
      </c>
      <c r="S79" t="str">
        <v>animation</v>
      </c>
      <c r="T79" t="s">
        <v>71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5"/>
        <v>301</v>
      </c>
      <c r="G80" t="s">
        <v>20</v>
      </c>
      <c r="H80">
        <f t="shared" si="4"/>
        <v>41.02</v>
      </c>
      <c r="I80">
        <v>330</v>
      </c>
      <c r="J80" t="s">
        <v>21</v>
      </c>
      <c r="K80" t="s">
        <v>22</v>
      </c>
      <c r="L80" s="7">
        <f t="shared" si="6"/>
        <v>43206.208333333328</v>
      </c>
      <c r="M80">
        <v>1523854800</v>
      </c>
      <c r="N80" s="8">
        <f t="shared" si="7"/>
        <v>43207.208333333328</v>
      </c>
      <c r="O80">
        <v>1523941200</v>
      </c>
      <c r="P80" t="b">
        <v>0</v>
      </c>
      <c r="Q80" t="b">
        <v>0</v>
      </c>
      <c r="R80" t="str" cm="1">
        <f t="array" ref="R80:S80">_xlfn.TEXTSPLIT(T80, "/")</f>
        <v>publishing</v>
      </c>
      <c r="S80" t="str">
        <v>translations</v>
      </c>
      <c r="T80" t="s">
        <v>206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5"/>
        <v>70</v>
      </c>
      <c r="G81" t="s">
        <v>14</v>
      </c>
      <c r="H81">
        <f t="shared" si="4"/>
        <v>48</v>
      </c>
      <c r="I81">
        <v>838</v>
      </c>
      <c r="J81" t="s">
        <v>21</v>
      </c>
      <c r="K81" t="s">
        <v>22</v>
      </c>
      <c r="L81" s="7">
        <f t="shared" si="6"/>
        <v>43267.208333333328</v>
      </c>
      <c r="M81">
        <v>1529125200</v>
      </c>
      <c r="N81" s="8">
        <f t="shared" si="7"/>
        <v>43272.208333333328</v>
      </c>
      <c r="O81">
        <v>1529557200</v>
      </c>
      <c r="P81" t="b">
        <v>0</v>
      </c>
      <c r="Q81" t="b">
        <v>0</v>
      </c>
      <c r="R81" t="str" cm="1">
        <f t="array" ref="R81:S81">_xlfn.TEXTSPLIT(T81, "/")</f>
        <v>theater</v>
      </c>
      <c r="S81" t="str">
        <v>plays</v>
      </c>
      <c r="T81" t="s">
        <v>33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5"/>
        <v>637</v>
      </c>
      <c r="G82" t="s">
        <v>20</v>
      </c>
      <c r="H82">
        <f t="shared" si="4"/>
        <v>55.21</v>
      </c>
      <c r="I82">
        <v>127</v>
      </c>
      <c r="J82" t="s">
        <v>21</v>
      </c>
      <c r="K82" t="s">
        <v>22</v>
      </c>
      <c r="L82" s="7">
        <f t="shared" si="6"/>
        <v>42976.208333333328</v>
      </c>
      <c r="M82">
        <v>1503982800</v>
      </c>
      <c r="N82" s="8">
        <f t="shared" si="7"/>
        <v>43006.208333333328</v>
      </c>
      <c r="O82">
        <v>1506574800</v>
      </c>
      <c r="P82" t="b">
        <v>0</v>
      </c>
      <c r="Q82" t="b">
        <v>0</v>
      </c>
      <c r="R82" t="str" cm="1">
        <f t="array" ref="R82:S82">_xlfn.TEXTSPLIT(T82, "/")</f>
        <v>games</v>
      </c>
      <c r="S82" t="str">
        <v>video games</v>
      </c>
      <c r="T82" t="s">
        <v>89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5"/>
        <v>225</v>
      </c>
      <c r="G83" t="s">
        <v>20</v>
      </c>
      <c r="H83">
        <f t="shared" si="4"/>
        <v>92.11</v>
      </c>
      <c r="I83">
        <v>411</v>
      </c>
      <c r="J83" t="s">
        <v>21</v>
      </c>
      <c r="K83" t="s">
        <v>22</v>
      </c>
      <c r="L83" s="7">
        <f t="shared" si="6"/>
        <v>43062.25</v>
      </c>
      <c r="M83">
        <v>1511416800</v>
      </c>
      <c r="N83" s="8">
        <f t="shared" si="7"/>
        <v>43087.25</v>
      </c>
      <c r="O83">
        <v>1513576800</v>
      </c>
      <c r="P83" t="b">
        <v>0</v>
      </c>
      <c r="Q83" t="b">
        <v>0</v>
      </c>
      <c r="R83" t="str" cm="1">
        <f t="array" ref="R83:S83">_xlfn.TEXTSPLIT(T83, "/")</f>
        <v>music</v>
      </c>
      <c r="S83" t="str">
        <v>rock</v>
      </c>
      <c r="T83" t="s">
        <v>23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5"/>
        <v>1497</v>
      </c>
      <c r="G84" t="s">
        <v>20</v>
      </c>
      <c r="H84">
        <f t="shared" si="4"/>
        <v>83.18</v>
      </c>
      <c r="I84">
        <v>180</v>
      </c>
      <c r="J84" t="s">
        <v>40</v>
      </c>
      <c r="K84" t="s">
        <v>41</v>
      </c>
      <c r="L84" s="7">
        <f t="shared" si="6"/>
        <v>43482.25</v>
      </c>
      <c r="M84">
        <v>1547704800</v>
      </c>
      <c r="N84" s="8">
        <f t="shared" si="7"/>
        <v>43489.25</v>
      </c>
      <c r="O84">
        <v>1548309600</v>
      </c>
      <c r="P84" t="b">
        <v>0</v>
      </c>
      <c r="Q84" t="b">
        <v>1</v>
      </c>
      <c r="R84" t="str" cm="1">
        <f t="array" ref="R84:S84">_xlfn.TEXTSPLIT(T84, "/")</f>
        <v>games</v>
      </c>
      <c r="S84" t="str">
        <v>video games</v>
      </c>
      <c r="T84" t="s">
        <v>89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5"/>
        <v>38</v>
      </c>
      <c r="G85" t="s">
        <v>14</v>
      </c>
      <c r="H85">
        <f t="shared" si="4"/>
        <v>40</v>
      </c>
      <c r="I85">
        <v>1000</v>
      </c>
      <c r="J85" t="s">
        <v>21</v>
      </c>
      <c r="K85" t="s">
        <v>22</v>
      </c>
      <c r="L85" s="7">
        <f t="shared" si="6"/>
        <v>42579.208333333328</v>
      </c>
      <c r="M85">
        <v>1469682000</v>
      </c>
      <c r="N85" s="8">
        <f t="shared" si="7"/>
        <v>42601.208333333328</v>
      </c>
      <c r="O85">
        <v>1471582800</v>
      </c>
      <c r="P85" t="b">
        <v>0</v>
      </c>
      <c r="Q85" t="b">
        <v>0</v>
      </c>
      <c r="R85" t="str" cm="1">
        <f t="array" ref="R85:S85">_xlfn.TEXTSPLIT(T85, "/")</f>
        <v>music</v>
      </c>
      <c r="S85" t="str">
        <v>electric music</v>
      </c>
      <c r="T85" t="s">
        <v>50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5"/>
        <v>132</v>
      </c>
      <c r="G86" t="s">
        <v>20</v>
      </c>
      <c r="H86">
        <f t="shared" si="4"/>
        <v>111.13</v>
      </c>
      <c r="I86">
        <v>374</v>
      </c>
      <c r="J86" t="s">
        <v>21</v>
      </c>
      <c r="K86" t="s">
        <v>22</v>
      </c>
      <c r="L86" s="7">
        <f t="shared" si="6"/>
        <v>41118.208333333336</v>
      </c>
      <c r="M86">
        <v>1343451600</v>
      </c>
      <c r="N86" s="8">
        <f t="shared" si="7"/>
        <v>41128.208333333336</v>
      </c>
      <c r="O86">
        <v>1344315600</v>
      </c>
      <c r="P86" t="b">
        <v>0</v>
      </c>
      <c r="Q86" t="b">
        <v>0</v>
      </c>
      <c r="R86" t="str" cm="1">
        <f t="array" ref="R86:S86">_xlfn.TEXTSPLIT(T86, "/")</f>
        <v>technology</v>
      </c>
      <c r="S86" t="str">
        <v>wearables</v>
      </c>
      <c r="T86" t="s">
        <v>65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5"/>
        <v>131</v>
      </c>
      <c r="G87" t="s">
        <v>20</v>
      </c>
      <c r="H87">
        <f t="shared" si="4"/>
        <v>90.56</v>
      </c>
      <c r="I87">
        <v>71</v>
      </c>
      <c r="J87" t="s">
        <v>26</v>
      </c>
      <c r="K87" t="s">
        <v>27</v>
      </c>
      <c r="L87" s="7">
        <f t="shared" si="6"/>
        <v>40797.208333333336</v>
      </c>
      <c r="M87">
        <v>1315717200</v>
      </c>
      <c r="N87" s="8">
        <f t="shared" si="7"/>
        <v>40805.208333333336</v>
      </c>
      <c r="O87">
        <v>1316408400</v>
      </c>
      <c r="P87" t="b">
        <v>0</v>
      </c>
      <c r="Q87" t="b">
        <v>0</v>
      </c>
      <c r="R87" t="str" cm="1">
        <f t="array" ref="R87:S87">_xlfn.TEXTSPLIT(T87, "/")</f>
        <v>music</v>
      </c>
      <c r="S87" t="str">
        <v>indie rock</v>
      </c>
      <c r="T87" t="s">
        <v>60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5"/>
        <v>168</v>
      </c>
      <c r="G88" t="s">
        <v>20</v>
      </c>
      <c r="H88">
        <f t="shared" si="4"/>
        <v>61.11</v>
      </c>
      <c r="I88">
        <v>203</v>
      </c>
      <c r="J88" t="s">
        <v>21</v>
      </c>
      <c r="K88" t="s">
        <v>22</v>
      </c>
      <c r="L88" s="7">
        <f t="shared" si="6"/>
        <v>42128.208333333328</v>
      </c>
      <c r="M88">
        <v>1430715600</v>
      </c>
      <c r="N88" s="8">
        <f t="shared" si="7"/>
        <v>42141.208333333328</v>
      </c>
      <c r="O88">
        <v>1431838800</v>
      </c>
      <c r="P88" t="b">
        <v>1</v>
      </c>
      <c r="Q88" t="b">
        <v>0</v>
      </c>
      <c r="R88" t="str" cm="1">
        <f t="array" ref="R88:S88">_xlfn.TEXTSPLIT(T88, "/")</f>
        <v>theater</v>
      </c>
      <c r="S88" t="str">
        <v>plays</v>
      </c>
      <c r="T88" t="s">
        <v>33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5"/>
        <v>62</v>
      </c>
      <c r="G89" t="s">
        <v>14</v>
      </c>
      <c r="H89">
        <f t="shared" si="4"/>
        <v>83.02</v>
      </c>
      <c r="I89">
        <v>1482</v>
      </c>
      <c r="J89" t="s">
        <v>26</v>
      </c>
      <c r="K89" t="s">
        <v>27</v>
      </c>
      <c r="L89" s="7">
        <f t="shared" si="6"/>
        <v>40610.25</v>
      </c>
      <c r="M89">
        <v>1299564000</v>
      </c>
      <c r="N89" s="8">
        <f t="shared" si="7"/>
        <v>40621.208333333336</v>
      </c>
      <c r="O89">
        <v>1300510800</v>
      </c>
      <c r="P89" t="b">
        <v>0</v>
      </c>
      <c r="Q89" t="b">
        <v>1</v>
      </c>
      <c r="R89" t="str" cm="1">
        <f t="array" ref="R89:S89">_xlfn.TEXTSPLIT(T89, "/")</f>
        <v>music</v>
      </c>
      <c r="S89" t="str">
        <v>rock</v>
      </c>
      <c r="T89" t="s">
        <v>23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5"/>
        <v>261</v>
      </c>
      <c r="G90" t="s">
        <v>20</v>
      </c>
      <c r="H90">
        <f t="shared" si="4"/>
        <v>110.76</v>
      </c>
      <c r="I90">
        <v>113</v>
      </c>
      <c r="J90" t="s">
        <v>21</v>
      </c>
      <c r="K90" t="s">
        <v>22</v>
      </c>
      <c r="L90" s="7">
        <f t="shared" si="6"/>
        <v>42110.208333333328</v>
      </c>
      <c r="M90">
        <v>1429160400</v>
      </c>
      <c r="N90" s="8">
        <f t="shared" si="7"/>
        <v>42132.208333333328</v>
      </c>
      <c r="O90">
        <v>1431061200</v>
      </c>
      <c r="P90" t="b">
        <v>0</v>
      </c>
      <c r="Q90" t="b">
        <v>0</v>
      </c>
      <c r="R90" t="str" cm="1">
        <f t="array" ref="R90:S90">_xlfn.TEXTSPLIT(T90, "/")</f>
        <v>publishing</v>
      </c>
      <c r="S90" t="str">
        <v>translations</v>
      </c>
      <c r="T90" t="s">
        <v>206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5"/>
        <v>253</v>
      </c>
      <c r="G91" t="s">
        <v>20</v>
      </c>
      <c r="H91">
        <f t="shared" si="4"/>
        <v>89.46</v>
      </c>
      <c r="I91">
        <v>96</v>
      </c>
      <c r="J91" t="s">
        <v>21</v>
      </c>
      <c r="K91" t="s">
        <v>22</v>
      </c>
      <c r="L91" s="7">
        <f t="shared" si="6"/>
        <v>40283.208333333336</v>
      </c>
      <c r="M91">
        <v>1271307600</v>
      </c>
      <c r="N91" s="8">
        <f t="shared" si="7"/>
        <v>40285.208333333336</v>
      </c>
      <c r="O91">
        <v>1271480400</v>
      </c>
      <c r="P91" t="b">
        <v>0</v>
      </c>
      <c r="Q91" t="b">
        <v>0</v>
      </c>
      <c r="R91" t="str" cm="1">
        <f t="array" ref="R91:S91">_xlfn.TEXTSPLIT(T91, "/")</f>
        <v>theater</v>
      </c>
      <c r="S91" t="str">
        <v>plays</v>
      </c>
      <c r="T91" t="s">
        <v>33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5"/>
        <v>79</v>
      </c>
      <c r="G92" t="s">
        <v>14</v>
      </c>
      <c r="H92">
        <f t="shared" si="4"/>
        <v>57.85</v>
      </c>
      <c r="I92">
        <v>106</v>
      </c>
      <c r="J92" t="s">
        <v>21</v>
      </c>
      <c r="K92" t="s">
        <v>22</v>
      </c>
      <c r="L92" s="7">
        <f t="shared" si="6"/>
        <v>42425.25</v>
      </c>
      <c r="M92">
        <v>1456380000</v>
      </c>
      <c r="N92" s="8">
        <f t="shared" si="7"/>
        <v>42425.25</v>
      </c>
      <c r="O92">
        <v>1456380000</v>
      </c>
      <c r="P92" t="b">
        <v>0</v>
      </c>
      <c r="Q92" t="b">
        <v>1</v>
      </c>
      <c r="R92" t="str" cm="1">
        <f t="array" ref="R92:S92">_xlfn.TEXTSPLIT(T92, "/")</f>
        <v>theater</v>
      </c>
      <c r="S92" t="str">
        <v>plays</v>
      </c>
      <c r="T92" t="s">
        <v>33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5"/>
        <v>48</v>
      </c>
      <c r="G93" t="s">
        <v>14</v>
      </c>
      <c r="H93">
        <f t="shared" si="4"/>
        <v>110</v>
      </c>
      <c r="I93">
        <v>679</v>
      </c>
      <c r="J93" t="s">
        <v>107</v>
      </c>
      <c r="K93" t="s">
        <v>108</v>
      </c>
      <c r="L93" s="7">
        <f t="shared" si="6"/>
        <v>42588.208333333328</v>
      </c>
      <c r="M93">
        <v>1470459600</v>
      </c>
      <c r="N93" s="8">
        <f t="shared" si="7"/>
        <v>42616.208333333328</v>
      </c>
      <c r="O93">
        <v>1472878800</v>
      </c>
      <c r="P93" t="b">
        <v>0</v>
      </c>
      <c r="Q93" t="b">
        <v>0</v>
      </c>
      <c r="R93" t="str" cm="1">
        <f t="array" ref="R93:S93">_xlfn.TEXTSPLIT(T93, "/")</f>
        <v>publishing</v>
      </c>
      <c r="S93" t="str">
        <v>translations</v>
      </c>
      <c r="T93" t="s">
        <v>206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5"/>
        <v>259</v>
      </c>
      <c r="G94" t="s">
        <v>20</v>
      </c>
      <c r="H94">
        <f t="shared" si="4"/>
        <v>103.97</v>
      </c>
      <c r="I94">
        <v>498</v>
      </c>
      <c r="J94" t="s">
        <v>98</v>
      </c>
      <c r="K94" t="s">
        <v>99</v>
      </c>
      <c r="L94" s="7">
        <f t="shared" si="6"/>
        <v>40352.208333333336</v>
      </c>
      <c r="M94">
        <v>1277269200</v>
      </c>
      <c r="N94" s="8">
        <f t="shared" si="7"/>
        <v>40353.208333333336</v>
      </c>
      <c r="O94">
        <v>1277355600</v>
      </c>
      <c r="P94" t="b">
        <v>0</v>
      </c>
      <c r="Q94" t="b">
        <v>1</v>
      </c>
      <c r="R94" t="str" cm="1">
        <f t="array" ref="R94:S94">_xlfn.TEXTSPLIT(T94, "/")</f>
        <v>games</v>
      </c>
      <c r="S94" t="str">
        <v>video games</v>
      </c>
      <c r="T94" t="s">
        <v>89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5"/>
        <v>61</v>
      </c>
      <c r="G95" t="s">
        <v>74</v>
      </c>
      <c r="H95">
        <f t="shared" si="4"/>
        <v>108</v>
      </c>
      <c r="I95">
        <v>610</v>
      </c>
      <c r="J95" t="s">
        <v>21</v>
      </c>
      <c r="K95" t="s">
        <v>22</v>
      </c>
      <c r="L95" s="7">
        <f t="shared" si="6"/>
        <v>41202.208333333336</v>
      </c>
      <c r="M95">
        <v>1350709200</v>
      </c>
      <c r="N95" s="8">
        <f t="shared" si="7"/>
        <v>41206.208333333336</v>
      </c>
      <c r="O95">
        <v>1351054800</v>
      </c>
      <c r="P95" t="b">
        <v>0</v>
      </c>
      <c r="Q95" t="b">
        <v>1</v>
      </c>
      <c r="R95" t="str" cm="1">
        <f t="array" ref="R95:S95">_xlfn.TEXTSPLIT(T95, "/")</f>
        <v>theater</v>
      </c>
      <c r="S95" t="str">
        <v>plays</v>
      </c>
      <c r="T95" t="s">
        <v>33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5"/>
        <v>304</v>
      </c>
      <c r="G96" t="s">
        <v>20</v>
      </c>
      <c r="H96">
        <f t="shared" si="4"/>
        <v>48.93</v>
      </c>
      <c r="I96">
        <v>180</v>
      </c>
      <c r="J96" t="s">
        <v>40</v>
      </c>
      <c r="K96" t="s">
        <v>41</v>
      </c>
      <c r="L96" s="7">
        <f t="shared" si="6"/>
        <v>43562.208333333328</v>
      </c>
      <c r="M96">
        <v>1554613200</v>
      </c>
      <c r="N96" s="8">
        <f t="shared" si="7"/>
        <v>43573.208333333328</v>
      </c>
      <c r="O96">
        <v>1555563600</v>
      </c>
      <c r="P96" t="b">
        <v>0</v>
      </c>
      <c r="Q96" t="b">
        <v>0</v>
      </c>
      <c r="R96" t="str" cm="1">
        <f t="array" ref="R96:S96">_xlfn.TEXTSPLIT(T96, "/")</f>
        <v>technology</v>
      </c>
      <c r="S96" t="str">
        <v>web</v>
      </c>
      <c r="T96" t="s">
        <v>28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5"/>
        <v>113</v>
      </c>
      <c r="G97" t="s">
        <v>20</v>
      </c>
      <c r="H97">
        <f t="shared" si="4"/>
        <v>37.67</v>
      </c>
      <c r="I97">
        <v>27</v>
      </c>
      <c r="J97" t="s">
        <v>21</v>
      </c>
      <c r="K97" t="s">
        <v>22</v>
      </c>
      <c r="L97" s="7">
        <f t="shared" si="6"/>
        <v>43752.208333333328</v>
      </c>
      <c r="M97">
        <v>1571029200</v>
      </c>
      <c r="N97" s="8">
        <f t="shared" si="7"/>
        <v>43759.208333333328</v>
      </c>
      <c r="O97">
        <v>1571634000</v>
      </c>
      <c r="P97" t="b">
        <v>0</v>
      </c>
      <c r="Q97" t="b">
        <v>0</v>
      </c>
      <c r="R97" t="str" cm="1">
        <f t="array" ref="R97:S97">_xlfn.TEXTSPLIT(T97, "/")</f>
        <v>film &amp; video</v>
      </c>
      <c r="S97" t="str">
        <v>documentary</v>
      </c>
      <c r="T97" t="s">
        <v>42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5"/>
        <v>217</v>
      </c>
      <c r="G98" t="s">
        <v>20</v>
      </c>
      <c r="H98">
        <f t="shared" si="4"/>
        <v>65</v>
      </c>
      <c r="I98">
        <v>2331</v>
      </c>
      <c r="J98" t="s">
        <v>21</v>
      </c>
      <c r="K98" t="s">
        <v>22</v>
      </c>
      <c r="L98" s="7">
        <f t="shared" si="6"/>
        <v>40612.25</v>
      </c>
      <c r="M98">
        <v>1299736800</v>
      </c>
      <c r="N98" s="8">
        <f t="shared" si="7"/>
        <v>40625.208333333336</v>
      </c>
      <c r="O98">
        <v>1300856400</v>
      </c>
      <c r="P98" t="b">
        <v>0</v>
      </c>
      <c r="Q98" t="b">
        <v>0</v>
      </c>
      <c r="R98" t="str" cm="1">
        <f t="array" ref="R98:S98">_xlfn.TEXTSPLIT(T98, "/")</f>
        <v>theater</v>
      </c>
      <c r="S98" t="str">
        <v>plays</v>
      </c>
      <c r="T98" t="s">
        <v>33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5"/>
        <v>927</v>
      </c>
      <c r="G99" t="s">
        <v>20</v>
      </c>
      <c r="H99">
        <f t="shared" si="4"/>
        <v>106.61</v>
      </c>
      <c r="I99">
        <v>113</v>
      </c>
      <c r="J99" t="s">
        <v>21</v>
      </c>
      <c r="K99" t="s">
        <v>22</v>
      </c>
      <c r="L99" s="7">
        <f t="shared" si="6"/>
        <v>42180.208333333328</v>
      </c>
      <c r="M99">
        <v>1435208400</v>
      </c>
      <c r="N99" s="8">
        <f t="shared" si="7"/>
        <v>42234.208333333328</v>
      </c>
      <c r="O99">
        <v>1439874000</v>
      </c>
      <c r="P99" t="b">
        <v>0</v>
      </c>
      <c r="Q99" t="b">
        <v>0</v>
      </c>
      <c r="R99" t="str" cm="1">
        <f t="array" ref="R99:S99">_xlfn.TEXTSPLIT(T99, "/")</f>
        <v>food</v>
      </c>
      <c r="S99" t="str">
        <v>food trucks</v>
      </c>
      <c r="T99" t="s">
        <v>17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5"/>
        <v>34</v>
      </c>
      <c r="G100" t="s">
        <v>14</v>
      </c>
      <c r="H100">
        <f t="shared" si="4"/>
        <v>27.01</v>
      </c>
      <c r="I100">
        <v>1220</v>
      </c>
      <c r="J100" t="s">
        <v>26</v>
      </c>
      <c r="K100" t="s">
        <v>27</v>
      </c>
      <c r="L100" s="7">
        <f t="shared" si="6"/>
        <v>42212.208333333328</v>
      </c>
      <c r="M100">
        <v>1437973200</v>
      </c>
      <c r="N100" s="8">
        <f t="shared" si="7"/>
        <v>42216.208333333328</v>
      </c>
      <c r="O100">
        <v>1438318800</v>
      </c>
      <c r="P100" t="b">
        <v>0</v>
      </c>
      <c r="Q100" t="b">
        <v>0</v>
      </c>
      <c r="R100" t="str" cm="1">
        <f t="array" ref="R100:S100">_xlfn.TEXTSPLIT(T100, "/")</f>
        <v>games</v>
      </c>
      <c r="S100" t="str">
        <v>video games</v>
      </c>
      <c r="T100" t="s">
        <v>89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5"/>
        <v>197</v>
      </c>
      <c r="G101" t="s">
        <v>20</v>
      </c>
      <c r="H101">
        <f t="shared" si="4"/>
        <v>91.16</v>
      </c>
      <c r="I101">
        <v>164</v>
      </c>
      <c r="J101" t="s">
        <v>21</v>
      </c>
      <c r="K101" t="s">
        <v>22</v>
      </c>
      <c r="L101" s="7">
        <f t="shared" si="6"/>
        <v>41968.25</v>
      </c>
      <c r="M101">
        <v>1416895200</v>
      </c>
      <c r="N101" s="8">
        <f t="shared" si="7"/>
        <v>41997.25</v>
      </c>
      <c r="O101">
        <v>1419400800</v>
      </c>
      <c r="P101" t="b">
        <v>0</v>
      </c>
      <c r="Q101" t="b">
        <v>0</v>
      </c>
      <c r="R101" t="str" cm="1">
        <f t="array" ref="R101:S101">_xlfn.TEXTSPLIT(T101, "/")</f>
        <v>theater</v>
      </c>
      <c r="S101" t="str">
        <v>plays</v>
      </c>
      <c r="T101" t="s">
        <v>33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5"/>
        <v>1</v>
      </c>
      <c r="G102" t="s">
        <v>14</v>
      </c>
      <c r="H102">
        <f t="shared" si="4"/>
        <v>1</v>
      </c>
      <c r="I102">
        <v>1</v>
      </c>
      <c r="J102" t="s">
        <v>21</v>
      </c>
      <c r="K102" t="s">
        <v>22</v>
      </c>
      <c r="L102" s="7">
        <f t="shared" si="6"/>
        <v>40835.208333333336</v>
      </c>
      <c r="M102">
        <v>1319000400</v>
      </c>
      <c r="N102" s="8">
        <f t="shared" si="7"/>
        <v>40853.208333333336</v>
      </c>
      <c r="O102">
        <v>1320555600</v>
      </c>
      <c r="P102" t="b">
        <v>0</v>
      </c>
      <c r="Q102" t="b">
        <v>0</v>
      </c>
      <c r="R102" t="str" cm="1">
        <f t="array" ref="R102:S102">_xlfn.TEXTSPLIT(T102, "/")</f>
        <v>theater</v>
      </c>
      <c r="S102" t="str">
        <v>plays</v>
      </c>
      <c r="T102" t="s">
        <v>33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5"/>
        <v>1021</v>
      </c>
      <c r="G103" t="s">
        <v>20</v>
      </c>
      <c r="H103">
        <f t="shared" si="4"/>
        <v>56.05</v>
      </c>
      <c r="I103">
        <v>164</v>
      </c>
      <c r="J103" t="s">
        <v>21</v>
      </c>
      <c r="K103" t="s">
        <v>22</v>
      </c>
      <c r="L103" s="7">
        <f t="shared" si="6"/>
        <v>42056.25</v>
      </c>
      <c r="M103">
        <v>1424498400</v>
      </c>
      <c r="N103" s="8">
        <f t="shared" si="7"/>
        <v>42063.25</v>
      </c>
      <c r="O103">
        <v>1425103200</v>
      </c>
      <c r="P103" t="b">
        <v>0</v>
      </c>
      <c r="Q103" t="b">
        <v>1</v>
      </c>
      <c r="R103" t="str" cm="1">
        <f t="array" ref="R103:S103">_xlfn.TEXTSPLIT(T103, "/")</f>
        <v>music</v>
      </c>
      <c r="S103" t="str">
        <v>electric music</v>
      </c>
      <c r="T103" t="s">
        <v>50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5"/>
        <v>282</v>
      </c>
      <c r="G104" t="s">
        <v>20</v>
      </c>
      <c r="H104">
        <f t="shared" si="4"/>
        <v>31.02</v>
      </c>
      <c r="I104">
        <v>336</v>
      </c>
      <c r="J104" t="s">
        <v>21</v>
      </c>
      <c r="K104" t="s">
        <v>22</v>
      </c>
      <c r="L104" s="7">
        <f t="shared" si="6"/>
        <v>43234.208333333328</v>
      </c>
      <c r="M104">
        <v>1526274000</v>
      </c>
      <c r="N104" s="8">
        <f t="shared" si="7"/>
        <v>43241.208333333328</v>
      </c>
      <c r="O104">
        <v>1526878800</v>
      </c>
      <c r="P104" t="b">
        <v>0</v>
      </c>
      <c r="Q104" t="b">
        <v>1</v>
      </c>
      <c r="R104" t="str" cm="1">
        <f t="array" ref="R104:S104">_xlfn.TEXTSPLIT(T104, "/")</f>
        <v>technology</v>
      </c>
      <c r="S104" t="str">
        <v>wearables</v>
      </c>
      <c r="T104" t="s">
        <v>65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5"/>
        <v>25</v>
      </c>
      <c r="G105" t="s">
        <v>14</v>
      </c>
      <c r="H105">
        <f t="shared" si="4"/>
        <v>66.510000000000005</v>
      </c>
      <c r="I105">
        <v>37</v>
      </c>
      <c r="J105" t="s">
        <v>107</v>
      </c>
      <c r="K105" t="s">
        <v>108</v>
      </c>
      <c r="L105" s="7">
        <f t="shared" si="6"/>
        <v>40475.208333333336</v>
      </c>
      <c r="M105">
        <v>1287896400</v>
      </c>
      <c r="N105" s="8">
        <f t="shared" si="7"/>
        <v>40484.208333333336</v>
      </c>
      <c r="O105">
        <v>1288674000</v>
      </c>
      <c r="P105" t="b">
        <v>0</v>
      </c>
      <c r="Q105" t="b">
        <v>0</v>
      </c>
      <c r="R105" t="str" cm="1">
        <f t="array" ref="R105:S105">_xlfn.TEXTSPLIT(T105, "/")</f>
        <v>music</v>
      </c>
      <c r="S105" t="str">
        <v>electric music</v>
      </c>
      <c r="T105" t="s">
        <v>50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5"/>
        <v>143</v>
      </c>
      <c r="G106" t="s">
        <v>20</v>
      </c>
      <c r="H106">
        <f t="shared" si="4"/>
        <v>89.01</v>
      </c>
      <c r="I106">
        <v>1917</v>
      </c>
      <c r="J106" t="s">
        <v>21</v>
      </c>
      <c r="K106" t="s">
        <v>22</v>
      </c>
      <c r="L106" s="7">
        <f t="shared" si="6"/>
        <v>42878.208333333328</v>
      </c>
      <c r="M106">
        <v>1495515600</v>
      </c>
      <c r="N106" s="8">
        <f t="shared" si="7"/>
        <v>42879.208333333328</v>
      </c>
      <c r="O106">
        <v>1495602000</v>
      </c>
      <c r="P106" t="b">
        <v>0</v>
      </c>
      <c r="Q106" t="b">
        <v>0</v>
      </c>
      <c r="R106" t="str" cm="1">
        <f t="array" ref="R106:S106">_xlfn.TEXTSPLIT(T106, "/")</f>
        <v>music</v>
      </c>
      <c r="S106" t="str">
        <v>indie rock</v>
      </c>
      <c r="T106" t="s">
        <v>60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5"/>
        <v>145</v>
      </c>
      <c r="G107" t="s">
        <v>20</v>
      </c>
      <c r="H107">
        <f t="shared" si="4"/>
        <v>103.46</v>
      </c>
      <c r="I107">
        <v>95</v>
      </c>
      <c r="J107" t="s">
        <v>21</v>
      </c>
      <c r="K107" t="s">
        <v>22</v>
      </c>
      <c r="L107" s="7">
        <f t="shared" si="6"/>
        <v>41366.208333333336</v>
      </c>
      <c r="M107">
        <v>1364878800</v>
      </c>
      <c r="N107" s="8">
        <f t="shared" si="7"/>
        <v>41384.208333333336</v>
      </c>
      <c r="O107">
        <v>1366434000</v>
      </c>
      <c r="P107" t="b">
        <v>0</v>
      </c>
      <c r="Q107" t="b">
        <v>0</v>
      </c>
      <c r="R107" t="str" cm="1">
        <f t="array" ref="R107:S107">_xlfn.TEXTSPLIT(T107, "/")</f>
        <v>technology</v>
      </c>
      <c r="S107" t="str">
        <v>web</v>
      </c>
      <c r="T107" t="s">
        <v>28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5"/>
        <v>359</v>
      </c>
      <c r="G108" t="s">
        <v>20</v>
      </c>
      <c r="H108">
        <f t="shared" si="4"/>
        <v>95.28</v>
      </c>
      <c r="I108">
        <v>147</v>
      </c>
      <c r="J108" t="s">
        <v>21</v>
      </c>
      <c r="K108" t="s">
        <v>22</v>
      </c>
      <c r="L108" s="7">
        <f t="shared" si="6"/>
        <v>43716.208333333328</v>
      </c>
      <c r="M108">
        <v>1567918800</v>
      </c>
      <c r="N108" s="8">
        <f t="shared" si="7"/>
        <v>43721.208333333328</v>
      </c>
      <c r="O108">
        <v>1568350800</v>
      </c>
      <c r="P108" t="b">
        <v>0</v>
      </c>
      <c r="Q108" t="b">
        <v>0</v>
      </c>
      <c r="R108" t="str" cm="1">
        <f t="array" ref="R108:S108">_xlfn.TEXTSPLIT(T108, "/")</f>
        <v>theater</v>
      </c>
      <c r="S108" t="str">
        <v>plays</v>
      </c>
      <c r="T108" t="s">
        <v>33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5"/>
        <v>186</v>
      </c>
      <c r="G109" t="s">
        <v>20</v>
      </c>
      <c r="H109">
        <f t="shared" si="4"/>
        <v>75.900000000000006</v>
      </c>
      <c r="I109">
        <v>86</v>
      </c>
      <c r="J109" t="s">
        <v>21</v>
      </c>
      <c r="K109" t="s">
        <v>22</v>
      </c>
      <c r="L109" s="7">
        <f t="shared" si="6"/>
        <v>43213.208333333328</v>
      </c>
      <c r="M109">
        <v>1524459600</v>
      </c>
      <c r="N109" s="8">
        <f t="shared" si="7"/>
        <v>43230.208333333328</v>
      </c>
      <c r="O109">
        <v>1525928400</v>
      </c>
      <c r="P109" t="b">
        <v>0</v>
      </c>
      <c r="Q109" t="b">
        <v>1</v>
      </c>
      <c r="R109" t="str" cm="1">
        <f t="array" ref="R109:S109">_xlfn.TEXTSPLIT(T109, "/")</f>
        <v>theater</v>
      </c>
      <c r="S109" t="str">
        <v>plays</v>
      </c>
      <c r="T109" t="s">
        <v>33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5"/>
        <v>595</v>
      </c>
      <c r="G110" t="s">
        <v>20</v>
      </c>
      <c r="H110">
        <f t="shared" si="4"/>
        <v>107.58</v>
      </c>
      <c r="I110">
        <v>83</v>
      </c>
      <c r="J110" t="s">
        <v>21</v>
      </c>
      <c r="K110" t="s">
        <v>22</v>
      </c>
      <c r="L110" s="7">
        <f t="shared" si="6"/>
        <v>41005.208333333336</v>
      </c>
      <c r="M110">
        <v>1333688400</v>
      </c>
      <c r="N110" s="8">
        <f t="shared" si="7"/>
        <v>41042.208333333336</v>
      </c>
      <c r="O110">
        <v>1336885200</v>
      </c>
      <c r="P110" t="b">
        <v>0</v>
      </c>
      <c r="Q110" t="b">
        <v>0</v>
      </c>
      <c r="R110" t="str" cm="1">
        <f t="array" ref="R110:S110">_xlfn.TEXTSPLIT(T110, "/")</f>
        <v>film &amp; video</v>
      </c>
      <c r="S110" t="str">
        <v>documentary</v>
      </c>
      <c r="T110" t="s">
        <v>42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5"/>
        <v>59</v>
      </c>
      <c r="G111" t="s">
        <v>14</v>
      </c>
      <c r="H111">
        <f t="shared" si="4"/>
        <v>51.32</v>
      </c>
      <c r="I111">
        <v>60</v>
      </c>
      <c r="J111" t="s">
        <v>21</v>
      </c>
      <c r="K111" t="s">
        <v>22</v>
      </c>
      <c r="L111" s="7">
        <f t="shared" si="6"/>
        <v>41651.25</v>
      </c>
      <c r="M111">
        <v>1389506400</v>
      </c>
      <c r="N111" s="8">
        <f t="shared" si="7"/>
        <v>41653.25</v>
      </c>
      <c r="O111">
        <v>1389679200</v>
      </c>
      <c r="P111" t="b">
        <v>0</v>
      </c>
      <c r="Q111" t="b">
        <v>0</v>
      </c>
      <c r="R111" t="str" cm="1">
        <f t="array" ref="R111:S111">_xlfn.TEXTSPLIT(T111, "/")</f>
        <v>film &amp; video</v>
      </c>
      <c r="S111" t="str">
        <v>television</v>
      </c>
      <c r="T111" t="s">
        <v>269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5"/>
        <v>15</v>
      </c>
      <c r="G112" t="s">
        <v>14</v>
      </c>
      <c r="H112">
        <f t="shared" si="4"/>
        <v>71.98</v>
      </c>
      <c r="I112">
        <v>296</v>
      </c>
      <c r="J112" t="s">
        <v>21</v>
      </c>
      <c r="K112" t="s">
        <v>22</v>
      </c>
      <c r="L112" s="7">
        <f t="shared" si="6"/>
        <v>43354.208333333328</v>
      </c>
      <c r="M112">
        <v>1536642000</v>
      </c>
      <c r="N112" s="8">
        <f t="shared" si="7"/>
        <v>43373.208333333328</v>
      </c>
      <c r="O112">
        <v>1538283600</v>
      </c>
      <c r="P112" t="b">
        <v>0</v>
      </c>
      <c r="Q112" t="b">
        <v>0</v>
      </c>
      <c r="R112" t="str" cm="1">
        <f t="array" ref="R112:S112">_xlfn.TEXTSPLIT(T112, "/")</f>
        <v>food</v>
      </c>
      <c r="S112" t="str">
        <v>food trucks</v>
      </c>
      <c r="T112" t="s">
        <v>17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5"/>
        <v>120</v>
      </c>
      <c r="G113" t="s">
        <v>20</v>
      </c>
      <c r="H113">
        <f t="shared" si="4"/>
        <v>108.95</v>
      </c>
      <c r="I113">
        <v>676</v>
      </c>
      <c r="J113" t="s">
        <v>21</v>
      </c>
      <c r="K113" t="s">
        <v>22</v>
      </c>
      <c r="L113" s="7">
        <f t="shared" si="6"/>
        <v>41174.208333333336</v>
      </c>
      <c r="M113">
        <v>1348290000</v>
      </c>
      <c r="N113" s="8">
        <f t="shared" si="7"/>
        <v>41180.208333333336</v>
      </c>
      <c r="O113">
        <v>1348808400</v>
      </c>
      <c r="P113" t="b">
        <v>0</v>
      </c>
      <c r="Q113" t="b">
        <v>0</v>
      </c>
      <c r="R113" t="str" cm="1">
        <f t="array" ref="R113:S113">_xlfn.TEXTSPLIT(T113, "/")</f>
        <v>publishing</v>
      </c>
      <c r="S113" t="str">
        <v>radio &amp; podcasts</v>
      </c>
      <c r="T113" t="s">
        <v>133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5"/>
        <v>269</v>
      </c>
      <c r="G114" t="s">
        <v>20</v>
      </c>
      <c r="H114">
        <f t="shared" si="4"/>
        <v>35</v>
      </c>
      <c r="I114">
        <v>361</v>
      </c>
      <c r="J114" t="s">
        <v>26</v>
      </c>
      <c r="K114" t="s">
        <v>27</v>
      </c>
      <c r="L114" s="7">
        <f t="shared" si="6"/>
        <v>41875.208333333336</v>
      </c>
      <c r="M114">
        <v>1408856400</v>
      </c>
      <c r="N114" s="8">
        <f t="shared" si="7"/>
        <v>41890.208333333336</v>
      </c>
      <c r="O114">
        <v>1410152400</v>
      </c>
      <c r="P114" t="b">
        <v>0</v>
      </c>
      <c r="Q114" t="b">
        <v>0</v>
      </c>
      <c r="R114" t="str" cm="1">
        <f t="array" ref="R114:S114">_xlfn.TEXTSPLIT(T114, "/")</f>
        <v>technology</v>
      </c>
      <c r="S114" t="str">
        <v>web</v>
      </c>
      <c r="T114" t="s">
        <v>28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5"/>
        <v>377</v>
      </c>
      <c r="G115" t="s">
        <v>20</v>
      </c>
      <c r="H115">
        <f t="shared" si="4"/>
        <v>94.94</v>
      </c>
      <c r="I115">
        <v>131</v>
      </c>
      <c r="J115" t="s">
        <v>21</v>
      </c>
      <c r="K115" t="s">
        <v>22</v>
      </c>
      <c r="L115" s="7">
        <f t="shared" si="6"/>
        <v>42990.208333333328</v>
      </c>
      <c r="M115">
        <v>1505192400</v>
      </c>
      <c r="N115" s="8">
        <f t="shared" si="7"/>
        <v>42997.208333333328</v>
      </c>
      <c r="O115">
        <v>1505797200</v>
      </c>
      <c r="P115" t="b">
        <v>0</v>
      </c>
      <c r="Q115" t="b">
        <v>0</v>
      </c>
      <c r="R115" t="str" cm="1">
        <f t="array" ref="R115:S115">_xlfn.TEXTSPLIT(T115, "/")</f>
        <v>food</v>
      </c>
      <c r="S115" t="str">
        <v>food trucks</v>
      </c>
      <c r="T115" t="s">
        <v>17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5"/>
        <v>727</v>
      </c>
      <c r="G116" t="s">
        <v>20</v>
      </c>
      <c r="H116">
        <f t="shared" si="4"/>
        <v>109.65</v>
      </c>
      <c r="I116">
        <v>126</v>
      </c>
      <c r="J116" t="s">
        <v>21</v>
      </c>
      <c r="K116" t="s">
        <v>22</v>
      </c>
      <c r="L116" s="7">
        <f t="shared" si="6"/>
        <v>43564.208333333328</v>
      </c>
      <c r="M116">
        <v>1554786000</v>
      </c>
      <c r="N116" s="8">
        <f t="shared" si="7"/>
        <v>43565.208333333328</v>
      </c>
      <c r="O116">
        <v>1554872400</v>
      </c>
      <c r="P116" t="b">
        <v>0</v>
      </c>
      <c r="Q116" t="b">
        <v>1</v>
      </c>
      <c r="R116" t="str" cm="1">
        <f t="array" ref="R116:S116">_xlfn.TEXTSPLIT(T116, "/")</f>
        <v>technology</v>
      </c>
      <c r="S116" t="str">
        <v>wearables</v>
      </c>
      <c r="T116" t="s">
        <v>65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5"/>
        <v>87</v>
      </c>
      <c r="G117" t="s">
        <v>14</v>
      </c>
      <c r="H117">
        <f t="shared" si="4"/>
        <v>44</v>
      </c>
      <c r="I117">
        <v>3304</v>
      </c>
      <c r="J117" t="s">
        <v>107</v>
      </c>
      <c r="K117" t="s">
        <v>108</v>
      </c>
      <c r="L117" s="7">
        <f t="shared" si="6"/>
        <v>43056.25</v>
      </c>
      <c r="M117">
        <v>1510898400</v>
      </c>
      <c r="N117" s="8">
        <f t="shared" si="7"/>
        <v>43091.25</v>
      </c>
      <c r="O117">
        <v>1513922400</v>
      </c>
      <c r="P117" t="b">
        <v>0</v>
      </c>
      <c r="Q117" t="b">
        <v>0</v>
      </c>
      <c r="R117" t="str" cm="1">
        <f t="array" ref="R117:S117">_xlfn.TEXTSPLIT(T117, "/")</f>
        <v>publishing</v>
      </c>
      <c r="S117" t="str">
        <v>fiction</v>
      </c>
      <c r="T117" t="s">
        <v>119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5"/>
        <v>88</v>
      </c>
      <c r="G118" t="s">
        <v>14</v>
      </c>
      <c r="H118">
        <f t="shared" si="4"/>
        <v>86.79</v>
      </c>
      <c r="I118">
        <v>73</v>
      </c>
      <c r="J118" t="s">
        <v>21</v>
      </c>
      <c r="K118" t="s">
        <v>22</v>
      </c>
      <c r="L118" s="7">
        <f t="shared" si="6"/>
        <v>42265.208333333328</v>
      </c>
      <c r="M118">
        <v>1442552400</v>
      </c>
      <c r="N118" s="8">
        <f t="shared" si="7"/>
        <v>42266.208333333328</v>
      </c>
      <c r="O118">
        <v>1442638800</v>
      </c>
      <c r="P118" t="b">
        <v>0</v>
      </c>
      <c r="Q118" t="b">
        <v>0</v>
      </c>
      <c r="R118" t="str" cm="1">
        <f t="array" ref="R118:S118">_xlfn.TEXTSPLIT(T118, "/")</f>
        <v>theater</v>
      </c>
      <c r="S118" t="str">
        <v>plays</v>
      </c>
      <c r="T118" t="s">
        <v>33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5"/>
        <v>174</v>
      </c>
      <c r="G119" t="s">
        <v>20</v>
      </c>
      <c r="H119">
        <f t="shared" si="4"/>
        <v>30.99</v>
      </c>
      <c r="I119">
        <v>275</v>
      </c>
      <c r="J119" t="s">
        <v>21</v>
      </c>
      <c r="K119" t="s">
        <v>22</v>
      </c>
      <c r="L119" s="7">
        <f t="shared" si="6"/>
        <v>40808.208333333336</v>
      </c>
      <c r="M119">
        <v>1316667600</v>
      </c>
      <c r="N119" s="8">
        <f t="shared" si="7"/>
        <v>40814.208333333336</v>
      </c>
      <c r="O119">
        <v>1317186000</v>
      </c>
      <c r="P119" t="b">
        <v>0</v>
      </c>
      <c r="Q119" t="b">
        <v>0</v>
      </c>
      <c r="R119" t="str" cm="1">
        <f t="array" ref="R119:S119">_xlfn.TEXTSPLIT(T119, "/")</f>
        <v>film &amp; video</v>
      </c>
      <c r="S119" t="str">
        <v>television</v>
      </c>
      <c r="T119" t="s">
        <v>269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5"/>
        <v>118</v>
      </c>
      <c r="G120" t="s">
        <v>20</v>
      </c>
      <c r="H120">
        <f t="shared" si="4"/>
        <v>94.79</v>
      </c>
      <c r="I120">
        <v>67</v>
      </c>
      <c r="J120" t="s">
        <v>21</v>
      </c>
      <c r="K120" t="s">
        <v>22</v>
      </c>
      <c r="L120" s="7">
        <f t="shared" si="6"/>
        <v>41665.25</v>
      </c>
      <c r="M120">
        <v>1390716000</v>
      </c>
      <c r="N120" s="8">
        <f t="shared" si="7"/>
        <v>41671.25</v>
      </c>
      <c r="O120">
        <v>1391234400</v>
      </c>
      <c r="P120" t="b">
        <v>0</v>
      </c>
      <c r="Q120" t="b">
        <v>0</v>
      </c>
      <c r="R120" t="str" cm="1">
        <f t="array" ref="R120:S120">_xlfn.TEXTSPLIT(T120, "/")</f>
        <v>photography</v>
      </c>
      <c r="S120" t="str">
        <v>photography books</v>
      </c>
      <c r="T120" t="s">
        <v>122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5"/>
        <v>215</v>
      </c>
      <c r="G121" t="s">
        <v>20</v>
      </c>
      <c r="H121">
        <f t="shared" si="4"/>
        <v>69.790000000000006</v>
      </c>
      <c r="I121">
        <v>154</v>
      </c>
      <c r="J121" t="s">
        <v>21</v>
      </c>
      <c r="K121" t="s">
        <v>22</v>
      </c>
      <c r="L121" s="7">
        <f t="shared" si="6"/>
        <v>41806.208333333336</v>
      </c>
      <c r="M121">
        <v>1402894800</v>
      </c>
      <c r="N121" s="8">
        <f t="shared" si="7"/>
        <v>41823.208333333336</v>
      </c>
      <c r="O121">
        <v>1404363600</v>
      </c>
      <c r="P121" t="b">
        <v>0</v>
      </c>
      <c r="Q121" t="b">
        <v>1</v>
      </c>
      <c r="R121" t="str" cm="1">
        <f t="array" ref="R121:S121">_xlfn.TEXTSPLIT(T121, "/")</f>
        <v>film &amp; video</v>
      </c>
      <c r="S121" t="str">
        <v>documentary</v>
      </c>
      <c r="T121" t="s">
        <v>42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5"/>
        <v>149</v>
      </c>
      <c r="G122" t="s">
        <v>20</v>
      </c>
      <c r="H122">
        <f t="shared" si="4"/>
        <v>63</v>
      </c>
      <c r="I122">
        <v>1782</v>
      </c>
      <c r="J122" t="s">
        <v>21</v>
      </c>
      <c r="K122" t="s">
        <v>22</v>
      </c>
      <c r="L122" s="7">
        <f t="shared" si="6"/>
        <v>42111.208333333328</v>
      </c>
      <c r="M122">
        <v>1429246800</v>
      </c>
      <c r="N122" s="8">
        <f t="shared" si="7"/>
        <v>42115.208333333328</v>
      </c>
      <c r="O122">
        <v>1429592400</v>
      </c>
      <c r="P122" t="b">
        <v>0</v>
      </c>
      <c r="Q122" t="b">
        <v>1</v>
      </c>
      <c r="R122" t="str" cm="1">
        <f t="array" ref="R122:S122">_xlfn.TEXTSPLIT(T122, "/")</f>
        <v>games</v>
      </c>
      <c r="S122" t="str">
        <v>mobile games</v>
      </c>
      <c r="T122" t="s">
        <v>292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5"/>
        <v>219</v>
      </c>
      <c r="G123" t="s">
        <v>20</v>
      </c>
      <c r="H123">
        <f t="shared" si="4"/>
        <v>110.03</v>
      </c>
      <c r="I123">
        <v>903</v>
      </c>
      <c r="J123" t="s">
        <v>21</v>
      </c>
      <c r="K123" t="s">
        <v>22</v>
      </c>
      <c r="L123" s="7">
        <f t="shared" si="6"/>
        <v>41917.208333333336</v>
      </c>
      <c r="M123">
        <v>1412485200</v>
      </c>
      <c r="N123" s="8">
        <f t="shared" si="7"/>
        <v>41930.208333333336</v>
      </c>
      <c r="O123">
        <v>1413608400</v>
      </c>
      <c r="P123" t="b">
        <v>0</v>
      </c>
      <c r="Q123" t="b">
        <v>0</v>
      </c>
      <c r="R123" t="str" cm="1">
        <f t="array" ref="R123:S123">_xlfn.TEXTSPLIT(T123, "/")</f>
        <v>games</v>
      </c>
      <c r="S123" t="str">
        <v>video games</v>
      </c>
      <c r="T123" t="s">
        <v>89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5"/>
        <v>64</v>
      </c>
      <c r="G124" t="s">
        <v>14</v>
      </c>
      <c r="H124">
        <f t="shared" si="4"/>
        <v>26</v>
      </c>
      <c r="I124">
        <v>3387</v>
      </c>
      <c r="J124" t="s">
        <v>21</v>
      </c>
      <c r="K124" t="s">
        <v>22</v>
      </c>
      <c r="L124" s="7">
        <f t="shared" si="6"/>
        <v>41970.25</v>
      </c>
      <c r="M124">
        <v>1417068000</v>
      </c>
      <c r="N124" s="8">
        <f t="shared" si="7"/>
        <v>41997.25</v>
      </c>
      <c r="O124">
        <v>1419400800</v>
      </c>
      <c r="P124" t="b">
        <v>0</v>
      </c>
      <c r="Q124" t="b">
        <v>0</v>
      </c>
      <c r="R124" t="str" cm="1">
        <f t="array" ref="R124:S124">_xlfn.TEXTSPLIT(T124, "/")</f>
        <v>publishing</v>
      </c>
      <c r="S124" t="str">
        <v>fiction</v>
      </c>
      <c r="T124" t="s">
        <v>119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5"/>
        <v>19</v>
      </c>
      <c r="G125" t="s">
        <v>14</v>
      </c>
      <c r="H125">
        <f t="shared" si="4"/>
        <v>49.99</v>
      </c>
      <c r="I125">
        <v>662</v>
      </c>
      <c r="J125" t="s">
        <v>15</v>
      </c>
      <c r="K125" t="s">
        <v>16</v>
      </c>
      <c r="L125" s="7">
        <f t="shared" si="6"/>
        <v>42332.25</v>
      </c>
      <c r="M125">
        <v>1448344800</v>
      </c>
      <c r="N125" s="8">
        <f t="shared" si="7"/>
        <v>42335.25</v>
      </c>
      <c r="O125">
        <v>1448604000</v>
      </c>
      <c r="P125" t="b">
        <v>1</v>
      </c>
      <c r="Q125" t="b">
        <v>0</v>
      </c>
      <c r="R125" t="str" cm="1">
        <f t="array" ref="R125:S125">_xlfn.TEXTSPLIT(T125, "/")</f>
        <v>theater</v>
      </c>
      <c r="S125" t="str">
        <v>plays</v>
      </c>
      <c r="T125" t="s">
        <v>33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5"/>
        <v>368</v>
      </c>
      <c r="G126" t="s">
        <v>20</v>
      </c>
      <c r="H126">
        <f t="shared" si="4"/>
        <v>101.72</v>
      </c>
      <c r="I126">
        <v>94</v>
      </c>
      <c r="J126" t="s">
        <v>107</v>
      </c>
      <c r="K126" t="s">
        <v>108</v>
      </c>
      <c r="L126" s="7">
        <f t="shared" si="6"/>
        <v>43598.208333333328</v>
      </c>
      <c r="M126">
        <v>1557723600</v>
      </c>
      <c r="N126" s="8">
        <f t="shared" si="7"/>
        <v>43651.208333333328</v>
      </c>
      <c r="O126">
        <v>1562302800</v>
      </c>
      <c r="P126" t="b">
        <v>0</v>
      </c>
      <c r="Q126" t="b">
        <v>0</v>
      </c>
      <c r="R126" t="str" cm="1">
        <f t="array" ref="R126:S126">_xlfn.TEXTSPLIT(T126, "/")</f>
        <v>photography</v>
      </c>
      <c r="S126" t="str">
        <v>photography books</v>
      </c>
      <c r="T126" t="s">
        <v>122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5"/>
        <v>160</v>
      </c>
      <c r="G127" t="s">
        <v>20</v>
      </c>
      <c r="H127">
        <f t="shared" si="4"/>
        <v>47.08</v>
      </c>
      <c r="I127">
        <v>180</v>
      </c>
      <c r="J127" t="s">
        <v>21</v>
      </c>
      <c r="K127" t="s">
        <v>22</v>
      </c>
      <c r="L127" s="7">
        <f t="shared" si="6"/>
        <v>43362.208333333328</v>
      </c>
      <c r="M127">
        <v>1537333200</v>
      </c>
      <c r="N127" s="8">
        <f t="shared" si="7"/>
        <v>43366.208333333328</v>
      </c>
      <c r="O127">
        <v>1537678800</v>
      </c>
      <c r="P127" t="b">
        <v>0</v>
      </c>
      <c r="Q127" t="b">
        <v>0</v>
      </c>
      <c r="R127" t="str" cm="1">
        <f t="array" ref="R127:S127">_xlfn.TEXTSPLIT(T127, "/")</f>
        <v>theater</v>
      </c>
      <c r="S127" t="str">
        <v>plays</v>
      </c>
      <c r="T127" t="s">
        <v>33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5"/>
        <v>39</v>
      </c>
      <c r="G128" t="s">
        <v>14</v>
      </c>
      <c r="H128">
        <f t="shared" si="4"/>
        <v>89.94</v>
      </c>
      <c r="I128">
        <v>774</v>
      </c>
      <c r="J128" t="s">
        <v>21</v>
      </c>
      <c r="K128" t="s">
        <v>22</v>
      </c>
      <c r="L128" s="7">
        <f t="shared" si="6"/>
        <v>42596.208333333328</v>
      </c>
      <c r="M128">
        <v>1471150800</v>
      </c>
      <c r="N128" s="8">
        <f t="shared" si="7"/>
        <v>42624.208333333328</v>
      </c>
      <c r="O128">
        <v>1473570000</v>
      </c>
      <c r="P128" t="b">
        <v>0</v>
      </c>
      <c r="Q128" t="b">
        <v>1</v>
      </c>
      <c r="R128" t="str" cm="1">
        <f t="array" ref="R128:S128">_xlfn.TEXTSPLIT(T128, "/")</f>
        <v>theater</v>
      </c>
      <c r="S128" t="str">
        <v>plays</v>
      </c>
      <c r="T128" t="s">
        <v>33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5"/>
        <v>51</v>
      </c>
      <c r="G129" t="s">
        <v>14</v>
      </c>
      <c r="H129">
        <f t="shared" si="4"/>
        <v>78.97</v>
      </c>
      <c r="I129">
        <v>672</v>
      </c>
      <c r="J129" t="s">
        <v>15</v>
      </c>
      <c r="K129" t="s">
        <v>16</v>
      </c>
      <c r="L129" s="7">
        <f t="shared" si="6"/>
        <v>40310.208333333336</v>
      </c>
      <c r="M129">
        <v>1273640400</v>
      </c>
      <c r="N129" s="8">
        <f t="shared" si="7"/>
        <v>40313.208333333336</v>
      </c>
      <c r="O129">
        <v>1273899600</v>
      </c>
      <c r="P129" t="b">
        <v>0</v>
      </c>
      <c r="Q129" t="b">
        <v>0</v>
      </c>
      <c r="R129" t="str" cm="1">
        <f t="array" ref="R129:S129">_xlfn.TEXTSPLIT(T129, "/")</f>
        <v>theater</v>
      </c>
      <c r="S129" t="str">
        <v>plays</v>
      </c>
      <c r="T129" t="s">
        <v>33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5"/>
        <v>60</v>
      </c>
      <c r="G130" t="s">
        <v>74</v>
      </c>
      <c r="H130">
        <f t="shared" ref="H130:H193" si="8">IFERROR(ROUND(E130/I130, 2), 0)</f>
        <v>80.069999999999993</v>
      </c>
      <c r="I130">
        <v>532</v>
      </c>
      <c r="J130" t="s">
        <v>21</v>
      </c>
      <c r="K130" t="s">
        <v>22</v>
      </c>
      <c r="L130" s="7">
        <f t="shared" si="6"/>
        <v>40417.208333333336</v>
      </c>
      <c r="M130">
        <v>1282885200</v>
      </c>
      <c r="N130" s="8">
        <f t="shared" si="7"/>
        <v>40430.208333333336</v>
      </c>
      <c r="O130">
        <v>1284008400</v>
      </c>
      <c r="P130" t="b">
        <v>0</v>
      </c>
      <c r="Q130" t="b">
        <v>0</v>
      </c>
      <c r="R130" t="str" cm="1">
        <f t="array" ref="R130:S130">_xlfn.TEXTSPLIT(T130, "/")</f>
        <v>music</v>
      </c>
      <c r="S130" t="str">
        <v>rock</v>
      </c>
      <c r="T130" t="s">
        <v>23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9">ROUND((E131/D131)*100,0)</f>
        <v>3</v>
      </c>
      <c r="G131" t="s">
        <v>74</v>
      </c>
      <c r="H131">
        <f t="shared" si="8"/>
        <v>86.47</v>
      </c>
      <c r="I131">
        <v>55</v>
      </c>
      <c r="J131" t="s">
        <v>26</v>
      </c>
      <c r="K131" t="s">
        <v>27</v>
      </c>
      <c r="L131" s="7">
        <f t="shared" ref="L131:L194" si="10">(((M131/60)/60)/24)+DATE(1970,1,1)</f>
        <v>42038.25</v>
      </c>
      <c r="M131">
        <v>1422943200</v>
      </c>
      <c r="N131" s="8">
        <f t="shared" ref="N131:N194" si="11">(((O131/60)/60)/24)+DATE(1970,1,1)</f>
        <v>42063.25</v>
      </c>
      <c r="O131">
        <v>1425103200</v>
      </c>
      <c r="P131" t="b">
        <v>0</v>
      </c>
      <c r="Q131" t="b">
        <v>0</v>
      </c>
      <c r="R131" t="str" cm="1">
        <f t="array" ref="R131:S131">_xlfn.TEXTSPLIT(T131, "/")</f>
        <v>food</v>
      </c>
      <c r="S131" t="str">
        <v>food trucks</v>
      </c>
      <c r="T131" t="s">
        <v>17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9"/>
        <v>155</v>
      </c>
      <c r="G132" t="s">
        <v>20</v>
      </c>
      <c r="H132">
        <f t="shared" si="8"/>
        <v>28</v>
      </c>
      <c r="I132">
        <v>533</v>
      </c>
      <c r="J132" t="s">
        <v>36</v>
      </c>
      <c r="K132" t="s">
        <v>37</v>
      </c>
      <c r="L132" s="7">
        <f t="shared" si="10"/>
        <v>40842.208333333336</v>
      </c>
      <c r="M132">
        <v>1319605200</v>
      </c>
      <c r="N132" s="8">
        <f t="shared" si="11"/>
        <v>40858.25</v>
      </c>
      <c r="O132">
        <v>1320991200</v>
      </c>
      <c r="P132" t="b">
        <v>0</v>
      </c>
      <c r="Q132" t="b">
        <v>0</v>
      </c>
      <c r="R132" t="str" cm="1">
        <f t="array" ref="R132:S132">_xlfn.TEXTSPLIT(T132, "/")</f>
        <v>film &amp; video</v>
      </c>
      <c r="S132" t="str">
        <v>drama</v>
      </c>
      <c r="T132" t="s">
        <v>53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9"/>
        <v>101</v>
      </c>
      <c r="G133" t="s">
        <v>20</v>
      </c>
      <c r="H133">
        <f t="shared" si="8"/>
        <v>68</v>
      </c>
      <c r="I133">
        <v>2443</v>
      </c>
      <c r="J133" t="s">
        <v>40</v>
      </c>
      <c r="K133" t="s">
        <v>41</v>
      </c>
      <c r="L133" s="7">
        <f t="shared" si="10"/>
        <v>41607.25</v>
      </c>
      <c r="M133">
        <v>1385704800</v>
      </c>
      <c r="N133" s="8">
        <f t="shared" si="11"/>
        <v>41620.25</v>
      </c>
      <c r="O133">
        <v>1386828000</v>
      </c>
      <c r="P133" t="b">
        <v>0</v>
      </c>
      <c r="Q133" t="b">
        <v>0</v>
      </c>
      <c r="R133" t="str" cm="1">
        <f t="array" ref="R133:S133">_xlfn.TEXTSPLIT(T133, "/")</f>
        <v>technology</v>
      </c>
      <c r="S133" t="str">
        <v>web</v>
      </c>
      <c r="T133" t="s">
        <v>28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9"/>
        <v>116</v>
      </c>
      <c r="G134" t="s">
        <v>20</v>
      </c>
      <c r="H134">
        <f t="shared" si="8"/>
        <v>43.08</v>
      </c>
      <c r="I134">
        <v>89</v>
      </c>
      <c r="J134" t="s">
        <v>21</v>
      </c>
      <c r="K134" t="s">
        <v>22</v>
      </c>
      <c r="L134" s="7">
        <f t="shared" si="10"/>
        <v>43112.25</v>
      </c>
      <c r="M134">
        <v>1515736800</v>
      </c>
      <c r="N134" s="8">
        <f t="shared" si="11"/>
        <v>43128.25</v>
      </c>
      <c r="O134">
        <v>1517119200</v>
      </c>
      <c r="P134" t="b">
        <v>0</v>
      </c>
      <c r="Q134" t="b">
        <v>1</v>
      </c>
      <c r="R134" t="str" cm="1">
        <f t="array" ref="R134:S134">_xlfn.TEXTSPLIT(T134, "/")</f>
        <v>theater</v>
      </c>
      <c r="S134" t="str">
        <v>plays</v>
      </c>
      <c r="T134" t="s">
        <v>33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9"/>
        <v>311</v>
      </c>
      <c r="G135" t="s">
        <v>20</v>
      </c>
      <c r="H135">
        <f t="shared" si="8"/>
        <v>87.96</v>
      </c>
      <c r="I135">
        <v>159</v>
      </c>
      <c r="J135" t="s">
        <v>21</v>
      </c>
      <c r="K135" t="s">
        <v>22</v>
      </c>
      <c r="L135" s="7">
        <f t="shared" si="10"/>
        <v>40767.208333333336</v>
      </c>
      <c r="M135">
        <v>1313125200</v>
      </c>
      <c r="N135" s="8">
        <f t="shared" si="11"/>
        <v>40789.208333333336</v>
      </c>
      <c r="O135">
        <v>1315026000</v>
      </c>
      <c r="P135" t="b">
        <v>0</v>
      </c>
      <c r="Q135" t="b">
        <v>0</v>
      </c>
      <c r="R135" t="str" cm="1">
        <f t="array" ref="R135:S135">_xlfn.TEXTSPLIT(T135, "/")</f>
        <v>music</v>
      </c>
      <c r="S135" t="str">
        <v>world music</v>
      </c>
      <c r="T135" t="s">
        <v>319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9"/>
        <v>90</v>
      </c>
      <c r="G136" t="s">
        <v>14</v>
      </c>
      <c r="H136">
        <f t="shared" si="8"/>
        <v>94.99</v>
      </c>
      <c r="I136">
        <v>940</v>
      </c>
      <c r="J136" t="s">
        <v>98</v>
      </c>
      <c r="K136" t="s">
        <v>99</v>
      </c>
      <c r="L136" s="7">
        <f t="shared" si="10"/>
        <v>40713.208333333336</v>
      </c>
      <c r="M136">
        <v>1308459600</v>
      </c>
      <c r="N136" s="8">
        <f t="shared" si="11"/>
        <v>40762.208333333336</v>
      </c>
      <c r="O136">
        <v>1312693200</v>
      </c>
      <c r="P136" t="b">
        <v>0</v>
      </c>
      <c r="Q136" t="b">
        <v>1</v>
      </c>
      <c r="R136" t="str" cm="1">
        <f t="array" ref="R136:S136">_xlfn.TEXTSPLIT(T136, "/")</f>
        <v>film &amp; video</v>
      </c>
      <c r="S136" t="str">
        <v>documentary</v>
      </c>
      <c r="T136" t="s">
        <v>42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9"/>
        <v>71</v>
      </c>
      <c r="G137" t="s">
        <v>14</v>
      </c>
      <c r="H137">
        <f t="shared" si="8"/>
        <v>46.91</v>
      </c>
      <c r="I137">
        <v>117</v>
      </c>
      <c r="J137" t="s">
        <v>21</v>
      </c>
      <c r="K137" t="s">
        <v>22</v>
      </c>
      <c r="L137" s="7">
        <f t="shared" si="10"/>
        <v>41340.25</v>
      </c>
      <c r="M137">
        <v>1362636000</v>
      </c>
      <c r="N137" s="8">
        <f t="shared" si="11"/>
        <v>41345.208333333336</v>
      </c>
      <c r="O137">
        <v>1363064400</v>
      </c>
      <c r="P137" t="b">
        <v>0</v>
      </c>
      <c r="Q137" t="b">
        <v>1</v>
      </c>
      <c r="R137" t="str" cm="1">
        <f t="array" ref="R137:S137">_xlfn.TEXTSPLIT(T137, "/")</f>
        <v>theater</v>
      </c>
      <c r="S137" t="str">
        <v>plays</v>
      </c>
      <c r="T137" t="s">
        <v>33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9"/>
        <v>3</v>
      </c>
      <c r="G138" t="s">
        <v>74</v>
      </c>
      <c r="H138">
        <f t="shared" si="8"/>
        <v>46.91</v>
      </c>
      <c r="I138">
        <v>58</v>
      </c>
      <c r="J138" t="s">
        <v>21</v>
      </c>
      <c r="K138" t="s">
        <v>22</v>
      </c>
      <c r="L138" s="7">
        <f t="shared" si="10"/>
        <v>41797.208333333336</v>
      </c>
      <c r="M138">
        <v>1402117200</v>
      </c>
      <c r="N138" s="8">
        <f t="shared" si="11"/>
        <v>41809.208333333336</v>
      </c>
      <c r="O138">
        <v>1403154000</v>
      </c>
      <c r="P138" t="b">
        <v>0</v>
      </c>
      <c r="Q138" t="b">
        <v>1</v>
      </c>
      <c r="R138" t="str" cm="1">
        <f t="array" ref="R138:S138">_xlfn.TEXTSPLIT(T138, "/")</f>
        <v>film &amp; video</v>
      </c>
      <c r="S138" t="str">
        <v>drama</v>
      </c>
      <c r="T138" t="s">
        <v>53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9"/>
        <v>262</v>
      </c>
      <c r="G139" t="s">
        <v>20</v>
      </c>
      <c r="H139">
        <f t="shared" si="8"/>
        <v>94.24</v>
      </c>
      <c r="I139">
        <v>50</v>
      </c>
      <c r="J139" t="s">
        <v>21</v>
      </c>
      <c r="K139" t="s">
        <v>22</v>
      </c>
      <c r="L139" s="7">
        <f t="shared" si="10"/>
        <v>40457.208333333336</v>
      </c>
      <c r="M139">
        <v>1286341200</v>
      </c>
      <c r="N139" s="8">
        <f t="shared" si="11"/>
        <v>40463.208333333336</v>
      </c>
      <c r="O139">
        <v>1286859600</v>
      </c>
      <c r="P139" t="b">
        <v>0</v>
      </c>
      <c r="Q139" t="b">
        <v>0</v>
      </c>
      <c r="R139" t="str" cm="1">
        <f t="array" ref="R139:S139">_xlfn.TEXTSPLIT(T139, "/")</f>
        <v>publishing</v>
      </c>
      <c r="S139" t="str">
        <v>nonfiction</v>
      </c>
      <c r="T139" t="s">
        <v>68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9"/>
        <v>96</v>
      </c>
      <c r="G140" t="s">
        <v>14</v>
      </c>
      <c r="H140">
        <f t="shared" si="8"/>
        <v>80.14</v>
      </c>
      <c r="I140">
        <v>115</v>
      </c>
      <c r="J140" t="s">
        <v>21</v>
      </c>
      <c r="K140" t="s">
        <v>22</v>
      </c>
      <c r="L140" s="7">
        <f t="shared" si="10"/>
        <v>41180.208333333336</v>
      </c>
      <c r="M140">
        <v>1348808400</v>
      </c>
      <c r="N140" s="8">
        <f t="shared" si="11"/>
        <v>41186.208333333336</v>
      </c>
      <c r="O140">
        <v>1349326800</v>
      </c>
      <c r="P140" t="b">
        <v>0</v>
      </c>
      <c r="Q140" t="b">
        <v>0</v>
      </c>
      <c r="R140" t="str" cm="1">
        <f t="array" ref="R140:S140">_xlfn.TEXTSPLIT(T140, "/")</f>
        <v>games</v>
      </c>
      <c r="S140" t="str">
        <v>mobile games</v>
      </c>
      <c r="T140" t="s">
        <v>292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9"/>
        <v>21</v>
      </c>
      <c r="G141" t="s">
        <v>14</v>
      </c>
      <c r="H141">
        <f t="shared" si="8"/>
        <v>59.04</v>
      </c>
      <c r="I141">
        <v>326</v>
      </c>
      <c r="J141" t="s">
        <v>21</v>
      </c>
      <c r="K141" t="s">
        <v>22</v>
      </c>
      <c r="L141" s="7">
        <f t="shared" si="10"/>
        <v>42115.208333333328</v>
      </c>
      <c r="M141">
        <v>1429592400</v>
      </c>
      <c r="N141" s="8">
        <f t="shared" si="11"/>
        <v>42131.208333333328</v>
      </c>
      <c r="O141">
        <v>1430974800</v>
      </c>
      <c r="P141" t="b">
        <v>0</v>
      </c>
      <c r="Q141" t="b">
        <v>1</v>
      </c>
      <c r="R141" t="str" cm="1">
        <f t="array" ref="R141:S141">_xlfn.TEXTSPLIT(T141, "/")</f>
        <v>technology</v>
      </c>
      <c r="S141" t="str">
        <v>wearables</v>
      </c>
      <c r="T141" t="s">
        <v>65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9"/>
        <v>223</v>
      </c>
      <c r="G142" t="s">
        <v>20</v>
      </c>
      <c r="H142">
        <f t="shared" si="8"/>
        <v>65.989999999999995</v>
      </c>
      <c r="I142">
        <v>186</v>
      </c>
      <c r="J142" t="s">
        <v>21</v>
      </c>
      <c r="K142" t="s">
        <v>22</v>
      </c>
      <c r="L142" s="7">
        <f t="shared" si="10"/>
        <v>43156.25</v>
      </c>
      <c r="M142">
        <v>1519538400</v>
      </c>
      <c r="N142" s="8">
        <f t="shared" si="11"/>
        <v>43161.25</v>
      </c>
      <c r="O142">
        <v>1519970400</v>
      </c>
      <c r="P142" t="b">
        <v>0</v>
      </c>
      <c r="Q142" t="b">
        <v>0</v>
      </c>
      <c r="R142" t="str" cm="1">
        <f t="array" ref="R142:S142">_xlfn.TEXTSPLIT(T142, "/")</f>
        <v>film &amp; video</v>
      </c>
      <c r="S142" t="str">
        <v>documentary</v>
      </c>
      <c r="T142" t="s">
        <v>42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9"/>
        <v>102</v>
      </c>
      <c r="G143" t="s">
        <v>20</v>
      </c>
      <c r="H143">
        <f t="shared" si="8"/>
        <v>60.99</v>
      </c>
      <c r="I143">
        <v>1071</v>
      </c>
      <c r="J143" t="s">
        <v>21</v>
      </c>
      <c r="K143" t="s">
        <v>22</v>
      </c>
      <c r="L143" s="7">
        <f t="shared" si="10"/>
        <v>42167.208333333328</v>
      </c>
      <c r="M143">
        <v>1434085200</v>
      </c>
      <c r="N143" s="8">
        <f t="shared" si="11"/>
        <v>42173.208333333328</v>
      </c>
      <c r="O143">
        <v>1434603600</v>
      </c>
      <c r="P143" t="b">
        <v>0</v>
      </c>
      <c r="Q143" t="b">
        <v>0</v>
      </c>
      <c r="R143" t="str" cm="1">
        <f t="array" ref="R143:S143">_xlfn.TEXTSPLIT(T143, "/")</f>
        <v>technology</v>
      </c>
      <c r="S143" t="str">
        <v>web</v>
      </c>
      <c r="T143" t="s">
        <v>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9"/>
        <v>230</v>
      </c>
      <c r="G144" t="s">
        <v>20</v>
      </c>
      <c r="H144">
        <f t="shared" si="8"/>
        <v>98.31</v>
      </c>
      <c r="I144">
        <v>117</v>
      </c>
      <c r="J144" t="s">
        <v>21</v>
      </c>
      <c r="K144" t="s">
        <v>22</v>
      </c>
      <c r="L144" s="7">
        <f t="shared" si="10"/>
        <v>41005.208333333336</v>
      </c>
      <c r="M144">
        <v>1333688400</v>
      </c>
      <c r="N144" s="8">
        <f t="shared" si="11"/>
        <v>41046.208333333336</v>
      </c>
      <c r="O144">
        <v>1337230800</v>
      </c>
      <c r="P144" t="b">
        <v>0</v>
      </c>
      <c r="Q144" t="b">
        <v>0</v>
      </c>
      <c r="R144" t="str" cm="1">
        <f t="array" ref="R144:S144">_xlfn.TEXTSPLIT(T144, "/")</f>
        <v>technology</v>
      </c>
      <c r="S144" t="str">
        <v>web</v>
      </c>
      <c r="T144" t="s">
        <v>28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9"/>
        <v>136</v>
      </c>
      <c r="G145" t="s">
        <v>20</v>
      </c>
      <c r="H145">
        <f t="shared" si="8"/>
        <v>104.6</v>
      </c>
      <c r="I145">
        <v>70</v>
      </c>
      <c r="J145" t="s">
        <v>21</v>
      </c>
      <c r="K145" t="s">
        <v>22</v>
      </c>
      <c r="L145" s="7">
        <f t="shared" si="10"/>
        <v>40357.208333333336</v>
      </c>
      <c r="M145">
        <v>1277701200</v>
      </c>
      <c r="N145" s="8">
        <f t="shared" si="11"/>
        <v>40377.208333333336</v>
      </c>
      <c r="O145">
        <v>1279429200</v>
      </c>
      <c r="P145" t="b">
        <v>0</v>
      </c>
      <c r="Q145" t="b">
        <v>0</v>
      </c>
      <c r="R145" t="str" cm="1">
        <f t="array" ref="R145:S145">_xlfn.TEXTSPLIT(T145, "/")</f>
        <v>music</v>
      </c>
      <c r="S145" t="str">
        <v>indie rock</v>
      </c>
      <c r="T145" t="s">
        <v>60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9"/>
        <v>129</v>
      </c>
      <c r="G146" t="s">
        <v>20</v>
      </c>
      <c r="H146">
        <f t="shared" si="8"/>
        <v>86.07</v>
      </c>
      <c r="I146">
        <v>135</v>
      </c>
      <c r="J146" t="s">
        <v>21</v>
      </c>
      <c r="K146" t="s">
        <v>22</v>
      </c>
      <c r="L146" s="7">
        <f t="shared" si="10"/>
        <v>43633.208333333328</v>
      </c>
      <c r="M146">
        <v>1560747600</v>
      </c>
      <c r="N146" s="8">
        <f t="shared" si="11"/>
        <v>43641.208333333328</v>
      </c>
      <c r="O146">
        <v>1561438800</v>
      </c>
      <c r="P146" t="b">
        <v>0</v>
      </c>
      <c r="Q146" t="b">
        <v>0</v>
      </c>
      <c r="R146" t="str" cm="1">
        <f t="array" ref="R146:S146">_xlfn.TEXTSPLIT(T146, "/")</f>
        <v>theater</v>
      </c>
      <c r="S146" t="str">
        <v>plays</v>
      </c>
      <c r="T146" t="s">
        <v>33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9"/>
        <v>237</v>
      </c>
      <c r="G147" t="s">
        <v>20</v>
      </c>
      <c r="H147">
        <f t="shared" si="8"/>
        <v>76.989999999999995</v>
      </c>
      <c r="I147">
        <v>768</v>
      </c>
      <c r="J147" t="s">
        <v>98</v>
      </c>
      <c r="K147" t="s">
        <v>99</v>
      </c>
      <c r="L147" s="7">
        <f t="shared" si="10"/>
        <v>41889.208333333336</v>
      </c>
      <c r="M147">
        <v>1410066000</v>
      </c>
      <c r="N147" s="8">
        <f t="shared" si="11"/>
        <v>41894.208333333336</v>
      </c>
      <c r="O147">
        <v>1410498000</v>
      </c>
      <c r="P147" t="b">
        <v>0</v>
      </c>
      <c r="Q147" t="b">
        <v>0</v>
      </c>
      <c r="R147" t="str" cm="1">
        <f t="array" ref="R147:S147">_xlfn.TEXTSPLIT(T147, "/")</f>
        <v>technology</v>
      </c>
      <c r="S147" t="str">
        <v>wearables</v>
      </c>
      <c r="T147" t="s">
        <v>65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9"/>
        <v>17</v>
      </c>
      <c r="G148" t="s">
        <v>74</v>
      </c>
      <c r="H148">
        <f t="shared" si="8"/>
        <v>29.76</v>
      </c>
      <c r="I148">
        <v>51</v>
      </c>
      <c r="J148" t="s">
        <v>21</v>
      </c>
      <c r="K148" t="s">
        <v>22</v>
      </c>
      <c r="L148" s="7">
        <f t="shared" si="10"/>
        <v>40855.25</v>
      </c>
      <c r="M148">
        <v>1320732000</v>
      </c>
      <c r="N148" s="8">
        <f t="shared" si="11"/>
        <v>40875.25</v>
      </c>
      <c r="O148">
        <v>1322460000</v>
      </c>
      <c r="P148" t="b">
        <v>0</v>
      </c>
      <c r="Q148" t="b">
        <v>0</v>
      </c>
      <c r="R148" t="str" cm="1">
        <f t="array" ref="R148:S148">_xlfn.TEXTSPLIT(T148, "/")</f>
        <v>theater</v>
      </c>
      <c r="S148" t="str">
        <v>plays</v>
      </c>
      <c r="T148" t="s">
        <v>33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9"/>
        <v>112</v>
      </c>
      <c r="G149" t="s">
        <v>20</v>
      </c>
      <c r="H149">
        <f t="shared" si="8"/>
        <v>46.92</v>
      </c>
      <c r="I149">
        <v>199</v>
      </c>
      <c r="J149" t="s">
        <v>21</v>
      </c>
      <c r="K149" t="s">
        <v>22</v>
      </c>
      <c r="L149" s="7">
        <f t="shared" si="10"/>
        <v>42534.208333333328</v>
      </c>
      <c r="M149">
        <v>1465794000</v>
      </c>
      <c r="N149" s="8">
        <f t="shared" si="11"/>
        <v>42540.208333333328</v>
      </c>
      <c r="O149">
        <v>1466312400</v>
      </c>
      <c r="P149" t="b">
        <v>0</v>
      </c>
      <c r="Q149" t="b">
        <v>1</v>
      </c>
      <c r="R149" t="str" cm="1">
        <f t="array" ref="R149:S149">_xlfn.TEXTSPLIT(T149, "/")</f>
        <v>theater</v>
      </c>
      <c r="S149" t="str">
        <v>plays</v>
      </c>
      <c r="T149" t="s">
        <v>33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9"/>
        <v>121</v>
      </c>
      <c r="G150" t="s">
        <v>20</v>
      </c>
      <c r="H150">
        <f t="shared" si="8"/>
        <v>105.19</v>
      </c>
      <c r="I150">
        <v>107</v>
      </c>
      <c r="J150" t="s">
        <v>21</v>
      </c>
      <c r="K150" t="s">
        <v>22</v>
      </c>
      <c r="L150" s="7">
        <f t="shared" si="10"/>
        <v>42941.208333333328</v>
      </c>
      <c r="M150">
        <v>1500958800</v>
      </c>
      <c r="N150" s="8">
        <f t="shared" si="11"/>
        <v>42950.208333333328</v>
      </c>
      <c r="O150">
        <v>1501736400</v>
      </c>
      <c r="P150" t="b">
        <v>0</v>
      </c>
      <c r="Q150" t="b">
        <v>0</v>
      </c>
      <c r="R150" t="str" cm="1">
        <f t="array" ref="R150:S150">_xlfn.TEXTSPLIT(T150, "/")</f>
        <v>technology</v>
      </c>
      <c r="S150" t="str">
        <v>wearables</v>
      </c>
      <c r="T150" t="s">
        <v>65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9"/>
        <v>220</v>
      </c>
      <c r="G151" t="s">
        <v>20</v>
      </c>
      <c r="H151">
        <f t="shared" si="8"/>
        <v>69.91</v>
      </c>
      <c r="I151">
        <v>195</v>
      </c>
      <c r="J151" t="s">
        <v>21</v>
      </c>
      <c r="K151" t="s">
        <v>22</v>
      </c>
      <c r="L151" s="7">
        <f t="shared" si="10"/>
        <v>41275.25</v>
      </c>
      <c r="M151">
        <v>1357020000</v>
      </c>
      <c r="N151" s="8">
        <f t="shared" si="11"/>
        <v>41327.25</v>
      </c>
      <c r="O151">
        <v>1361512800</v>
      </c>
      <c r="P151" t="b">
        <v>0</v>
      </c>
      <c r="Q151" t="b">
        <v>0</v>
      </c>
      <c r="R151" t="str" cm="1">
        <f t="array" ref="R151:S151">_xlfn.TEXTSPLIT(T151, "/")</f>
        <v>music</v>
      </c>
      <c r="S151" t="str">
        <v>indie rock</v>
      </c>
      <c r="T151" t="s">
        <v>60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9"/>
        <v>1</v>
      </c>
      <c r="G152" t="s">
        <v>14</v>
      </c>
      <c r="H152">
        <f t="shared" si="8"/>
        <v>1</v>
      </c>
      <c r="I152">
        <v>1</v>
      </c>
      <c r="J152" t="s">
        <v>21</v>
      </c>
      <c r="K152" t="s">
        <v>22</v>
      </c>
      <c r="L152" s="7">
        <f t="shared" si="10"/>
        <v>43450.25</v>
      </c>
      <c r="M152">
        <v>1544940000</v>
      </c>
      <c r="N152" s="8">
        <f t="shared" si="11"/>
        <v>43451.25</v>
      </c>
      <c r="O152">
        <v>1545026400</v>
      </c>
      <c r="P152" t="b">
        <v>0</v>
      </c>
      <c r="Q152" t="b">
        <v>0</v>
      </c>
      <c r="R152" t="str" cm="1">
        <f t="array" ref="R152:S152">_xlfn.TEXTSPLIT(T152, "/")</f>
        <v>music</v>
      </c>
      <c r="S152" t="str">
        <v>rock</v>
      </c>
      <c r="T152" t="s">
        <v>23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9"/>
        <v>64</v>
      </c>
      <c r="G153" t="s">
        <v>14</v>
      </c>
      <c r="H153">
        <f t="shared" si="8"/>
        <v>60.01</v>
      </c>
      <c r="I153">
        <v>1467</v>
      </c>
      <c r="J153" t="s">
        <v>21</v>
      </c>
      <c r="K153" t="s">
        <v>22</v>
      </c>
      <c r="L153" s="7">
        <f t="shared" si="10"/>
        <v>41799.208333333336</v>
      </c>
      <c r="M153">
        <v>1402290000</v>
      </c>
      <c r="N153" s="8">
        <f t="shared" si="11"/>
        <v>41850.208333333336</v>
      </c>
      <c r="O153">
        <v>1406696400</v>
      </c>
      <c r="P153" t="b">
        <v>0</v>
      </c>
      <c r="Q153" t="b">
        <v>0</v>
      </c>
      <c r="R153" t="str" cm="1">
        <f t="array" ref="R153:S153">_xlfn.TEXTSPLIT(T153, "/")</f>
        <v>music</v>
      </c>
      <c r="S153" t="str">
        <v>electric music</v>
      </c>
      <c r="T153" t="s">
        <v>50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9"/>
        <v>423</v>
      </c>
      <c r="G154" t="s">
        <v>20</v>
      </c>
      <c r="H154">
        <f t="shared" si="8"/>
        <v>52.01</v>
      </c>
      <c r="I154">
        <v>3376</v>
      </c>
      <c r="J154" t="s">
        <v>21</v>
      </c>
      <c r="K154" t="s">
        <v>22</v>
      </c>
      <c r="L154" s="7">
        <f t="shared" si="10"/>
        <v>42783.25</v>
      </c>
      <c r="M154">
        <v>1487311200</v>
      </c>
      <c r="N154" s="8">
        <f t="shared" si="11"/>
        <v>42790.25</v>
      </c>
      <c r="O154">
        <v>1487916000</v>
      </c>
      <c r="P154" t="b">
        <v>0</v>
      </c>
      <c r="Q154" t="b">
        <v>0</v>
      </c>
      <c r="R154" t="str" cm="1">
        <f t="array" ref="R154:S154">_xlfn.TEXTSPLIT(T154, "/")</f>
        <v>music</v>
      </c>
      <c r="S154" t="str">
        <v>indie rock</v>
      </c>
      <c r="T154" t="s">
        <v>60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9"/>
        <v>93</v>
      </c>
      <c r="G155" t="s">
        <v>14</v>
      </c>
      <c r="H155">
        <f t="shared" si="8"/>
        <v>31</v>
      </c>
      <c r="I155">
        <v>5681</v>
      </c>
      <c r="J155" t="s">
        <v>21</v>
      </c>
      <c r="K155" t="s">
        <v>22</v>
      </c>
      <c r="L155" s="7">
        <f t="shared" si="10"/>
        <v>41201.208333333336</v>
      </c>
      <c r="M155">
        <v>1350622800</v>
      </c>
      <c r="N155" s="8">
        <f t="shared" si="11"/>
        <v>41207.208333333336</v>
      </c>
      <c r="O155">
        <v>1351141200</v>
      </c>
      <c r="P155" t="b">
        <v>0</v>
      </c>
      <c r="Q155" t="b">
        <v>0</v>
      </c>
      <c r="R155" t="str" cm="1">
        <f t="array" ref="R155:S155">_xlfn.TEXTSPLIT(T155, "/")</f>
        <v>theater</v>
      </c>
      <c r="S155" t="str">
        <v>plays</v>
      </c>
      <c r="T155" t="s">
        <v>33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9"/>
        <v>59</v>
      </c>
      <c r="G156" t="s">
        <v>14</v>
      </c>
      <c r="H156">
        <f t="shared" si="8"/>
        <v>95.04</v>
      </c>
      <c r="I156">
        <v>1059</v>
      </c>
      <c r="J156" t="s">
        <v>21</v>
      </c>
      <c r="K156" t="s">
        <v>22</v>
      </c>
      <c r="L156" s="7">
        <f t="shared" si="10"/>
        <v>42502.208333333328</v>
      </c>
      <c r="M156">
        <v>1463029200</v>
      </c>
      <c r="N156" s="8">
        <f t="shared" si="11"/>
        <v>42525.208333333328</v>
      </c>
      <c r="O156">
        <v>1465016400</v>
      </c>
      <c r="P156" t="b">
        <v>0</v>
      </c>
      <c r="Q156" t="b">
        <v>1</v>
      </c>
      <c r="R156" t="str" cm="1">
        <f t="array" ref="R156:S156">_xlfn.TEXTSPLIT(T156, "/")</f>
        <v>music</v>
      </c>
      <c r="S156" t="str">
        <v>indie rock</v>
      </c>
      <c r="T156" t="s">
        <v>60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9"/>
        <v>65</v>
      </c>
      <c r="G157" t="s">
        <v>14</v>
      </c>
      <c r="H157">
        <f t="shared" si="8"/>
        <v>75.97</v>
      </c>
      <c r="I157">
        <v>1194</v>
      </c>
      <c r="J157" t="s">
        <v>21</v>
      </c>
      <c r="K157" t="s">
        <v>22</v>
      </c>
      <c r="L157" s="7">
        <f t="shared" si="10"/>
        <v>40262.208333333336</v>
      </c>
      <c r="M157">
        <v>1269493200</v>
      </c>
      <c r="N157" s="8">
        <f t="shared" si="11"/>
        <v>40277.208333333336</v>
      </c>
      <c r="O157">
        <v>1270789200</v>
      </c>
      <c r="P157" t="b">
        <v>0</v>
      </c>
      <c r="Q157" t="b">
        <v>0</v>
      </c>
      <c r="R157" t="str" cm="1">
        <f t="array" ref="R157:S157">_xlfn.TEXTSPLIT(T157, "/")</f>
        <v>theater</v>
      </c>
      <c r="S157" t="str">
        <v>plays</v>
      </c>
      <c r="T157" t="s">
        <v>33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9"/>
        <v>74</v>
      </c>
      <c r="G158" t="s">
        <v>74</v>
      </c>
      <c r="H158">
        <f t="shared" si="8"/>
        <v>71.010000000000005</v>
      </c>
      <c r="I158">
        <v>379</v>
      </c>
      <c r="J158" t="s">
        <v>26</v>
      </c>
      <c r="K158" t="s">
        <v>27</v>
      </c>
      <c r="L158" s="7">
        <f t="shared" si="10"/>
        <v>43743.208333333328</v>
      </c>
      <c r="M158">
        <v>1570251600</v>
      </c>
      <c r="N158" s="8">
        <f t="shared" si="11"/>
        <v>43767.208333333328</v>
      </c>
      <c r="O158">
        <v>1572325200</v>
      </c>
      <c r="P158" t="b">
        <v>0</v>
      </c>
      <c r="Q158" t="b">
        <v>0</v>
      </c>
      <c r="R158" t="str" cm="1">
        <f t="array" ref="R158:S158">_xlfn.TEXTSPLIT(T158, "/")</f>
        <v>music</v>
      </c>
      <c r="S158" t="str">
        <v>rock</v>
      </c>
      <c r="T158" t="s">
        <v>23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9"/>
        <v>53</v>
      </c>
      <c r="G159" t="s">
        <v>14</v>
      </c>
      <c r="H159">
        <f t="shared" si="8"/>
        <v>73.73</v>
      </c>
      <c r="I159">
        <v>30</v>
      </c>
      <c r="J159" t="s">
        <v>26</v>
      </c>
      <c r="K159" t="s">
        <v>27</v>
      </c>
      <c r="L159" s="7">
        <f t="shared" si="10"/>
        <v>41638.25</v>
      </c>
      <c r="M159">
        <v>1388383200</v>
      </c>
      <c r="N159" s="8">
        <f t="shared" si="11"/>
        <v>41650.25</v>
      </c>
      <c r="O159">
        <v>1389420000</v>
      </c>
      <c r="P159" t="b">
        <v>0</v>
      </c>
      <c r="Q159" t="b">
        <v>0</v>
      </c>
      <c r="R159" t="str" cm="1">
        <f t="array" ref="R159:S159">_xlfn.TEXTSPLIT(T159, "/")</f>
        <v>photography</v>
      </c>
      <c r="S159" t="str">
        <v>photography books</v>
      </c>
      <c r="T159" t="s">
        <v>122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9"/>
        <v>221</v>
      </c>
      <c r="G160" t="s">
        <v>20</v>
      </c>
      <c r="H160">
        <f t="shared" si="8"/>
        <v>113.17</v>
      </c>
      <c r="I160">
        <v>41</v>
      </c>
      <c r="J160" t="s">
        <v>21</v>
      </c>
      <c r="K160" t="s">
        <v>22</v>
      </c>
      <c r="L160" s="7">
        <f t="shared" si="10"/>
        <v>42346.25</v>
      </c>
      <c r="M160">
        <v>1449554400</v>
      </c>
      <c r="N160" s="8">
        <f t="shared" si="11"/>
        <v>42347.25</v>
      </c>
      <c r="O160">
        <v>1449640800</v>
      </c>
      <c r="P160" t="b">
        <v>0</v>
      </c>
      <c r="Q160" t="b">
        <v>0</v>
      </c>
      <c r="R160" t="str" cm="1">
        <f t="array" ref="R160:S160">_xlfn.TEXTSPLIT(T160, "/")</f>
        <v>music</v>
      </c>
      <c r="S160" t="str">
        <v>rock</v>
      </c>
      <c r="T160" t="s">
        <v>23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9"/>
        <v>100</v>
      </c>
      <c r="G161" t="s">
        <v>20</v>
      </c>
      <c r="H161">
        <f t="shared" si="8"/>
        <v>105.01</v>
      </c>
      <c r="I161">
        <v>1821</v>
      </c>
      <c r="J161" t="s">
        <v>21</v>
      </c>
      <c r="K161" t="s">
        <v>22</v>
      </c>
      <c r="L161" s="7">
        <f t="shared" si="10"/>
        <v>43551.208333333328</v>
      </c>
      <c r="M161">
        <v>1553662800</v>
      </c>
      <c r="N161" s="8">
        <f t="shared" si="11"/>
        <v>43569.208333333328</v>
      </c>
      <c r="O161">
        <v>1555218000</v>
      </c>
      <c r="P161" t="b">
        <v>0</v>
      </c>
      <c r="Q161" t="b">
        <v>1</v>
      </c>
      <c r="R161" t="str" cm="1">
        <f t="array" ref="R161:S161">_xlfn.TEXTSPLIT(T161, "/")</f>
        <v>theater</v>
      </c>
      <c r="S161" t="str">
        <v>plays</v>
      </c>
      <c r="T161" t="s">
        <v>33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9"/>
        <v>162</v>
      </c>
      <c r="G162" t="s">
        <v>20</v>
      </c>
      <c r="H162">
        <f t="shared" si="8"/>
        <v>79.180000000000007</v>
      </c>
      <c r="I162">
        <v>164</v>
      </c>
      <c r="J162" t="s">
        <v>21</v>
      </c>
      <c r="K162" t="s">
        <v>22</v>
      </c>
      <c r="L162" s="7">
        <f t="shared" si="10"/>
        <v>43582.208333333328</v>
      </c>
      <c r="M162">
        <v>1556341200</v>
      </c>
      <c r="N162" s="8">
        <f t="shared" si="11"/>
        <v>43598.208333333328</v>
      </c>
      <c r="O162">
        <v>1557723600</v>
      </c>
      <c r="P162" t="b">
        <v>0</v>
      </c>
      <c r="Q162" t="b">
        <v>0</v>
      </c>
      <c r="R162" t="str" cm="1">
        <f t="array" ref="R162:S162">_xlfn.TEXTSPLIT(T162, "/")</f>
        <v>technology</v>
      </c>
      <c r="S162" t="str">
        <v>wearables</v>
      </c>
      <c r="T162" t="s">
        <v>65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9"/>
        <v>78</v>
      </c>
      <c r="G163" t="s">
        <v>14</v>
      </c>
      <c r="H163">
        <f t="shared" si="8"/>
        <v>57.33</v>
      </c>
      <c r="I163">
        <v>75</v>
      </c>
      <c r="J163" t="s">
        <v>21</v>
      </c>
      <c r="K163" t="s">
        <v>22</v>
      </c>
      <c r="L163" s="7">
        <f t="shared" si="10"/>
        <v>42270.208333333328</v>
      </c>
      <c r="M163">
        <v>1442984400</v>
      </c>
      <c r="N163" s="8">
        <f t="shared" si="11"/>
        <v>42276.208333333328</v>
      </c>
      <c r="O163">
        <v>1443502800</v>
      </c>
      <c r="P163" t="b">
        <v>0</v>
      </c>
      <c r="Q163" t="b">
        <v>1</v>
      </c>
      <c r="R163" t="str" cm="1">
        <f t="array" ref="R163:S163">_xlfn.TEXTSPLIT(T163, "/")</f>
        <v>technology</v>
      </c>
      <c r="S163" t="str">
        <v>web</v>
      </c>
      <c r="T163" t="s">
        <v>28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9"/>
        <v>150</v>
      </c>
      <c r="G164" t="s">
        <v>20</v>
      </c>
      <c r="H164">
        <f t="shared" si="8"/>
        <v>58.18</v>
      </c>
      <c r="I164">
        <v>157</v>
      </c>
      <c r="J164" t="s">
        <v>98</v>
      </c>
      <c r="K164" t="s">
        <v>99</v>
      </c>
      <c r="L164" s="7">
        <f t="shared" si="10"/>
        <v>43442.25</v>
      </c>
      <c r="M164">
        <v>1544248800</v>
      </c>
      <c r="N164" s="8">
        <f t="shared" si="11"/>
        <v>43472.25</v>
      </c>
      <c r="O164">
        <v>1546840800</v>
      </c>
      <c r="P164" t="b">
        <v>0</v>
      </c>
      <c r="Q164" t="b">
        <v>0</v>
      </c>
      <c r="R164" t="str" cm="1">
        <f t="array" ref="R164:S164">_xlfn.TEXTSPLIT(T164, "/")</f>
        <v>music</v>
      </c>
      <c r="S164" t="str">
        <v>rock</v>
      </c>
      <c r="T164" t="s">
        <v>23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9"/>
        <v>253</v>
      </c>
      <c r="G165" t="s">
        <v>20</v>
      </c>
      <c r="H165">
        <f t="shared" si="8"/>
        <v>36.03</v>
      </c>
      <c r="I165">
        <v>246</v>
      </c>
      <c r="J165" t="s">
        <v>21</v>
      </c>
      <c r="K165" t="s">
        <v>22</v>
      </c>
      <c r="L165" s="7">
        <f t="shared" si="10"/>
        <v>43028.208333333328</v>
      </c>
      <c r="M165">
        <v>1508475600</v>
      </c>
      <c r="N165" s="8">
        <f t="shared" si="11"/>
        <v>43077.25</v>
      </c>
      <c r="O165">
        <v>1512712800</v>
      </c>
      <c r="P165" t="b">
        <v>0</v>
      </c>
      <c r="Q165" t="b">
        <v>1</v>
      </c>
      <c r="R165" t="str" cm="1">
        <f t="array" ref="R165:S165">_xlfn.TEXTSPLIT(T165, "/")</f>
        <v>photography</v>
      </c>
      <c r="S165" t="str">
        <v>photography books</v>
      </c>
      <c r="T165" t="s">
        <v>122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9"/>
        <v>100</v>
      </c>
      <c r="G166" t="s">
        <v>20</v>
      </c>
      <c r="H166">
        <f t="shared" si="8"/>
        <v>107.99</v>
      </c>
      <c r="I166">
        <v>1396</v>
      </c>
      <c r="J166" t="s">
        <v>21</v>
      </c>
      <c r="K166" t="s">
        <v>22</v>
      </c>
      <c r="L166" s="7">
        <f t="shared" si="10"/>
        <v>43016.208333333328</v>
      </c>
      <c r="M166">
        <v>1507438800</v>
      </c>
      <c r="N166" s="8">
        <f t="shared" si="11"/>
        <v>43017.208333333328</v>
      </c>
      <c r="O166">
        <v>1507525200</v>
      </c>
      <c r="P166" t="b">
        <v>0</v>
      </c>
      <c r="Q166" t="b">
        <v>0</v>
      </c>
      <c r="R166" t="str" cm="1">
        <f t="array" ref="R166:S166">_xlfn.TEXTSPLIT(T166, "/")</f>
        <v>theater</v>
      </c>
      <c r="S166" t="str">
        <v>plays</v>
      </c>
      <c r="T166" t="s">
        <v>33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9"/>
        <v>122</v>
      </c>
      <c r="G167" t="s">
        <v>20</v>
      </c>
      <c r="H167">
        <f t="shared" si="8"/>
        <v>44.01</v>
      </c>
      <c r="I167">
        <v>2506</v>
      </c>
      <c r="J167" t="s">
        <v>21</v>
      </c>
      <c r="K167" t="s">
        <v>22</v>
      </c>
      <c r="L167" s="7">
        <f t="shared" si="10"/>
        <v>42948.208333333328</v>
      </c>
      <c r="M167">
        <v>1501563600</v>
      </c>
      <c r="N167" s="8">
        <f t="shared" si="11"/>
        <v>42980.208333333328</v>
      </c>
      <c r="O167">
        <v>1504328400</v>
      </c>
      <c r="P167" t="b">
        <v>0</v>
      </c>
      <c r="Q167" t="b">
        <v>0</v>
      </c>
      <c r="R167" t="str" cm="1">
        <f t="array" ref="R167:S167">_xlfn.TEXTSPLIT(T167, "/")</f>
        <v>technology</v>
      </c>
      <c r="S167" t="str">
        <v>web</v>
      </c>
      <c r="T167" t="s">
        <v>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9"/>
        <v>137</v>
      </c>
      <c r="G168" t="s">
        <v>20</v>
      </c>
      <c r="H168">
        <f t="shared" si="8"/>
        <v>55.08</v>
      </c>
      <c r="I168">
        <v>244</v>
      </c>
      <c r="J168" t="s">
        <v>21</v>
      </c>
      <c r="K168" t="s">
        <v>22</v>
      </c>
      <c r="L168" s="7">
        <f t="shared" si="10"/>
        <v>40534.25</v>
      </c>
      <c r="M168">
        <v>1292997600</v>
      </c>
      <c r="N168" s="8">
        <f t="shared" si="11"/>
        <v>40538.25</v>
      </c>
      <c r="O168">
        <v>1293343200</v>
      </c>
      <c r="P168" t="b">
        <v>0</v>
      </c>
      <c r="Q168" t="b">
        <v>0</v>
      </c>
      <c r="R168" t="str" cm="1">
        <f t="array" ref="R168:S168">_xlfn.TEXTSPLIT(T168, "/")</f>
        <v>photography</v>
      </c>
      <c r="S168" t="str">
        <v>photography books</v>
      </c>
      <c r="T168" t="s">
        <v>122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9"/>
        <v>416</v>
      </c>
      <c r="G169" t="s">
        <v>20</v>
      </c>
      <c r="H169">
        <f t="shared" si="8"/>
        <v>74</v>
      </c>
      <c r="I169">
        <v>146</v>
      </c>
      <c r="J169" t="s">
        <v>26</v>
      </c>
      <c r="K169" t="s">
        <v>27</v>
      </c>
      <c r="L169" s="7">
        <f t="shared" si="10"/>
        <v>41435.208333333336</v>
      </c>
      <c r="M169">
        <v>1370840400</v>
      </c>
      <c r="N169" s="8">
        <f t="shared" si="11"/>
        <v>41445.208333333336</v>
      </c>
      <c r="O169">
        <v>1371704400</v>
      </c>
      <c r="P169" t="b">
        <v>0</v>
      </c>
      <c r="Q169" t="b">
        <v>0</v>
      </c>
      <c r="R169" t="str" cm="1">
        <f t="array" ref="R169:S169">_xlfn.TEXTSPLIT(T169, "/")</f>
        <v>theater</v>
      </c>
      <c r="S169" t="str">
        <v>plays</v>
      </c>
      <c r="T169" t="s">
        <v>33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9"/>
        <v>31</v>
      </c>
      <c r="G170" t="s">
        <v>14</v>
      </c>
      <c r="H170">
        <f t="shared" si="8"/>
        <v>42</v>
      </c>
      <c r="I170">
        <v>955</v>
      </c>
      <c r="J170" t="s">
        <v>36</v>
      </c>
      <c r="K170" t="s">
        <v>37</v>
      </c>
      <c r="L170" s="7">
        <f t="shared" si="10"/>
        <v>43518.25</v>
      </c>
      <c r="M170">
        <v>1550815200</v>
      </c>
      <c r="N170" s="8">
        <f t="shared" si="11"/>
        <v>43541.208333333328</v>
      </c>
      <c r="O170">
        <v>1552798800</v>
      </c>
      <c r="P170" t="b">
        <v>0</v>
      </c>
      <c r="Q170" t="b">
        <v>1</v>
      </c>
      <c r="R170" t="str" cm="1">
        <f t="array" ref="R170:S170">_xlfn.TEXTSPLIT(T170, "/")</f>
        <v>music</v>
      </c>
      <c r="S170" t="str">
        <v>indie rock</v>
      </c>
      <c r="T170" t="s">
        <v>60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9"/>
        <v>424</v>
      </c>
      <c r="G171" t="s">
        <v>20</v>
      </c>
      <c r="H171">
        <f t="shared" si="8"/>
        <v>77.989999999999995</v>
      </c>
      <c r="I171">
        <v>1267</v>
      </c>
      <c r="J171" t="s">
        <v>21</v>
      </c>
      <c r="K171" t="s">
        <v>22</v>
      </c>
      <c r="L171" s="7">
        <f t="shared" si="10"/>
        <v>41077.208333333336</v>
      </c>
      <c r="M171">
        <v>1339909200</v>
      </c>
      <c r="N171" s="8">
        <f t="shared" si="11"/>
        <v>41105.208333333336</v>
      </c>
      <c r="O171">
        <v>1342328400</v>
      </c>
      <c r="P171" t="b">
        <v>0</v>
      </c>
      <c r="Q171" t="b">
        <v>1</v>
      </c>
      <c r="R171" t="str" cm="1">
        <f t="array" ref="R171:S171">_xlfn.TEXTSPLIT(T171, "/")</f>
        <v>film &amp; video</v>
      </c>
      <c r="S171" t="str">
        <v>shorts</v>
      </c>
      <c r="T171" t="s">
        <v>100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9"/>
        <v>3</v>
      </c>
      <c r="G172" t="s">
        <v>14</v>
      </c>
      <c r="H172">
        <f t="shared" si="8"/>
        <v>82.51</v>
      </c>
      <c r="I172">
        <v>67</v>
      </c>
      <c r="J172" t="s">
        <v>21</v>
      </c>
      <c r="K172" t="s">
        <v>22</v>
      </c>
      <c r="L172" s="7">
        <f t="shared" si="10"/>
        <v>42950.208333333328</v>
      </c>
      <c r="M172">
        <v>1501736400</v>
      </c>
      <c r="N172" s="8">
        <f t="shared" si="11"/>
        <v>42957.208333333328</v>
      </c>
      <c r="O172">
        <v>1502341200</v>
      </c>
      <c r="P172" t="b">
        <v>0</v>
      </c>
      <c r="Q172" t="b">
        <v>0</v>
      </c>
      <c r="R172" t="str" cm="1">
        <f t="array" ref="R172:S172">_xlfn.TEXTSPLIT(T172, "/")</f>
        <v>music</v>
      </c>
      <c r="S172" t="str">
        <v>indie rock</v>
      </c>
      <c r="T172" t="s">
        <v>60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9"/>
        <v>11</v>
      </c>
      <c r="G173" t="s">
        <v>14</v>
      </c>
      <c r="H173">
        <f t="shared" si="8"/>
        <v>104.2</v>
      </c>
      <c r="I173">
        <v>5</v>
      </c>
      <c r="J173" t="s">
        <v>21</v>
      </c>
      <c r="K173" t="s">
        <v>22</v>
      </c>
      <c r="L173" s="7">
        <f t="shared" si="10"/>
        <v>41718.208333333336</v>
      </c>
      <c r="M173">
        <v>1395291600</v>
      </c>
      <c r="N173" s="8">
        <f t="shared" si="11"/>
        <v>41740.208333333336</v>
      </c>
      <c r="O173">
        <v>1397192400</v>
      </c>
      <c r="P173" t="b">
        <v>0</v>
      </c>
      <c r="Q173" t="b">
        <v>0</v>
      </c>
      <c r="R173" t="str" cm="1">
        <f t="array" ref="R173:S173">_xlfn.TEXTSPLIT(T173, "/")</f>
        <v>publishing</v>
      </c>
      <c r="S173" t="str">
        <v>translations</v>
      </c>
      <c r="T173" t="s">
        <v>206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9"/>
        <v>83</v>
      </c>
      <c r="G174" t="s">
        <v>14</v>
      </c>
      <c r="H174">
        <f t="shared" si="8"/>
        <v>25.5</v>
      </c>
      <c r="I174">
        <v>26</v>
      </c>
      <c r="J174" t="s">
        <v>21</v>
      </c>
      <c r="K174" t="s">
        <v>22</v>
      </c>
      <c r="L174" s="7">
        <f t="shared" si="10"/>
        <v>41839.208333333336</v>
      </c>
      <c r="M174">
        <v>1405746000</v>
      </c>
      <c r="N174" s="8">
        <f t="shared" si="11"/>
        <v>41854.208333333336</v>
      </c>
      <c r="O174">
        <v>1407042000</v>
      </c>
      <c r="P174" t="b">
        <v>0</v>
      </c>
      <c r="Q174" t="b">
        <v>1</v>
      </c>
      <c r="R174" t="str" cm="1">
        <f t="array" ref="R174:S174">_xlfn.TEXTSPLIT(T174, "/")</f>
        <v>film &amp; video</v>
      </c>
      <c r="S174" t="str">
        <v>documentary</v>
      </c>
      <c r="T174" t="s">
        <v>42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9"/>
        <v>163</v>
      </c>
      <c r="G175" t="s">
        <v>20</v>
      </c>
      <c r="H175">
        <f t="shared" si="8"/>
        <v>100.98</v>
      </c>
      <c r="I175">
        <v>1561</v>
      </c>
      <c r="J175" t="s">
        <v>21</v>
      </c>
      <c r="K175" t="s">
        <v>22</v>
      </c>
      <c r="L175" s="7">
        <f t="shared" si="10"/>
        <v>41412.208333333336</v>
      </c>
      <c r="M175">
        <v>1368853200</v>
      </c>
      <c r="N175" s="8">
        <f t="shared" si="11"/>
        <v>41418.208333333336</v>
      </c>
      <c r="O175">
        <v>1369371600</v>
      </c>
      <c r="P175" t="b">
        <v>0</v>
      </c>
      <c r="Q175" t="b">
        <v>0</v>
      </c>
      <c r="R175" t="str" cm="1">
        <f t="array" ref="R175:S175">_xlfn.TEXTSPLIT(T175, "/")</f>
        <v>theater</v>
      </c>
      <c r="S175" t="str">
        <v>plays</v>
      </c>
      <c r="T175" t="s">
        <v>33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9"/>
        <v>895</v>
      </c>
      <c r="G176" t="s">
        <v>20</v>
      </c>
      <c r="H176">
        <f t="shared" si="8"/>
        <v>111.83</v>
      </c>
      <c r="I176">
        <v>48</v>
      </c>
      <c r="J176" t="s">
        <v>21</v>
      </c>
      <c r="K176" t="s">
        <v>22</v>
      </c>
      <c r="L176" s="7">
        <f t="shared" si="10"/>
        <v>42282.208333333328</v>
      </c>
      <c r="M176">
        <v>1444021200</v>
      </c>
      <c r="N176" s="8">
        <f t="shared" si="11"/>
        <v>42283.208333333328</v>
      </c>
      <c r="O176">
        <v>1444107600</v>
      </c>
      <c r="P176" t="b">
        <v>0</v>
      </c>
      <c r="Q176" t="b">
        <v>1</v>
      </c>
      <c r="R176" t="str" cm="1">
        <f t="array" ref="R176:S176">_xlfn.TEXTSPLIT(T176, "/")</f>
        <v>technology</v>
      </c>
      <c r="S176" t="str">
        <v>wearables</v>
      </c>
      <c r="T176" t="s">
        <v>65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9"/>
        <v>26</v>
      </c>
      <c r="G177" t="s">
        <v>14</v>
      </c>
      <c r="H177">
        <f t="shared" si="8"/>
        <v>42</v>
      </c>
      <c r="I177">
        <v>1130</v>
      </c>
      <c r="J177" t="s">
        <v>21</v>
      </c>
      <c r="K177" t="s">
        <v>22</v>
      </c>
      <c r="L177" s="7">
        <f t="shared" si="10"/>
        <v>42613.208333333328</v>
      </c>
      <c r="M177">
        <v>1472619600</v>
      </c>
      <c r="N177" s="8">
        <f t="shared" si="11"/>
        <v>42632.208333333328</v>
      </c>
      <c r="O177">
        <v>1474261200</v>
      </c>
      <c r="P177" t="b">
        <v>0</v>
      </c>
      <c r="Q177" t="b">
        <v>0</v>
      </c>
      <c r="R177" t="str" cm="1">
        <f t="array" ref="R177:S177">_xlfn.TEXTSPLIT(T177, "/")</f>
        <v>theater</v>
      </c>
      <c r="S177" t="str">
        <v>plays</v>
      </c>
      <c r="T177" t="s">
        <v>33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9"/>
        <v>75</v>
      </c>
      <c r="G178" t="s">
        <v>14</v>
      </c>
      <c r="H178">
        <f t="shared" si="8"/>
        <v>110.05</v>
      </c>
      <c r="I178">
        <v>782</v>
      </c>
      <c r="J178" t="s">
        <v>21</v>
      </c>
      <c r="K178" t="s">
        <v>22</v>
      </c>
      <c r="L178" s="7">
        <f t="shared" si="10"/>
        <v>42616.208333333328</v>
      </c>
      <c r="M178">
        <v>1472878800</v>
      </c>
      <c r="N178" s="8">
        <f t="shared" si="11"/>
        <v>42625.208333333328</v>
      </c>
      <c r="O178">
        <v>1473656400</v>
      </c>
      <c r="P178" t="b">
        <v>0</v>
      </c>
      <c r="Q178" t="b">
        <v>0</v>
      </c>
      <c r="R178" t="str" cm="1">
        <f t="array" ref="R178:S178">_xlfn.TEXTSPLIT(T178, "/")</f>
        <v>theater</v>
      </c>
      <c r="S178" t="str">
        <v>plays</v>
      </c>
      <c r="T178" t="s">
        <v>33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9"/>
        <v>416</v>
      </c>
      <c r="G179" t="s">
        <v>20</v>
      </c>
      <c r="H179">
        <f t="shared" si="8"/>
        <v>59</v>
      </c>
      <c r="I179">
        <v>2739</v>
      </c>
      <c r="J179" t="s">
        <v>21</v>
      </c>
      <c r="K179" t="s">
        <v>22</v>
      </c>
      <c r="L179" s="7">
        <f t="shared" si="10"/>
        <v>40497.25</v>
      </c>
      <c r="M179">
        <v>1289800800</v>
      </c>
      <c r="N179" s="8">
        <f t="shared" si="11"/>
        <v>40522.25</v>
      </c>
      <c r="O179">
        <v>1291960800</v>
      </c>
      <c r="P179" t="b">
        <v>0</v>
      </c>
      <c r="Q179" t="b">
        <v>0</v>
      </c>
      <c r="R179" t="str" cm="1">
        <f t="array" ref="R179:S179">_xlfn.TEXTSPLIT(T179, "/")</f>
        <v>theater</v>
      </c>
      <c r="S179" t="str">
        <v>plays</v>
      </c>
      <c r="T179" t="s">
        <v>33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9"/>
        <v>96</v>
      </c>
      <c r="G180" t="s">
        <v>14</v>
      </c>
      <c r="H180">
        <f t="shared" si="8"/>
        <v>32.99</v>
      </c>
      <c r="I180">
        <v>210</v>
      </c>
      <c r="J180" t="s">
        <v>21</v>
      </c>
      <c r="K180" t="s">
        <v>22</v>
      </c>
      <c r="L180" s="7">
        <f t="shared" si="10"/>
        <v>42999.208333333328</v>
      </c>
      <c r="M180">
        <v>1505970000</v>
      </c>
      <c r="N180" s="8">
        <f t="shared" si="11"/>
        <v>43008.208333333328</v>
      </c>
      <c r="O180">
        <v>1506747600</v>
      </c>
      <c r="P180" t="b">
        <v>0</v>
      </c>
      <c r="Q180" t="b">
        <v>0</v>
      </c>
      <c r="R180" t="str" cm="1">
        <f t="array" ref="R180:S180">_xlfn.TEXTSPLIT(T180, "/")</f>
        <v>food</v>
      </c>
      <c r="S180" t="str">
        <v>food trucks</v>
      </c>
      <c r="T180" t="s">
        <v>17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9"/>
        <v>358</v>
      </c>
      <c r="G181" t="s">
        <v>20</v>
      </c>
      <c r="H181">
        <f t="shared" si="8"/>
        <v>45.01</v>
      </c>
      <c r="I181">
        <v>3537</v>
      </c>
      <c r="J181" t="s">
        <v>15</v>
      </c>
      <c r="K181" t="s">
        <v>16</v>
      </c>
      <c r="L181" s="7">
        <f t="shared" si="10"/>
        <v>41350.208333333336</v>
      </c>
      <c r="M181">
        <v>1363496400</v>
      </c>
      <c r="N181" s="8">
        <f t="shared" si="11"/>
        <v>41351.208333333336</v>
      </c>
      <c r="O181">
        <v>1363582800</v>
      </c>
      <c r="P181" t="b">
        <v>0</v>
      </c>
      <c r="Q181" t="b">
        <v>1</v>
      </c>
      <c r="R181" t="str" cm="1">
        <f t="array" ref="R181:S181">_xlfn.TEXTSPLIT(T181, "/")</f>
        <v>theater</v>
      </c>
      <c r="S181" t="str">
        <v>plays</v>
      </c>
      <c r="T181" t="s">
        <v>33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9"/>
        <v>308</v>
      </c>
      <c r="G182" t="s">
        <v>20</v>
      </c>
      <c r="H182">
        <f t="shared" si="8"/>
        <v>81.98</v>
      </c>
      <c r="I182">
        <v>2107</v>
      </c>
      <c r="J182" t="s">
        <v>26</v>
      </c>
      <c r="K182" t="s">
        <v>27</v>
      </c>
      <c r="L182" s="7">
        <f t="shared" si="10"/>
        <v>40259.208333333336</v>
      </c>
      <c r="M182">
        <v>1269234000</v>
      </c>
      <c r="N182" s="8">
        <f t="shared" si="11"/>
        <v>40264.208333333336</v>
      </c>
      <c r="O182">
        <v>1269666000</v>
      </c>
      <c r="P182" t="b">
        <v>0</v>
      </c>
      <c r="Q182" t="b">
        <v>0</v>
      </c>
      <c r="R182" t="str" cm="1">
        <f t="array" ref="R182:S182">_xlfn.TEXTSPLIT(T182, "/")</f>
        <v>technology</v>
      </c>
      <c r="S182" t="str">
        <v>wearables</v>
      </c>
      <c r="T182" t="s">
        <v>65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9"/>
        <v>62</v>
      </c>
      <c r="G183" t="s">
        <v>14</v>
      </c>
      <c r="H183">
        <f t="shared" si="8"/>
        <v>39.08</v>
      </c>
      <c r="I183">
        <v>136</v>
      </c>
      <c r="J183" t="s">
        <v>21</v>
      </c>
      <c r="K183" t="s">
        <v>22</v>
      </c>
      <c r="L183" s="7">
        <f t="shared" si="10"/>
        <v>43012.208333333328</v>
      </c>
      <c r="M183">
        <v>1507093200</v>
      </c>
      <c r="N183" s="8">
        <f t="shared" si="11"/>
        <v>43030.208333333328</v>
      </c>
      <c r="O183">
        <v>1508648400</v>
      </c>
      <c r="P183" t="b">
        <v>0</v>
      </c>
      <c r="Q183" t="b">
        <v>0</v>
      </c>
      <c r="R183" t="str" cm="1">
        <f t="array" ref="R183:S183">_xlfn.TEXTSPLIT(T183, "/")</f>
        <v>technology</v>
      </c>
      <c r="S183" t="str">
        <v>web</v>
      </c>
      <c r="T183" t="s">
        <v>28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9"/>
        <v>722</v>
      </c>
      <c r="G184" t="s">
        <v>20</v>
      </c>
      <c r="H184">
        <f t="shared" si="8"/>
        <v>59</v>
      </c>
      <c r="I184">
        <v>3318</v>
      </c>
      <c r="J184" t="s">
        <v>36</v>
      </c>
      <c r="K184" t="s">
        <v>37</v>
      </c>
      <c r="L184" s="7">
        <f t="shared" si="10"/>
        <v>43631.208333333328</v>
      </c>
      <c r="M184">
        <v>1560574800</v>
      </c>
      <c r="N184" s="8">
        <f t="shared" si="11"/>
        <v>43647.208333333328</v>
      </c>
      <c r="O184">
        <v>1561957200</v>
      </c>
      <c r="P184" t="b">
        <v>0</v>
      </c>
      <c r="Q184" t="b">
        <v>0</v>
      </c>
      <c r="R184" t="str" cm="1">
        <f t="array" ref="R184:S184">_xlfn.TEXTSPLIT(T184, "/")</f>
        <v>theater</v>
      </c>
      <c r="S184" t="str">
        <v>plays</v>
      </c>
      <c r="T184" t="s">
        <v>33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9"/>
        <v>69</v>
      </c>
      <c r="G185" t="s">
        <v>14</v>
      </c>
      <c r="H185">
        <f t="shared" si="8"/>
        <v>40.99</v>
      </c>
      <c r="I185">
        <v>86</v>
      </c>
      <c r="J185" t="s">
        <v>15</v>
      </c>
      <c r="K185" t="s">
        <v>16</v>
      </c>
      <c r="L185" s="7">
        <f t="shared" si="10"/>
        <v>40430.208333333336</v>
      </c>
      <c r="M185">
        <v>1284008400</v>
      </c>
      <c r="N185" s="8">
        <f t="shared" si="11"/>
        <v>40443.208333333336</v>
      </c>
      <c r="O185">
        <v>1285131600</v>
      </c>
      <c r="P185" t="b">
        <v>0</v>
      </c>
      <c r="Q185" t="b">
        <v>0</v>
      </c>
      <c r="R185" t="str" cm="1">
        <f t="array" ref="R185:S185">_xlfn.TEXTSPLIT(T185, "/")</f>
        <v>music</v>
      </c>
      <c r="S185" t="str">
        <v>rock</v>
      </c>
      <c r="T185" t="s">
        <v>23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9"/>
        <v>293</v>
      </c>
      <c r="G186" t="s">
        <v>20</v>
      </c>
      <c r="H186">
        <f t="shared" si="8"/>
        <v>31.03</v>
      </c>
      <c r="I186">
        <v>340</v>
      </c>
      <c r="J186" t="s">
        <v>21</v>
      </c>
      <c r="K186" t="s">
        <v>22</v>
      </c>
      <c r="L186" s="7">
        <f t="shared" si="10"/>
        <v>43588.208333333328</v>
      </c>
      <c r="M186">
        <v>1556859600</v>
      </c>
      <c r="N186" s="8">
        <f t="shared" si="11"/>
        <v>43589.208333333328</v>
      </c>
      <c r="O186">
        <v>1556946000</v>
      </c>
      <c r="P186" t="b">
        <v>0</v>
      </c>
      <c r="Q186" t="b">
        <v>0</v>
      </c>
      <c r="R186" t="str" cm="1">
        <f t="array" ref="R186:S186">_xlfn.TEXTSPLIT(T186, "/")</f>
        <v>theater</v>
      </c>
      <c r="S186" t="str">
        <v>plays</v>
      </c>
      <c r="T186" t="s">
        <v>33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9"/>
        <v>72</v>
      </c>
      <c r="G187" t="s">
        <v>14</v>
      </c>
      <c r="H187">
        <f t="shared" si="8"/>
        <v>37.79</v>
      </c>
      <c r="I187">
        <v>19</v>
      </c>
      <c r="J187" t="s">
        <v>21</v>
      </c>
      <c r="K187" t="s">
        <v>22</v>
      </c>
      <c r="L187" s="7">
        <f t="shared" si="10"/>
        <v>43233.208333333328</v>
      </c>
      <c r="M187">
        <v>1526187600</v>
      </c>
      <c r="N187" s="8">
        <f t="shared" si="11"/>
        <v>43244.208333333328</v>
      </c>
      <c r="O187">
        <v>1527138000</v>
      </c>
      <c r="P187" t="b">
        <v>0</v>
      </c>
      <c r="Q187" t="b">
        <v>0</v>
      </c>
      <c r="R187" t="str" cm="1">
        <f t="array" ref="R187:S187">_xlfn.TEXTSPLIT(T187, "/")</f>
        <v>film &amp; video</v>
      </c>
      <c r="S187" t="str">
        <v>television</v>
      </c>
      <c r="T187" t="s">
        <v>269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9"/>
        <v>32</v>
      </c>
      <c r="G188" t="s">
        <v>14</v>
      </c>
      <c r="H188">
        <f t="shared" si="8"/>
        <v>32.01</v>
      </c>
      <c r="I188">
        <v>886</v>
      </c>
      <c r="J188" t="s">
        <v>21</v>
      </c>
      <c r="K188" t="s">
        <v>22</v>
      </c>
      <c r="L188" s="7">
        <f t="shared" si="10"/>
        <v>41782.208333333336</v>
      </c>
      <c r="M188">
        <v>1400821200</v>
      </c>
      <c r="N188" s="8">
        <f t="shared" si="11"/>
        <v>41797.208333333336</v>
      </c>
      <c r="O188">
        <v>1402117200</v>
      </c>
      <c r="P188" t="b">
        <v>0</v>
      </c>
      <c r="Q188" t="b">
        <v>0</v>
      </c>
      <c r="R188" t="str" cm="1">
        <f t="array" ref="R188:S188">_xlfn.TEXTSPLIT(T188, "/")</f>
        <v>theater</v>
      </c>
      <c r="S188" t="str">
        <v>plays</v>
      </c>
      <c r="T188" t="s">
        <v>33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9"/>
        <v>230</v>
      </c>
      <c r="G189" t="s">
        <v>20</v>
      </c>
      <c r="H189">
        <f t="shared" si="8"/>
        <v>95.97</v>
      </c>
      <c r="I189">
        <v>1442</v>
      </c>
      <c r="J189" t="s">
        <v>15</v>
      </c>
      <c r="K189" t="s">
        <v>16</v>
      </c>
      <c r="L189" s="7">
        <f t="shared" si="10"/>
        <v>41328.25</v>
      </c>
      <c r="M189">
        <v>1361599200</v>
      </c>
      <c r="N189" s="8">
        <f t="shared" si="11"/>
        <v>41356.208333333336</v>
      </c>
      <c r="O189">
        <v>1364014800</v>
      </c>
      <c r="P189" t="b">
        <v>0</v>
      </c>
      <c r="Q189" t="b">
        <v>1</v>
      </c>
      <c r="R189" t="str" cm="1">
        <f t="array" ref="R189:S189">_xlfn.TEXTSPLIT(T189, "/")</f>
        <v>film &amp; video</v>
      </c>
      <c r="S189" t="str">
        <v>shorts</v>
      </c>
      <c r="T189" t="s">
        <v>100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9"/>
        <v>32</v>
      </c>
      <c r="G190" t="s">
        <v>14</v>
      </c>
      <c r="H190">
        <f t="shared" si="8"/>
        <v>75</v>
      </c>
      <c r="I190">
        <v>35</v>
      </c>
      <c r="J190" t="s">
        <v>107</v>
      </c>
      <c r="K190" t="s">
        <v>108</v>
      </c>
      <c r="L190" s="7">
        <f t="shared" si="10"/>
        <v>41975.25</v>
      </c>
      <c r="M190">
        <v>1417500000</v>
      </c>
      <c r="N190" s="8">
        <f t="shared" si="11"/>
        <v>41976.25</v>
      </c>
      <c r="O190">
        <v>1417586400</v>
      </c>
      <c r="P190" t="b">
        <v>0</v>
      </c>
      <c r="Q190" t="b">
        <v>0</v>
      </c>
      <c r="R190" t="str" cm="1">
        <f t="array" ref="R190:S190">_xlfn.TEXTSPLIT(T190, "/")</f>
        <v>theater</v>
      </c>
      <c r="S190" t="str">
        <v>plays</v>
      </c>
      <c r="T190" t="s">
        <v>33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9"/>
        <v>24</v>
      </c>
      <c r="G191" t="s">
        <v>74</v>
      </c>
      <c r="H191">
        <f t="shared" si="8"/>
        <v>102.05</v>
      </c>
      <c r="I191">
        <v>441</v>
      </c>
      <c r="J191" t="s">
        <v>21</v>
      </c>
      <c r="K191" t="s">
        <v>22</v>
      </c>
      <c r="L191" s="7">
        <f t="shared" si="10"/>
        <v>42433.25</v>
      </c>
      <c r="M191">
        <v>1457071200</v>
      </c>
      <c r="N191" s="8">
        <f t="shared" si="11"/>
        <v>42433.25</v>
      </c>
      <c r="O191">
        <v>1457071200</v>
      </c>
      <c r="P191" t="b">
        <v>0</v>
      </c>
      <c r="Q191" t="b">
        <v>0</v>
      </c>
      <c r="R191" t="str" cm="1">
        <f t="array" ref="R191:S191">_xlfn.TEXTSPLIT(T191, "/")</f>
        <v>theater</v>
      </c>
      <c r="S191" t="str">
        <v>plays</v>
      </c>
      <c r="T191" t="s">
        <v>33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9"/>
        <v>69</v>
      </c>
      <c r="G192" t="s">
        <v>14</v>
      </c>
      <c r="H192">
        <f t="shared" si="8"/>
        <v>105.75</v>
      </c>
      <c r="I192">
        <v>24</v>
      </c>
      <c r="J192" t="s">
        <v>21</v>
      </c>
      <c r="K192" t="s">
        <v>22</v>
      </c>
      <c r="L192" s="7">
        <f t="shared" si="10"/>
        <v>41429.208333333336</v>
      </c>
      <c r="M192">
        <v>1370322000</v>
      </c>
      <c r="N192" s="8">
        <f t="shared" si="11"/>
        <v>41430.208333333336</v>
      </c>
      <c r="O192">
        <v>1370408400</v>
      </c>
      <c r="P192" t="b">
        <v>0</v>
      </c>
      <c r="Q192" t="b">
        <v>1</v>
      </c>
      <c r="R192" t="str" cm="1">
        <f t="array" ref="R192:S192">_xlfn.TEXTSPLIT(T192, "/")</f>
        <v>theater</v>
      </c>
      <c r="S192" t="str">
        <v>plays</v>
      </c>
      <c r="T192" t="s">
        <v>33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9"/>
        <v>38</v>
      </c>
      <c r="G193" t="s">
        <v>14</v>
      </c>
      <c r="H193">
        <f t="shared" si="8"/>
        <v>37.07</v>
      </c>
      <c r="I193">
        <v>86</v>
      </c>
      <c r="J193" t="s">
        <v>107</v>
      </c>
      <c r="K193" t="s">
        <v>108</v>
      </c>
      <c r="L193" s="7">
        <f t="shared" si="10"/>
        <v>43536.208333333328</v>
      </c>
      <c r="M193">
        <v>1552366800</v>
      </c>
      <c r="N193" s="8">
        <f t="shared" si="11"/>
        <v>43539.208333333328</v>
      </c>
      <c r="O193">
        <v>1552626000</v>
      </c>
      <c r="P193" t="b">
        <v>0</v>
      </c>
      <c r="Q193" t="b">
        <v>0</v>
      </c>
      <c r="R193" t="str" cm="1">
        <f t="array" ref="R193:S193">_xlfn.TEXTSPLIT(T193, "/")</f>
        <v>theater</v>
      </c>
      <c r="S193" t="str">
        <v>plays</v>
      </c>
      <c r="T193" t="s">
        <v>33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9"/>
        <v>20</v>
      </c>
      <c r="G194" t="s">
        <v>14</v>
      </c>
      <c r="H194">
        <f t="shared" ref="H194:H257" si="12">IFERROR(ROUND(E194/I194, 2), 0)</f>
        <v>35.049999999999997</v>
      </c>
      <c r="I194">
        <v>243</v>
      </c>
      <c r="J194" t="s">
        <v>21</v>
      </c>
      <c r="K194" t="s">
        <v>22</v>
      </c>
      <c r="L194" s="7">
        <f t="shared" si="10"/>
        <v>41817.208333333336</v>
      </c>
      <c r="M194">
        <v>1403845200</v>
      </c>
      <c r="N194" s="8">
        <f t="shared" si="11"/>
        <v>41821.208333333336</v>
      </c>
      <c r="O194">
        <v>1404190800</v>
      </c>
      <c r="P194" t="b">
        <v>0</v>
      </c>
      <c r="Q194" t="b">
        <v>0</v>
      </c>
      <c r="R194" t="str" cm="1">
        <f t="array" ref="R194:S194">_xlfn.TEXTSPLIT(T194, "/")</f>
        <v>music</v>
      </c>
      <c r="S194" t="str">
        <v>rock</v>
      </c>
      <c r="T194" t="s">
        <v>23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3">ROUND((E195/D195)*100,0)</f>
        <v>46</v>
      </c>
      <c r="G195" t="s">
        <v>14</v>
      </c>
      <c r="H195">
        <f t="shared" si="12"/>
        <v>46.34</v>
      </c>
      <c r="I195">
        <v>65</v>
      </c>
      <c r="J195" t="s">
        <v>21</v>
      </c>
      <c r="K195" t="s">
        <v>22</v>
      </c>
      <c r="L195" s="7">
        <f t="shared" ref="L195:L258" si="14">(((M195/60)/60)/24)+DATE(1970,1,1)</f>
        <v>43198.208333333328</v>
      </c>
      <c r="M195">
        <v>1523163600</v>
      </c>
      <c r="N195" s="8">
        <f t="shared" ref="N195:N258" si="15">(((O195/60)/60)/24)+DATE(1970,1,1)</f>
        <v>43202.208333333328</v>
      </c>
      <c r="O195">
        <v>1523509200</v>
      </c>
      <c r="P195" t="b">
        <v>1</v>
      </c>
      <c r="Q195" t="b">
        <v>0</v>
      </c>
      <c r="R195" t="str" cm="1">
        <f t="array" ref="R195:S195">_xlfn.TEXTSPLIT(T195, "/")</f>
        <v>music</v>
      </c>
      <c r="S195" t="str">
        <v>indie rock</v>
      </c>
      <c r="T195" t="s">
        <v>60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3"/>
        <v>123</v>
      </c>
      <c r="G196" t="s">
        <v>20</v>
      </c>
      <c r="H196">
        <f t="shared" si="12"/>
        <v>69.17</v>
      </c>
      <c r="I196">
        <v>126</v>
      </c>
      <c r="J196" t="s">
        <v>21</v>
      </c>
      <c r="K196" t="s">
        <v>22</v>
      </c>
      <c r="L196" s="7">
        <f t="shared" si="14"/>
        <v>42261.208333333328</v>
      </c>
      <c r="M196">
        <v>1442206800</v>
      </c>
      <c r="N196" s="8">
        <f t="shared" si="15"/>
        <v>42277.208333333328</v>
      </c>
      <c r="O196">
        <v>1443589200</v>
      </c>
      <c r="P196" t="b">
        <v>0</v>
      </c>
      <c r="Q196" t="b">
        <v>0</v>
      </c>
      <c r="R196" t="str" cm="1">
        <f t="array" ref="R196:S196">_xlfn.TEXTSPLIT(T196, "/")</f>
        <v>music</v>
      </c>
      <c r="S196" t="str">
        <v>metal</v>
      </c>
      <c r="T196" t="s">
        <v>148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3"/>
        <v>362</v>
      </c>
      <c r="G197" t="s">
        <v>20</v>
      </c>
      <c r="H197">
        <f t="shared" si="12"/>
        <v>109.08</v>
      </c>
      <c r="I197">
        <v>524</v>
      </c>
      <c r="J197" t="s">
        <v>21</v>
      </c>
      <c r="K197" t="s">
        <v>22</v>
      </c>
      <c r="L197" s="7">
        <f t="shared" si="14"/>
        <v>43310.208333333328</v>
      </c>
      <c r="M197">
        <v>1532840400</v>
      </c>
      <c r="N197" s="8">
        <f t="shared" si="15"/>
        <v>43317.208333333328</v>
      </c>
      <c r="O197">
        <v>1533445200</v>
      </c>
      <c r="P197" t="b">
        <v>0</v>
      </c>
      <c r="Q197" t="b">
        <v>0</v>
      </c>
      <c r="R197" t="str" cm="1">
        <f t="array" ref="R197:S197">_xlfn.TEXTSPLIT(T197, "/")</f>
        <v>music</v>
      </c>
      <c r="S197" t="str">
        <v>electric music</v>
      </c>
      <c r="T197" t="s">
        <v>50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3"/>
        <v>63</v>
      </c>
      <c r="G198" t="s">
        <v>14</v>
      </c>
      <c r="H198">
        <f t="shared" si="12"/>
        <v>51.78</v>
      </c>
      <c r="I198">
        <v>100</v>
      </c>
      <c r="J198" t="s">
        <v>36</v>
      </c>
      <c r="K198" t="s">
        <v>37</v>
      </c>
      <c r="L198" s="7">
        <f t="shared" si="14"/>
        <v>42616.208333333328</v>
      </c>
      <c r="M198">
        <v>1472878800</v>
      </c>
      <c r="N198" s="8">
        <f t="shared" si="15"/>
        <v>42635.208333333328</v>
      </c>
      <c r="O198">
        <v>1474520400</v>
      </c>
      <c r="P198" t="b">
        <v>0</v>
      </c>
      <c r="Q198" t="b">
        <v>0</v>
      </c>
      <c r="R198" t="str" cm="1">
        <f t="array" ref="R198:S198">_xlfn.TEXTSPLIT(T198, "/")</f>
        <v>technology</v>
      </c>
      <c r="S198" t="str">
        <v>wearables</v>
      </c>
      <c r="T198" t="s">
        <v>65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3"/>
        <v>298</v>
      </c>
      <c r="G199" t="s">
        <v>20</v>
      </c>
      <c r="H199">
        <f t="shared" si="12"/>
        <v>82.01</v>
      </c>
      <c r="I199">
        <v>1989</v>
      </c>
      <c r="J199" t="s">
        <v>21</v>
      </c>
      <c r="K199" t="s">
        <v>22</v>
      </c>
      <c r="L199" s="7">
        <f t="shared" si="14"/>
        <v>42909.208333333328</v>
      </c>
      <c r="M199">
        <v>1498194000</v>
      </c>
      <c r="N199" s="8">
        <f t="shared" si="15"/>
        <v>42923.208333333328</v>
      </c>
      <c r="O199">
        <v>1499403600</v>
      </c>
      <c r="P199" t="b">
        <v>0</v>
      </c>
      <c r="Q199" t="b">
        <v>0</v>
      </c>
      <c r="R199" t="str" cm="1">
        <f t="array" ref="R199:S199">_xlfn.TEXTSPLIT(T199, "/")</f>
        <v>film &amp; video</v>
      </c>
      <c r="S199" t="str">
        <v>drama</v>
      </c>
      <c r="T199" t="s">
        <v>53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3"/>
        <v>10</v>
      </c>
      <c r="G200" t="s">
        <v>14</v>
      </c>
      <c r="H200">
        <f t="shared" si="12"/>
        <v>35.96</v>
      </c>
      <c r="I200">
        <v>168</v>
      </c>
      <c r="J200" t="s">
        <v>21</v>
      </c>
      <c r="K200" t="s">
        <v>22</v>
      </c>
      <c r="L200" s="7">
        <f t="shared" si="14"/>
        <v>40396.208333333336</v>
      </c>
      <c r="M200">
        <v>1281070800</v>
      </c>
      <c r="N200" s="8">
        <f t="shared" si="15"/>
        <v>40425.208333333336</v>
      </c>
      <c r="O200">
        <v>1283576400</v>
      </c>
      <c r="P200" t="b">
        <v>0</v>
      </c>
      <c r="Q200" t="b">
        <v>0</v>
      </c>
      <c r="R200" t="str" cm="1">
        <f t="array" ref="R200:S200">_xlfn.TEXTSPLIT(T200, "/")</f>
        <v>music</v>
      </c>
      <c r="S200" t="str">
        <v>electric music</v>
      </c>
      <c r="T200" t="s">
        <v>50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3"/>
        <v>54</v>
      </c>
      <c r="G201" t="s">
        <v>14</v>
      </c>
      <c r="H201">
        <f t="shared" si="12"/>
        <v>74.459999999999994</v>
      </c>
      <c r="I201">
        <v>13</v>
      </c>
      <c r="J201" t="s">
        <v>21</v>
      </c>
      <c r="K201" t="s">
        <v>22</v>
      </c>
      <c r="L201" s="7">
        <f t="shared" si="14"/>
        <v>42192.208333333328</v>
      </c>
      <c r="M201">
        <v>1436245200</v>
      </c>
      <c r="N201" s="8">
        <f t="shared" si="15"/>
        <v>42196.208333333328</v>
      </c>
      <c r="O201">
        <v>1436590800</v>
      </c>
      <c r="P201" t="b">
        <v>0</v>
      </c>
      <c r="Q201" t="b">
        <v>0</v>
      </c>
      <c r="R201" t="str" cm="1">
        <f t="array" ref="R201:S201">_xlfn.TEXTSPLIT(T201, "/")</f>
        <v>music</v>
      </c>
      <c r="S201" t="str">
        <v>rock</v>
      </c>
      <c r="T201" t="s">
        <v>23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3"/>
        <v>2</v>
      </c>
      <c r="G202" t="s">
        <v>14</v>
      </c>
      <c r="H202">
        <f t="shared" si="12"/>
        <v>2</v>
      </c>
      <c r="I202">
        <v>1</v>
      </c>
      <c r="J202" t="s">
        <v>15</v>
      </c>
      <c r="K202" t="s">
        <v>16</v>
      </c>
      <c r="L202" s="7">
        <f t="shared" si="14"/>
        <v>40262.208333333336</v>
      </c>
      <c r="M202">
        <v>1269493200</v>
      </c>
      <c r="N202" s="8">
        <f t="shared" si="15"/>
        <v>40273.208333333336</v>
      </c>
      <c r="O202">
        <v>1270443600</v>
      </c>
      <c r="P202" t="b">
        <v>0</v>
      </c>
      <c r="Q202" t="b">
        <v>0</v>
      </c>
      <c r="R202" t="str" cm="1">
        <f t="array" ref="R202:S202">_xlfn.TEXTSPLIT(T202, "/")</f>
        <v>theater</v>
      </c>
      <c r="S202" t="str">
        <v>plays</v>
      </c>
      <c r="T202" t="s">
        <v>33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3"/>
        <v>681</v>
      </c>
      <c r="G203" t="s">
        <v>20</v>
      </c>
      <c r="H203">
        <f t="shared" si="12"/>
        <v>91.11</v>
      </c>
      <c r="I203">
        <v>157</v>
      </c>
      <c r="J203" t="s">
        <v>21</v>
      </c>
      <c r="K203" t="s">
        <v>22</v>
      </c>
      <c r="L203" s="7">
        <f t="shared" si="14"/>
        <v>41845.208333333336</v>
      </c>
      <c r="M203">
        <v>1406264400</v>
      </c>
      <c r="N203" s="8">
        <f t="shared" si="15"/>
        <v>41863.208333333336</v>
      </c>
      <c r="O203">
        <v>1407819600</v>
      </c>
      <c r="P203" t="b">
        <v>0</v>
      </c>
      <c r="Q203" t="b">
        <v>0</v>
      </c>
      <c r="R203" t="str" cm="1">
        <f t="array" ref="R203:S203">_xlfn.TEXTSPLIT(T203, "/")</f>
        <v>technology</v>
      </c>
      <c r="S203" t="str">
        <v>web</v>
      </c>
      <c r="T203" t="s">
        <v>28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3"/>
        <v>79</v>
      </c>
      <c r="G204" t="s">
        <v>74</v>
      </c>
      <c r="H204">
        <f t="shared" si="12"/>
        <v>79.790000000000006</v>
      </c>
      <c r="I204">
        <v>82</v>
      </c>
      <c r="J204" t="s">
        <v>21</v>
      </c>
      <c r="K204" t="s">
        <v>22</v>
      </c>
      <c r="L204" s="7">
        <f t="shared" si="14"/>
        <v>40818.208333333336</v>
      </c>
      <c r="M204">
        <v>1317531600</v>
      </c>
      <c r="N204" s="8">
        <f t="shared" si="15"/>
        <v>40822.208333333336</v>
      </c>
      <c r="O204">
        <v>1317877200</v>
      </c>
      <c r="P204" t="b">
        <v>0</v>
      </c>
      <c r="Q204" t="b">
        <v>0</v>
      </c>
      <c r="R204" t="str" cm="1">
        <f t="array" ref="R204:S204">_xlfn.TEXTSPLIT(T204, "/")</f>
        <v>food</v>
      </c>
      <c r="S204" t="str">
        <v>food trucks</v>
      </c>
      <c r="T204" t="s">
        <v>17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3"/>
        <v>134</v>
      </c>
      <c r="G205" t="s">
        <v>20</v>
      </c>
      <c r="H205">
        <f t="shared" si="12"/>
        <v>43</v>
      </c>
      <c r="I205">
        <v>4498</v>
      </c>
      <c r="J205" t="s">
        <v>26</v>
      </c>
      <c r="K205" t="s">
        <v>27</v>
      </c>
      <c r="L205" s="7">
        <f t="shared" si="14"/>
        <v>42752.25</v>
      </c>
      <c r="M205">
        <v>1484632800</v>
      </c>
      <c r="N205" s="8">
        <f t="shared" si="15"/>
        <v>42754.25</v>
      </c>
      <c r="O205">
        <v>1484805600</v>
      </c>
      <c r="P205" t="b">
        <v>0</v>
      </c>
      <c r="Q205" t="b">
        <v>0</v>
      </c>
      <c r="R205" t="str" cm="1">
        <f t="array" ref="R205:S205">_xlfn.TEXTSPLIT(T205, "/")</f>
        <v>theater</v>
      </c>
      <c r="S205" t="str">
        <v>plays</v>
      </c>
      <c r="T205" t="s">
        <v>33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3"/>
        <v>3</v>
      </c>
      <c r="G206" t="s">
        <v>14</v>
      </c>
      <c r="H206">
        <f t="shared" si="12"/>
        <v>63.23</v>
      </c>
      <c r="I206">
        <v>40</v>
      </c>
      <c r="J206" t="s">
        <v>21</v>
      </c>
      <c r="K206" t="s">
        <v>22</v>
      </c>
      <c r="L206" s="7">
        <f t="shared" si="14"/>
        <v>40636.208333333336</v>
      </c>
      <c r="M206">
        <v>1301806800</v>
      </c>
      <c r="N206" s="8">
        <f t="shared" si="15"/>
        <v>40646.208333333336</v>
      </c>
      <c r="O206">
        <v>1302670800</v>
      </c>
      <c r="P206" t="b">
        <v>0</v>
      </c>
      <c r="Q206" t="b">
        <v>0</v>
      </c>
      <c r="R206" t="str" cm="1">
        <f t="array" ref="R206:S206">_xlfn.TEXTSPLIT(T206, "/")</f>
        <v>music</v>
      </c>
      <c r="S206" t="str">
        <v>jazz</v>
      </c>
      <c r="T206" t="s">
        <v>159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3"/>
        <v>432</v>
      </c>
      <c r="G207" t="s">
        <v>20</v>
      </c>
      <c r="H207">
        <f t="shared" si="12"/>
        <v>70.180000000000007</v>
      </c>
      <c r="I207">
        <v>80</v>
      </c>
      <c r="J207" t="s">
        <v>21</v>
      </c>
      <c r="K207" t="s">
        <v>22</v>
      </c>
      <c r="L207" s="7">
        <f t="shared" si="14"/>
        <v>43390.208333333328</v>
      </c>
      <c r="M207">
        <v>1539752400</v>
      </c>
      <c r="N207" s="8">
        <f t="shared" si="15"/>
        <v>43402.208333333328</v>
      </c>
      <c r="O207">
        <v>1540789200</v>
      </c>
      <c r="P207" t="b">
        <v>1</v>
      </c>
      <c r="Q207" t="b">
        <v>0</v>
      </c>
      <c r="R207" t="str" cm="1">
        <f t="array" ref="R207:S207">_xlfn.TEXTSPLIT(T207, "/")</f>
        <v>theater</v>
      </c>
      <c r="S207" t="str">
        <v>plays</v>
      </c>
      <c r="T207" t="s">
        <v>33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3"/>
        <v>39</v>
      </c>
      <c r="G208" t="s">
        <v>74</v>
      </c>
      <c r="H208">
        <f t="shared" si="12"/>
        <v>61.33</v>
      </c>
      <c r="I208">
        <v>57</v>
      </c>
      <c r="J208" t="s">
        <v>21</v>
      </c>
      <c r="K208" t="s">
        <v>22</v>
      </c>
      <c r="L208" s="7">
        <f t="shared" si="14"/>
        <v>40236.25</v>
      </c>
      <c r="M208">
        <v>1267250400</v>
      </c>
      <c r="N208" s="8">
        <f t="shared" si="15"/>
        <v>40245.25</v>
      </c>
      <c r="O208">
        <v>1268028000</v>
      </c>
      <c r="P208" t="b">
        <v>0</v>
      </c>
      <c r="Q208" t="b">
        <v>0</v>
      </c>
      <c r="R208" t="str" cm="1">
        <f t="array" ref="R208:S208">_xlfn.TEXTSPLIT(T208, "/")</f>
        <v>publishing</v>
      </c>
      <c r="S208" t="str">
        <v>fiction</v>
      </c>
      <c r="T208" t="s">
        <v>119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3"/>
        <v>426</v>
      </c>
      <c r="G209" t="s">
        <v>20</v>
      </c>
      <c r="H209">
        <f t="shared" si="12"/>
        <v>99</v>
      </c>
      <c r="I209">
        <v>43</v>
      </c>
      <c r="J209" t="s">
        <v>21</v>
      </c>
      <c r="K209" t="s">
        <v>22</v>
      </c>
      <c r="L209" s="7">
        <f t="shared" si="14"/>
        <v>43340.208333333328</v>
      </c>
      <c r="M209">
        <v>1535432400</v>
      </c>
      <c r="N209" s="8">
        <f t="shared" si="15"/>
        <v>43360.208333333328</v>
      </c>
      <c r="O209">
        <v>1537160400</v>
      </c>
      <c r="P209" t="b">
        <v>0</v>
      </c>
      <c r="Q209" t="b">
        <v>1</v>
      </c>
      <c r="R209" t="str" cm="1">
        <f t="array" ref="R209:S209">_xlfn.TEXTSPLIT(T209, "/")</f>
        <v>music</v>
      </c>
      <c r="S209" t="str">
        <v>rock</v>
      </c>
      <c r="T209" t="s">
        <v>23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3"/>
        <v>101</v>
      </c>
      <c r="G210" t="s">
        <v>20</v>
      </c>
      <c r="H210">
        <f t="shared" si="12"/>
        <v>96.98</v>
      </c>
      <c r="I210">
        <v>2053</v>
      </c>
      <c r="J210" t="s">
        <v>21</v>
      </c>
      <c r="K210" t="s">
        <v>22</v>
      </c>
      <c r="L210" s="7">
        <f t="shared" si="14"/>
        <v>43048.25</v>
      </c>
      <c r="M210">
        <v>1510207200</v>
      </c>
      <c r="N210" s="8">
        <f t="shared" si="15"/>
        <v>43072.25</v>
      </c>
      <c r="O210">
        <v>1512280800</v>
      </c>
      <c r="P210" t="b">
        <v>0</v>
      </c>
      <c r="Q210" t="b">
        <v>0</v>
      </c>
      <c r="R210" t="str" cm="1">
        <f t="array" ref="R210:S210">_xlfn.TEXTSPLIT(T210, "/")</f>
        <v>film &amp; video</v>
      </c>
      <c r="S210" t="str">
        <v>documentary</v>
      </c>
      <c r="T210" t="s">
        <v>42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3"/>
        <v>21</v>
      </c>
      <c r="G211" t="s">
        <v>47</v>
      </c>
      <c r="H211">
        <f t="shared" si="12"/>
        <v>51</v>
      </c>
      <c r="I211">
        <v>808</v>
      </c>
      <c r="J211" t="s">
        <v>26</v>
      </c>
      <c r="K211" t="s">
        <v>27</v>
      </c>
      <c r="L211" s="7">
        <f t="shared" si="14"/>
        <v>42496.208333333328</v>
      </c>
      <c r="M211">
        <v>1462510800</v>
      </c>
      <c r="N211" s="8">
        <f t="shared" si="15"/>
        <v>42503.208333333328</v>
      </c>
      <c r="O211">
        <v>1463115600</v>
      </c>
      <c r="P211" t="b">
        <v>0</v>
      </c>
      <c r="Q211" t="b">
        <v>0</v>
      </c>
      <c r="R211" t="str" cm="1">
        <f t="array" ref="R211:S211">_xlfn.TEXTSPLIT(T211, "/")</f>
        <v>film &amp; video</v>
      </c>
      <c r="S211" t="str">
        <v>documentary</v>
      </c>
      <c r="T211" t="s">
        <v>42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3"/>
        <v>67</v>
      </c>
      <c r="G212" t="s">
        <v>14</v>
      </c>
      <c r="H212">
        <f t="shared" si="12"/>
        <v>28.04</v>
      </c>
      <c r="I212">
        <v>226</v>
      </c>
      <c r="J212" t="s">
        <v>36</v>
      </c>
      <c r="K212" t="s">
        <v>37</v>
      </c>
      <c r="L212" s="7">
        <f t="shared" si="14"/>
        <v>42797.25</v>
      </c>
      <c r="M212">
        <v>1488520800</v>
      </c>
      <c r="N212" s="8">
        <f t="shared" si="15"/>
        <v>42824.208333333328</v>
      </c>
      <c r="O212">
        <v>1490850000</v>
      </c>
      <c r="P212" t="b">
        <v>0</v>
      </c>
      <c r="Q212" t="b">
        <v>0</v>
      </c>
      <c r="R212" t="str" cm="1">
        <f t="array" ref="R212:S212">_xlfn.TEXTSPLIT(T212, "/")</f>
        <v>film &amp; video</v>
      </c>
      <c r="S212" t="str">
        <v>science fiction</v>
      </c>
      <c r="T212" t="s">
        <v>474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3"/>
        <v>95</v>
      </c>
      <c r="G213" t="s">
        <v>14</v>
      </c>
      <c r="H213">
        <f t="shared" si="12"/>
        <v>60.98</v>
      </c>
      <c r="I213">
        <v>1625</v>
      </c>
      <c r="J213" t="s">
        <v>21</v>
      </c>
      <c r="K213" t="s">
        <v>22</v>
      </c>
      <c r="L213" s="7">
        <f t="shared" si="14"/>
        <v>41513.208333333336</v>
      </c>
      <c r="M213">
        <v>1377579600</v>
      </c>
      <c r="N213" s="8">
        <f t="shared" si="15"/>
        <v>41537.208333333336</v>
      </c>
      <c r="O213">
        <v>1379653200</v>
      </c>
      <c r="P213" t="b">
        <v>0</v>
      </c>
      <c r="Q213" t="b">
        <v>0</v>
      </c>
      <c r="R213" t="str" cm="1">
        <f t="array" ref="R213:S213">_xlfn.TEXTSPLIT(T213, "/")</f>
        <v>theater</v>
      </c>
      <c r="S213" t="str">
        <v>plays</v>
      </c>
      <c r="T213" t="s">
        <v>33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3"/>
        <v>152</v>
      </c>
      <c r="G214" t="s">
        <v>20</v>
      </c>
      <c r="H214">
        <f t="shared" si="12"/>
        <v>73.209999999999994</v>
      </c>
      <c r="I214">
        <v>168</v>
      </c>
      <c r="J214" t="s">
        <v>21</v>
      </c>
      <c r="K214" t="s">
        <v>22</v>
      </c>
      <c r="L214" s="7">
        <f t="shared" si="14"/>
        <v>43814.25</v>
      </c>
      <c r="M214">
        <v>1576389600</v>
      </c>
      <c r="N214" s="8">
        <f t="shared" si="15"/>
        <v>43860.25</v>
      </c>
      <c r="O214">
        <v>1580364000</v>
      </c>
      <c r="P214" t="b">
        <v>0</v>
      </c>
      <c r="Q214" t="b">
        <v>0</v>
      </c>
      <c r="R214" t="str" cm="1">
        <f t="array" ref="R214:S214">_xlfn.TEXTSPLIT(T214, "/")</f>
        <v>theater</v>
      </c>
      <c r="S214" t="str">
        <v>plays</v>
      </c>
      <c r="T214" t="s">
        <v>33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3"/>
        <v>195</v>
      </c>
      <c r="G215" t="s">
        <v>20</v>
      </c>
      <c r="H215">
        <f t="shared" si="12"/>
        <v>40</v>
      </c>
      <c r="I215">
        <v>4289</v>
      </c>
      <c r="J215" t="s">
        <v>21</v>
      </c>
      <c r="K215" t="s">
        <v>22</v>
      </c>
      <c r="L215" s="7">
        <f t="shared" si="14"/>
        <v>40488.208333333336</v>
      </c>
      <c r="M215">
        <v>1289019600</v>
      </c>
      <c r="N215" s="8">
        <f t="shared" si="15"/>
        <v>40496.25</v>
      </c>
      <c r="O215">
        <v>1289714400</v>
      </c>
      <c r="P215" t="b">
        <v>0</v>
      </c>
      <c r="Q215" t="b">
        <v>1</v>
      </c>
      <c r="R215" t="str" cm="1">
        <f t="array" ref="R215:S215">_xlfn.TEXTSPLIT(T215, "/")</f>
        <v>music</v>
      </c>
      <c r="S215" t="str">
        <v>indie rock</v>
      </c>
      <c r="T215" t="s">
        <v>60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3"/>
        <v>1023</v>
      </c>
      <c r="G216" t="s">
        <v>20</v>
      </c>
      <c r="H216">
        <f t="shared" si="12"/>
        <v>86.81</v>
      </c>
      <c r="I216">
        <v>165</v>
      </c>
      <c r="J216" t="s">
        <v>21</v>
      </c>
      <c r="K216" t="s">
        <v>22</v>
      </c>
      <c r="L216" s="7">
        <f t="shared" si="14"/>
        <v>40409.208333333336</v>
      </c>
      <c r="M216">
        <v>1282194000</v>
      </c>
      <c r="N216" s="8">
        <f t="shared" si="15"/>
        <v>40415.208333333336</v>
      </c>
      <c r="O216">
        <v>1282712400</v>
      </c>
      <c r="P216" t="b">
        <v>0</v>
      </c>
      <c r="Q216" t="b">
        <v>0</v>
      </c>
      <c r="R216" t="str" cm="1">
        <f t="array" ref="R216:S216">_xlfn.TEXTSPLIT(T216, "/")</f>
        <v>music</v>
      </c>
      <c r="S216" t="str">
        <v>rock</v>
      </c>
      <c r="T216" t="s">
        <v>23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3"/>
        <v>4</v>
      </c>
      <c r="G217" t="s">
        <v>14</v>
      </c>
      <c r="H217">
        <f t="shared" si="12"/>
        <v>42.13</v>
      </c>
      <c r="I217">
        <v>143</v>
      </c>
      <c r="J217" t="s">
        <v>21</v>
      </c>
      <c r="K217" t="s">
        <v>22</v>
      </c>
      <c r="L217" s="7">
        <f t="shared" si="14"/>
        <v>43509.25</v>
      </c>
      <c r="M217">
        <v>1550037600</v>
      </c>
      <c r="N217" s="8">
        <f t="shared" si="15"/>
        <v>43511.25</v>
      </c>
      <c r="O217">
        <v>1550210400</v>
      </c>
      <c r="P217" t="b">
        <v>0</v>
      </c>
      <c r="Q217" t="b">
        <v>0</v>
      </c>
      <c r="R217" t="str" cm="1">
        <f t="array" ref="R217:S217">_xlfn.TEXTSPLIT(T217, "/")</f>
        <v>theater</v>
      </c>
      <c r="S217" t="str">
        <v>plays</v>
      </c>
      <c r="T217" t="s">
        <v>33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3"/>
        <v>155</v>
      </c>
      <c r="G218" t="s">
        <v>20</v>
      </c>
      <c r="H218">
        <f t="shared" si="12"/>
        <v>103.98</v>
      </c>
      <c r="I218">
        <v>1815</v>
      </c>
      <c r="J218" t="s">
        <v>21</v>
      </c>
      <c r="K218" t="s">
        <v>22</v>
      </c>
      <c r="L218" s="7">
        <f t="shared" si="14"/>
        <v>40869.25</v>
      </c>
      <c r="M218">
        <v>1321941600</v>
      </c>
      <c r="N218" s="8">
        <f t="shared" si="15"/>
        <v>40871.25</v>
      </c>
      <c r="O218">
        <v>1322114400</v>
      </c>
      <c r="P218" t="b">
        <v>0</v>
      </c>
      <c r="Q218" t="b">
        <v>0</v>
      </c>
      <c r="R218" t="str" cm="1">
        <f t="array" ref="R218:S218">_xlfn.TEXTSPLIT(T218, "/")</f>
        <v>theater</v>
      </c>
      <c r="S218" t="str">
        <v>plays</v>
      </c>
      <c r="T218" t="s">
        <v>33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3"/>
        <v>45</v>
      </c>
      <c r="G219" t="s">
        <v>14</v>
      </c>
      <c r="H219">
        <f t="shared" si="12"/>
        <v>62</v>
      </c>
      <c r="I219">
        <v>934</v>
      </c>
      <c r="J219" t="s">
        <v>21</v>
      </c>
      <c r="K219" t="s">
        <v>22</v>
      </c>
      <c r="L219" s="7">
        <f t="shared" si="14"/>
        <v>43583.208333333328</v>
      </c>
      <c r="M219">
        <v>1556427600</v>
      </c>
      <c r="N219" s="8">
        <f t="shared" si="15"/>
        <v>43592.208333333328</v>
      </c>
      <c r="O219">
        <v>1557205200</v>
      </c>
      <c r="P219" t="b">
        <v>0</v>
      </c>
      <c r="Q219" t="b">
        <v>0</v>
      </c>
      <c r="R219" t="str" cm="1">
        <f t="array" ref="R219:S219">_xlfn.TEXTSPLIT(T219, "/")</f>
        <v>film &amp; video</v>
      </c>
      <c r="S219" t="str">
        <v>science fiction</v>
      </c>
      <c r="T219" t="s">
        <v>474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3"/>
        <v>216</v>
      </c>
      <c r="G220" t="s">
        <v>20</v>
      </c>
      <c r="H220">
        <f t="shared" si="12"/>
        <v>31.01</v>
      </c>
      <c r="I220">
        <v>397</v>
      </c>
      <c r="J220" t="s">
        <v>40</v>
      </c>
      <c r="K220" t="s">
        <v>41</v>
      </c>
      <c r="L220" s="7">
        <f t="shared" si="14"/>
        <v>40858.25</v>
      </c>
      <c r="M220">
        <v>1320991200</v>
      </c>
      <c r="N220" s="8">
        <f t="shared" si="15"/>
        <v>40892.25</v>
      </c>
      <c r="O220">
        <v>1323928800</v>
      </c>
      <c r="P220" t="b">
        <v>0</v>
      </c>
      <c r="Q220" t="b">
        <v>1</v>
      </c>
      <c r="R220" t="str" cm="1">
        <f t="array" ref="R220:S220">_xlfn.TEXTSPLIT(T220, "/")</f>
        <v>film &amp; video</v>
      </c>
      <c r="S220" t="str">
        <v>shorts</v>
      </c>
      <c r="T220" t="s">
        <v>100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3"/>
        <v>332</v>
      </c>
      <c r="G221" t="s">
        <v>20</v>
      </c>
      <c r="H221">
        <f t="shared" si="12"/>
        <v>89.99</v>
      </c>
      <c r="I221">
        <v>1539</v>
      </c>
      <c r="J221" t="s">
        <v>21</v>
      </c>
      <c r="K221" t="s">
        <v>22</v>
      </c>
      <c r="L221" s="7">
        <f t="shared" si="14"/>
        <v>41137.208333333336</v>
      </c>
      <c r="M221">
        <v>1345093200</v>
      </c>
      <c r="N221" s="8">
        <f t="shared" si="15"/>
        <v>41149.208333333336</v>
      </c>
      <c r="O221">
        <v>1346130000</v>
      </c>
      <c r="P221" t="b">
        <v>0</v>
      </c>
      <c r="Q221" t="b">
        <v>0</v>
      </c>
      <c r="R221" t="str" cm="1">
        <f t="array" ref="R221:S221">_xlfn.TEXTSPLIT(T221, "/")</f>
        <v>film &amp; video</v>
      </c>
      <c r="S221" t="str">
        <v>animation</v>
      </c>
      <c r="T221" t="s">
        <v>71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3"/>
        <v>8</v>
      </c>
      <c r="G222" t="s">
        <v>14</v>
      </c>
      <c r="H222">
        <f t="shared" si="12"/>
        <v>39.24</v>
      </c>
      <c r="I222">
        <v>17</v>
      </c>
      <c r="J222" t="s">
        <v>21</v>
      </c>
      <c r="K222" t="s">
        <v>22</v>
      </c>
      <c r="L222" s="7">
        <f t="shared" si="14"/>
        <v>40725.208333333336</v>
      </c>
      <c r="M222">
        <v>1309496400</v>
      </c>
      <c r="N222" s="8">
        <f t="shared" si="15"/>
        <v>40743.208333333336</v>
      </c>
      <c r="O222">
        <v>1311051600</v>
      </c>
      <c r="P222" t="b">
        <v>1</v>
      </c>
      <c r="Q222" t="b">
        <v>0</v>
      </c>
      <c r="R222" t="str" cm="1">
        <f t="array" ref="R222:S222">_xlfn.TEXTSPLIT(T222, "/")</f>
        <v>theater</v>
      </c>
      <c r="S222" t="str">
        <v>plays</v>
      </c>
      <c r="T222" t="s">
        <v>33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3"/>
        <v>99</v>
      </c>
      <c r="G223" t="s">
        <v>14</v>
      </c>
      <c r="H223">
        <f t="shared" si="12"/>
        <v>54.99</v>
      </c>
      <c r="I223">
        <v>2179</v>
      </c>
      <c r="J223" t="s">
        <v>21</v>
      </c>
      <c r="K223" t="s">
        <v>22</v>
      </c>
      <c r="L223" s="7">
        <f t="shared" si="14"/>
        <v>41081.208333333336</v>
      </c>
      <c r="M223">
        <v>1340254800</v>
      </c>
      <c r="N223" s="8">
        <f t="shared" si="15"/>
        <v>41083.208333333336</v>
      </c>
      <c r="O223">
        <v>1340427600</v>
      </c>
      <c r="P223" t="b">
        <v>1</v>
      </c>
      <c r="Q223" t="b">
        <v>0</v>
      </c>
      <c r="R223" t="str" cm="1">
        <f t="array" ref="R223:S223">_xlfn.TEXTSPLIT(T223, "/")</f>
        <v>food</v>
      </c>
      <c r="S223" t="str">
        <v>food trucks</v>
      </c>
      <c r="T223" t="s">
        <v>17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3"/>
        <v>138</v>
      </c>
      <c r="G224" t="s">
        <v>20</v>
      </c>
      <c r="H224">
        <f t="shared" si="12"/>
        <v>47.99</v>
      </c>
      <c r="I224">
        <v>138</v>
      </c>
      <c r="J224" t="s">
        <v>21</v>
      </c>
      <c r="K224" t="s">
        <v>22</v>
      </c>
      <c r="L224" s="7">
        <f t="shared" si="14"/>
        <v>41914.208333333336</v>
      </c>
      <c r="M224">
        <v>1412226000</v>
      </c>
      <c r="N224" s="8">
        <f t="shared" si="15"/>
        <v>41915.208333333336</v>
      </c>
      <c r="O224">
        <v>1412312400</v>
      </c>
      <c r="P224" t="b">
        <v>0</v>
      </c>
      <c r="Q224" t="b">
        <v>0</v>
      </c>
      <c r="R224" t="str" cm="1">
        <f t="array" ref="R224:S224">_xlfn.TEXTSPLIT(T224, "/")</f>
        <v>photography</v>
      </c>
      <c r="S224" t="str">
        <v>photography books</v>
      </c>
      <c r="T224" t="s">
        <v>122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3"/>
        <v>94</v>
      </c>
      <c r="G225" t="s">
        <v>14</v>
      </c>
      <c r="H225">
        <f t="shared" si="12"/>
        <v>87.97</v>
      </c>
      <c r="I225">
        <v>931</v>
      </c>
      <c r="J225" t="s">
        <v>21</v>
      </c>
      <c r="K225" t="s">
        <v>22</v>
      </c>
      <c r="L225" s="7">
        <f t="shared" si="14"/>
        <v>42445.208333333328</v>
      </c>
      <c r="M225">
        <v>1458104400</v>
      </c>
      <c r="N225" s="8">
        <f t="shared" si="15"/>
        <v>42459.208333333328</v>
      </c>
      <c r="O225">
        <v>1459314000</v>
      </c>
      <c r="P225" t="b">
        <v>0</v>
      </c>
      <c r="Q225" t="b">
        <v>0</v>
      </c>
      <c r="R225" t="str" cm="1">
        <f t="array" ref="R225:S225">_xlfn.TEXTSPLIT(T225, "/")</f>
        <v>theater</v>
      </c>
      <c r="S225" t="str">
        <v>plays</v>
      </c>
      <c r="T225" t="s">
        <v>33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3"/>
        <v>404</v>
      </c>
      <c r="G226" t="s">
        <v>20</v>
      </c>
      <c r="H226">
        <f t="shared" si="12"/>
        <v>52</v>
      </c>
      <c r="I226">
        <v>3594</v>
      </c>
      <c r="J226" t="s">
        <v>21</v>
      </c>
      <c r="K226" t="s">
        <v>22</v>
      </c>
      <c r="L226" s="7">
        <f t="shared" si="14"/>
        <v>41906.208333333336</v>
      </c>
      <c r="M226">
        <v>1411534800</v>
      </c>
      <c r="N226" s="8">
        <f t="shared" si="15"/>
        <v>41951.25</v>
      </c>
      <c r="O226">
        <v>1415426400</v>
      </c>
      <c r="P226" t="b">
        <v>0</v>
      </c>
      <c r="Q226" t="b">
        <v>0</v>
      </c>
      <c r="R226" t="str" cm="1">
        <f t="array" ref="R226:S226">_xlfn.TEXTSPLIT(T226, "/")</f>
        <v>film &amp; video</v>
      </c>
      <c r="S226" t="str">
        <v>science fiction</v>
      </c>
      <c r="T226" t="s">
        <v>474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3"/>
        <v>260</v>
      </c>
      <c r="G227" t="s">
        <v>20</v>
      </c>
      <c r="H227">
        <f t="shared" si="12"/>
        <v>30</v>
      </c>
      <c r="I227">
        <v>5880</v>
      </c>
      <c r="J227" t="s">
        <v>21</v>
      </c>
      <c r="K227" t="s">
        <v>22</v>
      </c>
      <c r="L227" s="7">
        <f t="shared" si="14"/>
        <v>41762.208333333336</v>
      </c>
      <c r="M227">
        <v>1399093200</v>
      </c>
      <c r="N227" s="8">
        <f t="shared" si="15"/>
        <v>41762.208333333336</v>
      </c>
      <c r="O227">
        <v>1399093200</v>
      </c>
      <c r="P227" t="b">
        <v>1</v>
      </c>
      <c r="Q227" t="b">
        <v>0</v>
      </c>
      <c r="R227" t="str" cm="1">
        <f t="array" ref="R227:S227">_xlfn.TEXTSPLIT(T227, "/")</f>
        <v>music</v>
      </c>
      <c r="S227" t="str">
        <v>rock</v>
      </c>
      <c r="T227" t="s">
        <v>23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3"/>
        <v>367</v>
      </c>
      <c r="G228" t="s">
        <v>20</v>
      </c>
      <c r="H228">
        <f t="shared" si="12"/>
        <v>98.21</v>
      </c>
      <c r="I228">
        <v>112</v>
      </c>
      <c r="J228" t="s">
        <v>21</v>
      </c>
      <c r="K228" t="s">
        <v>22</v>
      </c>
      <c r="L228" s="7">
        <f t="shared" si="14"/>
        <v>40276.208333333336</v>
      </c>
      <c r="M228">
        <v>1270702800</v>
      </c>
      <c r="N228" s="8">
        <f t="shared" si="15"/>
        <v>40313.208333333336</v>
      </c>
      <c r="O228">
        <v>1273899600</v>
      </c>
      <c r="P228" t="b">
        <v>0</v>
      </c>
      <c r="Q228" t="b">
        <v>0</v>
      </c>
      <c r="R228" t="str" cm="1">
        <f t="array" ref="R228:S228">_xlfn.TEXTSPLIT(T228, "/")</f>
        <v>photography</v>
      </c>
      <c r="S228" t="str">
        <v>photography books</v>
      </c>
      <c r="T228" t="s">
        <v>122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3"/>
        <v>169</v>
      </c>
      <c r="G229" t="s">
        <v>20</v>
      </c>
      <c r="H229">
        <f t="shared" si="12"/>
        <v>108.96</v>
      </c>
      <c r="I229">
        <v>943</v>
      </c>
      <c r="J229" t="s">
        <v>21</v>
      </c>
      <c r="K229" t="s">
        <v>22</v>
      </c>
      <c r="L229" s="7">
        <f t="shared" si="14"/>
        <v>42139.208333333328</v>
      </c>
      <c r="M229">
        <v>1431666000</v>
      </c>
      <c r="N229" s="8">
        <f t="shared" si="15"/>
        <v>42145.208333333328</v>
      </c>
      <c r="O229">
        <v>1432184400</v>
      </c>
      <c r="P229" t="b">
        <v>0</v>
      </c>
      <c r="Q229" t="b">
        <v>0</v>
      </c>
      <c r="R229" t="str" cm="1">
        <f t="array" ref="R229:S229">_xlfn.TEXTSPLIT(T229, "/")</f>
        <v>games</v>
      </c>
      <c r="S229" t="str">
        <v>mobile games</v>
      </c>
      <c r="T229" t="s">
        <v>292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3"/>
        <v>120</v>
      </c>
      <c r="G230" t="s">
        <v>20</v>
      </c>
      <c r="H230">
        <f t="shared" si="12"/>
        <v>67</v>
      </c>
      <c r="I230">
        <v>2468</v>
      </c>
      <c r="J230" t="s">
        <v>21</v>
      </c>
      <c r="K230" t="s">
        <v>22</v>
      </c>
      <c r="L230" s="7">
        <f t="shared" si="14"/>
        <v>42613.208333333328</v>
      </c>
      <c r="M230">
        <v>1472619600</v>
      </c>
      <c r="N230" s="8">
        <f t="shared" si="15"/>
        <v>42638.208333333328</v>
      </c>
      <c r="O230">
        <v>1474779600</v>
      </c>
      <c r="P230" t="b">
        <v>0</v>
      </c>
      <c r="Q230" t="b">
        <v>0</v>
      </c>
      <c r="R230" t="str" cm="1">
        <f t="array" ref="R230:S230">_xlfn.TEXTSPLIT(T230, "/")</f>
        <v>film &amp; video</v>
      </c>
      <c r="S230" t="str">
        <v>animation</v>
      </c>
      <c r="T230" t="s">
        <v>71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3"/>
        <v>194</v>
      </c>
      <c r="G231" t="s">
        <v>20</v>
      </c>
      <c r="H231">
        <f t="shared" si="12"/>
        <v>64.989999999999995</v>
      </c>
      <c r="I231">
        <v>2551</v>
      </c>
      <c r="J231" t="s">
        <v>21</v>
      </c>
      <c r="K231" t="s">
        <v>22</v>
      </c>
      <c r="L231" s="7">
        <f t="shared" si="14"/>
        <v>42887.208333333328</v>
      </c>
      <c r="M231">
        <v>1496293200</v>
      </c>
      <c r="N231" s="8">
        <f t="shared" si="15"/>
        <v>42935.208333333328</v>
      </c>
      <c r="O231">
        <v>1500440400</v>
      </c>
      <c r="P231" t="b">
        <v>0</v>
      </c>
      <c r="Q231" t="b">
        <v>1</v>
      </c>
      <c r="R231" t="str" cm="1">
        <f t="array" ref="R231:S231">_xlfn.TEXTSPLIT(T231, "/")</f>
        <v>games</v>
      </c>
      <c r="S231" t="str">
        <v>mobile games</v>
      </c>
      <c r="T231" t="s">
        <v>292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3"/>
        <v>420</v>
      </c>
      <c r="G232" t="s">
        <v>20</v>
      </c>
      <c r="H232">
        <f t="shared" si="12"/>
        <v>99.84</v>
      </c>
      <c r="I232">
        <v>101</v>
      </c>
      <c r="J232" t="s">
        <v>21</v>
      </c>
      <c r="K232" t="s">
        <v>22</v>
      </c>
      <c r="L232" s="7">
        <f t="shared" si="14"/>
        <v>43805.25</v>
      </c>
      <c r="M232">
        <v>1575612000</v>
      </c>
      <c r="N232" s="8">
        <f t="shared" si="15"/>
        <v>43805.25</v>
      </c>
      <c r="O232">
        <v>1575612000</v>
      </c>
      <c r="P232" t="b">
        <v>0</v>
      </c>
      <c r="Q232" t="b">
        <v>0</v>
      </c>
      <c r="R232" t="str" cm="1">
        <f t="array" ref="R232:S232">_xlfn.TEXTSPLIT(T232, "/")</f>
        <v>games</v>
      </c>
      <c r="S232" t="str">
        <v>video games</v>
      </c>
      <c r="T232" t="s">
        <v>89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3"/>
        <v>77</v>
      </c>
      <c r="G233" t="s">
        <v>74</v>
      </c>
      <c r="H233">
        <f t="shared" si="12"/>
        <v>82.43</v>
      </c>
      <c r="I233">
        <v>67</v>
      </c>
      <c r="J233" t="s">
        <v>21</v>
      </c>
      <c r="K233" t="s">
        <v>22</v>
      </c>
      <c r="L233" s="7">
        <f t="shared" si="14"/>
        <v>41415.208333333336</v>
      </c>
      <c r="M233">
        <v>1369112400</v>
      </c>
      <c r="N233" s="8">
        <f t="shared" si="15"/>
        <v>41473.208333333336</v>
      </c>
      <c r="O233">
        <v>1374123600</v>
      </c>
      <c r="P233" t="b">
        <v>0</v>
      </c>
      <c r="Q233" t="b">
        <v>0</v>
      </c>
      <c r="R233" t="str" cm="1">
        <f t="array" ref="R233:S233">_xlfn.TEXTSPLIT(T233, "/")</f>
        <v>theater</v>
      </c>
      <c r="S233" t="str">
        <v>plays</v>
      </c>
      <c r="T233" t="s">
        <v>33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3"/>
        <v>171</v>
      </c>
      <c r="G234" t="s">
        <v>20</v>
      </c>
      <c r="H234">
        <f t="shared" si="12"/>
        <v>63.29</v>
      </c>
      <c r="I234">
        <v>92</v>
      </c>
      <c r="J234" t="s">
        <v>21</v>
      </c>
      <c r="K234" t="s">
        <v>22</v>
      </c>
      <c r="L234" s="7">
        <f t="shared" si="14"/>
        <v>42576.208333333328</v>
      </c>
      <c r="M234">
        <v>1469422800</v>
      </c>
      <c r="N234" s="8">
        <f t="shared" si="15"/>
        <v>42577.208333333328</v>
      </c>
      <c r="O234">
        <v>1469509200</v>
      </c>
      <c r="P234" t="b">
        <v>0</v>
      </c>
      <c r="Q234" t="b">
        <v>0</v>
      </c>
      <c r="R234" t="str" cm="1">
        <f t="array" ref="R234:S234">_xlfn.TEXTSPLIT(T234, "/")</f>
        <v>theater</v>
      </c>
      <c r="S234" t="str">
        <v>plays</v>
      </c>
      <c r="T234" t="s">
        <v>33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3"/>
        <v>158</v>
      </c>
      <c r="G235" t="s">
        <v>20</v>
      </c>
      <c r="H235">
        <f t="shared" si="12"/>
        <v>96.77</v>
      </c>
      <c r="I235">
        <v>62</v>
      </c>
      <c r="J235" t="s">
        <v>21</v>
      </c>
      <c r="K235" t="s">
        <v>22</v>
      </c>
      <c r="L235" s="7">
        <f t="shared" si="14"/>
        <v>40706.208333333336</v>
      </c>
      <c r="M235">
        <v>1307854800</v>
      </c>
      <c r="N235" s="8">
        <f t="shared" si="15"/>
        <v>40722.208333333336</v>
      </c>
      <c r="O235">
        <v>1309237200</v>
      </c>
      <c r="P235" t="b">
        <v>0</v>
      </c>
      <c r="Q235" t="b">
        <v>0</v>
      </c>
      <c r="R235" t="str" cm="1">
        <f t="array" ref="R235:S235">_xlfn.TEXTSPLIT(T235, "/")</f>
        <v>film &amp; video</v>
      </c>
      <c r="S235" t="str">
        <v>animation</v>
      </c>
      <c r="T235" t="s">
        <v>71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3"/>
        <v>109</v>
      </c>
      <c r="G236" t="s">
        <v>20</v>
      </c>
      <c r="H236">
        <f t="shared" si="12"/>
        <v>54.91</v>
      </c>
      <c r="I236">
        <v>149</v>
      </c>
      <c r="J236" t="s">
        <v>107</v>
      </c>
      <c r="K236" t="s">
        <v>108</v>
      </c>
      <c r="L236" s="7">
        <f t="shared" si="14"/>
        <v>42969.208333333328</v>
      </c>
      <c r="M236">
        <v>1503378000</v>
      </c>
      <c r="N236" s="8">
        <f t="shared" si="15"/>
        <v>42976.208333333328</v>
      </c>
      <c r="O236">
        <v>1503982800</v>
      </c>
      <c r="P236" t="b">
        <v>0</v>
      </c>
      <c r="Q236" t="b">
        <v>1</v>
      </c>
      <c r="R236" t="str" cm="1">
        <f t="array" ref="R236:S236">_xlfn.TEXTSPLIT(T236, "/")</f>
        <v>games</v>
      </c>
      <c r="S236" t="str">
        <v>video games</v>
      </c>
      <c r="T236" t="s">
        <v>89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3"/>
        <v>42</v>
      </c>
      <c r="G237" t="s">
        <v>14</v>
      </c>
      <c r="H237">
        <f t="shared" si="12"/>
        <v>39.01</v>
      </c>
      <c r="I237">
        <v>92</v>
      </c>
      <c r="J237" t="s">
        <v>21</v>
      </c>
      <c r="K237" t="s">
        <v>22</v>
      </c>
      <c r="L237" s="7">
        <f t="shared" si="14"/>
        <v>42779.25</v>
      </c>
      <c r="M237">
        <v>1486965600</v>
      </c>
      <c r="N237" s="8">
        <f t="shared" si="15"/>
        <v>42784.25</v>
      </c>
      <c r="O237">
        <v>1487397600</v>
      </c>
      <c r="P237" t="b">
        <v>0</v>
      </c>
      <c r="Q237" t="b">
        <v>0</v>
      </c>
      <c r="R237" t="str" cm="1">
        <f t="array" ref="R237:S237">_xlfn.TEXTSPLIT(T237, "/")</f>
        <v>film &amp; video</v>
      </c>
      <c r="S237" t="str">
        <v>animation</v>
      </c>
      <c r="T237" t="s">
        <v>71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3"/>
        <v>11</v>
      </c>
      <c r="G238" t="s">
        <v>14</v>
      </c>
      <c r="H238">
        <f t="shared" si="12"/>
        <v>75.84</v>
      </c>
      <c r="I238">
        <v>57</v>
      </c>
      <c r="J238" t="s">
        <v>26</v>
      </c>
      <c r="K238" t="s">
        <v>27</v>
      </c>
      <c r="L238" s="7">
        <f t="shared" si="14"/>
        <v>43641.208333333328</v>
      </c>
      <c r="M238">
        <v>1561438800</v>
      </c>
      <c r="N238" s="8">
        <f t="shared" si="15"/>
        <v>43648.208333333328</v>
      </c>
      <c r="O238">
        <v>1562043600</v>
      </c>
      <c r="P238" t="b">
        <v>0</v>
      </c>
      <c r="Q238" t="b">
        <v>1</v>
      </c>
      <c r="R238" t="str" cm="1">
        <f t="array" ref="R238:S238">_xlfn.TEXTSPLIT(T238, "/")</f>
        <v>music</v>
      </c>
      <c r="S238" t="str">
        <v>rock</v>
      </c>
      <c r="T238" t="s">
        <v>23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3"/>
        <v>159</v>
      </c>
      <c r="G239" t="s">
        <v>20</v>
      </c>
      <c r="H239">
        <f t="shared" si="12"/>
        <v>45.05</v>
      </c>
      <c r="I239">
        <v>329</v>
      </c>
      <c r="J239" t="s">
        <v>21</v>
      </c>
      <c r="K239" t="s">
        <v>22</v>
      </c>
      <c r="L239" s="7">
        <f t="shared" si="14"/>
        <v>41754.208333333336</v>
      </c>
      <c r="M239">
        <v>1398402000</v>
      </c>
      <c r="N239" s="8">
        <f t="shared" si="15"/>
        <v>41756.208333333336</v>
      </c>
      <c r="O239">
        <v>1398574800</v>
      </c>
      <c r="P239" t="b">
        <v>0</v>
      </c>
      <c r="Q239" t="b">
        <v>0</v>
      </c>
      <c r="R239" t="str" cm="1">
        <f t="array" ref="R239:S239">_xlfn.TEXTSPLIT(T239, "/")</f>
        <v>film &amp; video</v>
      </c>
      <c r="S239" t="str">
        <v>animation</v>
      </c>
      <c r="T239" t="s">
        <v>71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3"/>
        <v>422</v>
      </c>
      <c r="G240" t="s">
        <v>20</v>
      </c>
      <c r="H240">
        <f t="shared" si="12"/>
        <v>104.52</v>
      </c>
      <c r="I240">
        <v>97</v>
      </c>
      <c r="J240" t="s">
        <v>36</v>
      </c>
      <c r="K240" t="s">
        <v>37</v>
      </c>
      <c r="L240" s="7">
        <f t="shared" si="14"/>
        <v>43083.25</v>
      </c>
      <c r="M240">
        <v>1513231200</v>
      </c>
      <c r="N240" s="8">
        <f t="shared" si="15"/>
        <v>43108.25</v>
      </c>
      <c r="O240">
        <v>1515391200</v>
      </c>
      <c r="P240" t="b">
        <v>0</v>
      </c>
      <c r="Q240" t="b">
        <v>1</v>
      </c>
      <c r="R240" t="str" cm="1">
        <f t="array" ref="R240:S240">_xlfn.TEXTSPLIT(T240, "/")</f>
        <v>theater</v>
      </c>
      <c r="S240" t="str">
        <v>plays</v>
      </c>
      <c r="T240" t="s">
        <v>33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3"/>
        <v>98</v>
      </c>
      <c r="G241" t="s">
        <v>14</v>
      </c>
      <c r="H241">
        <f t="shared" si="12"/>
        <v>76.27</v>
      </c>
      <c r="I241">
        <v>41</v>
      </c>
      <c r="J241" t="s">
        <v>21</v>
      </c>
      <c r="K241" t="s">
        <v>22</v>
      </c>
      <c r="L241" s="7">
        <f t="shared" si="14"/>
        <v>42245.208333333328</v>
      </c>
      <c r="M241">
        <v>1440824400</v>
      </c>
      <c r="N241" s="8">
        <f t="shared" si="15"/>
        <v>42249.208333333328</v>
      </c>
      <c r="O241">
        <v>1441170000</v>
      </c>
      <c r="P241" t="b">
        <v>0</v>
      </c>
      <c r="Q241" t="b">
        <v>0</v>
      </c>
      <c r="R241" t="str" cm="1">
        <f t="array" ref="R241:S241">_xlfn.TEXTSPLIT(T241, "/")</f>
        <v>technology</v>
      </c>
      <c r="S241" t="str">
        <v>wearables</v>
      </c>
      <c r="T241" t="s">
        <v>65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3"/>
        <v>419</v>
      </c>
      <c r="G242" t="s">
        <v>20</v>
      </c>
      <c r="H242">
        <f t="shared" si="12"/>
        <v>69.02</v>
      </c>
      <c r="I242">
        <v>1784</v>
      </c>
      <c r="J242" t="s">
        <v>21</v>
      </c>
      <c r="K242" t="s">
        <v>22</v>
      </c>
      <c r="L242" s="7">
        <f t="shared" si="14"/>
        <v>40396.208333333336</v>
      </c>
      <c r="M242">
        <v>1281070800</v>
      </c>
      <c r="N242" s="8">
        <f t="shared" si="15"/>
        <v>40397.208333333336</v>
      </c>
      <c r="O242">
        <v>1281157200</v>
      </c>
      <c r="P242" t="b">
        <v>0</v>
      </c>
      <c r="Q242" t="b">
        <v>0</v>
      </c>
      <c r="R242" t="str" cm="1">
        <f t="array" ref="R242:S242">_xlfn.TEXTSPLIT(T242, "/")</f>
        <v>theater</v>
      </c>
      <c r="S242" t="str">
        <v>plays</v>
      </c>
      <c r="T242" t="s">
        <v>33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3"/>
        <v>102</v>
      </c>
      <c r="G243" t="s">
        <v>20</v>
      </c>
      <c r="H243">
        <f t="shared" si="12"/>
        <v>101.98</v>
      </c>
      <c r="I243">
        <v>1684</v>
      </c>
      <c r="J243" t="s">
        <v>26</v>
      </c>
      <c r="K243" t="s">
        <v>27</v>
      </c>
      <c r="L243" s="7">
        <f t="shared" si="14"/>
        <v>41742.208333333336</v>
      </c>
      <c r="M243">
        <v>1397365200</v>
      </c>
      <c r="N243" s="8">
        <f t="shared" si="15"/>
        <v>41752.208333333336</v>
      </c>
      <c r="O243">
        <v>1398229200</v>
      </c>
      <c r="P243" t="b">
        <v>0</v>
      </c>
      <c r="Q243" t="b">
        <v>1</v>
      </c>
      <c r="R243" t="str" cm="1">
        <f t="array" ref="R243:S243">_xlfn.TEXTSPLIT(T243, "/")</f>
        <v>publishing</v>
      </c>
      <c r="S243" t="str">
        <v>nonfiction</v>
      </c>
      <c r="T243" t="s">
        <v>68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3"/>
        <v>128</v>
      </c>
      <c r="G244" t="s">
        <v>20</v>
      </c>
      <c r="H244">
        <f t="shared" si="12"/>
        <v>42.92</v>
      </c>
      <c r="I244">
        <v>250</v>
      </c>
      <c r="J244" t="s">
        <v>21</v>
      </c>
      <c r="K244" t="s">
        <v>22</v>
      </c>
      <c r="L244" s="7">
        <f t="shared" si="14"/>
        <v>42865.208333333328</v>
      </c>
      <c r="M244">
        <v>1494392400</v>
      </c>
      <c r="N244" s="8">
        <f t="shared" si="15"/>
        <v>42875.208333333328</v>
      </c>
      <c r="O244">
        <v>1495256400</v>
      </c>
      <c r="P244" t="b">
        <v>0</v>
      </c>
      <c r="Q244" t="b">
        <v>1</v>
      </c>
      <c r="R244" t="str" cm="1">
        <f t="array" ref="R244:S244">_xlfn.TEXTSPLIT(T244, "/")</f>
        <v>music</v>
      </c>
      <c r="S244" t="str">
        <v>rock</v>
      </c>
      <c r="T244" t="s">
        <v>23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3"/>
        <v>445</v>
      </c>
      <c r="G245" t="s">
        <v>20</v>
      </c>
      <c r="H245">
        <f t="shared" si="12"/>
        <v>43.03</v>
      </c>
      <c r="I245">
        <v>238</v>
      </c>
      <c r="J245" t="s">
        <v>21</v>
      </c>
      <c r="K245" t="s">
        <v>22</v>
      </c>
      <c r="L245" s="7">
        <f t="shared" si="14"/>
        <v>43163.25</v>
      </c>
      <c r="M245">
        <v>1520143200</v>
      </c>
      <c r="N245" s="8">
        <f t="shared" si="15"/>
        <v>43166.25</v>
      </c>
      <c r="O245">
        <v>1520402400</v>
      </c>
      <c r="P245" t="b">
        <v>0</v>
      </c>
      <c r="Q245" t="b">
        <v>0</v>
      </c>
      <c r="R245" t="str" cm="1">
        <f t="array" ref="R245:S245">_xlfn.TEXTSPLIT(T245, "/")</f>
        <v>theater</v>
      </c>
      <c r="S245" t="str">
        <v>plays</v>
      </c>
      <c r="T245" t="s">
        <v>33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3"/>
        <v>570</v>
      </c>
      <c r="G246" t="s">
        <v>20</v>
      </c>
      <c r="H246">
        <f t="shared" si="12"/>
        <v>75.25</v>
      </c>
      <c r="I246">
        <v>53</v>
      </c>
      <c r="J246" t="s">
        <v>21</v>
      </c>
      <c r="K246" t="s">
        <v>22</v>
      </c>
      <c r="L246" s="7">
        <f t="shared" si="14"/>
        <v>41834.208333333336</v>
      </c>
      <c r="M246">
        <v>1405314000</v>
      </c>
      <c r="N246" s="8">
        <f t="shared" si="15"/>
        <v>41886.208333333336</v>
      </c>
      <c r="O246">
        <v>1409806800</v>
      </c>
      <c r="P246" t="b">
        <v>0</v>
      </c>
      <c r="Q246" t="b">
        <v>0</v>
      </c>
      <c r="R246" t="str" cm="1">
        <f t="array" ref="R246:S246">_xlfn.TEXTSPLIT(T246, "/")</f>
        <v>theater</v>
      </c>
      <c r="S246" t="str">
        <v>plays</v>
      </c>
      <c r="T246" t="s">
        <v>33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3"/>
        <v>509</v>
      </c>
      <c r="G247" t="s">
        <v>20</v>
      </c>
      <c r="H247">
        <f t="shared" si="12"/>
        <v>69.02</v>
      </c>
      <c r="I247">
        <v>214</v>
      </c>
      <c r="J247" t="s">
        <v>21</v>
      </c>
      <c r="K247" t="s">
        <v>22</v>
      </c>
      <c r="L247" s="7">
        <f t="shared" si="14"/>
        <v>41736.208333333336</v>
      </c>
      <c r="M247">
        <v>1396846800</v>
      </c>
      <c r="N247" s="8">
        <f t="shared" si="15"/>
        <v>41737.208333333336</v>
      </c>
      <c r="O247">
        <v>1396933200</v>
      </c>
      <c r="P247" t="b">
        <v>0</v>
      </c>
      <c r="Q247" t="b">
        <v>0</v>
      </c>
      <c r="R247" t="str" cm="1">
        <f t="array" ref="R247:S247">_xlfn.TEXTSPLIT(T247, "/")</f>
        <v>theater</v>
      </c>
      <c r="S247" t="str">
        <v>plays</v>
      </c>
      <c r="T247" t="s">
        <v>33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3"/>
        <v>326</v>
      </c>
      <c r="G248" t="s">
        <v>20</v>
      </c>
      <c r="H248">
        <f t="shared" si="12"/>
        <v>65.989999999999995</v>
      </c>
      <c r="I248">
        <v>222</v>
      </c>
      <c r="J248" t="s">
        <v>21</v>
      </c>
      <c r="K248" t="s">
        <v>22</v>
      </c>
      <c r="L248" s="7">
        <f t="shared" si="14"/>
        <v>41491.208333333336</v>
      </c>
      <c r="M248">
        <v>1375678800</v>
      </c>
      <c r="N248" s="8">
        <f t="shared" si="15"/>
        <v>41495.208333333336</v>
      </c>
      <c r="O248">
        <v>1376024400</v>
      </c>
      <c r="P248" t="b">
        <v>0</v>
      </c>
      <c r="Q248" t="b">
        <v>0</v>
      </c>
      <c r="R248" t="str" cm="1">
        <f t="array" ref="R248:S248">_xlfn.TEXTSPLIT(T248, "/")</f>
        <v>technology</v>
      </c>
      <c r="S248" t="str">
        <v>web</v>
      </c>
      <c r="T248" t="s">
        <v>28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3"/>
        <v>933</v>
      </c>
      <c r="G249" t="s">
        <v>20</v>
      </c>
      <c r="H249">
        <f t="shared" si="12"/>
        <v>98.01</v>
      </c>
      <c r="I249">
        <v>1884</v>
      </c>
      <c r="J249" t="s">
        <v>21</v>
      </c>
      <c r="K249" t="s">
        <v>22</v>
      </c>
      <c r="L249" s="7">
        <f t="shared" si="14"/>
        <v>42726.25</v>
      </c>
      <c r="M249">
        <v>1482386400</v>
      </c>
      <c r="N249" s="8">
        <f t="shared" si="15"/>
        <v>42741.25</v>
      </c>
      <c r="O249">
        <v>1483682400</v>
      </c>
      <c r="P249" t="b">
        <v>0</v>
      </c>
      <c r="Q249" t="b">
        <v>1</v>
      </c>
      <c r="R249" t="str" cm="1">
        <f t="array" ref="R249:S249">_xlfn.TEXTSPLIT(T249, "/")</f>
        <v>publishing</v>
      </c>
      <c r="S249" t="str">
        <v>fiction</v>
      </c>
      <c r="T249" t="s">
        <v>119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3"/>
        <v>211</v>
      </c>
      <c r="G250" t="s">
        <v>20</v>
      </c>
      <c r="H250">
        <f t="shared" si="12"/>
        <v>60.11</v>
      </c>
      <c r="I250">
        <v>218</v>
      </c>
      <c r="J250" t="s">
        <v>26</v>
      </c>
      <c r="K250" t="s">
        <v>27</v>
      </c>
      <c r="L250" s="7">
        <f t="shared" si="14"/>
        <v>42004.25</v>
      </c>
      <c r="M250">
        <v>1420005600</v>
      </c>
      <c r="N250" s="8">
        <f t="shared" si="15"/>
        <v>42009.25</v>
      </c>
      <c r="O250">
        <v>1420437600</v>
      </c>
      <c r="P250" t="b">
        <v>0</v>
      </c>
      <c r="Q250" t="b">
        <v>0</v>
      </c>
      <c r="R250" t="str" cm="1">
        <f t="array" ref="R250:S250">_xlfn.TEXTSPLIT(T250, "/")</f>
        <v>games</v>
      </c>
      <c r="S250" t="str">
        <v>mobile games</v>
      </c>
      <c r="T250" t="s">
        <v>292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3"/>
        <v>273</v>
      </c>
      <c r="G251" t="s">
        <v>20</v>
      </c>
      <c r="H251">
        <f t="shared" si="12"/>
        <v>26</v>
      </c>
      <c r="I251">
        <v>6465</v>
      </c>
      <c r="J251" t="s">
        <v>21</v>
      </c>
      <c r="K251" t="s">
        <v>22</v>
      </c>
      <c r="L251" s="7">
        <f t="shared" si="14"/>
        <v>42006.25</v>
      </c>
      <c r="M251">
        <v>1420178400</v>
      </c>
      <c r="N251" s="8">
        <f t="shared" si="15"/>
        <v>42013.25</v>
      </c>
      <c r="O251">
        <v>1420783200</v>
      </c>
      <c r="P251" t="b">
        <v>0</v>
      </c>
      <c r="Q251" t="b">
        <v>0</v>
      </c>
      <c r="R251" t="str" cm="1">
        <f t="array" ref="R251:S251">_xlfn.TEXTSPLIT(T251, "/")</f>
        <v>publishing</v>
      </c>
      <c r="S251" t="str">
        <v>translations</v>
      </c>
      <c r="T251" t="s">
        <v>206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3"/>
        <v>3</v>
      </c>
      <c r="G252" t="s">
        <v>14</v>
      </c>
      <c r="H252">
        <f t="shared" si="12"/>
        <v>3</v>
      </c>
      <c r="I252">
        <v>1</v>
      </c>
      <c r="J252" t="s">
        <v>21</v>
      </c>
      <c r="K252" t="s">
        <v>22</v>
      </c>
      <c r="L252" s="7">
        <f t="shared" si="14"/>
        <v>40203.25</v>
      </c>
      <c r="M252">
        <v>1264399200</v>
      </c>
      <c r="N252" s="8">
        <f t="shared" si="15"/>
        <v>40238.25</v>
      </c>
      <c r="O252">
        <v>1267423200</v>
      </c>
      <c r="P252" t="b">
        <v>0</v>
      </c>
      <c r="Q252" t="b">
        <v>0</v>
      </c>
      <c r="R252" t="str" cm="1">
        <f t="array" ref="R252:S252">_xlfn.TEXTSPLIT(T252, "/")</f>
        <v>music</v>
      </c>
      <c r="S252" t="str">
        <v>rock</v>
      </c>
      <c r="T252" t="s">
        <v>23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3"/>
        <v>54</v>
      </c>
      <c r="G253" t="s">
        <v>14</v>
      </c>
      <c r="H253">
        <f t="shared" si="12"/>
        <v>38.020000000000003</v>
      </c>
      <c r="I253">
        <v>101</v>
      </c>
      <c r="J253" t="s">
        <v>21</v>
      </c>
      <c r="K253" t="s">
        <v>22</v>
      </c>
      <c r="L253" s="7">
        <f t="shared" si="14"/>
        <v>41252.25</v>
      </c>
      <c r="M253">
        <v>1355032800</v>
      </c>
      <c r="N253" s="8">
        <f t="shared" si="15"/>
        <v>41254.25</v>
      </c>
      <c r="O253">
        <v>1355205600</v>
      </c>
      <c r="P253" t="b">
        <v>0</v>
      </c>
      <c r="Q253" t="b">
        <v>0</v>
      </c>
      <c r="R253" t="str" cm="1">
        <f t="array" ref="R253:S253">_xlfn.TEXTSPLIT(T253, "/")</f>
        <v>theater</v>
      </c>
      <c r="S253" t="str">
        <v>plays</v>
      </c>
      <c r="T253" t="s">
        <v>33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3"/>
        <v>626</v>
      </c>
      <c r="G254" t="s">
        <v>20</v>
      </c>
      <c r="H254">
        <f t="shared" si="12"/>
        <v>106.15</v>
      </c>
      <c r="I254">
        <v>59</v>
      </c>
      <c r="J254" t="s">
        <v>21</v>
      </c>
      <c r="K254" t="s">
        <v>22</v>
      </c>
      <c r="L254" s="7">
        <f t="shared" si="14"/>
        <v>41572.208333333336</v>
      </c>
      <c r="M254">
        <v>1382677200</v>
      </c>
      <c r="N254" s="8">
        <f t="shared" si="15"/>
        <v>41577.208333333336</v>
      </c>
      <c r="O254">
        <v>1383109200</v>
      </c>
      <c r="P254" t="b">
        <v>0</v>
      </c>
      <c r="Q254" t="b">
        <v>0</v>
      </c>
      <c r="R254" t="str" cm="1">
        <f t="array" ref="R254:S254">_xlfn.TEXTSPLIT(T254, "/")</f>
        <v>theater</v>
      </c>
      <c r="S254" t="str">
        <v>plays</v>
      </c>
      <c r="T254" t="s">
        <v>33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3"/>
        <v>89</v>
      </c>
      <c r="G255" t="s">
        <v>14</v>
      </c>
      <c r="H255">
        <f t="shared" si="12"/>
        <v>81.02</v>
      </c>
      <c r="I255">
        <v>1335</v>
      </c>
      <c r="J255" t="s">
        <v>15</v>
      </c>
      <c r="K255" t="s">
        <v>16</v>
      </c>
      <c r="L255" s="7">
        <f t="shared" si="14"/>
        <v>40641.208333333336</v>
      </c>
      <c r="M255">
        <v>1302238800</v>
      </c>
      <c r="N255" s="8">
        <f t="shared" si="15"/>
        <v>40653.208333333336</v>
      </c>
      <c r="O255">
        <v>1303275600</v>
      </c>
      <c r="P255" t="b">
        <v>0</v>
      </c>
      <c r="Q255" t="b">
        <v>0</v>
      </c>
      <c r="R255" t="str" cm="1">
        <f t="array" ref="R255:S255">_xlfn.TEXTSPLIT(T255, "/")</f>
        <v>film &amp; video</v>
      </c>
      <c r="S255" t="str">
        <v>drama</v>
      </c>
      <c r="T255" t="s">
        <v>53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3"/>
        <v>185</v>
      </c>
      <c r="G256" t="s">
        <v>20</v>
      </c>
      <c r="H256">
        <f t="shared" si="12"/>
        <v>96.65</v>
      </c>
      <c r="I256">
        <v>88</v>
      </c>
      <c r="J256" t="s">
        <v>21</v>
      </c>
      <c r="K256" t="s">
        <v>22</v>
      </c>
      <c r="L256" s="7">
        <f t="shared" si="14"/>
        <v>42787.25</v>
      </c>
      <c r="M256">
        <v>1487656800</v>
      </c>
      <c r="N256" s="8">
        <f t="shared" si="15"/>
        <v>42789.25</v>
      </c>
      <c r="O256">
        <v>1487829600</v>
      </c>
      <c r="P256" t="b">
        <v>0</v>
      </c>
      <c r="Q256" t="b">
        <v>0</v>
      </c>
      <c r="R256" t="str" cm="1">
        <f t="array" ref="R256:S256">_xlfn.TEXTSPLIT(T256, "/")</f>
        <v>publishing</v>
      </c>
      <c r="S256" t="str">
        <v>nonfiction</v>
      </c>
      <c r="T256" t="s">
        <v>68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3"/>
        <v>120</v>
      </c>
      <c r="G257" t="s">
        <v>20</v>
      </c>
      <c r="H257">
        <f t="shared" si="12"/>
        <v>57</v>
      </c>
      <c r="I257">
        <v>1697</v>
      </c>
      <c r="J257" t="s">
        <v>21</v>
      </c>
      <c r="K257" t="s">
        <v>22</v>
      </c>
      <c r="L257" s="7">
        <f t="shared" si="14"/>
        <v>40590.25</v>
      </c>
      <c r="M257">
        <v>1297836000</v>
      </c>
      <c r="N257" s="8">
        <f t="shared" si="15"/>
        <v>40595.25</v>
      </c>
      <c r="O257">
        <v>1298268000</v>
      </c>
      <c r="P257" t="b">
        <v>0</v>
      </c>
      <c r="Q257" t="b">
        <v>1</v>
      </c>
      <c r="R257" t="str" cm="1">
        <f t="array" ref="R257:S257">_xlfn.TEXTSPLIT(T257, "/")</f>
        <v>music</v>
      </c>
      <c r="S257" t="str">
        <v>rock</v>
      </c>
      <c r="T257" t="s">
        <v>23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3"/>
        <v>23</v>
      </c>
      <c r="G258" t="s">
        <v>14</v>
      </c>
      <c r="H258">
        <f t="shared" ref="H258:H321" si="16">IFERROR(ROUND(E258/I258, 2), 0)</f>
        <v>63.93</v>
      </c>
      <c r="I258">
        <v>15</v>
      </c>
      <c r="J258" t="s">
        <v>40</v>
      </c>
      <c r="K258" t="s">
        <v>41</v>
      </c>
      <c r="L258" s="7">
        <f t="shared" si="14"/>
        <v>42393.25</v>
      </c>
      <c r="M258">
        <v>1453615200</v>
      </c>
      <c r="N258" s="8">
        <f t="shared" si="15"/>
        <v>42430.25</v>
      </c>
      <c r="O258">
        <v>1456812000</v>
      </c>
      <c r="P258" t="b">
        <v>0</v>
      </c>
      <c r="Q258" t="b">
        <v>0</v>
      </c>
      <c r="R258" t="str" cm="1">
        <f t="array" ref="R258:S258">_xlfn.TEXTSPLIT(T258, "/")</f>
        <v>music</v>
      </c>
      <c r="S258" t="str">
        <v>rock</v>
      </c>
      <c r="T258" t="s">
        <v>23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7">ROUND((E259/D259)*100,0)</f>
        <v>146</v>
      </c>
      <c r="G259" t="s">
        <v>20</v>
      </c>
      <c r="H259">
        <f t="shared" si="16"/>
        <v>90.46</v>
      </c>
      <c r="I259">
        <v>92</v>
      </c>
      <c r="J259" t="s">
        <v>21</v>
      </c>
      <c r="K259" t="s">
        <v>22</v>
      </c>
      <c r="L259" s="7">
        <f t="shared" ref="L259:L322" si="18">(((M259/60)/60)/24)+DATE(1970,1,1)</f>
        <v>41338.25</v>
      </c>
      <c r="M259">
        <v>1362463200</v>
      </c>
      <c r="N259" s="8">
        <f t="shared" ref="N259:N322" si="19">(((O259/60)/60)/24)+DATE(1970,1,1)</f>
        <v>41352.208333333336</v>
      </c>
      <c r="O259">
        <v>1363669200</v>
      </c>
      <c r="P259" t="b">
        <v>0</v>
      </c>
      <c r="Q259" t="b">
        <v>0</v>
      </c>
      <c r="R259" t="str" cm="1">
        <f t="array" ref="R259:S259">_xlfn.TEXTSPLIT(T259, "/")</f>
        <v>theater</v>
      </c>
      <c r="S259" t="str">
        <v>plays</v>
      </c>
      <c r="T259" t="s">
        <v>33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7"/>
        <v>268</v>
      </c>
      <c r="G260" t="s">
        <v>20</v>
      </c>
      <c r="H260">
        <f t="shared" si="16"/>
        <v>72.17</v>
      </c>
      <c r="I260">
        <v>186</v>
      </c>
      <c r="J260" t="s">
        <v>21</v>
      </c>
      <c r="K260" t="s">
        <v>22</v>
      </c>
      <c r="L260" s="7">
        <f t="shared" si="18"/>
        <v>42712.25</v>
      </c>
      <c r="M260">
        <v>1481176800</v>
      </c>
      <c r="N260" s="8">
        <f t="shared" si="19"/>
        <v>42732.25</v>
      </c>
      <c r="O260">
        <v>1482904800</v>
      </c>
      <c r="P260" t="b">
        <v>0</v>
      </c>
      <c r="Q260" t="b">
        <v>1</v>
      </c>
      <c r="R260" t="str" cm="1">
        <f t="array" ref="R260:S260">_xlfn.TEXTSPLIT(T260, "/")</f>
        <v>theater</v>
      </c>
      <c r="S260" t="str">
        <v>plays</v>
      </c>
      <c r="T260" t="s">
        <v>33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7"/>
        <v>598</v>
      </c>
      <c r="G261" t="s">
        <v>20</v>
      </c>
      <c r="H261">
        <f t="shared" si="16"/>
        <v>77.930000000000007</v>
      </c>
      <c r="I261">
        <v>138</v>
      </c>
      <c r="J261" t="s">
        <v>21</v>
      </c>
      <c r="K261" t="s">
        <v>22</v>
      </c>
      <c r="L261" s="7">
        <f t="shared" si="18"/>
        <v>41251.25</v>
      </c>
      <c r="M261">
        <v>1354946400</v>
      </c>
      <c r="N261" s="8">
        <f t="shared" si="19"/>
        <v>41270.25</v>
      </c>
      <c r="O261">
        <v>1356588000</v>
      </c>
      <c r="P261" t="b">
        <v>1</v>
      </c>
      <c r="Q261" t="b">
        <v>0</v>
      </c>
      <c r="R261" t="str" cm="1">
        <f t="array" ref="R261:S261">_xlfn.TEXTSPLIT(T261, "/")</f>
        <v>photography</v>
      </c>
      <c r="S261" t="str">
        <v>photography books</v>
      </c>
      <c r="T261" t="s">
        <v>122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7"/>
        <v>158</v>
      </c>
      <c r="G262" t="s">
        <v>20</v>
      </c>
      <c r="H262">
        <f t="shared" si="16"/>
        <v>38.07</v>
      </c>
      <c r="I262">
        <v>261</v>
      </c>
      <c r="J262" t="s">
        <v>21</v>
      </c>
      <c r="K262" t="s">
        <v>22</v>
      </c>
      <c r="L262" s="7">
        <f t="shared" si="18"/>
        <v>41180.208333333336</v>
      </c>
      <c r="M262">
        <v>1348808400</v>
      </c>
      <c r="N262" s="8">
        <f t="shared" si="19"/>
        <v>41192.208333333336</v>
      </c>
      <c r="O262">
        <v>1349845200</v>
      </c>
      <c r="P262" t="b">
        <v>0</v>
      </c>
      <c r="Q262" t="b">
        <v>0</v>
      </c>
      <c r="R262" t="str" cm="1">
        <f t="array" ref="R262:S262">_xlfn.TEXTSPLIT(T262, "/")</f>
        <v>music</v>
      </c>
      <c r="S262" t="str">
        <v>rock</v>
      </c>
      <c r="T262" t="s">
        <v>23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7"/>
        <v>31</v>
      </c>
      <c r="G263" t="s">
        <v>14</v>
      </c>
      <c r="H263">
        <f t="shared" si="16"/>
        <v>57.94</v>
      </c>
      <c r="I263">
        <v>454</v>
      </c>
      <c r="J263" t="s">
        <v>21</v>
      </c>
      <c r="K263" t="s">
        <v>22</v>
      </c>
      <c r="L263" s="7">
        <f t="shared" si="18"/>
        <v>40415.208333333336</v>
      </c>
      <c r="M263">
        <v>1282712400</v>
      </c>
      <c r="N263" s="8">
        <f t="shared" si="19"/>
        <v>40419.208333333336</v>
      </c>
      <c r="O263">
        <v>1283058000</v>
      </c>
      <c r="P263" t="b">
        <v>0</v>
      </c>
      <c r="Q263" t="b">
        <v>1</v>
      </c>
      <c r="R263" t="str" cm="1">
        <f t="array" ref="R263:S263">_xlfn.TEXTSPLIT(T263, "/")</f>
        <v>music</v>
      </c>
      <c r="S263" t="str">
        <v>rock</v>
      </c>
      <c r="T263" t="s">
        <v>23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7"/>
        <v>313</v>
      </c>
      <c r="G264" t="s">
        <v>20</v>
      </c>
      <c r="H264">
        <f t="shared" si="16"/>
        <v>49.79</v>
      </c>
      <c r="I264">
        <v>107</v>
      </c>
      <c r="J264" t="s">
        <v>21</v>
      </c>
      <c r="K264" t="s">
        <v>22</v>
      </c>
      <c r="L264" s="7">
        <f t="shared" si="18"/>
        <v>40638.208333333336</v>
      </c>
      <c r="M264">
        <v>1301979600</v>
      </c>
      <c r="N264" s="8">
        <f t="shared" si="19"/>
        <v>40664.208333333336</v>
      </c>
      <c r="O264">
        <v>1304226000</v>
      </c>
      <c r="P264" t="b">
        <v>0</v>
      </c>
      <c r="Q264" t="b">
        <v>1</v>
      </c>
      <c r="R264" t="str" cm="1">
        <f t="array" ref="R264:S264">_xlfn.TEXTSPLIT(T264, "/")</f>
        <v>music</v>
      </c>
      <c r="S264" t="str">
        <v>indie rock</v>
      </c>
      <c r="T264" t="s">
        <v>60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7"/>
        <v>371</v>
      </c>
      <c r="G265" t="s">
        <v>20</v>
      </c>
      <c r="H265">
        <f t="shared" si="16"/>
        <v>54.05</v>
      </c>
      <c r="I265">
        <v>199</v>
      </c>
      <c r="J265" t="s">
        <v>21</v>
      </c>
      <c r="K265" t="s">
        <v>22</v>
      </c>
      <c r="L265" s="7">
        <f t="shared" si="18"/>
        <v>40187.25</v>
      </c>
      <c r="M265">
        <v>1263016800</v>
      </c>
      <c r="N265" s="8">
        <f t="shared" si="19"/>
        <v>40187.25</v>
      </c>
      <c r="O265">
        <v>1263016800</v>
      </c>
      <c r="P265" t="b">
        <v>0</v>
      </c>
      <c r="Q265" t="b">
        <v>0</v>
      </c>
      <c r="R265" t="str" cm="1">
        <f t="array" ref="R265:S265">_xlfn.TEXTSPLIT(T265, "/")</f>
        <v>photography</v>
      </c>
      <c r="S265" t="str">
        <v>photography books</v>
      </c>
      <c r="T265" t="s">
        <v>122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7"/>
        <v>363</v>
      </c>
      <c r="G266" t="s">
        <v>20</v>
      </c>
      <c r="H266">
        <f t="shared" si="16"/>
        <v>30</v>
      </c>
      <c r="I266">
        <v>5512</v>
      </c>
      <c r="J266" t="s">
        <v>21</v>
      </c>
      <c r="K266" t="s">
        <v>22</v>
      </c>
      <c r="L266" s="7">
        <f t="shared" si="18"/>
        <v>41317.25</v>
      </c>
      <c r="M266">
        <v>1360648800</v>
      </c>
      <c r="N266" s="8">
        <f t="shared" si="19"/>
        <v>41333.25</v>
      </c>
      <c r="O266">
        <v>1362031200</v>
      </c>
      <c r="P266" t="b">
        <v>0</v>
      </c>
      <c r="Q266" t="b">
        <v>0</v>
      </c>
      <c r="R266" t="str" cm="1">
        <f t="array" ref="R266:S266">_xlfn.TEXTSPLIT(T266, "/")</f>
        <v>theater</v>
      </c>
      <c r="S266" t="str">
        <v>plays</v>
      </c>
      <c r="T266" t="s">
        <v>33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7"/>
        <v>123</v>
      </c>
      <c r="G267" t="s">
        <v>20</v>
      </c>
      <c r="H267">
        <f t="shared" si="16"/>
        <v>70.13</v>
      </c>
      <c r="I267">
        <v>86</v>
      </c>
      <c r="J267" t="s">
        <v>21</v>
      </c>
      <c r="K267" t="s">
        <v>22</v>
      </c>
      <c r="L267" s="7">
        <f t="shared" si="18"/>
        <v>42372.25</v>
      </c>
      <c r="M267">
        <v>1451800800</v>
      </c>
      <c r="N267" s="8">
        <f t="shared" si="19"/>
        <v>42416.25</v>
      </c>
      <c r="O267">
        <v>1455602400</v>
      </c>
      <c r="P267" t="b">
        <v>0</v>
      </c>
      <c r="Q267" t="b">
        <v>0</v>
      </c>
      <c r="R267" t="str" cm="1">
        <f t="array" ref="R267:S267">_xlfn.TEXTSPLIT(T267, "/")</f>
        <v>theater</v>
      </c>
      <c r="S267" t="str">
        <v>plays</v>
      </c>
      <c r="T267" t="s">
        <v>33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7"/>
        <v>77</v>
      </c>
      <c r="G268" t="s">
        <v>14</v>
      </c>
      <c r="H268">
        <f t="shared" si="16"/>
        <v>27</v>
      </c>
      <c r="I268">
        <v>3182</v>
      </c>
      <c r="J268" t="s">
        <v>107</v>
      </c>
      <c r="K268" t="s">
        <v>108</v>
      </c>
      <c r="L268" s="7">
        <f t="shared" si="18"/>
        <v>41950.25</v>
      </c>
      <c r="M268">
        <v>1415340000</v>
      </c>
      <c r="N268" s="8">
        <f t="shared" si="19"/>
        <v>41983.25</v>
      </c>
      <c r="O268">
        <v>1418191200</v>
      </c>
      <c r="P268" t="b">
        <v>0</v>
      </c>
      <c r="Q268" t="b">
        <v>1</v>
      </c>
      <c r="R268" t="str" cm="1">
        <f t="array" ref="R268:S268">_xlfn.TEXTSPLIT(T268, "/")</f>
        <v>music</v>
      </c>
      <c r="S268" t="str">
        <v>jazz</v>
      </c>
      <c r="T268" t="s">
        <v>159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7"/>
        <v>234</v>
      </c>
      <c r="G269" t="s">
        <v>20</v>
      </c>
      <c r="H269">
        <f t="shared" si="16"/>
        <v>51.99</v>
      </c>
      <c r="I269">
        <v>2768</v>
      </c>
      <c r="J269" t="s">
        <v>26</v>
      </c>
      <c r="K269" t="s">
        <v>27</v>
      </c>
      <c r="L269" s="7">
        <f t="shared" si="18"/>
        <v>41206.208333333336</v>
      </c>
      <c r="M269">
        <v>1351054800</v>
      </c>
      <c r="N269" s="8">
        <f t="shared" si="19"/>
        <v>41222.25</v>
      </c>
      <c r="O269">
        <v>1352440800</v>
      </c>
      <c r="P269" t="b">
        <v>0</v>
      </c>
      <c r="Q269" t="b">
        <v>0</v>
      </c>
      <c r="R269" t="str" cm="1">
        <f t="array" ref="R269:S269">_xlfn.TEXTSPLIT(T269, "/")</f>
        <v>theater</v>
      </c>
      <c r="S269" t="str">
        <v>plays</v>
      </c>
      <c r="T269" t="s">
        <v>33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7"/>
        <v>181</v>
      </c>
      <c r="G270" t="s">
        <v>20</v>
      </c>
      <c r="H270">
        <f t="shared" si="16"/>
        <v>56.42</v>
      </c>
      <c r="I270">
        <v>48</v>
      </c>
      <c r="J270" t="s">
        <v>21</v>
      </c>
      <c r="K270" t="s">
        <v>22</v>
      </c>
      <c r="L270" s="7">
        <f t="shared" si="18"/>
        <v>41186.208333333336</v>
      </c>
      <c r="M270">
        <v>1349326800</v>
      </c>
      <c r="N270" s="8">
        <f t="shared" si="19"/>
        <v>41232.25</v>
      </c>
      <c r="O270">
        <v>1353304800</v>
      </c>
      <c r="P270" t="b">
        <v>0</v>
      </c>
      <c r="Q270" t="b">
        <v>0</v>
      </c>
      <c r="R270" t="str" cm="1">
        <f t="array" ref="R270:S270">_xlfn.TEXTSPLIT(T270, "/")</f>
        <v>film &amp; video</v>
      </c>
      <c r="S270" t="str">
        <v>documentary</v>
      </c>
      <c r="T270" t="s">
        <v>42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7"/>
        <v>253</v>
      </c>
      <c r="G271" t="s">
        <v>20</v>
      </c>
      <c r="H271">
        <f t="shared" si="16"/>
        <v>101.63</v>
      </c>
      <c r="I271">
        <v>87</v>
      </c>
      <c r="J271" t="s">
        <v>21</v>
      </c>
      <c r="K271" t="s">
        <v>22</v>
      </c>
      <c r="L271" s="7">
        <f t="shared" si="18"/>
        <v>43496.25</v>
      </c>
      <c r="M271">
        <v>1548914400</v>
      </c>
      <c r="N271" s="8">
        <f t="shared" si="19"/>
        <v>43517.25</v>
      </c>
      <c r="O271">
        <v>1550728800</v>
      </c>
      <c r="P271" t="b">
        <v>0</v>
      </c>
      <c r="Q271" t="b">
        <v>0</v>
      </c>
      <c r="R271" t="str" cm="1">
        <f t="array" ref="R271:S271">_xlfn.TEXTSPLIT(T271, "/")</f>
        <v>film &amp; video</v>
      </c>
      <c r="S271" t="str">
        <v>television</v>
      </c>
      <c r="T271" t="s">
        <v>269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7"/>
        <v>27</v>
      </c>
      <c r="G272" t="s">
        <v>74</v>
      </c>
      <c r="H272">
        <f t="shared" si="16"/>
        <v>25.01</v>
      </c>
      <c r="I272">
        <v>1890</v>
      </c>
      <c r="J272" t="s">
        <v>21</v>
      </c>
      <c r="K272" t="s">
        <v>22</v>
      </c>
      <c r="L272" s="7">
        <f t="shared" si="18"/>
        <v>40514.25</v>
      </c>
      <c r="M272">
        <v>1291269600</v>
      </c>
      <c r="N272" s="8">
        <f t="shared" si="19"/>
        <v>40516.25</v>
      </c>
      <c r="O272">
        <v>1291442400</v>
      </c>
      <c r="P272" t="b">
        <v>0</v>
      </c>
      <c r="Q272" t="b">
        <v>0</v>
      </c>
      <c r="R272" t="str" cm="1">
        <f t="array" ref="R272:S272">_xlfn.TEXTSPLIT(T272, "/")</f>
        <v>games</v>
      </c>
      <c r="S272" t="str">
        <v>video games</v>
      </c>
      <c r="T272" t="s">
        <v>89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7"/>
        <v>1</v>
      </c>
      <c r="G273" t="s">
        <v>47</v>
      </c>
      <c r="H273">
        <f t="shared" si="16"/>
        <v>32.020000000000003</v>
      </c>
      <c r="I273">
        <v>61</v>
      </c>
      <c r="J273" t="s">
        <v>21</v>
      </c>
      <c r="K273" t="s">
        <v>22</v>
      </c>
      <c r="L273" s="7">
        <f t="shared" si="18"/>
        <v>42345.25</v>
      </c>
      <c r="M273">
        <v>1449468000</v>
      </c>
      <c r="N273" s="8">
        <f t="shared" si="19"/>
        <v>42376.25</v>
      </c>
      <c r="O273">
        <v>1452146400</v>
      </c>
      <c r="P273" t="b">
        <v>0</v>
      </c>
      <c r="Q273" t="b">
        <v>0</v>
      </c>
      <c r="R273" t="str" cm="1">
        <f t="array" ref="R273:S273">_xlfn.TEXTSPLIT(T273, "/")</f>
        <v>photography</v>
      </c>
      <c r="S273" t="str">
        <v>photography books</v>
      </c>
      <c r="T273" t="s">
        <v>122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7"/>
        <v>304</v>
      </c>
      <c r="G274" t="s">
        <v>20</v>
      </c>
      <c r="H274">
        <f t="shared" si="16"/>
        <v>82.02</v>
      </c>
      <c r="I274">
        <v>1894</v>
      </c>
      <c r="J274" t="s">
        <v>21</v>
      </c>
      <c r="K274" t="s">
        <v>22</v>
      </c>
      <c r="L274" s="7">
        <f t="shared" si="18"/>
        <v>43656.208333333328</v>
      </c>
      <c r="M274">
        <v>1562734800</v>
      </c>
      <c r="N274" s="8">
        <f t="shared" si="19"/>
        <v>43681.208333333328</v>
      </c>
      <c r="O274">
        <v>1564894800</v>
      </c>
      <c r="P274" t="b">
        <v>0</v>
      </c>
      <c r="Q274" t="b">
        <v>1</v>
      </c>
      <c r="R274" t="str" cm="1">
        <f t="array" ref="R274:S274">_xlfn.TEXTSPLIT(T274, "/")</f>
        <v>theater</v>
      </c>
      <c r="S274" t="str">
        <v>plays</v>
      </c>
      <c r="T274" t="s">
        <v>33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7"/>
        <v>137</v>
      </c>
      <c r="G275" t="s">
        <v>20</v>
      </c>
      <c r="H275">
        <f t="shared" si="16"/>
        <v>37.96</v>
      </c>
      <c r="I275">
        <v>282</v>
      </c>
      <c r="J275" t="s">
        <v>15</v>
      </c>
      <c r="K275" t="s">
        <v>16</v>
      </c>
      <c r="L275" s="7">
        <f t="shared" si="18"/>
        <v>42995.208333333328</v>
      </c>
      <c r="M275">
        <v>1505624400</v>
      </c>
      <c r="N275" s="8">
        <f t="shared" si="19"/>
        <v>42998.208333333328</v>
      </c>
      <c r="O275">
        <v>1505883600</v>
      </c>
      <c r="P275" t="b">
        <v>0</v>
      </c>
      <c r="Q275" t="b">
        <v>0</v>
      </c>
      <c r="R275" t="str" cm="1">
        <f t="array" ref="R275:S275">_xlfn.TEXTSPLIT(T275, "/")</f>
        <v>theater</v>
      </c>
      <c r="S275" t="str">
        <v>plays</v>
      </c>
      <c r="T275" t="s">
        <v>33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7"/>
        <v>32</v>
      </c>
      <c r="G276" t="s">
        <v>14</v>
      </c>
      <c r="H276">
        <f t="shared" si="16"/>
        <v>51.53</v>
      </c>
      <c r="I276">
        <v>15</v>
      </c>
      <c r="J276" t="s">
        <v>21</v>
      </c>
      <c r="K276" t="s">
        <v>22</v>
      </c>
      <c r="L276" s="7">
        <f t="shared" si="18"/>
        <v>43045.25</v>
      </c>
      <c r="M276">
        <v>1509948000</v>
      </c>
      <c r="N276" s="8">
        <f t="shared" si="19"/>
        <v>43050.25</v>
      </c>
      <c r="O276">
        <v>1510380000</v>
      </c>
      <c r="P276" t="b">
        <v>0</v>
      </c>
      <c r="Q276" t="b">
        <v>0</v>
      </c>
      <c r="R276" t="str" cm="1">
        <f t="array" ref="R276:S276">_xlfn.TEXTSPLIT(T276, "/")</f>
        <v>theater</v>
      </c>
      <c r="S276" t="str">
        <v>plays</v>
      </c>
      <c r="T276" t="s">
        <v>33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7"/>
        <v>242</v>
      </c>
      <c r="G277" t="s">
        <v>20</v>
      </c>
      <c r="H277">
        <f t="shared" si="16"/>
        <v>81.2</v>
      </c>
      <c r="I277">
        <v>116</v>
      </c>
      <c r="J277" t="s">
        <v>21</v>
      </c>
      <c r="K277" t="s">
        <v>22</v>
      </c>
      <c r="L277" s="7">
        <f t="shared" si="18"/>
        <v>43561.208333333328</v>
      </c>
      <c r="M277">
        <v>1554526800</v>
      </c>
      <c r="N277" s="8">
        <f t="shared" si="19"/>
        <v>43569.208333333328</v>
      </c>
      <c r="O277">
        <v>1555218000</v>
      </c>
      <c r="P277" t="b">
        <v>0</v>
      </c>
      <c r="Q277" t="b">
        <v>0</v>
      </c>
      <c r="R277" t="str" cm="1">
        <f t="array" ref="R277:S277">_xlfn.TEXTSPLIT(T277, "/")</f>
        <v>publishing</v>
      </c>
      <c r="S277" t="str">
        <v>translations</v>
      </c>
      <c r="T277" t="s">
        <v>206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7"/>
        <v>97</v>
      </c>
      <c r="G278" t="s">
        <v>14</v>
      </c>
      <c r="H278">
        <f t="shared" si="16"/>
        <v>40.03</v>
      </c>
      <c r="I278">
        <v>133</v>
      </c>
      <c r="J278" t="s">
        <v>21</v>
      </c>
      <c r="K278" t="s">
        <v>22</v>
      </c>
      <c r="L278" s="7">
        <f t="shared" si="18"/>
        <v>41018.208333333336</v>
      </c>
      <c r="M278">
        <v>1334811600</v>
      </c>
      <c r="N278" s="8">
        <f t="shared" si="19"/>
        <v>41023.208333333336</v>
      </c>
      <c r="O278">
        <v>1335243600</v>
      </c>
      <c r="P278" t="b">
        <v>0</v>
      </c>
      <c r="Q278" t="b">
        <v>1</v>
      </c>
      <c r="R278" t="str" cm="1">
        <f t="array" ref="R278:S278">_xlfn.TEXTSPLIT(T278, "/")</f>
        <v>games</v>
      </c>
      <c r="S278" t="str">
        <v>video games</v>
      </c>
      <c r="T278" t="s">
        <v>89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7"/>
        <v>1066</v>
      </c>
      <c r="G279" t="s">
        <v>20</v>
      </c>
      <c r="H279">
        <f t="shared" si="16"/>
        <v>89.94</v>
      </c>
      <c r="I279">
        <v>83</v>
      </c>
      <c r="J279" t="s">
        <v>21</v>
      </c>
      <c r="K279" t="s">
        <v>22</v>
      </c>
      <c r="L279" s="7">
        <f t="shared" si="18"/>
        <v>40378.208333333336</v>
      </c>
      <c r="M279">
        <v>1279515600</v>
      </c>
      <c r="N279" s="8">
        <f t="shared" si="19"/>
        <v>40380.208333333336</v>
      </c>
      <c r="O279">
        <v>1279688400</v>
      </c>
      <c r="P279" t="b">
        <v>0</v>
      </c>
      <c r="Q279" t="b">
        <v>0</v>
      </c>
      <c r="R279" t="str" cm="1">
        <f t="array" ref="R279:S279">_xlfn.TEXTSPLIT(T279, "/")</f>
        <v>theater</v>
      </c>
      <c r="S279" t="str">
        <v>plays</v>
      </c>
      <c r="T279" t="s">
        <v>33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7"/>
        <v>326</v>
      </c>
      <c r="G280" t="s">
        <v>20</v>
      </c>
      <c r="H280">
        <f t="shared" si="16"/>
        <v>96.69</v>
      </c>
      <c r="I280">
        <v>91</v>
      </c>
      <c r="J280" t="s">
        <v>21</v>
      </c>
      <c r="K280" t="s">
        <v>22</v>
      </c>
      <c r="L280" s="7">
        <f t="shared" si="18"/>
        <v>41239.25</v>
      </c>
      <c r="M280">
        <v>1353909600</v>
      </c>
      <c r="N280" s="8">
        <f t="shared" si="19"/>
        <v>41264.25</v>
      </c>
      <c r="O280">
        <v>1356069600</v>
      </c>
      <c r="P280" t="b">
        <v>0</v>
      </c>
      <c r="Q280" t="b">
        <v>0</v>
      </c>
      <c r="R280" t="str" cm="1">
        <f t="array" ref="R280:S280">_xlfn.TEXTSPLIT(T280, "/")</f>
        <v>technology</v>
      </c>
      <c r="S280" t="str">
        <v>web</v>
      </c>
      <c r="T280" t="s">
        <v>28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7"/>
        <v>171</v>
      </c>
      <c r="G281" t="s">
        <v>20</v>
      </c>
      <c r="H281">
        <f t="shared" si="16"/>
        <v>25.01</v>
      </c>
      <c r="I281">
        <v>546</v>
      </c>
      <c r="J281" t="s">
        <v>21</v>
      </c>
      <c r="K281" t="s">
        <v>22</v>
      </c>
      <c r="L281" s="7">
        <f t="shared" si="18"/>
        <v>43346.208333333328</v>
      </c>
      <c r="M281">
        <v>1535950800</v>
      </c>
      <c r="N281" s="8">
        <f t="shared" si="19"/>
        <v>43349.208333333328</v>
      </c>
      <c r="O281">
        <v>1536210000</v>
      </c>
      <c r="P281" t="b">
        <v>0</v>
      </c>
      <c r="Q281" t="b">
        <v>0</v>
      </c>
      <c r="R281" t="str" cm="1">
        <f t="array" ref="R281:S281">_xlfn.TEXTSPLIT(T281, "/")</f>
        <v>theater</v>
      </c>
      <c r="S281" t="str">
        <v>plays</v>
      </c>
      <c r="T281" t="s">
        <v>33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7"/>
        <v>581</v>
      </c>
      <c r="G282" t="s">
        <v>20</v>
      </c>
      <c r="H282">
        <f t="shared" si="16"/>
        <v>36.99</v>
      </c>
      <c r="I282">
        <v>393</v>
      </c>
      <c r="J282" t="s">
        <v>21</v>
      </c>
      <c r="K282" t="s">
        <v>22</v>
      </c>
      <c r="L282" s="7">
        <f t="shared" si="18"/>
        <v>43060.25</v>
      </c>
      <c r="M282">
        <v>1511244000</v>
      </c>
      <c r="N282" s="8">
        <f t="shared" si="19"/>
        <v>43066.25</v>
      </c>
      <c r="O282">
        <v>1511762400</v>
      </c>
      <c r="P282" t="b">
        <v>0</v>
      </c>
      <c r="Q282" t="b">
        <v>0</v>
      </c>
      <c r="R282" t="str" cm="1">
        <f t="array" ref="R282:S282">_xlfn.TEXTSPLIT(T282, "/")</f>
        <v>film &amp; video</v>
      </c>
      <c r="S282" t="str">
        <v>animation</v>
      </c>
      <c r="T282" t="s">
        <v>71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7"/>
        <v>92</v>
      </c>
      <c r="G283" t="s">
        <v>14</v>
      </c>
      <c r="H283">
        <f t="shared" si="16"/>
        <v>73.010000000000005</v>
      </c>
      <c r="I283">
        <v>2062</v>
      </c>
      <c r="J283" t="s">
        <v>21</v>
      </c>
      <c r="K283" t="s">
        <v>22</v>
      </c>
      <c r="L283" s="7">
        <f t="shared" si="18"/>
        <v>40979.25</v>
      </c>
      <c r="M283">
        <v>1331445600</v>
      </c>
      <c r="N283" s="8">
        <f t="shared" si="19"/>
        <v>41000.208333333336</v>
      </c>
      <c r="O283">
        <v>1333256400</v>
      </c>
      <c r="P283" t="b">
        <v>0</v>
      </c>
      <c r="Q283" t="b">
        <v>1</v>
      </c>
      <c r="R283" t="str" cm="1">
        <f t="array" ref="R283:S283">_xlfn.TEXTSPLIT(T283, "/")</f>
        <v>theater</v>
      </c>
      <c r="S283" t="str">
        <v>plays</v>
      </c>
      <c r="T283" t="s">
        <v>33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7"/>
        <v>108</v>
      </c>
      <c r="G284" t="s">
        <v>20</v>
      </c>
      <c r="H284">
        <f t="shared" si="16"/>
        <v>68.239999999999995</v>
      </c>
      <c r="I284">
        <v>133</v>
      </c>
      <c r="J284" t="s">
        <v>21</v>
      </c>
      <c r="K284" t="s">
        <v>22</v>
      </c>
      <c r="L284" s="7">
        <f t="shared" si="18"/>
        <v>42701.25</v>
      </c>
      <c r="M284">
        <v>1480226400</v>
      </c>
      <c r="N284" s="8">
        <f t="shared" si="19"/>
        <v>42707.25</v>
      </c>
      <c r="O284">
        <v>1480744800</v>
      </c>
      <c r="P284" t="b">
        <v>0</v>
      </c>
      <c r="Q284" t="b">
        <v>1</v>
      </c>
      <c r="R284" t="str" cm="1">
        <f t="array" ref="R284:S284">_xlfn.TEXTSPLIT(T284, "/")</f>
        <v>film &amp; video</v>
      </c>
      <c r="S284" t="str">
        <v>television</v>
      </c>
      <c r="T284" t="s">
        <v>269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7"/>
        <v>19</v>
      </c>
      <c r="G285" t="s">
        <v>14</v>
      </c>
      <c r="H285">
        <f t="shared" si="16"/>
        <v>52.31</v>
      </c>
      <c r="I285">
        <v>29</v>
      </c>
      <c r="J285" t="s">
        <v>36</v>
      </c>
      <c r="K285" t="s">
        <v>37</v>
      </c>
      <c r="L285" s="7">
        <f t="shared" si="18"/>
        <v>42520.208333333328</v>
      </c>
      <c r="M285">
        <v>1464584400</v>
      </c>
      <c r="N285" s="8">
        <f t="shared" si="19"/>
        <v>42525.208333333328</v>
      </c>
      <c r="O285">
        <v>1465016400</v>
      </c>
      <c r="P285" t="b">
        <v>0</v>
      </c>
      <c r="Q285" t="b">
        <v>0</v>
      </c>
      <c r="R285" t="str" cm="1">
        <f t="array" ref="R285:S285">_xlfn.TEXTSPLIT(T285, "/")</f>
        <v>music</v>
      </c>
      <c r="S285" t="str">
        <v>rock</v>
      </c>
      <c r="T285" t="s">
        <v>23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7"/>
        <v>83</v>
      </c>
      <c r="G286" t="s">
        <v>14</v>
      </c>
      <c r="H286">
        <f t="shared" si="16"/>
        <v>61.77</v>
      </c>
      <c r="I286">
        <v>132</v>
      </c>
      <c r="J286" t="s">
        <v>21</v>
      </c>
      <c r="K286" t="s">
        <v>22</v>
      </c>
      <c r="L286" s="7">
        <f t="shared" si="18"/>
        <v>41030.208333333336</v>
      </c>
      <c r="M286">
        <v>1335848400</v>
      </c>
      <c r="N286" s="8">
        <f t="shared" si="19"/>
        <v>41035.208333333336</v>
      </c>
      <c r="O286">
        <v>1336280400</v>
      </c>
      <c r="P286" t="b">
        <v>0</v>
      </c>
      <c r="Q286" t="b">
        <v>0</v>
      </c>
      <c r="R286" t="str" cm="1">
        <f t="array" ref="R286:S286">_xlfn.TEXTSPLIT(T286, "/")</f>
        <v>technology</v>
      </c>
      <c r="S286" t="str">
        <v>web</v>
      </c>
      <c r="T286" t="s">
        <v>28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7"/>
        <v>706</v>
      </c>
      <c r="G287" t="s">
        <v>20</v>
      </c>
      <c r="H287">
        <f t="shared" si="16"/>
        <v>25.03</v>
      </c>
      <c r="I287">
        <v>254</v>
      </c>
      <c r="J287" t="s">
        <v>21</v>
      </c>
      <c r="K287" t="s">
        <v>22</v>
      </c>
      <c r="L287" s="7">
        <f t="shared" si="18"/>
        <v>42623.208333333328</v>
      </c>
      <c r="M287">
        <v>1473483600</v>
      </c>
      <c r="N287" s="8">
        <f t="shared" si="19"/>
        <v>42661.208333333328</v>
      </c>
      <c r="O287">
        <v>1476766800</v>
      </c>
      <c r="P287" t="b">
        <v>0</v>
      </c>
      <c r="Q287" t="b">
        <v>0</v>
      </c>
      <c r="R287" t="str" cm="1">
        <f t="array" ref="R287:S287">_xlfn.TEXTSPLIT(T287, "/")</f>
        <v>theater</v>
      </c>
      <c r="S287" t="str">
        <v>plays</v>
      </c>
      <c r="T287" t="s">
        <v>33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7"/>
        <v>17</v>
      </c>
      <c r="G288" t="s">
        <v>74</v>
      </c>
      <c r="H288">
        <f t="shared" si="16"/>
        <v>106.29</v>
      </c>
      <c r="I288">
        <v>184</v>
      </c>
      <c r="J288" t="s">
        <v>21</v>
      </c>
      <c r="K288" t="s">
        <v>22</v>
      </c>
      <c r="L288" s="7">
        <f t="shared" si="18"/>
        <v>42697.25</v>
      </c>
      <c r="M288">
        <v>1479880800</v>
      </c>
      <c r="N288" s="8">
        <f t="shared" si="19"/>
        <v>42704.25</v>
      </c>
      <c r="O288">
        <v>1480485600</v>
      </c>
      <c r="P288" t="b">
        <v>0</v>
      </c>
      <c r="Q288" t="b">
        <v>0</v>
      </c>
      <c r="R288" t="str" cm="1">
        <f t="array" ref="R288:S288">_xlfn.TEXTSPLIT(T288, "/")</f>
        <v>theater</v>
      </c>
      <c r="S288" t="str">
        <v>plays</v>
      </c>
      <c r="T288" t="s">
        <v>33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7"/>
        <v>210</v>
      </c>
      <c r="G289" t="s">
        <v>20</v>
      </c>
      <c r="H289">
        <f t="shared" si="16"/>
        <v>75.069999999999993</v>
      </c>
      <c r="I289">
        <v>176</v>
      </c>
      <c r="J289" t="s">
        <v>21</v>
      </c>
      <c r="K289" t="s">
        <v>22</v>
      </c>
      <c r="L289" s="7">
        <f t="shared" si="18"/>
        <v>42122.208333333328</v>
      </c>
      <c r="M289">
        <v>1430197200</v>
      </c>
      <c r="N289" s="8">
        <f t="shared" si="19"/>
        <v>42122.208333333328</v>
      </c>
      <c r="O289">
        <v>1430197200</v>
      </c>
      <c r="P289" t="b">
        <v>0</v>
      </c>
      <c r="Q289" t="b">
        <v>0</v>
      </c>
      <c r="R289" t="str" cm="1">
        <f t="array" ref="R289:S289">_xlfn.TEXTSPLIT(T289, "/")</f>
        <v>music</v>
      </c>
      <c r="S289" t="str">
        <v>electric music</v>
      </c>
      <c r="T289" t="s">
        <v>50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7"/>
        <v>98</v>
      </c>
      <c r="G290" t="s">
        <v>14</v>
      </c>
      <c r="H290">
        <f t="shared" si="16"/>
        <v>39.97</v>
      </c>
      <c r="I290">
        <v>137</v>
      </c>
      <c r="J290" t="s">
        <v>36</v>
      </c>
      <c r="K290" t="s">
        <v>37</v>
      </c>
      <c r="L290" s="7">
        <f t="shared" si="18"/>
        <v>40982.208333333336</v>
      </c>
      <c r="M290">
        <v>1331701200</v>
      </c>
      <c r="N290" s="8">
        <f t="shared" si="19"/>
        <v>40983.208333333336</v>
      </c>
      <c r="O290">
        <v>1331787600</v>
      </c>
      <c r="P290" t="b">
        <v>0</v>
      </c>
      <c r="Q290" t="b">
        <v>1</v>
      </c>
      <c r="R290" t="str" cm="1">
        <f t="array" ref="R290:S290">_xlfn.TEXTSPLIT(T290, "/")</f>
        <v>music</v>
      </c>
      <c r="S290" t="str">
        <v>metal</v>
      </c>
      <c r="T290" t="s">
        <v>148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7"/>
        <v>1684</v>
      </c>
      <c r="G291" t="s">
        <v>20</v>
      </c>
      <c r="H291">
        <f t="shared" si="16"/>
        <v>39.979999999999997</v>
      </c>
      <c r="I291">
        <v>337</v>
      </c>
      <c r="J291" t="s">
        <v>15</v>
      </c>
      <c r="K291" t="s">
        <v>16</v>
      </c>
      <c r="L291" s="7">
        <f t="shared" si="18"/>
        <v>42219.208333333328</v>
      </c>
      <c r="M291">
        <v>1438578000</v>
      </c>
      <c r="N291" s="8">
        <f t="shared" si="19"/>
        <v>42222.208333333328</v>
      </c>
      <c r="O291">
        <v>1438837200</v>
      </c>
      <c r="P291" t="b">
        <v>0</v>
      </c>
      <c r="Q291" t="b">
        <v>0</v>
      </c>
      <c r="R291" t="str" cm="1">
        <f t="array" ref="R291:S291">_xlfn.TEXTSPLIT(T291, "/")</f>
        <v>theater</v>
      </c>
      <c r="S291" t="str">
        <v>plays</v>
      </c>
      <c r="T291" t="s">
        <v>33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7"/>
        <v>54</v>
      </c>
      <c r="G292" t="s">
        <v>14</v>
      </c>
      <c r="H292">
        <f t="shared" si="16"/>
        <v>101.02</v>
      </c>
      <c r="I292">
        <v>908</v>
      </c>
      <c r="J292" t="s">
        <v>21</v>
      </c>
      <c r="K292" t="s">
        <v>22</v>
      </c>
      <c r="L292" s="7">
        <f t="shared" si="18"/>
        <v>41404.208333333336</v>
      </c>
      <c r="M292">
        <v>1368162000</v>
      </c>
      <c r="N292" s="8">
        <f t="shared" si="19"/>
        <v>41436.208333333336</v>
      </c>
      <c r="O292">
        <v>1370926800</v>
      </c>
      <c r="P292" t="b">
        <v>0</v>
      </c>
      <c r="Q292" t="b">
        <v>1</v>
      </c>
      <c r="R292" t="str" cm="1">
        <f t="array" ref="R292:S292">_xlfn.TEXTSPLIT(T292, "/")</f>
        <v>film &amp; video</v>
      </c>
      <c r="S292" t="str">
        <v>documentary</v>
      </c>
      <c r="T292" t="s">
        <v>42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7"/>
        <v>457</v>
      </c>
      <c r="G293" t="s">
        <v>20</v>
      </c>
      <c r="H293">
        <f t="shared" si="16"/>
        <v>76.81</v>
      </c>
      <c r="I293">
        <v>107</v>
      </c>
      <c r="J293" t="s">
        <v>21</v>
      </c>
      <c r="K293" t="s">
        <v>22</v>
      </c>
      <c r="L293" s="7">
        <f t="shared" si="18"/>
        <v>40831.208333333336</v>
      </c>
      <c r="M293">
        <v>1318654800</v>
      </c>
      <c r="N293" s="8">
        <f t="shared" si="19"/>
        <v>40835.208333333336</v>
      </c>
      <c r="O293">
        <v>1319000400</v>
      </c>
      <c r="P293" t="b">
        <v>1</v>
      </c>
      <c r="Q293" t="b">
        <v>0</v>
      </c>
      <c r="R293" t="str" cm="1">
        <f t="array" ref="R293:S293">_xlfn.TEXTSPLIT(T293, "/")</f>
        <v>technology</v>
      </c>
      <c r="S293" t="str">
        <v>web</v>
      </c>
      <c r="T293" t="s">
        <v>28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7"/>
        <v>10</v>
      </c>
      <c r="G294" t="s">
        <v>14</v>
      </c>
      <c r="H294">
        <f t="shared" si="16"/>
        <v>71.7</v>
      </c>
      <c r="I294">
        <v>10</v>
      </c>
      <c r="J294" t="s">
        <v>21</v>
      </c>
      <c r="K294" t="s">
        <v>22</v>
      </c>
      <c r="L294" s="7">
        <f t="shared" si="18"/>
        <v>40984.208333333336</v>
      </c>
      <c r="M294">
        <v>1331874000</v>
      </c>
      <c r="N294" s="8">
        <f t="shared" si="19"/>
        <v>41002.208333333336</v>
      </c>
      <c r="O294">
        <v>1333429200</v>
      </c>
      <c r="P294" t="b">
        <v>0</v>
      </c>
      <c r="Q294" t="b">
        <v>0</v>
      </c>
      <c r="R294" t="str" cm="1">
        <f t="array" ref="R294:S294">_xlfn.TEXTSPLIT(T294, "/")</f>
        <v>food</v>
      </c>
      <c r="S294" t="str">
        <v>food trucks</v>
      </c>
      <c r="T294" t="s">
        <v>17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7"/>
        <v>16</v>
      </c>
      <c r="G295" t="s">
        <v>74</v>
      </c>
      <c r="H295">
        <f t="shared" si="16"/>
        <v>33.28</v>
      </c>
      <c r="I295">
        <v>32</v>
      </c>
      <c r="J295" t="s">
        <v>107</v>
      </c>
      <c r="K295" t="s">
        <v>108</v>
      </c>
      <c r="L295" s="7">
        <f t="shared" si="18"/>
        <v>40456.208333333336</v>
      </c>
      <c r="M295">
        <v>1286254800</v>
      </c>
      <c r="N295" s="8">
        <f t="shared" si="19"/>
        <v>40465.208333333336</v>
      </c>
      <c r="O295">
        <v>1287032400</v>
      </c>
      <c r="P295" t="b">
        <v>0</v>
      </c>
      <c r="Q295" t="b">
        <v>0</v>
      </c>
      <c r="R295" t="str" cm="1">
        <f t="array" ref="R295:S295">_xlfn.TEXTSPLIT(T295, "/")</f>
        <v>theater</v>
      </c>
      <c r="S295" t="str">
        <v>plays</v>
      </c>
      <c r="T295" t="s">
        <v>33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7"/>
        <v>1340</v>
      </c>
      <c r="G296" t="s">
        <v>20</v>
      </c>
      <c r="H296">
        <f t="shared" si="16"/>
        <v>43.92</v>
      </c>
      <c r="I296">
        <v>183</v>
      </c>
      <c r="J296" t="s">
        <v>21</v>
      </c>
      <c r="K296" t="s">
        <v>22</v>
      </c>
      <c r="L296" s="7">
        <f t="shared" si="18"/>
        <v>43399.208333333328</v>
      </c>
      <c r="M296">
        <v>1540530000</v>
      </c>
      <c r="N296" s="8">
        <f t="shared" si="19"/>
        <v>43411.25</v>
      </c>
      <c r="O296">
        <v>1541570400</v>
      </c>
      <c r="P296" t="b">
        <v>0</v>
      </c>
      <c r="Q296" t="b">
        <v>0</v>
      </c>
      <c r="R296" t="str" cm="1">
        <f t="array" ref="R296:S296">_xlfn.TEXTSPLIT(T296, "/")</f>
        <v>theater</v>
      </c>
      <c r="S296" t="str">
        <v>plays</v>
      </c>
      <c r="T296" t="s">
        <v>33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7"/>
        <v>36</v>
      </c>
      <c r="G297" t="s">
        <v>14</v>
      </c>
      <c r="H297">
        <f t="shared" si="16"/>
        <v>36</v>
      </c>
      <c r="I297">
        <v>1910</v>
      </c>
      <c r="J297" t="s">
        <v>98</v>
      </c>
      <c r="K297" t="s">
        <v>99</v>
      </c>
      <c r="L297" s="7">
        <f t="shared" si="18"/>
        <v>41562.208333333336</v>
      </c>
      <c r="M297">
        <v>1381813200</v>
      </c>
      <c r="N297" s="8">
        <f t="shared" si="19"/>
        <v>41587.25</v>
      </c>
      <c r="O297">
        <v>1383976800</v>
      </c>
      <c r="P297" t="b">
        <v>0</v>
      </c>
      <c r="Q297" t="b">
        <v>0</v>
      </c>
      <c r="R297" t="str" cm="1">
        <f t="array" ref="R297:S297">_xlfn.TEXTSPLIT(T297, "/")</f>
        <v>theater</v>
      </c>
      <c r="S297" t="str">
        <v>plays</v>
      </c>
      <c r="T297" t="s">
        <v>33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7"/>
        <v>55</v>
      </c>
      <c r="G298" t="s">
        <v>14</v>
      </c>
      <c r="H298">
        <f t="shared" si="16"/>
        <v>88.21</v>
      </c>
      <c r="I298">
        <v>38</v>
      </c>
      <c r="J298" t="s">
        <v>26</v>
      </c>
      <c r="K298" t="s">
        <v>27</v>
      </c>
      <c r="L298" s="7">
        <f t="shared" si="18"/>
        <v>43493.25</v>
      </c>
      <c r="M298">
        <v>1548655200</v>
      </c>
      <c r="N298" s="8">
        <f t="shared" si="19"/>
        <v>43515.25</v>
      </c>
      <c r="O298">
        <v>1550556000</v>
      </c>
      <c r="P298" t="b">
        <v>0</v>
      </c>
      <c r="Q298" t="b">
        <v>0</v>
      </c>
      <c r="R298" t="str" cm="1">
        <f t="array" ref="R298:S298">_xlfn.TEXTSPLIT(T298, "/")</f>
        <v>theater</v>
      </c>
      <c r="S298" t="str">
        <v>plays</v>
      </c>
      <c r="T298" t="s">
        <v>33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7"/>
        <v>94</v>
      </c>
      <c r="G299" t="s">
        <v>14</v>
      </c>
      <c r="H299">
        <f t="shared" si="16"/>
        <v>65.239999999999995</v>
      </c>
      <c r="I299">
        <v>104</v>
      </c>
      <c r="J299" t="s">
        <v>26</v>
      </c>
      <c r="K299" t="s">
        <v>27</v>
      </c>
      <c r="L299" s="7">
        <f t="shared" si="18"/>
        <v>41653.25</v>
      </c>
      <c r="M299">
        <v>1389679200</v>
      </c>
      <c r="N299" s="8">
        <f t="shared" si="19"/>
        <v>41662.25</v>
      </c>
      <c r="O299">
        <v>1390456800</v>
      </c>
      <c r="P299" t="b">
        <v>0</v>
      </c>
      <c r="Q299" t="b">
        <v>1</v>
      </c>
      <c r="R299" t="str" cm="1">
        <f t="array" ref="R299:S299">_xlfn.TEXTSPLIT(T299, "/")</f>
        <v>theater</v>
      </c>
      <c r="S299" t="str">
        <v>plays</v>
      </c>
      <c r="T299" t="s">
        <v>33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7"/>
        <v>144</v>
      </c>
      <c r="G300" t="s">
        <v>20</v>
      </c>
      <c r="H300">
        <f t="shared" si="16"/>
        <v>69.959999999999994</v>
      </c>
      <c r="I300">
        <v>72</v>
      </c>
      <c r="J300" t="s">
        <v>21</v>
      </c>
      <c r="K300" t="s">
        <v>22</v>
      </c>
      <c r="L300" s="7">
        <f t="shared" si="18"/>
        <v>42426.25</v>
      </c>
      <c r="M300">
        <v>1456466400</v>
      </c>
      <c r="N300" s="8">
        <f t="shared" si="19"/>
        <v>42444.208333333328</v>
      </c>
      <c r="O300">
        <v>1458018000</v>
      </c>
      <c r="P300" t="b">
        <v>0</v>
      </c>
      <c r="Q300" t="b">
        <v>1</v>
      </c>
      <c r="R300" t="str" cm="1">
        <f t="array" ref="R300:S300">_xlfn.TEXTSPLIT(T300, "/")</f>
        <v>music</v>
      </c>
      <c r="S300" t="str">
        <v>rock</v>
      </c>
      <c r="T300" t="s">
        <v>23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7"/>
        <v>51</v>
      </c>
      <c r="G301" t="s">
        <v>14</v>
      </c>
      <c r="H301">
        <f t="shared" si="16"/>
        <v>39.880000000000003</v>
      </c>
      <c r="I301">
        <v>49</v>
      </c>
      <c r="J301" t="s">
        <v>21</v>
      </c>
      <c r="K301" t="s">
        <v>22</v>
      </c>
      <c r="L301" s="7">
        <f t="shared" si="18"/>
        <v>42432.25</v>
      </c>
      <c r="M301">
        <v>1456984800</v>
      </c>
      <c r="N301" s="8">
        <f t="shared" si="19"/>
        <v>42488.208333333328</v>
      </c>
      <c r="O301">
        <v>1461819600</v>
      </c>
      <c r="P301" t="b">
        <v>0</v>
      </c>
      <c r="Q301" t="b">
        <v>0</v>
      </c>
      <c r="R301" t="str" cm="1">
        <f t="array" ref="R301:S301">_xlfn.TEXTSPLIT(T301, "/")</f>
        <v>food</v>
      </c>
      <c r="S301" t="str">
        <v>food trucks</v>
      </c>
      <c r="T301" t="s">
        <v>17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7"/>
        <v>5</v>
      </c>
      <c r="G302" t="s">
        <v>14</v>
      </c>
      <c r="H302">
        <f t="shared" si="16"/>
        <v>5</v>
      </c>
      <c r="I302">
        <v>1</v>
      </c>
      <c r="J302" t="s">
        <v>36</v>
      </c>
      <c r="K302" t="s">
        <v>37</v>
      </c>
      <c r="L302" s="7">
        <f t="shared" si="18"/>
        <v>42977.208333333328</v>
      </c>
      <c r="M302">
        <v>1504069200</v>
      </c>
      <c r="N302" s="8">
        <f t="shared" si="19"/>
        <v>42978.208333333328</v>
      </c>
      <c r="O302">
        <v>1504155600</v>
      </c>
      <c r="P302" t="b">
        <v>0</v>
      </c>
      <c r="Q302" t="b">
        <v>1</v>
      </c>
      <c r="R302" t="str" cm="1">
        <f t="array" ref="R302:S302">_xlfn.TEXTSPLIT(T302, "/")</f>
        <v>publishing</v>
      </c>
      <c r="S302" t="str">
        <v>nonfiction</v>
      </c>
      <c r="T302" t="s">
        <v>68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7"/>
        <v>1345</v>
      </c>
      <c r="G303" t="s">
        <v>20</v>
      </c>
      <c r="H303">
        <f t="shared" si="16"/>
        <v>41.02</v>
      </c>
      <c r="I303">
        <v>295</v>
      </c>
      <c r="J303" t="s">
        <v>21</v>
      </c>
      <c r="K303" t="s">
        <v>22</v>
      </c>
      <c r="L303" s="7">
        <f t="shared" si="18"/>
        <v>42061.25</v>
      </c>
      <c r="M303">
        <v>1424930400</v>
      </c>
      <c r="N303" s="8">
        <f t="shared" si="19"/>
        <v>42078.208333333328</v>
      </c>
      <c r="O303">
        <v>1426395600</v>
      </c>
      <c r="P303" t="b">
        <v>0</v>
      </c>
      <c r="Q303" t="b">
        <v>0</v>
      </c>
      <c r="R303" t="str" cm="1">
        <f t="array" ref="R303:S303">_xlfn.TEXTSPLIT(T303, "/")</f>
        <v>film &amp; video</v>
      </c>
      <c r="S303" t="str">
        <v>documentary</v>
      </c>
      <c r="T303" t="s">
        <v>42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7"/>
        <v>32</v>
      </c>
      <c r="G304" t="s">
        <v>14</v>
      </c>
      <c r="H304">
        <f t="shared" si="16"/>
        <v>98.91</v>
      </c>
      <c r="I304">
        <v>245</v>
      </c>
      <c r="J304" t="s">
        <v>21</v>
      </c>
      <c r="K304" t="s">
        <v>22</v>
      </c>
      <c r="L304" s="7">
        <f t="shared" si="18"/>
        <v>43345.208333333328</v>
      </c>
      <c r="M304">
        <v>1535864400</v>
      </c>
      <c r="N304" s="8">
        <f t="shared" si="19"/>
        <v>43359.208333333328</v>
      </c>
      <c r="O304">
        <v>1537074000</v>
      </c>
      <c r="P304" t="b">
        <v>0</v>
      </c>
      <c r="Q304" t="b">
        <v>0</v>
      </c>
      <c r="R304" t="str" cm="1">
        <f t="array" ref="R304:S304">_xlfn.TEXTSPLIT(T304, "/")</f>
        <v>theater</v>
      </c>
      <c r="S304" t="str">
        <v>plays</v>
      </c>
      <c r="T304" t="s">
        <v>33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7"/>
        <v>83</v>
      </c>
      <c r="G305" t="s">
        <v>14</v>
      </c>
      <c r="H305">
        <f t="shared" si="16"/>
        <v>87.78</v>
      </c>
      <c r="I305">
        <v>32</v>
      </c>
      <c r="J305" t="s">
        <v>21</v>
      </c>
      <c r="K305" t="s">
        <v>22</v>
      </c>
      <c r="L305" s="7">
        <f t="shared" si="18"/>
        <v>42376.25</v>
      </c>
      <c r="M305">
        <v>1452146400</v>
      </c>
      <c r="N305" s="8">
        <f t="shared" si="19"/>
        <v>42381.25</v>
      </c>
      <c r="O305">
        <v>1452578400</v>
      </c>
      <c r="P305" t="b">
        <v>0</v>
      </c>
      <c r="Q305" t="b">
        <v>0</v>
      </c>
      <c r="R305" t="str" cm="1">
        <f t="array" ref="R305:S305">_xlfn.TEXTSPLIT(T305, "/")</f>
        <v>music</v>
      </c>
      <c r="S305" t="str">
        <v>indie rock</v>
      </c>
      <c r="T305" t="s">
        <v>60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7"/>
        <v>546</v>
      </c>
      <c r="G306" t="s">
        <v>20</v>
      </c>
      <c r="H306">
        <f t="shared" si="16"/>
        <v>80.77</v>
      </c>
      <c r="I306">
        <v>142</v>
      </c>
      <c r="J306" t="s">
        <v>21</v>
      </c>
      <c r="K306" t="s">
        <v>22</v>
      </c>
      <c r="L306" s="7">
        <f t="shared" si="18"/>
        <v>42589.208333333328</v>
      </c>
      <c r="M306">
        <v>1470546000</v>
      </c>
      <c r="N306" s="8">
        <f t="shared" si="19"/>
        <v>42630.208333333328</v>
      </c>
      <c r="O306">
        <v>1474088400</v>
      </c>
      <c r="P306" t="b">
        <v>0</v>
      </c>
      <c r="Q306" t="b">
        <v>0</v>
      </c>
      <c r="R306" t="str" cm="1">
        <f t="array" ref="R306:S306">_xlfn.TEXTSPLIT(T306, "/")</f>
        <v>film &amp; video</v>
      </c>
      <c r="S306" t="str">
        <v>documentary</v>
      </c>
      <c r="T306" t="s">
        <v>42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7"/>
        <v>286</v>
      </c>
      <c r="G307" t="s">
        <v>20</v>
      </c>
      <c r="H307">
        <f t="shared" si="16"/>
        <v>94.28</v>
      </c>
      <c r="I307">
        <v>85</v>
      </c>
      <c r="J307" t="s">
        <v>21</v>
      </c>
      <c r="K307" t="s">
        <v>22</v>
      </c>
      <c r="L307" s="7">
        <f t="shared" si="18"/>
        <v>42448.208333333328</v>
      </c>
      <c r="M307">
        <v>1458363600</v>
      </c>
      <c r="N307" s="8">
        <f t="shared" si="19"/>
        <v>42489.208333333328</v>
      </c>
      <c r="O307">
        <v>1461906000</v>
      </c>
      <c r="P307" t="b">
        <v>0</v>
      </c>
      <c r="Q307" t="b">
        <v>0</v>
      </c>
      <c r="R307" t="str" cm="1">
        <f t="array" ref="R307:S307">_xlfn.TEXTSPLIT(T307, "/")</f>
        <v>theater</v>
      </c>
      <c r="S307" t="str">
        <v>plays</v>
      </c>
      <c r="T307" t="s">
        <v>33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7"/>
        <v>8</v>
      </c>
      <c r="G308" t="s">
        <v>14</v>
      </c>
      <c r="H308">
        <f t="shared" si="16"/>
        <v>73.430000000000007</v>
      </c>
      <c r="I308">
        <v>7</v>
      </c>
      <c r="J308" t="s">
        <v>21</v>
      </c>
      <c r="K308" t="s">
        <v>22</v>
      </c>
      <c r="L308" s="7">
        <f t="shared" si="18"/>
        <v>42930.208333333328</v>
      </c>
      <c r="M308">
        <v>1500008400</v>
      </c>
      <c r="N308" s="8">
        <f t="shared" si="19"/>
        <v>42933.208333333328</v>
      </c>
      <c r="O308">
        <v>1500267600</v>
      </c>
      <c r="P308" t="b">
        <v>0</v>
      </c>
      <c r="Q308" t="b">
        <v>1</v>
      </c>
      <c r="R308" t="str" cm="1">
        <f t="array" ref="R308:S308">_xlfn.TEXTSPLIT(T308, "/")</f>
        <v>theater</v>
      </c>
      <c r="S308" t="str">
        <v>plays</v>
      </c>
      <c r="T308" t="s">
        <v>33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7"/>
        <v>132</v>
      </c>
      <c r="G309" t="s">
        <v>20</v>
      </c>
      <c r="H309">
        <f t="shared" si="16"/>
        <v>65.97</v>
      </c>
      <c r="I309">
        <v>659</v>
      </c>
      <c r="J309" t="s">
        <v>36</v>
      </c>
      <c r="K309" t="s">
        <v>37</v>
      </c>
      <c r="L309" s="7">
        <f t="shared" si="18"/>
        <v>41066.208333333336</v>
      </c>
      <c r="M309">
        <v>1338958800</v>
      </c>
      <c r="N309" s="8">
        <f t="shared" si="19"/>
        <v>41086.208333333336</v>
      </c>
      <c r="O309">
        <v>1340686800</v>
      </c>
      <c r="P309" t="b">
        <v>0</v>
      </c>
      <c r="Q309" t="b">
        <v>1</v>
      </c>
      <c r="R309" t="str" cm="1">
        <f t="array" ref="R309:S309">_xlfn.TEXTSPLIT(T309, "/")</f>
        <v>publishing</v>
      </c>
      <c r="S309" t="str">
        <v>fiction</v>
      </c>
      <c r="T309" t="s">
        <v>119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7"/>
        <v>74</v>
      </c>
      <c r="G310" t="s">
        <v>14</v>
      </c>
      <c r="H310">
        <f t="shared" si="16"/>
        <v>109.04</v>
      </c>
      <c r="I310">
        <v>803</v>
      </c>
      <c r="J310" t="s">
        <v>21</v>
      </c>
      <c r="K310" t="s">
        <v>22</v>
      </c>
      <c r="L310" s="7">
        <f t="shared" si="18"/>
        <v>40651.208333333336</v>
      </c>
      <c r="M310">
        <v>1303102800</v>
      </c>
      <c r="N310" s="8">
        <f t="shared" si="19"/>
        <v>40652.208333333336</v>
      </c>
      <c r="O310">
        <v>1303189200</v>
      </c>
      <c r="P310" t="b">
        <v>0</v>
      </c>
      <c r="Q310" t="b">
        <v>0</v>
      </c>
      <c r="R310" t="str" cm="1">
        <f t="array" ref="R310:S310">_xlfn.TEXTSPLIT(T310, "/")</f>
        <v>theater</v>
      </c>
      <c r="S310" t="str">
        <v>plays</v>
      </c>
      <c r="T310" t="s">
        <v>33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7"/>
        <v>75</v>
      </c>
      <c r="G311" t="s">
        <v>74</v>
      </c>
      <c r="H311">
        <f t="shared" si="16"/>
        <v>41.16</v>
      </c>
      <c r="I311">
        <v>75</v>
      </c>
      <c r="J311" t="s">
        <v>21</v>
      </c>
      <c r="K311" t="s">
        <v>22</v>
      </c>
      <c r="L311" s="7">
        <f t="shared" si="18"/>
        <v>40807.208333333336</v>
      </c>
      <c r="M311">
        <v>1316581200</v>
      </c>
      <c r="N311" s="8">
        <f t="shared" si="19"/>
        <v>40827.208333333336</v>
      </c>
      <c r="O311">
        <v>1318309200</v>
      </c>
      <c r="P311" t="b">
        <v>0</v>
      </c>
      <c r="Q311" t="b">
        <v>1</v>
      </c>
      <c r="R311" t="str" cm="1">
        <f t="array" ref="R311:S311">_xlfn.TEXTSPLIT(T311, "/")</f>
        <v>music</v>
      </c>
      <c r="S311" t="str">
        <v>indie rock</v>
      </c>
      <c r="T311" t="s">
        <v>60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7"/>
        <v>20</v>
      </c>
      <c r="G312" t="s">
        <v>14</v>
      </c>
      <c r="H312">
        <f t="shared" si="16"/>
        <v>99.13</v>
      </c>
      <c r="I312">
        <v>16</v>
      </c>
      <c r="J312" t="s">
        <v>21</v>
      </c>
      <c r="K312" t="s">
        <v>22</v>
      </c>
      <c r="L312" s="7">
        <f t="shared" si="18"/>
        <v>40277.208333333336</v>
      </c>
      <c r="M312">
        <v>1270789200</v>
      </c>
      <c r="N312" s="8">
        <f t="shared" si="19"/>
        <v>40293.208333333336</v>
      </c>
      <c r="O312">
        <v>1272171600</v>
      </c>
      <c r="P312" t="b">
        <v>0</v>
      </c>
      <c r="Q312" t="b">
        <v>0</v>
      </c>
      <c r="R312" t="str" cm="1">
        <f t="array" ref="R312:S312">_xlfn.TEXTSPLIT(T312, "/")</f>
        <v>games</v>
      </c>
      <c r="S312" t="str">
        <v>video games</v>
      </c>
      <c r="T312" t="s">
        <v>89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7"/>
        <v>203</v>
      </c>
      <c r="G313" t="s">
        <v>20</v>
      </c>
      <c r="H313">
        <f t="shared" si="16"/>
        <v>105.88</v>
      </c>
      <c r="I313">
        <v>121</v>
      </c>
      <c r="J313" t="s">
        <v>21</v>
      </c>
      <c r="K313" t="s">
        <v>22</v>
      </c>
      <c r="L313" s="7">
        <f t="shared" si="18"/>
        <v>40590.25</v>
      </c>
      <c r="M313">
        <v>1297836000</v>
      </c>
      <c r="N313" s="8">
        <f t="shared" si="19"/>
        <v>40602.25</v>
      </c>
      <c r="O313">
        <v>1298872800</v>
      </c>
      <c r="P313" t="b">
        <v>0</v>
      </c>
      <c r="Q313" t="b">
        <v>0</v>
      </c>
      <c r="R313" t="str" cm="1">
        <f t="array" ref="R313:S313">_xlfn.TEXTSPLIT(T313, "/")</f>
        <v>theater</v>
      </c>
      <c r="S313" t="str">
        <v>plays</v>
      </c>
      <c r="T313" t="s">
        <v>33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7"/>
        <v>310</v>
      </c>
      <c r="G314" t="s">
        <v>20</v>
      </c>
      <c r="H314">
        <f t="shared" si="16"/>
        <v>49</v>
      </c>
      <c r="I314">
        <v>3742</v>
      </c>
      <c r="J314" t="s">
        <v>21</v>
      </c>
      <c r="K314" t="s">
        <v>22</v>
      </c>
      <c r="L314" s="7">
        <f t="shared" si="18"/>
        <v>41572.208333333336</v>
      </c>
      <c r="M314">
        <v>1382677200</v>
      </c>
      <c r="N314" s="8">
        <f t="shared" si="19"/>
        <v>41579.208333333336</v>
      </c>
      <c r="O314">
        <v>1383282000</v>
      </c>
      <c r="P314" t="b">
        <v>0</v>
      </c>
      <c r="Q314" t="b">
        <v>0</v>
      </c>
      <c r="R314" t="str" cm="1">
        <f t="array" ref="R314:S314">_xlfn.TEXTSPLIT(T314, "/")</f>
        <v>theater</v>
      </c>
      <c r="S314" t="str">
        <v>plays</v>
      </c>
      <c r="T314" t="s">
        <v>33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7"/>
        <v>395</v>
      </c>
      <c r="G315" t="s">
        <v>20</v>
      </c>
      <c r="H315">
        <f t="shared" si="16"/>
        <v>39</v>
      </c>
      <c r="I315">
        <v>223</v>
      </c>
      <c r="J315" t="s">
        <v>21</v>
      </c>
      <c r="K315" t="s">
        <v>22</v>
      </c>
      <c r="L315" s="7">
        <f t="shared" si="18"/>
        <v>40966.25</v>
      </c>
      <c r="M315">
        <v>1330322400</v>
      </c>
      <c r="N315" s="8">
        <f t="shared" si="19"/>
        <v>40968.25</v>
      </c>
      <c r="O315">
        <v>1330495200</v>
      </c>
      <c r="P315" t="b">
        <v>0</v>
      </c>
      <c r="Q315" t="b">
        <v>0</v>
      </c>
      <c r="R315" t="str" cm="1">
        <f t="array" ref="R315:S315">_xlfn.TEXTSPLIT(T315, "/")</f>
        <v>music</v>
      </c>
      <c r="S315" t="str">
        <v>rock</v>
      </c>
      <c r="T315" t="s">
        <v>23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7"/>
        <v>295</v>
      </c>
      <c r="G316" t="s">
        <v>20</v>
      </c>
      <c r="H316">
        <f t="shared" si="16"/>
        <v>31.02</v>
      </c>
      <c r="I316">
        <v>133</v>
      </c>
      <c r="J316" t="s">
        <v>21</v>
      </c>
      <c r="K316" t="s">
        <v>22</v>
      </c>
      <c r="L316" s="7">
        <f t="shared" si="18"/>
        <v>43536.208333333328</v>
      </c>
      <c r="M316">
        <v>1552366800</v>
      </c>
      <c r="N316" s="8">
        <f t="shared" si="19"/>
        <v>43541.208333333328</v>
      </c>
      <c r="O316">
        <v>1552798800</v>
      </c>
      <c r="P316" t="b">
        <v>0</v>
      </c>
      <c r="Q316" t="b">
        <v>1</v>
      </c>
      <c r="R316" t="str" cm="1">
        <f t="array" ref="R316:S316">_xlfn.TEXTSPLIT(T316, "/")</f>
        <v>film &amp; video</v>
      </c>
      <c r="S316" t="str">
        <v>documentary</v>
      </c>
      <c r="T316" t="s">
        <v>42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7"/>
        <v>34</v>
      </c>
      <c r="G317" t="s">
        <v>14</v>
      </c>
      <c r="H317">
        <f t="shared" si="16"/>
        <v>103.87</v>
      </c>
      <c r="I317">
        <v>31</v>
      </c>
      <c r="J317" t="s">
        <v>21</v>
      </c>
      <c r="K317" t="s">
        <v>22</v>
      </c>
      <c r="L317" s="7">
        <f t="shared" si="18"/>
        <v>41783.208333333336</v>
      </c>
      <c r="M317">
        <v>1400907600</v>
      </c>
      <c r="N317" s="8">
        <f t="shared" si="19"/>
        <v>41812.208333333336</v>
      </c>
      <c r="O317">
        <v>1403413200</v>
      </c>
      <c r="P317" t="b">
        <v>0</v>
      </c>
      <c r="Q317" t="b">
        <v>0</v>
      </c>
      <c r="R317" t="str" cm="1">
        <f t="array" ref="R317:S317">_xlfn.TEXTSPLIT(T317, "/")</f>
        <v>theater</v>
      </c>
      <c r="S317" t="str">
        <v>plays</v>
      </c>
      <c r="T317" t="s">
        <v>33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7"/>
        <v>67</v>
      </c>
      <c r="G318" t="s">
        <v>14</v>
      </c>
      <c r="H318">
        <f t="shared" si="16"/>
        <v>59.27</v>
      </c>
      <c r="I318">
        <v>108</v>
      </c>
      <c r="J318" t="s">
        <v>107</v>
      </c>
      <c r="K318" t="s">
        <v>108</v>
      </c>
      <c r="L318" s="7">
        <f t="shared" si="18"/>
        <v>43788.25</v>
      </c>
      <c r="M318">
        <v>1574143200</v>
      </c>
      <c r="N318" s="8">
        <f t="shared" si="19"/>
        <v>43789.25</v>
      </c>
      <c r="O318">
        <v>1574229600</v>
      </c>
      <c r="P318" t="b">
        <v>0</v>
      </c>
      <c r="Q318" t="b">
        <v>1</v>
      </c>
      <c r="R318" t="str" cm="1">
        <f t="array" ref="R318:S318">_xlfn.TEXTSPLIT(T318, "/")</f>
        <v>food</v>
      </c>
      <c r="S318" t="str">
        <v>food trucks</v>
      </c>
      <c r="T318" t="s">
        <v>17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7"/>
        <v>19</v>
      </c>
      <c r="G319" t="s">
        <v>14</v>
      </c>
      <c r="H319">
        <f t="shared" si="16"/>
        <v>42.3</v>
      </c>
      <c r="I319">
        <v>30</v>
      </c>
      <c r="J319" t="s">
        <v>21</v>
      </c>
      <c r="K319" t="s">
        <v>22</v>
      </c>
      <c r="L319" s="7">
        <f t="shared" si="18"/>
        <v>42869.208333333328</v>
      </c>
      <c r="M319">
        <v>1494738000</v>
      </c>
      <c r="N319" s="8">
        <f t="shared" si="19"/>
        <v>42882.208333333328</v>
      </c>
      <c r="O319">
        <v>1495861200</v>
      </c>
      <c r="P319" t="b">
        <v>0</v>
      </c>
      <c r="Q319" t="b">
        <v>0</v>
      </c>
      <c r="R319" t="str" cm="1">
        <f t="array" ref="R319:S319">_xlfn.TEXTSPLIT(T319, "/")</f>
        <v>theater</v>
      </c>
      <c r="S319" t="str">
        <v>plays</v>
      </c>
      <c r="T319" t="s">
        <v>33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7"/>
        <v>16</v>
      </c>
      <c r="G320" t="s">
        <v>14</v>
      </c>
      <c r="H320">
        <f t="shared" si="16"/>
        <v>53.12</v>
      </c>
      <c r="I320">
        <v>17</v>
      </c>
      <c r="J320" t="s">
        <v>21</v>
      </c>
      <c r="K320" t="s">
        <v>22</v>
      </c>
      <c r="L320" s="7">
        <f t="shared" si="18"/>
        <v>41684.25</v>
      </c>
      <c r="M320">
        <v>1392357600</v>
      </c>
      <c r="N320" s="8">
        <f t="shared" si="19"/>
        <v>41686.25</v>
      </c>
      <c r="O320">
        <v>1392530400</v>
      </c>
      <c r="P320" t="b">
        <v>0</v>
      </c>
      <c r="Q320" t="b">
        <v>0</v>
      </c>
      <c r="R320" t="str" cm="1">
        <f t="array" ref="R320:S320">_xlfn.TEXTSPLIT(T320, "/")</f>
        <v>music</v>
      </c>
      <c r="S320" t="str">
        <v>rock</v>
      </c>
      <c r="T320" t="s">
        <v>23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7"/>
        <v>39</v>
      </c>
      <c r="G321" t="s">
        <v>74</v>
      </c>
      <c r="H321">
        <f t="shared" si="16"/>
        <v>50.8</v>
      </c>
      <c r="I321">
        <v>64</v>
      </c>
      <c r="J321" t="s">
        <v>21</v>
      </c>
      <c r="K321" t="s">
        <v>22</v>
      </c>
      <c r="L321" s="7">
        <f t="shared" si="18"/>
        <v>40402.208333333336</v>
      </c>
      <c r="M321">
        <v>1281589200</v>
      </c>
      <c r="N321" s="8">
        <f t="shared" si="19"/>
        <v>40426.208333333336</v>
      </c>
      <c r="O321">
        <v>1283662800</v>
      </c>
      <c r="P321" t="b">
        <v>0</v>
      </c>
      <c r="Q321" t="b">
        <v>0</v>
      </c>
      <c r="R321" t="str" cm="1">
        <f t="array" ref="R321:S321">_xlfn.TEXTSPLIT(T321, "/")</f>
        <v>technology</v>
      </c>
      <c r="S321" t="str">
        <v>web</v>
      </c>
      <c r="T321" t="s">
        <v>28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7"/>
        <v>10</v>
      </c>
      <c r="G322" t="s">
        <v>14</v>
      </c>
      <c r="H322">
        <f t="shared" ref="H322:H385" si="20">IFERROR(ROUND(E322/I322, 2), 0)</f>
        <v>101.15</v>
      </c>
      <c r="I322">
        <v>80</v>
      </c>
      <c r="J322" t="s">
        <v>21</v>
      </c>
      <c r="K322" t="s">
        <v>22</v>
      </c>
      <c r="L322" s="7">
        <f t="shared" si="18"/>
        <v>40673.208333333336</v>
      </c>
      <c r="M322">
        <v>1305003600</v>
      </c>
      <c r="N322" s="8">
        <f t="shared" si="19"/>
        <v>40682.208333333336</v>
      </c>
      <c r="O322">
        <v>1305781200</v>
      </c>
      <c r="P322" t="b">
        <v>0</v>
      </c>
      <c r="Q322" t="b">
        <v>0</v>
      </c>
      <c r="R322" t="str" cm="1">
        <f t="array" ref="R322:S322">_xlfn.TEXTSPLIT(T322, "/")</f>
        <v>publishing</v>
      </c>
      <c r="S322" t="str">
        <v>fiction</v>
      </c>
      <c r="T322" t="s">
        <v>119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1">ROUND((E323/D323)*100,0)</f>
        <v>94</v>
      </c>
      <c r="G323" t="s">
        <v>14</v>
      </c>
      <c r="H323">
        <f t="shared" si="20"/>
        <v>65</v>
      </c>
      <c r="I323">
        <v>2468</v>
      </c>
      <c r="J323" t="s">
        <v>21</v>
      </c>
      <c r="K323" t="s">
        <v>22</v>
      </c>
      <c r="L323" s="7">
        <f t="shared" ref="L323:L386" si="22">(((M323/60)/60)/24)+DATE(1970,1,1)</f>
        <v>40634.208333333336</v>
      </c>
      <c r="M323">
        <v>1301634000</v>
      </c>
      <c r="N323" s="8">
        <f t="shared" ref="N323:N386" si="23">(((O323/60)/60)/24)+DATE(1970,1,1)</f>
        <v>40642.208333333336</v>
      </c>
      <c r="O323">
        <v>1302325200</v>
      </c>
      <c r="P323" t="b">
        <v>0</v>
      </c>
      <c r="Q323" t="b">
        <v>0</v>
      </c>
      <c r="R323" t="str" cm="1">
        <f t="array" ref="R323:S323">_xlfn.TEXTSPLIT(T323, "/")</f>
        <v>film &amp; video</v>
      </c>
      <c r="S323" t="str">
        <v>shorts</v>
      </c>
      <c r="T323" t="s">
        <v>100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1"/>
        <v>167</v>
      </c>
      <c r="G324" t="s">
        <v>20</v>
      </c>
      <c r="H324">
        <f t="shared" si="20"/>
        <v>38</v>
      </c>
      <c r="I324">
        <v>5168</v>
      </c>
      <c r="J324" t="s">
        <v>21</v>
      </c>
      <c r="K324" t="s">
        <v>22</v>
      </c>
      <c r="L324" s="7">
        <f t="shared" si="22"/>
        <v>40507.25</v>
      </c>
      <c r="M324">
        <v>1290664800</v>
      </c>
      <c r="N324" s="8">
        <f t="shared" si="23"/>
        <v>40520.25</v>
      </c>
      <c r="O324">
        <v>1291788000</v>
      </c>
      <c r="P324" t="b">
        <v>0</v>
      </c>
      <c r="Q324" t="b">
        <v>0</v>
      </c>
      <c r="R324" t="str" cm="1">
        <f t="array" ref="R324:S324">_xlfn.TEXTSPLIT(T324, "/")</f>
        <v>theater</v>
      </c>
      <c r="S324" t="str">
        <v>plays</v>
      </c>
      <c r="T324" t="s">
        <v>33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1"/>
        <v>24</v>
      </c>
      <c r="G325" t="s">
        <v>14</v>
      </c>
      <c r="H325">
        <f t="shared" si="20"/>
        <v>82.62</v>
      </c>
      <c r="I325">
        <v>26</v>
      </c>
      <c r="J325" t="s">
        <v>40</v>
      </c>
      <c r="K325" t="s">
        <v>41</v>
      </c>
      <c r="L325" s="7">
        <f t="shared" si="22"/>
        <v>41725.208333333336</v>
      </c>
      <c r="M325">
        <v>1395896400</v>
      </c>
      <c r="N325" s="8">
        <f t="shared" si="23"/>
        <v>41727.208333333336</v>
      </c>
      <c r="O325">
        <v>1396069200</v>
      </c>
      <c r="P325" t="b">
        <v>0</v>
      </c>
      <c r="Q325" t="b">
        <v>0</v>
      </c>
      <c r="R325" t="str" cm="1">
        <f t="array" ref="R325:S325">_xlfn.TEXTSPLIT(T325, "/")</f>
        <v>film &amp; video</v>
      </c>
      <c r="S325" t="str">
        <v>documentary</v>
      </c>
      <c r="T325" t="s">
        <v>42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1"/>
        <v>164</v>
      </c>
      <c r="G326" t="s">
        <v>20</v>
      </c>
      <c r="H326">
        <f t="shared" si="20"/>
        <v>37.94</v>
      </c>
      <c r="I326">
        <v>307</v>
      </c>
      <c r="J326" t="s">
        <v>21</v>
      </c>
      <c r="K326" t="s">
        <v>22</v>
      </c>
      <c r="L326" s="7">
        <f t="shared" si="22"/>
        <v>42176.208333333328</v>
      </c>
      <c r="M326">
        <v>1434862800</v>
      </c>
      <c r="N326" s="8">
        <f t="shared" si="23"/>
        <v>42188.208333333328</v>
      </c>
      <c r="O326">
        <v>1435899600</v>
      </c>
      <c r="P326" t="b">
        <v>0</v>
      </c>
      <c r="Q326" t="b">
        <v>1</v>
      </c>
      <c r="R326" t="str" cm="1">
        <f t="array" ref="R326:S326">_xlfn.TEXTSPLIT(T326, "/")</f>
        <v>theater</v>
      </c>
      <c r="S326" t="str">
        <v>plays</v>
      </c>
      <c r="T326" t="s">
        <v>33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1"/>
        <v>91</v>
      </c>
      <c r="G327" t="s">
        <v>14</v>
      </c>
      <c r="H327">
        <f t="shared" si="20"/>
        <v>80.78</v>
      </c>
      <c r="I327">
        <v>73</v>
      </c>
      <c r="J327" t="s">
        <v>21</v>
      </c>
      <c r="K327" t="s">
        <v>22</v>
      </c>
      <c r="L327" s="7">
        <f t="shared" si="22"/>
        <v>43267.208333333328</v>
      </c>
      <c r="M327">
        <v>1529125200</v>
      </c>
      <c r="N327" s="8">
        <f t="shared" si="23"/>
        <v>43290.208333333328</v>
      </c>
      <c r="O327">
        <v>1531112400</v>
      </c>
      <c r="P327" t="b">
        <v>0</v>
      </c>
      <c r="Q327" t="b">
        <v>1</v>
      </c>
      <c r="R327" t="str" cm="1">
        <f t="array" ref="R327:S327">_xlfn.TEXTSPLIT(T327, "/")</f>
        <v>theater</v>
      </c>
      <c r="S327" t="str">
        <v>plays</v>
      </c>
      <c r="T327" t="s">
        <v>33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1"/>
        <v>46</v>
      </c>
      <c r="G328" t="s">
        <v>14</v>
      </c>
      <c r="H328">
        <f t="shared" si="20"/>
        <v>25.98</v>
      </c>
      <c r="I328">
        <v>128</v>
      </c>
      <c r="J328" t="s">
        <v>21</v>
      </c>
      <c r="K328" t="s">
        <v>22</v>
      </c>
      <c r="L328" s="7">
        <f t="shared" si="22"/>
        <v>42364.25</v>
      </c>
      <c r="M328">
        <v>1451109600</v>
      </c>
      <c r="N328" s="8">
        <f t="shared" si="23"/>
        <v>42370.25</v>
      </c>
      <c r="O328">
        <v>1451628000</v>
      </c>
      <c r="P328" t="b">
        <v>0</v>
      </c>
      <c r="Q328" t="b">
        <v>0</v>
      </c>
      <c r="R328" t="str" cm="1">
        <f t="array" ref="R328:S328">_xlfn.TEXTSPLIT(T328, "/")</f>
        <v>film &amp; video</v>
      </c>
      <c r="S328" t="str">
        <v>animation</v>
      </c>
      <c r="T328" t="s">
        <v>71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1"/>
        <v>39</v>
      </c>
      <c r="G329" t="s">
        <v>14</v>
      </c>
      <c r="H329">
        <f t="shared" si="20"/>
        <v>30.36</v>
      </c>
      <c r="I329">
        <v>33</v>
      </c>
      <c r="J329" t="s">
        <v>21</v>
      </c>
      <c r="K329" t="s">
        <v>22</v>
      </c>
      <c r="L329" s="7">
        <f t="shared" si="22"/>
        <v>43705.208333333328</v>
      </c>
      <c r="M329">
        <v>1566968400</v>
      </c>
      <c r="N329" s="8">
        <f t="shared" si="23"/>
        <v>43709.208333333328</v>
      </c>
      <c r="O329">
        <v>1567314000</v>
      </c>
      <c r="P329" t="b">
        <v>0</v>
      </c>
      <c r="Q329" t="b">
        <v>1</v>
      </c>
      <c r="R329" t="str" cm="1">
        <f t="array" ref="R329:S329">_xlfn.TEXTSPLIT(T329, "/")</f>
        <v>theater</v>
      </c>
      <c r="S329" t="str">
        <v>plays</v>
      </c>
      <c r="T329" t="s">
        <v>33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1"/>
        <v>134</v>
      </c>
      <c r="G330" t="s">
        <v>20</v>
      </c>
      <c r="H330">
        <f t="shared" si="20"/>
        <v>54</v>
      </c>
      <c r="I330">
        <v>2441</v>
      </c>
      <c r="J330" t="s">
        <v>21</v>
      </c>
      <c r="K330" t="s">
        <v>22</v>
      </c>
      <c r="L330" s="7">
        <f t="shared" si="22"/>
        <v>43434.25</v>
      </c>
      <c r="M330">
        <v>1543557600</v>
      </c>
      <c r="N330" s="8">
        <f t="shared" si="23"/>
        <v>43445.25</v>
      </c>
      <c r="O330">
        <v>1544508000</v>
      </c>
      <c r="P330" t="b">
        <v>0</v>
      </c>
      <c r="Q330" t="b">
        <v>0</v>
      </c>
      <c r="R330" t="str" cm="1">
        <f t="array" ref="R330:S330">_xlfn.TEXTSPLIT(T330, "/")</f>
        <v>music</v>
      </c>
      <c r="S330" t="str">
        <v>rock</v>
      </c>
      <c r="T330" t="s">
        <v>23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1"/>
        <v>23</v>
      </c>
      <c r="G331" t="s">
        <v>47</v>
      </c>
      <c r="H331">
        <f t="shared" si="20"/>
        <v>101.79</v>
      </c>
      <c r="I331">
        <v>211</v>
      </c>
      <c r="J331" t="s">
        <v>21</v>
      </c>
      <c r="K331" t="s">
        <v>22</v>
      </c>
      <c r="L331" s="7">
        <f t="shared" si="22"/>
        <v>42716.25</v>
      </c>
      <c r="M331">
        <v>1481522400</v>
      </c>
      <c r="N331" s="8">
        <f t="shared" si="23"/>
        <v>42727.25</v>
      </c>
      <c r="O331">
        <v>1482472800</v>
      </c>
      <c r="P331" t="b">
        <v>0</v>
      </c>
      <c r="Q331" t="b">
        <v>0</v>
      </c>
      <c r="R331" t="str" cm="1">
        <f t="array" ref="R331:S331">_xlfn.TEXTSPLIT(T331, "/")</f>
        <v>games</v>
      </c>
      <c r="S331" t="str">
        <v>video games</v>
      </c>
      <c r="T331" t="s">
        <v>89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1"/>
        <v>185</v>
      </c>
      <c r="G332" t="s">
        <v>20</v>
      </c>
      <c r="H332">
        <f t="shared" si="20"/>
        <v>45</v>
      </c>
      <c r="I332">
        <v>1385</v>
      </c>
      <c r="J332" t="s">
        <v>40</v>
      </c>
      <c r="K332" t="s">
        <v>41</v>
      </c>
      <c r="L332" s="7">
        <f t="shared" si="22"/>
        <v>43077.25</v>
      </c>
      <c r="M332">
        <v>1512712800</v>
      </c>
      <c r="N332" s="8">
        <f t="shared" si="23"/>
        <v>43078.25</v>
      </c>
      <c r="O332">
        <v>1512799200</v>
      </c>
      <c r="P332" t="b">
        <v>0</v>
      </c>
      <c r="Q332" t="b">
        <v>0</v>
      </c>
      <c r="R332" t="str" cm="1">
        <f t="array" ref="R332:S332">_xlfn.TEXTSPLIT(T332, "/")</f>
        <v>film &amp; video</v>
      </c>
      <c r="S332" t="str">
        <v>documentary</v>
      </c>
      <c r="T332" t="s">
        <v>42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1"/>
        <v>444</v>
      </c>
      <c r="G333" t="s">
        <v>20</v>
      </c>
      <c r="H333">
        <f t="shared" si="20"/>
        <v>77.069999999999993</v>
      </c>
      <c r="I333">
        <v>190</v>
      </c>
      <c r="J333" t="s">
        <v>21</v>
      </c>
      <c r="K333" t="s">
        <v>22</v>
      </c>
      <c r="L333" s="7">
        <f t="shared" si="22"/>
        <v>40896.25</v>
      </c>
      <c r="M333">
        <v>1324274400</v>
      </c>
      <c r="N333" s="8">
        <f t="shared" si="23"/>
        <v>40897.25</v>
      </c>
      <c r="O333">
        <v>1324360800</v>
      </c>
      <c r="P333" t="b">
        <v>0</v>
      </c>
      <c r="Q333" t="b">
        <v>0</v>
      </c>
      <c r="R333" t="str" cm="1">
        <f t="array" ref="R333:S333">_xlfn.TEXTSPLIT(T333, "/")</f>
        <v>food</v>
      </c>
      <c r="S333" t="str">
        <v>food trucks</v>
      </c>
      <c r="T333" t="s">
        <v>17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1"/>
        <v>200</v>
      </c>
      <c r="G334" t="s">
        <v>20</v>
      </c>
      <c r="H334">
        <f t="shared" si="20"/>
        <v>88.08</v>
      </c>
      <c r="I334">
        <v>470</v>
      </c>
      <c r="J334" t="s">
        <v>21</v>
      </c>
      <c r="K334" t="s">
        <v>22</v>
      </c>
      <c r="L334" s="7">
        <f t="shared" si="22"/>
        <v>41361.208333333336</v>
      </c>
      <c r="M334">
        <v>1364446800</v>
      </c>
      <c r="N334" s="8">
        <f t="shared" si="23"/>
        <v>41362.208333333336</v>
      </c>
      <c r="O334">
        <v>1364533200</v>
      </c>
      <c r="P334" t="b">
        <v>0</v>
      </c>
      <c r="Q334" t="b">
        <v>0</v>
      </c>
      <c r="R334" t="str" cm="1">
        <f t="array" ref="R334:S334">_xlfn.TEXTSPLIT(T334, "/")</f>
        <v>technology</v>
      </c>
      <c r="S334" t="str">
        <v>wearables</v>
      </c>
      <c r="T334" t="s">
        <v>65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1"/>
        <v>124</v>
      </c>
      <c r="G335" t="s">
        <v>20</v>
      </c>
      <c r="H335">
        <f t="shared" si="20"/>
        <v>47.04</v>
      </c>
      <c r="I335">
        <v>253</v>
      </c>
      <c r="J335" t="s">
        <v>21</v>
      </c>
      <c r="K335" t="s">
        <v>22</v>
      </c>
      <c r="L335" s="7">
        <f t="shared" si="22"/>
        <v>43424.25</v>
      </c>
      <c r="M335">
        <v>1542693600</v>
      </c>
      <c r="N335" s="8">
        <f t="shared" si="23"/>
        <v>43452.25</v>
      </c>
      <c r="O335">
        <v>1545112800</v>
      </c>
      <c r="P335" t="b">
        <v>0</v>
      </c>
      <c r="Q335" t="b">
        <v>0</v>
      </c>
      <c r="R335" t="str" cm="1">
        <f t="array" ref="R335:S335">_xlfn.TEXTSPLIT(T335, "/")</f>
        <v>theater</v>
      </c>
      <c r="S335" t="str">
        <v>plays</v>
      </c>
      <c r="T335" t="s">
        <v>33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1"/>
        <v>187</v>
      </c>
      <c r="G336" t="s">
        <v>20</v>
      </c>
      <c r="H336">
        <f t="shared" si="20"/>
        <v>111</v>
      </c>
      <c r="I336">
        <v>1113</v>
      </c>
      <c r="J336" t="s">
        <v>21</v>
      </c>
      <c r="K336" t="s">
        <v>22</v>
      </c>
      <c r="L336" s="7">
        <f t="shared" si="22"/>
        <v>43110.25</v>
      </c>
      <c r="M336">
        <v>1515564000</v>
      </c>
      <c r="N336" s="8">
        <f t="shared" si="23"/>
        <v>43117.25</v>
      </c>
      <c r="O336">
        <v>1516168800</v>
      </c>
      <c r="P336" t="b">
        <v>0</v>
      </c>
      <c r="Q336" t="b">
        <v>0</v>
      </c>
      <c r="R336" t="str" cm="1">
        <f t="array" ref="R336:S336">_xlfn.TEXTSPLIT(T336, "/")</f>
        <v>music</v>
      </c>
      <c r="S336" t="str">
        <v>rock</v>
      </c>
      <c r="T336" t="s">
        <v>23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1"/>
        <v>114</v>
      </c>
      <c r="G337" t="s">
        <v>20</v>
      </c>
      <c r="H337">
        <f t="shared" si="20"/>
        <v>87</v>
      </c>
      <c r="I337">
        <v>2283</v>
      </c>
      <c r="J337" t="s">
        <v>21</v>
      </c>
      <c r="K337" t="s">
        <v>22</v>
      </c>
      <c r="L337" s="7">
        <f t="shared" si="22"/>
        <v>43784.25</v>
      </c>
      <c r="M337">
        <v>1573797600</v>
      </c>
      <c r="N337" s="8">
        <f t="shared" si="23"/>
        <v>43797.25</v>
      </c>
      <c r="O337">
        <v>1574920800</v>
      </c>
      <c r="P337" t="b">
        <v>0</v>
      </c>
      <c r="Q337" t="b">
        <v>0</v>
      </c>
      <c r="R337" t="str" cm="1">
        <f t="array" ref="R337:S337">_xlfn.TEXTSPLIT(T337, "/")</f>
        <v>music</v>
      </c>
      <c r="S337" t="str">
        <v>rock</v>
      </c>
      <c r="T337" t="s">
        <v>23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1"/>
        <v>97</v>
      </c>
      <c r="G338" t="s">
        <v>14</v>
      </c>
      <c r="H338">
        <f t="shared" si="20"/>
        <v>63.99</v>
      </c>
      <c r="I338">
        <v>1072</v>
      </c>
      <c r="J338" t="s">
        <v>21</v>
      </c>
      <c r="K338" t="s">
        <v>22</v>
      </c>
      <c r="L338" s="7">
        <f t="shared" si="22"/>
        <v>40527.25</v>
      </c>
      <c r="M338">
        <v>1292392800</v>
      </c>
      <c r="N338" s="8">
        <f t="shared" si="23"/>
        <v>40528.25</v>
      </c>
      <c r="O338">
        <v>1292479200</v>
      </c>
      <c r="P338" t="b">
        <v>0</v>
      </c>
      <c r="Q338" t="b">
        <v>1</v>
      </c>
      <c r="R338" t="str" cm="1">
        <f t="array" ref="R338:S338">_xlfn.TEXTSPLIT(T338, "/")</f>
        <v>music</v>
      </c>
      <c r="S338" t="str">
        <v>rock</v>
      </c>
      <c r="T338" t="s">
        <v>23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1"/>
        <v>123</v>
      </c>
      <c r="G339" t="s">
        <v>20</v>
      </c>
      <c r="H339">
        <f t="shared" si="20"/>
        <v>105.99</v>
      </c>
      <c r="I339">
        <v>1095</v>
      </c>
      <c r="J339" t="s">
        <v>21</v>
      </c>
      <c r="K339" t="s">
        <v>22</v>
      </c>
      <c r="L339" s="7">
        <f t="shared" si="22"/>
        <v>43780.25</v>
      </c>
      <c r="M339">
        <v>1573452000</v>
      </c>
      <c r="N339" s="8">
        <f t="shared" si="23"/>
        <v>43781.25</v>
      </c>
      <c r="O339">
        <v>1573538400</v>
      </c>
      <c r="P339" t="b">
        <v>0</v>
      </c>
      <c r="Q339" t="b">
        <v>0</v>
      </c>
      <c r="R339" t="str" cm="1">
        <f t="array" ref="R339:S339">_xlfn.TEXTSPLIT(T339, "/")</f>
        <v>theater</v>
      </c>
      <c r="S339" t="str">
        <v>plays</v>
      </c>
      <c r="T339" t="s">
        <v>33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1"/>
        <v>179</v>
      </c>
      <c r="G340" t="s">
        <v>20</v>
      </c>
      <c r="H340">
        <f t="shared" si="20"/>
        <v>73.989999999999995</v>
      </c>
      <c r="I340">
        <v>1690</v>
      </c>
      <c r="J340" t="s">
        <v>21</v>
      </c>
      <c r="K340" t="s">
        <v>22</v>
      </c>
      <c r="L340" s="7">
        <f t="shared" si="22"/>
        <v>40821.208333333336</v>
      </c>
      <c r="M340">
        <v>1317790800</v>
      </c>
      <c r="N340" s="8">
        <f t="shared" si="23"/>
        <v>40851.208333333336</v>
      </c>
      <c r="O340">
        <v>1320382800</v>
      </c>
      <c r="P340" t="b">
        <v>0</v>
      </c>
      <c r="Q340" t="b">
        <v>0</v>
      </c>
      <c r="R340" t="str" cm="1">
        <f t="array" ref="R340:S340">_xlfn.TEXTSPLIT(T340, "/")</f>
        <v>theater</v>
      </c>
      <c r="S340" t="str">
        <v>plays</v>
      </c>
      <c r="T340" t="s">
        <v>33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1"/>
        <v>80</v>
      </c>
      <c r="G341" t="s">
        <v>74</v>
      </c>
      <c r="H341">
        <f t="shared" si="20"/>
        <v>84.02</v>
      </c>
      <c r="I341">
        <v>1297</v>
      </c>
      <c r="J341" t="s">
        <v>15</v>
      </c>
      <c r="K341" t="s">
        <v>16</v>
      </c>
      <c r="L341" s="7">
        <f t="shared" si="22"/>
        <v>42949.208333333328</v>
      </c>
      <c r="M341">
        <v>1501650000</v>
      </c>
      <c r="N341" s="8">
        <f t="shared" si="23"/>
        <v>42963.208333333328</v>
      </c>
      <c r="O341">
        <v>1502859600</v>
      </c>
      <c r="P341" t="b">
        <v>0</v>
      </c>
      <c r="Q341" t="b">
        <v>0</v>
      </c>
      <c r="R341" t="str" cm="1">
        <f t="array" ref="R341:S341">_xlfn.TEXTSPLIT(T341, "/")</f>
        <v>theater</v>
      </c>
      <c r="S341" t="str">
        <v>plays</v>
      </c>
      <c r="T341" t="s">
        <v>33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1"/>
        <v>94</v>
      </c>
      <c r="G342" t="s">
        <v>14</v>
      </c>
      <c r="H342">
        <f t="shared" si="20"/>
        <v>88.97</v>
      </c>
      <c r="I342">
        <v>393</v>
      </c>
      <c r="J342" t="s">
        <v>21</v>
      </c>
      <c r="K342" t="s">
        <v>22</v>
      </c>
      <c r="L342" s="7">
        <f t="shared" si="22"/>
        <v>40889.25</v>
      </c>
      <c r="M342">
        <v>1323669600</v>
      </c>
      <c r="N342" s="8">
        <f t="shared" si="23"/>
        <v>40890.25</v>
      </c>
      <c r="O342">
        <v>1323756000</v>
      </c>
      <c r="P342" t="b">
        <v>0</v>
      </c>
      <c r="Q342" t="b">
        <v>0</v>
      </c>
      <c r="R342" t="str" cm="1">
        <f t="array" ref="R342:S342">_xlfn.TEXTSPLIT(T342, "/")</f>
        <v>photography</v>
      </c>
      <c r="S342" t="str">
        <v>photography books</v>
      </c>
      <c r="T342" t="s">
        <v>122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1"/>
        <v>85</v>
      </c>
      <c r="G343" t="s">
        <v>14</v>
      </c>
      <c r="H343">
        <f t="shared" si="20"/>
        <v>76.989999999999995</v>
      </c>
      <c r="I343">
        <v>1257</v>
      </c>
      <c r="J343" t="s">
        <v>21</v>
      </c>
      <c r="K343" t="s">
        <v>22</v>
      </c>
      <c r="L343" s="7">
        <f t="shared" si="22"/>
        <v>42244.208333333328</v>
      </c>
      <c r="M343">
        <v>1440738000</v>
      </c>
      <c r="N343" s="8">
        <f t="shared" si="23"/>
        <v>42251.208333333328</v>
      </c>
      <c r="O343">
        <v>1441342800</v>
      </c>
      <c r="P343" t="b">
        <v>0</v>
      </c>
      <c r="Q343" t="b">
        <v>0</v>
      </c>
      <c r="R343" t="str" cm="1">
        <f t="array" ref="R343:S343">_xlfn.TEXTSPLIT(T343, "/")</f>
        <v>music</v>
      </c>
      <c r="S343" t="str">
        <v>indie rock</v>
      </c>
      <c r="T343" t="s">
        <v>60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1"/>
        <v>67</v>
      </c>
      <c r="G344" t="s">
        <v>14</v>
      </c>
      <c r="H344">
        <f t="shared" si="20"/>
        <v>97.15</v>
      </c>
      <c r="I344">
        <v>328</v>
      </c>
      <c r="J344" t="s">
        <v>21</v>
      </c>
      <c r="K344" t="s">
        <v>22</v>
      </c>
      <c r="L344" s="7">
        <f t="shared" si="22"/>
        <v>41475.208333333336</v>
      </c>
      <c r="M344">
        <v>1374296400</v>
      </c>
      <c r="N344" s="8">
        <f t="shared" si="23"/>
        <v>41487.208333333336</v>
      </c>
      <c r="O344">
        <v>1375333200</v>
      </c>
      <c r="P344" t="b">
        <v>0</v>
      </c>
      <c r="Q344" t="b">
        <v>0</v>
      </c>
      <c r="R344" t="str" cm="1">
        <f t="array" ref="R344:S344">_xlfn.TEXTSPLIT(T344, "/")</f>
        <v>theater</v>
      </c>
      <c r="S344" t="str">
        <v>plays</v>
      </c>
      <c r="T344" t="s">
        <v>33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1"/>
        <v>54</v>
      </c>
      <c r="G345" t="s">
        <v>14</v>
      </c>
      <c r="H345">
        <f t="shared" si="20"/>
        <v>33.01</v>
      </c>
      <c r="I345">
        <v>147</v>
      </c>
      <c r="J345" t="s">
        <v>21</v>
      </c>
      <c r="K345" t="s">
        <v>22</v>
      </c>
      <c r="L345" s="7">
        <f t="shared" si="22"/>
        <v>41597.25</v>
      </c>
      <c r="M345">
        <v>1384840800</v>
      </c>
      <c r="N345" s="8">
        <f t="shared" si="23"/>
        <v>41650.25</v>
      </c>
      <c r="O345">
        <v>1389420000</v>
      </c>
      <c r="P345" t="b">
        <v>0</v>
      </c>
      <c r="Q345" t="b">
        <v>0</v>
      </c>
      <c r="R345" t="str" cm="1">
        <f t="array" ref="R345:S345">_xlfn.TEXTSPLIT(T345, "/")</f>
        <v>theater</v>
      </c>
      <c r="S345" t="str">
        <v>plays</v>
      </c>
      <c r="T345" t="s">
        <v>33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1"/>
        <v>42</v>
      </c>
      <c r="G346" t="s">
        <v>14</v>
      </c>
      <c r="H346">
        <f t="shared" si="20"/>
        <v>99.95</v>
      </c>
      <c r="I346">
        <v>830</v>
      </c>
      <c r="J346" t="s">
        <v>21</v>
      </c>
      <c r="K346" t="s">
        <v>22</v>
      </c>
      <c r="L346" s="7">
        <f t="shared" si="22"/>
        <v>43122.25</v>
      </c>
      <c r="M346">
        <v>1516600800</v>
      </c>
      <c r="N346" s="8">
        <f t="shared" si="23"/>
        <v>43162.25</v>
      </c>
      <c r="O346">
        <v>1520056800</v>
      </c>
      <c r="P346" t="b">
        <v>0</v>
      </c>
      <c r="Q346" t="b">
        <v>0</v>
      </c>
      <c r="R346" t="str" cm="1">
        <f t="array" ref="R346:S346">_xlfn.TEXTSPLIT(T346, "/")</f>
        <v>games</v>
      </c>
      <c r="S346" t="str">
        <v>video games</v>
      </c>
      <c r="T346" t="s">
        <v>89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1"/>
        <v>15</v>
      </c>
      <c r="G347" t="s">
        <v>14</v>
      </c>
      <c r="H347">
        <f t="shared" si="20"/>
        <v>69.97</v>
      </c>
      <c r="I347">
        <v>331</v>
      </c>
      <c r="J347" t="s">
        <v>40</v>
      </c>
      <c r="K347" t="s">
        <v>41</v>
      </c>
      <c r="L347" s="7">
        <f t="shared" si="22"/>
        <v>42194.208333333328</v>
      </c>
      <c r="M347">
        <v>1436418000</v>
      </c>
      <c r="N347" s="8">
        <f t="shared" si="23"/>
        <v>42195.208333333328</v>
      </c>
      <c r="O347">
        <v>1436504400</v>
      </c>
      <c r="P347" t="b">
        <v>0</v>
      </c>
      <c r="Q347" t="b">
        <v>0</v>
      </c>
      <c r="R347" t="str" cm="1">
        <f t="array" ref="R347:S347">_xlfn.TEXTSPLIT(T347, "/")</f>
        <v>film &amp; video</v>
      </c>
      <c r="S347" t="str">
        <v>drama</v>
      </c>
      <c r="T347" t="s">
        <v>53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1"/>
        <v>34</v>
      </c>
      <c r="G348" t="s">
        <v>14</v>
      </c>
      <c r="H348">
        <f t="shared" si="20"/>
        <v>110.32</v>
      </c>
      <c r="I348">
        <v>25</v>
      </c>
      <c r="J348" t="s">
        <v>21</v>
      </c>
      <c r="K348" t="s">
        <v>22</v>
      </c>
      <c r="L348" s="7">
        <f t="shared" si="22"/>
        <v>42971.208333333328</v>
      </c>
      <c r="M348">
        <v>1503550800</v>
      </c>
      <c r="N348" s="8">
        <f t="shared" si="23"/>
        <v>43026.208333333328</v>
      </c>
      <c r="O348">
        <v>1508302800</v>
      </c>
      <c r="P348" t="b">
        <v>0</v>
      </c>
      <c r="Q348" t="b">
        <v>1</v>
      </c>
      <c r="R348" t="str" cm="1">
        <f t="array" ref="R348:S348">_xlfn.TEXTSPLIT(T348, "/")</f>
        <v>music</v>
      </c>
      <c r="S348" t="str">
        <v>indie rock</v>
      </c>
      <c r="T348" t="s">
        <v>60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1"/>
        <v>1401</v>
      </c>
      <c r="G349" t="s">
        <v>20</v>
      </c>
      <c r="H349">
        <f t="shared" si="20"/>
        <v>66.010000000000005</v>
      </c>
      <c r="I349">
        <v>191</v>
      </c>
      <c r="J349" t="s">
        <v>21</v>
      </c>
      <c r="K349" t="s">
        <v>22</v>
      </c>
      <c r="L349" s="7">
        <f t="shared" si="22"/>
        <v>42046.25</v>
      </c>
      <c r="M349">
        <v>1423634400</v>
      </c>
      <c r="N349" s="8">
        <f t="shared" si="23"/>
        <v>42070.25</v>
      </c>
      <c r="O349">
        <v>1425708000</v>
      </c>
      <c r="P349" t="b">
        <v>0</v>
      </c>
      <c r="Q349" t="b">
        <v>0</v>
      </c>
      <c r="R349" t="str" cm="1">
        <f t="array" ref="R349:S349">_xlfn.TEXTSPLIT(T349, "/")</f>
        <v>technology</v>
      </c>
      <c r="S349" t="str">
        <v>web</v>
      </c>
      <c r="T349" t="s">
        <v>28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1"/>
        <v>72</v>
      </c>
      <c r="G350" t="s">
        <v>14</v>
      </c>
      <c r="H350">
        <f t="shared" si="20"/>
        <v>41.01</v>
      </c>
      <c r="I350">
        <v>3483</v>
      </c>
      <c r="J350" t="s">
        <v>21</v>
      </c>
      <c r="K350" t="s">
        <v>22</v>
      </c>
      <c r="L350" s="7">
        <f t="shared" si="22"/>
        <v>42782.25</v>
      </c>
      <c r="M350">
        <v>1487224800</v>
      </c>
      <c r="N350" s="8">
        <f t="shared" si="23"/>
        <v>42795.25</v>
      </c>
      <c r="O350">
        <v>1488348000</v>
      </c>
      <c r="P350" t="b">
        <v>0</v>
      </c>
      <c r="Q350" t="b">
        <v>0</v>
      </c>
      <c r="R350" t="str" cm="1">
        <f t="array" ref="R350:S350">_xlfn.TEXTSPLIT(T350, "/")</f>
        <v>food</v>
      </c>
      <c r="S350" t="str">
        <v>food trucks</v>
      </c>
      <c r="T350" t="s">
        <v>17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1"/>
        <v>53</v>
      </c>
      <c r="G351" t="s">
        <v>14</v>
      </c>
      <c r="H351">
        <f t="shared" si="20"/>
        <v>103.96</v>
      </c>
      <c r="I351">
        <v>923</v>
      </c>
      <c r="J351" t="s">
        <v>21</v>
      </c>
      <c r="K351" t="s">
        <v>22</v>
      </c>
      <c r="L351" s="7">
        <f t="shared" si="22"/>
        <v>42930.208333333328</v>
      </c>
      <c r="M351">
        <v>1500008400</v>
      </c>
      <c r="N351" s="8">
        <f t="shared" si="23"/>
        <v>42960.208333333328</v>
      </c>
      <c r="O351">
        <v>1502600400</v>
      </c>
      <c r="P351" t="b">
        <v>0</v>
      </c>
      <c r="Q351" t="b">
        <v>0</v>
      </c>
      <c r="R351" t="str" cm="1">
        <f t="array" ref="R351:S351">_xlfn.TEXTSPLIT(T351, "/")</f>
        <v>theater</v>
      </c>
      <c r="S351" t="str">
        <v>plays</v>
      </c>
      <c r="T351" t="s">
        <v>33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1"/>
        <v>5</v>
      </c>
      <c r="G352" t="s">
        <v>14</v>
      </c>
      <c r="H352">
        <f t="shared" si="20"/>
        <v>5</v>
      </c>
      <c r="I352">
        <v>1</v>
      </c>
      <c r="J352" t="s">
        <v>21</v>
      </c>
      <c r="K352" t="s">
        <v>22</v>
      </c>
      <c r="L352" s="7">
        <f t="shared" si="22"/>
        <v>42144.208333333328</v>
      </c>
      <c r="M352">
        <v>1432098000</v>
      </c>
      <c r="N352" s="8">
        <f t="shared" si="23"/>
        <v>42162.208333333328</v>
      </c>
      <c r="O352">
        <v>1433653200</v>
      </c>
      <c r="P352" t="b">
        <v>0</v>
      </c>
      <c r="Q352" t="b">
        <v>1</v>
      </c>
      <c r="R352" t="str" cm="1">
        <f t="array" ref="R352:S352">_xlfn.TEXTSPLIT(T352, "/")</f>
        <v>music</v>
      </c>
      <c r="S352" t="str">
        <v>jazz</v>
      </c>
      <c r="T352" t="s">
        <v>159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1"/>
        <v>128</v>
      </c>
      <c r="G353" t="s">
        <v>20</v>
      </c>
      <c r="H353">
        <f t="shared" si="20"/>
        <v>47.01</v>
      </c>
      <c r="I353">
        <v>2013</v>
      </c>
      <c r="J353" t="s">
        <v>21</v>
      </c>
      <c r="K353" t="s">
        <v>22</v>
      </c>
      <c r="L353" s="7">
        <f t="shared" si="22"/>
        <v>42240.208333333328</v>
      </c>
      <c r="M353">
        <v>1440392400</v>
      </c>
      <c r="N353" s="8">
        <f t="shared" si="23"/>
        <v>42254.208333333328</v>
      </c>
      <c r="O353">
        <v>1441602000</v>
      </c>
      <c r="P353" t="b">
        <v>0</v>
      </c>
      <c r="Q353" t="b">
        <v>0</v>
      </c>
      <c r="R353" t="str" cm="1">
        <f t="array" ref="R353:S353">_xlfn.TEXTSPLIT(T353, "/")</f>
        <v>music</v>
      </c>
      <c r="S353" t="str">
        <v>rock</v>
      </c>
      <c r="T353" t="s">
        <v>23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1"/>
        <v>35</v>
      </c>
      <c r="G354" t="s">
        <v>14</v>
      </c>
      <c r="H354">
        <f t="shared" si="20"/>
        <v>29.61</v>
      </c>
      <c r="I354">
        <v>33</v>
      </c>
      <c r="J354" t="s">
        <v>15</v>
      </c>
      <c r="K354" t="s">
        <v>16</v>
      </c>
      <c r="L354" s="7">
        <f t="shared" si="22"/>
        <v>42315.25</v>
      </c>
      <c r="M354">
        <v>1446876000</v>
      </c>
      <c r="N354" s="8">
        <f t="shared" si="23"/>
        <v>42323.25</v>
      </c>
      <c r="O354">
        <v>1447567200</v>
      </c>
      <c r="P354" t="b">
        <v>0</v>
      </c>
      <c r="Q354" t="b">
        <v>0</v>
      </c>
      <c r="R354" t="str" cm="1">
        <f t="array" ref="R354:S354">_xlfn.TEXTSPLIT(T354, "/")</f>
        <v>theater</v>
      </c>
      <c r="S354" t="str">
        <v>plays</v>
      </c>
      <c r="T354" t="s">
        <v>33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1"/>
        <v>411</v>
      </c>
      <c r="G355" t="s">
        <v>20</v>
      </c>
      <c r="H355">
        <f t="shared" si="20"/>
        <v>81.010000000000005</v>
      </c>
      <c r="I355">
        <v>1703</v>
      </c>
      <c r="J355" t="s">
        <v>21</v>
      </c>
      <c r="K355" t="s">
        <v>22</v>
      </c>
      <c r="L355" s="7">
        <f t="shared" si="22"/>
        <v>43651.208333333328</v>
      </c>
      <c r="M355">
        <v>1562302800</v>
      </c>
      <c r="N355" s="8">
        <f t="shared" si="23"/>
        <v>43652.208333333328</v>
      </c>
      <c r="O355">
        <v>1562389200</v>
      </c>
      <c r="P355" t="b">
        <v>0</v>
      </c>
      <c r="Q355" t="b">
        <v>0</v>
      </c>
      <c r="R355" t="str" cm="1">
        <f t="array" ref="R355:S355">_xlfn.TEXTSPLIT(T355, "/")</f>
        <v>theater</v>
      </c>
      <c r="S355" t="str">
        <v>plays</v>
      </c>
      <c r="T355" t="s">
        <v>33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1"/>
        <v>124</v>
      </c>
      <c r="G356" t="s">
        <v>20</v>
      </c>
      <c r="H356">
        <f t="shared" si="20"/>
        <v>94.35</v>
      </c>
      <c r="I356">
        <v>80</v>
      </c>
      <c r="J356" t="s">
        <v>36</v>
      </c>
      <c r="K356" t="s">
        <v>37</v>
      </c>
      <c r="L356" s="7">
        <f t="shared" si="22"/>
        <v>41520.208333333336</v>
      </c>
      <c r="M356">
        <v>1378184400</v>
      </c>
      <c r="N356" s="8">
        <f t="shared" si="23"/>
        <v>41527.208333333336</v>
      </c>
      <c r="O356">
        <v>1378789200</v>
      </c>
      <c r="P356" t="b">
        <v>0</v>
      </c>
      <c r="Q356" t="b">
        <v>0</v>
      </c>
      <c r="R356" t="str" cm="1">
        <f t="array" ref="R356:S356">_xlfn.TEXTSPLIT(T356, "/")</f>
        <v>film &amp; video</v>
      </c>
      <c r="S356" t="str">
        <v>documentary</v>
      </c>
      <c r="T356" t="s">
        <v>42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1"/>
        <v>59</v>
      </c>
      <c r="G357" t="s">
        <v>47</v>
      </c>
      <c r="H357">
        <f t="shared" si="20"/>
        <v>26.06</v>
      </c>
      <c r="I357">
        <v>86</v>
      </c>
      <c r="J357" t="s">
        <v>21</v>
      </c>
      <c r="K357" t="s">
        <v>22</v>
      </c>
      <c r="L357" s="7">
        <f t="shared" si="22"/>
        <v>42757.25</v>
      </c>
      <c r="M357">
        <v>1485064800</v>
      </c>
      <c r="N357" s="8">
        <f t="shared" si="23"/>
        <v>42797.25</v>
      </c>
      <c r="O357">
        <v>1488520800</v>
      </c>
      <c r="P357" t="b">
        <v>0</v>
      </c>
      <c r="Q357" t="b">
        <v>0</v>
      </c>
      <c r="R357" t="str" cm="1">
        <f t="array" ref="R357:S357">_xlfn.TEXTSPLIT(T357, "/")</f>
        <v>technology</v>
      </c>
      <c r="S357" t="str">
        <v>wearables</v>
      </c>
      <c r="T357" t="s">
        <v>65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1"/>
        <v>37</v>
      </c>
      <c r="G358" t="s">
        <v>14</v>
      </c>
      <c r="H358">
        <f t="shared" si="20"/>
        <v>85.78</v>
      </c>
      <c r="I358">
        <v>40</v>
      </c>
      <c r="J358" t="s">
        <v>107</v>
      </c>
      <c r="K358" t="s">
        <v>108</v>
      </c>
      <c r="L358" s="7">
        <f t="shared" si="22"/>
        <v>40922.25</v>
      </c>
      <c r="M358">
        <v>1326520800</v>
      </c>
      <c r="N358" s="8">
        <f t="shared" si="23"/>
        <v>40931.25</v>
      </c>
      <c r="O358">
        <v>1327298400</v>
      </c>
      <c r="P358" t="b">
        <v>0</v>
      </c>
      <c r="Q358" t="b">
        <v>0</v>
      </c>
      <c r="R358" t="str" cm="1">
        <f t="array" ref="R358:S358">_xlfn.TEXTSPLIT(T358, "/")</f>
        <v>theater</v>
      </c>
      <c r="S358" t="str">
        <v>plays</v>
      </c>
      <c r="T358" t="s">
        <v>33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1"/>
        <v>185</v>
      </c>
      <c r="G359" t="s">
        <v>20</v>
      </c>
      <c r="H359">
        <f t="shared" si="20"/>
        <v>103.73</v>
      </c>
      <c r="I359">
        <v>41</v>
      </c>
      <c r="J359" t="s">
        <v>21</v>
      </c>
      <c r="K359" t="s">
        <v>22</v>
      </c>
      <c r="L359" s="7">
        <f t="shared" si="22"/>
        <v>42250.208333333328</v>
      </c>
      <c r="M359">
        <v>1441256400</v>
      </c>
      <c r="N359" s="8">
        <f t="shared" si="23"/>
        <v>42275.208333333328</v>
      </c>
      <c r="O359">
        <v>1443416400</v>
      </c>
      <c r="P359" t="b">
        <v>0</v>
      </c>
      <c r="Q359" t="b">
        <v>0</v>
      </c>
      <c r="R359" t="str" cm="1">
        <f t="array" ref="R359:S359">_xlfn.TEXTSPLIT(T359, "/")</f>
        <v>games</v>
      </c>
      <c r="S359" t="str">
        <v>video games</v>
      </c>
      <c r="T359" t="s">
        <v>89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1"/>
        <v>12</v>
      </c>
      <c r="G360" t="s">
        <v>14</v>
      </c>
      <c r="H360">
        <f t="shared" si="20"/>
        <v>49.83</v>
      </c>
      <c r="I360">
        <v>23</v>
      </c>
      <c r="J360" t="s">
        <v>15</v>
      </c>
      <c r="K360" t="s">
        <v>16</v>
      </c>
      <c r="L360" s="7">
        <f t="shared" si="22"/>
        <v>43322.208333333328</v>
      </c>
      <c r="M360">
        <v>1533877200</v>
      </c>
      <c r="N360" s="8">
        <f t="shared" si="23"/>
        <v>43325.208333333328</v>
      </c>
      <c r="O360">
        <v>1534136400</v>
      </c>
      <c r="P360" t="b">
        <v>1</v>
      </c>
      <c r="Q360" t="b">
        <v>0</v>
      </c>
      <c r="R360" t="str" cm="1">
        <f t="array" ref="R360:S360">_xlfn.TEXTSPLIT(T360, "/")</f>
        <v>photography</v>
      </c>
      <c r="S360" t="str">
        <v>photography books</v>
      </c>
      <c r="T360" t="s">
        <v>122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1"/>
        <v>299</v>
      </c>
      <c r="G361" t="s">
        <v>20</v>
      </c>
      <c r="H361">
        <f t="shared" si="20"/>
        <v>63.89</v>
      </c>
      <c r="I361">
        <v>187</v>
      </c>
      <c r="J361" t="s">
        <v>21</v>
      </c>
      <c r="K361" t="s">
        <v>22</v>
      </c>
      <c r="L361" s="7">
        <f t="shared" si="22"/>
        <v>40782.208333333336</v>
      </c>
      <c r="M361">
        <v>1314421200</v>
      </c>
      <c r="N361" s="8">
        <f t="shared" si="23"/>
        <v>40789.208333333336</v>
      </c>
      <c r="O361">
        <v>1315026000</v>
      </c>
      <c r="P361" t="b">
        <v>0</v>
      </c>
      <c r="Q361" t="b">
        <v>0</v>
      </c>
      <c r="R361" t="str" cm="1">
        <f t="array" ref="R361:S361">_xlfn.TEXTSPLIT(T361, "/")</f>
        <v>film &amp; video</v>
      </c>
      <c r="S361" t="str">
        <v>animation</v>
      </c>
      <c r="T361" t="s">
        <v>71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1"/>
        <v>226</v>
      </c>
      <c r="G362" t="s">
        <v>20</v>
      </c>
      <c r="H362">
        <f t="shared" si="20"/>
        <v>47</v>
      </c>
      <c r="I362">
        <v>2875</v>
      </c>
      <c r="J362" t="s">
        <v>40</v>
      </c>
      <c r="K362" t="s">
        <v>41</v>
      </c>
      <c r="L362" s="7">
        <f t="shared" si="22"/>
        <v>40544.25</v>
      </c>
      <c r="M362">
        <v>1293861600</v>
      </c>
      <c r="N362" s="8">
        <f t="shared" si="23"/>
        <v>40558.25</v>
      </c>
      <c r="O362">
        <v>1295071200</v>
      </c>
      <c r="P362" t="b">
        <v>0</v>
      </c>
      <c r="Q362" t="b">
        <v>1</v>
      </c>
      <c r="R362" t="str" cm="1">
        <f t="array" ref="R362:S362">_xlfn.TEXTSPLIT(T362, "/")</f>
        <v>theater</v>
      </c>
      <c r="S362" t="str">
        <v>plays</v>
      </c>
      <c r="T362" t="s">
        <v>33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1"/>
        <v>174</v>
      </c>
      <c r="G363" t="s">
        <v>20</v>
      </c>
      <c r="H363">
        <f t="shared" si="20"/>
        <v>108.48</v>
      </c>
      <c r="I363">
        <v>88</v>
      </c>
      <c r="J363" t="s">
        <v>21</v>
      </c>
      <c r="K363" t="s">
        <v>22</v>
      </c>
      <c r="L363" s="7">
        <f t="shared" si="22"/>
        <v>43015.208333333328</v>
      </c>
      <c r="M363">
        <v>1507352400</v>
      </c>
      <c r="N363" s="8">
        <f t="shared" si="23"/>
        <v>43039.208333333328</v>
      </c>
      <c r="O363">
        <v>1509426000</v>
      </c>
      <c r="P363" t="b">
        <v>0</v>
      </c>
      <c r="Q363" t="b">
        <v>0</v>
      </c>
      <c r="R363" t="str" cm="1">
        <f t="array" ref="R363:S363">_xlfn.TEXTSPLIT(T363, "/")</f>
        <v>theater</v>
      </c>
      <c r="S363" t="str">
        <v>plays</v>
      </c>
      <c r="T363" t="s">
        <v>33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1"/>
        <v>372</v>
      </c>
      <c r="G364" t="s">
        <v>20</v>
      </c>
      <c r="H364">
        <f t="shared" si="20"/>
        <v>72.02</v>
      </c>
      <c r="I364">
        <v>191</v>
      </c>
      <c r="J364" t="s">
        <v>21</v>
      </c>
      <c r="K364" t="s">
        <v>22</v>
      </c>
      <c r="L364" s="7">
        <f t="shared" si="22"/>
        <v>40570.25</v>
      </c>
      <c r="M364">
        <v>1296108000</v>
      </c>
      <c r="N364" s="8">
        <f t="shared" si="23"/>
        <v>40608.25</v>
      </c>
      <c r="O364">
        <v>1299391200</v>
      </c>
      <c r="P364" t="b">
        <v>0</v>
      </c>
      <c r="Q364" t="b">
        <v>0</v>
      </c>
      <c r="R364" t="str" cm="1">
        <f t="array" ref="R364:S364">_xlfn.TEXTSPLIT(T364, "/")</f>
        <v>music</v>
      </c>
      <c r="S364" t="str">
        <v>rock</v>
      </c>
      <c r="T364" t="s">
        <v>23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1"/>
        <v>160</v>
      </c>
      <c r="G365" t="s">
        <v>20</v>
      </c>
      <c r="H365">
        <f t="shared" si="20"/>
        <v>59.93</v>
      </c>
      <c r="I365">
        <v>139</v>
      </c>
      <c r="J365" t="s">
        <v>21</v>
      </c>
      <c r="K365" t="s">
        <v>22</v>
      </c>
      <c r="L365" s="7">
        <f t="shared" si="22"/>
        <v>40904.25</v>
      </c>
      <c r="M365">
        <v>1324965600</v>
      </c>
      <c r="N365" s="8">
        <f t="shared" si="23"/>
        <v>40905.25</v>
      </c>
      <c r="O365">
        <v>1325052000</v>
      </c>
      <c r="P365" t="b">
        <v>0</v>
      </c>
      <c r="Q365" t="b">
        <v>0</v>
      </c>
      <c r="R365" t="str" cm="1">
        <f t="array" ref="R365:S365">_xlfn.TEXTSPLIT(T365, "/")</f>
        <v>music</v>
      </c>
      <c r="S365" t="str">
        <v>rock</v>
      </c>
      <c r="T365" t="s">
        <v>23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1"/>
        <v>1616</v>
      </c>
      <c r="G366" t="s">
        <v>20</v>
      </c>
      <c r="H366">
        <f t="shared" si="20"/>
        <v>78.209999999999994</v>
      </c>
      <c r="I366">
        <v>186</v>
      </c>
      <c r="J366" t="s">
        <v>21</v>
      </c>
      <c r="K366" t="s">
        <v>22</v>
      </c>
      <c r="L366" s="7">
        <f t="shared" si="22"/>
        <v>43164.25</v>
      </c>
      <c r="M366">
        <v>1520229600</v>
      </c>
      <c r="N366" s="8">
        <f t="shared" si="23"/>
        <v>43194.208333333328</v>
      </c>
      <c r="O366">
        <v>1522818000</v>
      </c>
      <c r="P366" t="b">
        <v>0</v>
      </c>
      <c r="Q366" t="b">
        <v>0</v>
      </c>
      <c r="R366" t="str" cm="1">
        <f t="array" ref="R366:S366">_xlfn.TEXTSPLIT(T366, "/")</f>
        <v>music</v>
      </c>
      <c r="S366" t="str">
        <v>indie rock</v>
      </c>
      <c r="T366" t="s">
        <v>60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1"/>
        <v>733</v>
      </c>
      <c r="G367" t="s">
        <v>20</v>
      </c>
      <c r="H367">
        <f t="shared" si="20"/>
        <v>104.78</v>
      </c>
      <c r="I367">
        <v>112</v>
      </c>
      <c r="J367" t="s">
        <v>26</v>
      </c>
      <c r="K367" t="s">
        <v>27</v>
      </c>
      <c r="L367" s="7">
        <f t="shared" si="22"/>
        <v>42733.25</v>
      </c>
      <c r="M367">
        <v>1482991200</v>
      </c>
      <c r="N367" s="8">
        <f t="shared" si="23"/>
        <v>42760.25</v>
      </c>
      <c r="O367">
        <v>1485324000</v>
      </c>
      <c r="P367" t="b">
        <v>0</v>
      </c>
      <c r="Q367" t="b">
        <v>0</v>
      </c>
      <c r="R367" t="str" cm="1">
        <f t="array" ref="R367:S367">_xlfn.TEXTSPLIT(T367, "/")</f>
        <v>theater</v>
      </c>
      <c r="S367" t="str">
        <v>plays</v>
      </c>
      <c r="T367" t="s">
        <v>33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1"/>
        <v>592</v>
      </c>
      <c r="G368" t="s">
        <v>20</v>
      </c>
      <c r="H368">
        <f t="shared" si="20"/>
        <v>105.52</v>
      </c>
      <c r="I368">
        <v>101</v>
      </c>
      <c r="J368" t="s">
        <v>21</v>
      </c>
      <c r="K368" t="s">
        <v>22</v>
      </c>
      <c r="L368" s="7">
        <f t="shared" si="22"/>
        <v>40546.25</v>
      </c>
      <c r="M368">
        <v>1294034400</v>
      </c>
      <c r="N368" s="8">
        <f t="shared" si="23"/>
        <v>40547.25</v>
      </c>
      <c r="O368">
        <v>1294120800</v>
      </c>
      <c r="P368" t="b">
        <v>0</v>
      </c>
      <c r="Q368" t="b">
        <v>1</v>
      </c>
      <c r="R368" t="str" cm="1">
        <f t="array" ref="R368:S368">_xlfn.TEXTSPLIT(T368, "/")</f>
        <v>theater</v>
      </c>
      <c r="S368" t="str">
        <v>plays</v>
      </c>
      <c r="T368" t="s">
        <v>33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1"/>
        <v>19</v>
      </c>
      <c r="G369" t="s">
        <v>14</v>
      </c>
      <c r="H369">
        <f t="shared" si="20"/>
        <v>24.93</v>
      </c>
      <c r="I369">
        <v>75</v>
      </c>
      <c r="J369" t="s">
        <v>21</v>
      </c>
      <c r="K369" t="s">
        <v>22</v>
      </c>
      <c r="L369" s="7">
        <f t="shared" si="22"/>
        <v>41930.208333333336</v>
      </c>
      <c r="M369">
        <v>1413608400</v>
      </c>
      <c r="N369" s="8">
        <f t="shared" si="23"/>
        <v>41954.25</v>
      </c>
      <c r="O369">
        <v>1415685600</v>
      </c>
      <c r="P369" t="b">
        <v>0</v>
      </c>
      <c r="Q369" t="b">
        <v>1</v>
      </c>
      <c r="R369" t="str" cm="1">
        <f t="array" ref="R369:S369">_xlfn.TEXTSPLIT(T369, "/")</f>
        <v>theater</v>
      </c>
      <c r="S369" t="str">
        <v>plays</v>
      </c>
      <c r="T369" t="s">
        <v>33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1"/>
        <v>277</v>
      </c>
      <c r="G370" t="s">
        <v>20</v>
      </c>
      <c r="H370">
        <f t="shared" si="20"/>
        <v>69.87</v>
      </c>
      <c r="I370">
        <v>206</v>
      </c>
      <c r="J370" t="s">
        <v>40</v>
      </c>
      <c r="K370" t="s">
        <v>41</v>
      </c>
      <c r="L370" s="7">
        <f t="shared" si="22"/>
        <v>40464.208333333336</v>
      </c>
      <c r="M370">
        <v>1286946000</v>
      </c>
      <c r="N370" s="8">
        <f t="shared" si="23"/>
        <v>40487.208333333336</v>
      </c>
      <c r="O370">
        <v>1288933200</v>
      </c>
      <c r="P370" t="b">
        <v>0</v>
      </c>
      <c r="Q370" t="b">
        <v>1</v>
      </c>
      <c r="R370" t="str" cm="1">
        <f t="array" ref="R370:S370">_xlfn.TEXTSPLIT(T370, "/")</f>
        <v>film &amp; video</v>
      </c>
      <c r="S370" t="str">
        <v>documentary</v>
      </c>
      <c r="T370" t="s">
        <v>42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1"/>
        <v>273</v>
      </c>
      <c r="G371" t="s">
        <v>20</v>
      </c>
      <c r="H371">
        <f t="shared" si="20"/>
        <v>95.73</v>
      </c>
      <c r="I371">
        <v>154</v>
      </c>
      <c r="J371" t="s">
        <v>21</v>
      </c>
      <c r="K371" t="s">
        <v>22</v>
      </c>
      <c r="L371" s="7">
        <f t="shared" si="22"/>
        <v>41308.25</v>
      </c>
      <c r="M371">
        <v>1359871200</v>
      </c>
      <c r="N371" s="8">
        <f t="shared" si="23"/>
        <v>41347.208333333336</v>
      </c>
      <c r="O371">
        <v>1363237200</v>
      </c>
      <c r="P371" t="b">
        <v>0</v>
      </c>
      <c r="Q371" t="b">
        <v>1</v>
      </c>
      <c r="R371" t="str" cm="1">
        <f t="array" ref="R371:S371">_xlfn.TEXTSPLIT(T371, "/")</f>
        <v>film &amp; video</v>
      </c>
      <c r="S371" t="str">
        <v>television</v>
      </c>
      <c r="T371" t="s">
        <v>269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1"/>
        <v>159</v>
      </c>
      <c r="G372" t="s">
        <v>20</v>
      </c>
      <c r="H372">
        <f t="shared" si="20"/>
        <v>30</v>
      </c>
      <c r="I372">
        <v>5966</v>
      </c>
      <c r="J372" t="s">
        <v>21</v>
      </c>
      <c r="K372" t="s">
        <v>22</v>
      </c>
      <c r="L372" s="7">
        <f t="shared" si="22"/>
        <v>43570.208333333328</v>
      </c>
      <c r="M372">
        <v>1555304400</v>
      </c>
      <c r="N372" s="8">
        <f t="shared" si="23"/>
        <v>43576.208333333328</v>
      </c>
      <c r="O372">
        <v>1555822800</v>
      </c>
      <c r="P372" t="b">
        <v>0</v>
      </c>
      <c r="Q372" t="b">
        <v>0</v>
      </c>
      <c r="R372" t="str" cm="1">
        <f t="array" ref="R372:S372">_xlfn.TEXTSPLIT(T372, "/")</f>
        <v>theater</v>
      </c>
      <c r="S372" t="str">
        <v>plays</v>
      </c>
      <c r="T372" t="s">
        <v>33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1"/>
        <v>68</v>
      </c>
      <c r="G373" t="s">
        <v>14</v>
      </c>
      <c r="H373">
        <f t="shared" si="20"/>
        <v>59.01</v>
      </c>
      <c r="I373">
        <v>2176</v>
      </c>
      <c r="J373" t="s">
        <v>21</v>
      </c>
      <c r="K373" t="s">
        <v>22</v>
      </c>
      <c r="L373" s="7">
        <f t="shared" si="22"/>
        <v>42043.25</v>
      </c>
      <c r="M373">
        <v>1423375200</v>
      </c>
      <c r="N373" s="8">
        <f t="shared" si="23"/>
        <v>42094.208333333328</v>
      </c>
      <c r="O373">
        <v>1427778000</v>
      </c>
      <c r="P373" t="b">
        <v>0</v>
      </c>
      <c r="Q373" t="b">
        <v>0</v>
      </c>
      <c r="R373" t="str" cm="1">
        <f t="array" ref="R373:S373">_xlfn.TEXTSPLIT(T373, "/")</f>
        <v>theater</v>
      </c>
      <c r="S373" t="str">
        <v>plays</v>
      </c>
      <c r="T373" t="s">
        <v>33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1"/>
        <v>1592</v>
      </c>
      <c r="G374" t="s">
        <v>20</v>
      </c>
      <c r="H374">
        <f t="shared" si="20"/>
        <v>84.76</v>
      </c>
      <c r="I374">
        <v>169</v>
      </c>
      <c r="J374" t="s">
        <v>21</v>
      </c>
      <c r="K374" t="s">
        <v>22</v>
      </c>
      <c r="L374" s="7">
        <f t="shared" si="22"/>
        <v>42012.25</v>
      </c>
      <c r="M374">
        <v>1420696800</v>
      </c>
      <c r="N374" s="8">
        <f t="shared" si="23"/>
        <v>42032.25</v>
      </c>
      <c r="O374">
        <v>1422424800</v>
      </c>
      <c r="P374" t="b">
        <v>0</v>
      </c>
      <c r="Q374" t="b">
        <v>1</v>
      </c>
      <c r="R374" t="str" cm="1">
        <f t="array" ref="R374:S374">_xlfn.TEXTSPLIT(T374, "/")</f>
        <v>film &amp; video</v>
      </c>
      <c r="S374" t="str">
        <v>documentary</v>
      </c>
      <c r="T374" t="s">
        <v>42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1"/>
        <v>730</v>
      </c>
      <c r="G375" t="s">
        <v>20</v>
      </c>
      <c r="H375">
        <f t="shared" si="20"/>
        <v>78.010000000000005</v>
      </c>
      <c r="I375">
        <v>2106</v>
      </c>
      <c r="J375" t="s">
        <v>21</v>
      </c>
      <c r="K375" t="s">
        <v>22</v>
      </c>
      <c r="L375" s="7">
        <f t="shared" si="22"/>
        <v>42964.208333333328</v>
      </c>
      <c r="M375">
        <v>1502946000</v>
      </c>
      <c r="N375" s="8">
        <f t="shared" si="23"/>
        <v>42972.208333333328</v>
      </c>
      <c r="O375">
        <v>1503637200</v>
      </c>
      <c r="P375" t="b">
        <v>0</v>
      </c>
      <c r="Q375" t="b">
        <v>0</v>
      </c>
      <c r="R375" t="str" cm="1">
        <f t="array" ref="R375:S375">_xlfn.TEXTSPLIT(T375, "/")</f>
        <v>theater</v>
      </c>
      <c r="S375" t="str">
        <v>plays</v>
      </c>
      <c r="T375" t="s">
        <v>33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1"/>
        <v>13</v>
      </c>
      <c r="G376" t="s">
        <v>14</v>
      </c>
      <c r="H376">
        <f t="shared" si="20"/>
        <v>50.05</v>
      </c>
      <c r="I376">
        <v>441</v>
      </c>
      <c r="J376" t="s">
        <v>21</v>
      </c>
      <c r="K376" t="s">
        <v>22</v>
      </c>
      <c r="L376" s="7">
        <f t="shared" si="22"/>
        <v>43476.25</v>
      </c>
      <c r="M376">
        <v>1547186400</v>
      </c>
      <c r="N376" s="8">
        <f t="shared" si="23"/>
        <v>43481.25</v>
      </c>
      <c r="O376">
        <v>1547618400</v>
      </c>
      <c r="P376" t="b">
        <v>0</v>
      </c>
      <c r="Q376" t="b">
        <v>1</v>
      </c>
      <c r="R376" t="str" cm="1">
        <f t="array" ref="R376:S376">_xlfn.TEXTSPLIT(T376, "/")</f>
        <v>film &amp; video</v>
      </c>
      <c r="S376" t="str">
        <v>documentary</v>
      </c>
      <c r="T376" t="s">
        <v>42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1"/>
        <v>55</v>
      </c>
      <c r="G377" t="s">
        <v>14</v>
      </c>
      <c r="H377">
        <f t="shared" si="20"/>
        <v>59.16</v>
      </c>
      <c r="I377">
        <v>25</v>
      </c>
      <c r="J377" t="s">
        <v>21</v>
      </c>
      <c r="K377" t="s">
        <v>22</v>
      </c>
      <c r="L377" s="7">
        <f t="shared" si="22"/>
        <v>42293.208333333328</v>
      </c>
      <c r="M377">
        <v>1444971600</v>
      </c>
      <c r="N377" s="8">
        <f t="shared" si="23"/>
        <v>42350.25</v>
      </c>
      <c r="O377">
        <v>1449900000</v>
      </c>
      <c r="P377" t="b">
        <v>0</v>
      </c>
      <c r="Q377" t="b">
        <v>0</v>
      </c>
      <c r="R377" t="str" cm="1">
        <f t="array" ref="R377:S377">_xlfn.TEXTSPLIT(T377, "/")</f>
        <v>music</v>
      </c>
      <c r="S377" t="str">
        <v>indie rock</v>
      </c>
      <c r="T377" t="s">
        <v>60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1"/>
        <v>361</v>
      </c>
      <c r="G378" t="s">
        <v>20</v>
      </c>
      <c r="H378">
        <f t="shared" si="20"/>
        <v>93.7</v>
      </c>
      <c r="I378">
        <v>131</v>
      </c>
      <c r="J378" t="s">
        <v>21</v>
      </c>
      <c r="K378" t="s">
        <v>22</v>
      </c>
      <c r="L378" s="7">
        <f t="shared" si="22"/>
        <v>41826.208333333336</v>
      </c>
      <c r="M378">
        <v>1404622800</v>
      </c>
      <c r="N378" s="8">
        <f t="shared" si="23"/>
        <v>41832.208333333336</v>
      </c>
      <c r="O378">
        <v>1405141200</v>
      </c>
      <c r="P378" t="b">
        <v>0</v>
      </c>
      <c r="Q378" t="b">
        <v>0</v>
      </c>
      <c r="R378" t="str" cm="1">
        <f t="array" ref="R378:S378">_xlfn.TEXTSPLIT(T378, "/")</f>
        <v>music</v>
      </c>
      <c r="S378" t="str">
        <v>rock</v>
      </c>
      <c r="T378" t="s">
        <v>23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1"/>
        <v>10</v>
      </c>
      <c r="G379" t="s">
        <v>14</v>
      </c>
      <c r="H379">
        <f t="shared" si="20"/>
        <v>40.14</v>
      </c>
      <c r="I379">
        <v>127</v>
      </c>
      <c r="J379" t="s">
        <v>21</v>
      </c>
      <c r="K379" t="s">
        <v>22</v>
      </c>
      <c r="L379" s="7">
        <f t="shared" si="22"/>
        <v>43760.208333333328</v>
      </c>
      <c r="M379">
        <v>1571720400</v>
      </c>
      <c r="N379" s="8">
        <f t="shared" si="23"/>
        <v>43774.25</v>
      </c>
      <c r="O379">
        <v>1572933600</v>
      </c>
      <c r="P379" t="b">
        <v>0</v>
      </c>
      <c r="Q379" t="b">
        <v>0</v>
      </c>
      <c r="R379" t="str" cm="1">
        <f t="array" ref="R379:S379">_xlfn.TEXTSPLIT(T379, "/")</f>
        <v>theater</v>
      </c>
      <c r="S379" t="str">
        <v>plays</v>
      </c>
      <c r="T379" t="s">
        <v>33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1"/>
        <v>14</v>
      </c>
      <c r="G380" t="s">
        <v>14</v>
      </c>
      <c r="H380">
        <f t="shared" si="20"/>
        <v>70.09</v>
      </c>
      <c r="I380">
        <v>355</v>
      </c>
      <c r="J380" t="s">
        <v>21</v>
      </c>
      <c r="K380" t="s">
        <v>22</v>
      </c>
      <c r="L380" s="7">
        <f t="shared" si="22"/>
        <v>43241.208333333328</v>
      </c>
      <c r="M380">
        <v>1526878800</v>
      </c>
      <c r="N380" s="8">
        <f t="shared" si="23"/>
        <v>43279.208333333328</v>
      </c>
      <c r="O380">
        <v>1530162000</v>
      </c>
      <c r="P380" t="b">
        <v>0</v>
      </c>
      <c r="Q380" t="b">
        <v>0</v>
      </c>
      <c r="R380" t="str" cm="1">
        <f t="array" ref="R380:S380">_xlfn.TEXTSPLIT(T380, "/")</f>
        <v>film &amp; video</v>
      </c>
      <c r="S380" t="str">
        <v>documentary</v>
      </c>
      <c r="T380" t="s">
        <v>42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1"/>
        <v>40</v>
      </c>
      <c r="G381" t="s">
        <v>14</v>
      </c>
      <c r="H381">
        <f t="shared" si="20"/>
        <v>66.180000000000007</v>
      </c>
      <c r="I381">
        <v>44</v>
      </c>
      <c r="J381" t="s">
        <v>40</v>
      </c>
      <c r="K381" t="s">
        <v>41</v>
      </c>
      <c r="L381" s="7">
        <f t="shared" si="22"/>
        <v>40843.208333333336</v>
      </c>
      <c r="M381">
        <v>1319691600</v>
      </c>
      <c r="N381" s="8">
        <f t="shared" si="23"/>
        <v>40857.25</v>
      </c>
      <c r="O381">
        <v>1320904800</v>
      </c>
      <c r="P381" t="b">
        <v>0</v>
      </c>
      <c r="Q381" t="b">
        <v>0</v>
      </c>
      <c r="R381" t="str" cm="1">
        <f t="array" ref="R381:S381">_xlfn.TEXTSPLIT(T381, "/")</f>
        <v>theater</v>
      </c>
      <c r="S381" t="str">
        <v>plays</v>
      </c>
      <c r="T381" t="s">
        <v>33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1"/>
        <v>160</v>
      </c>
      <c r="G382" t="s">
        <v>20</v>
      </c>
      <c r="H382">
        <f t="shared" si="20"/>
        <v>47.71</v>
      </c>
      <c r="I382">
        <v>84</v>
      </c>
      <c r="J382" t="s">
        <v>21</v>
      </c>
      <c r="K382" t="s">
        <v>22</v>
      </c>
      <c r="L382" s="7">
        <f t="shared" si="22"/>
        <v>41448.208333333336</v>
      </c>
      <c r="M382">
        <v>1371963600</v>
      </c>
      <c r="N382" s="8">
        <f t="shared" si="23"/>
        <v>41453.208333333336</v>
      </c>
      <c r="O382">
        <v>1372395600</v>
      </c>
      <c r="P382" t="b">
        <v>0</v>
      </c>
      <c r="Q382" t="b">
        <v>0</v>
      </c>
      <c r="R382" t="str" cm="1">
        <f t="array" ref="R382:S382">_xlfn.TEXTSPLIT(T382, "/")</f>
        <v>theater</v>
      </c>
      <c r="S382" t="str">
        <v>plays</v>
      </c>
      <c r="T382" t="s">
        <v>33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1"/>
        <v>184</v>
      </c>
      <c r="G383" t="s">
        <v>20</v>
      </c>
      <c r="H383">
        <f t="shared" si="20"/>
        <v>62.9</v>
      </c>
      <c r="I383">
        <v>155</v>
      </c>
      <c r="J383" t="s">
        <v>21</v>
      </c>
      <c r="K383" t="s">
        <v>22</v>
      </c>
      <c r="L383" s="7">
        <f t="shared" si="22"/>
        <v>42163.208333333328</v>
      </c>
      <c r="M383">
        <v>1433739600</v>
      </c>
      <c r="N383" s="8">
        <f t="shared" si="23"/>
        <v>42209.208333333328</v>
      </c>
      <c r="O383">
        <v>1437714000</v>
      </c>
      <c r="P383" t="b">
        <v>0</v>
      </c>
      <c r="Q383" t="b">
        <v>0</v>
      </c>
      <c r="R383" t="str" cm="1">
        <f t="array" ref="R383:S383">_xlfn.TEXTSPLIT(T383, "/")</f>
        <v>theater</v>
      </c>
      <c r="S383" t="str">
        <v>plays</v>
      </c>
      <c r="T383" t="s">
        <v>33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1"/>
        <v>64</v>
      </c>
      <c r="G384" t="s">
        <v>14</v>
      </c>
      <c r="H384">
        <f t="shared" si="20"/>
        <v>86.61</v>
      </c>
      <c r="I384">
        <v>67</v>
      </c>
      <c r="J384" t="s">
        <v>21</v>
      </c>
      <c r="K384" t="s">
        <v>22</v>
      </c>
      <c r="L384" s="7">
        <f t="shared" si="22"/>
        <v>43024.208333333328</v>
      </c>
      <c r="M384">
        <v>1508130000</v>
      </c>
      <c r="N384" s="8">
        <f t="shared" si="23"/>
        <v>43043.208333333328</v>
      </c>
      <c r="O384">
        <v>1509771600</v>
      </c>
      <c r="P384" t="b">
        <v>0</v>
      </c>
      <c r="Q384" t="b">
        <v>0</v>
      </c>
      <c r="R384" t="str" cm="1">
        <f t="array" ref="R384:S384">_xlfn.TEXTSPLIT(T384, "/")</f>
        <v>photography</v>
      </c>
      <c r="S384" t="str">
        <v>photography books</v>
      </c>
      <c r="T384" t="s">
        <v>122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1"/>
        <v>225</v>
      </c>
      <c r="G385" t="s">
        <v>20</v>
      </c>
      <c r="H385">
        <f t="shared" si="20"/>
        <v>75.13</v>
      </c>
      <c r="I385">
        <v>189</v>
      </c>
      <c r="J385" t="s">
        <v>21</v>
      </c>
      <c r="K385" t="s">
        <v>22</v>
      </c>
      <c r="L385" s="7">
        <f t="shared" si="22"/>
        <v>43509.25</v>
      </c>
      <c r="M385">
        <v>1550037600</v>
      </c>
      <c r="N385" s="8">
        <f t="shared" si="23"/>
        <v>43515.25</v>
      </c>
      <c r="O385">
        <v>1550556000</v>
      </c>
      <c r="P385" t="b">
        <v>0</v>
      </c>
      <c r="Q385" t="b">
        <v>1</v>
      </c>
      <c r="R385" t="str" cm="1">
        <f t="array" ref="R385:S385">_xlfn.TEXTSPLIT(T385, "/")</f>
        <v>food</v>
      </c>
      <c r="S385" t="str">
        <v>food trucks</v>
      </c>
      <c r="T385" t="s">
        <v>17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1"/>
        <v>172</v>
      </c>
      <c r="G386" t="s">
        <v>20</v>
      </c>
      <c r="H386">
        <f t="shared" ref="H386:H449" si="24">IFERROR(ROUND(E386/I386, 2), 0)</f>
        <v>41</v>
      </c>
      <c r="I386">
        <v>4799</v>
      </c>
      <c r="J386" t="s">
        <v>21</v>
      </c>
      <c r="K386" t="s">
        <v>22</v>
      </c>
      <c r="L386" s="7">
        <f t="shared" si="22"/>
        <v>42776.25</v>
      </c>
      <c r="M386">
        <v>1486706400</v>
      </c>
      <c r="N386" s="8">
        <f t="shared" si="23"/>
        <v>42803.25</v>
      </c>
      <c r="O386">
        <v>1489039200</v>
      </c>
      <c r="P386" t="b">
        <v>1</v>
      </c>
      <c r="Q386" t="b">
        <v>1</v>
      </c>
      <c r="R386" t="str" cm="1">
        <f t="array" ref="R386:S386">_xlfn.TEXTSPLIT(T386, "/")</f>
        <v>film &amp; video</v>
      </c>
      <c r="S386" t="str">
        <v>documentary</v>
      </c>
      <c r="T386" t="s">
        <v>42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5">ROUND((E387/D387)*100,0)</f>
        <v>146</v>
      </c>
      <c r="G387" t="s">
        <v>20</v>
      </c>
      <c r="H387">
        <f t="shared" si="24"/>
        <v>50.01</v>
      </c>
      <c r="I387">
        <v>1137</v>
      </c>
      <c r="J387" t="s">
        <v>21</v>
      </c>
      <c r="K387" t="s">
        <v>22</v>
      </c>
      <c r="L387" s="7">
        <f t="shared" ref="L387:L450" si="26">(((M387/60)/60)/24)+DATE(1970,1,1)</f>
        <v>43553.208333333328</v>
      </c>
      <c r="M387">
        <v>1553835600</v>
      </c>
      <c r="N387" s="8">
        <f t="shared" ref="N387:N450" si="27">(((O387/60)/60)/24)+DATE(1970,1,1)</f>
        <v>43585.208333333328</v>
      </c>
      <c r="O387">
        <v>1556600400</v>
      </c>
      <c r="P387" t="b">
        <v>0</v>
      </c>
      <c r="Q387" t="b">
        <v>0</v>
      </c>
      <c r="R387" t="str" cm="1">
        <f t="array" ref="R387:S387">_xlfn.TEXTSPLIT(T387, "/")</f>
        <v>publishing</v>
      </c>
      <c r="S387" t="str">
        <v>nonfiction</v>
      </c>
      <c r="T387" t="s">
        <v>68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5"/>
        <v>76</v>
      </c>
      <c r="G388" t="s">
        <v>14</v>
      </c>
      <c r="H388">
        <f t="shared" si="24"/>
        <v>96.96</v>
      </c>
      <c r="I388">
        <v>1068</v>
      </c>
      <c r="J388" t="s">
        <v>21</v>
      </c>
      <c r="K388" t="s">
        <v>22</v>
      </c>
      <c r="L388" s="7">
        <f t="shared" si="26"/>
        <v>40355.208333333336</v>
      </c>
      <c r="M388">
        <v>1277528400</v>
      </c>
      <c r="N388" s="8">
        <f t="shared" si="27"/>
        <v>40367.208333333336</v>
      </c>
      <c r="O388">
        <v>1278565200</v>
      </c>
      <c r="P388" t="b">
        <v>0</v>
      </c>
      <c r="Q388" t="b">
        <v>0</v>
      </c>
      <c r="R388" t="str" cm="1">
        <f t="array" ref="R388:S388">_xlfn.TEXTSPLIT(T388, "/")</f>
        <v>theater</v>
      </c>
      <c r="S388" t="str">
        <v>plays</v>
      </c>
      <c r="T388" t="s">
        <v>33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5"/>
        <v>39</v>
      </c>
      <c r="G389" t="s">
        <v>14</v>
      </c>
      <c r="H389">
        <f t="shared" si="24"/>
        <v>100.93</v>
      </c>
      <c r="I389">
        <v>424</v>
      </c>
      <c r="J389" t="s">
        <v>21</v>
      </c>
      <c r="K389" t="s">
        <v>22</v>
      </c>
      <c r="L389" s="7">
        <f t="shared" si="26"/>
        <v>41072.208333333336</v>
      </c>
      <c r="M389">
        <v>1339477200</v>
      </c>
      <c r="N389" s="8">
        <f t="shared" si="27"/>
        <v>41077.208333333336</v>
      </c>
      <c r="O389">
        <v>1339909200</v>
      </c>
      <c r="P389" t="b">
        <v>0</v>
      </c>
      <c r="Q389" t="b">
        <v>0</v>
      </c>
      <c r="R389" t="str" cm="1">
        <f t="array" ref="R389:S389">_xlfn.TEXTSPLIT(T389, "/")</f>
        <v>technology</v>
      </c>
      <c r="S389" t="str">
        <v>wearables</v>
      </c>
      <c r="T389" t="s">
        <v>65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5"/>
        <v>11</v>
      </c>
      <c r="G390" t="s">
        <v>74</v>
      </c>
      <c r="H390">
        <f t="shared" si="24"/>
        <v>89.23</v>
      </c>
      <c r="I390">
        <v>145</v>
      </c>
      <c r="J390" t="s">
        <v>98</v>
      </c>
      <c r="K390" t="s">
        <v>99</v>
      </c>
      <c r="L390" s="7">
        <f t="shared" si="26"/>
        <v>40912.25</v>
      </c>
      <c r="M390">
        <v>1325656800</v>
      </c>
      <c r="N390" s="8">
        <f t="shared" si="27"/>
        <v>40914.25</v>
      </c>
      <c r="O390">
        <v>1325829600</v>
      </c>
      <c r="P390" t="b">
        <v>0</v>
      </c>
      <c r="Q390" t="b">
        <v>0</v>
      </c>
      <c r="R390" t="str" cm="1">
        <f t="array" ref="R390:S390">_xlfn.TEXTSPLIT(T390, "/")</f>
        <v>music</v>
      </c>
      <c r="S390" t="str">
        <v>indie rock</v>
      </c>
      <c r="T390" t="s">
        <v>60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5"/>
        <v>122</v>
      </c>
      <c r="G391" t="s">
        <v>20</v>
      </c>
      <c r="H391">
        <f t="shared" si="24"/>
        <v>87.98</v>
      </c>
      <c r="I391">
        <v>1152</v>
      </c>
      <c r="J391" t="s">
        <v>21</v>
      </c>
      <c r="K391" t="s">
        <v>22</v>
      </c>
      <c r="L391" s="7">
        <f t="shared" si="26"/>
        <v>40479.208333333336</v>
      </c>
      <c r="M391">
        <v>1288242000</v>
      </c>
      <c r="N391" s="8">
        <f t="shared" si="27"/>
        <v>40506.25</v>
      </c>
      <c r="O391">
        <v>1290578400</v>
      </c>
      <c r="P391" t="b">
        <v>0</v>
      </c>
      <c r="Q391" t="b">
        <v>0</v>
      </c>
      <c r="R391" t="str" cm="1">
        <f t="array" ref="R391:S391">_xlfn.TEXTSPLIT(T391, "/")</f>
        <v>theater</v>
      </c>
      <c r="S391" t="str">
        <v>plays</v>
      </c>
      <c r="T391" t="s">
        <v>33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5"/>
        <v>187</v>
      </c>
      <c r="G392" t="s">
        <v>20</v>
      </c>
      <c r="H392">
        <f t="shared" si="24"/>
        <v>89.54</v>
      </c>
      <c r="I392">
        <v>50</v>
      </c>
      <c r="J392" t="s">
        <v>21</v>
      </c>
      <c r="K392" t="s">
        <v>22</v>
      </c>
      <c r="L392" s="7">
        <f t="shared" si="26"/>
        <v>41530.208333333336</v>
      </c>
      <c r="M392">
        <v>1379048400</v>
      </c>
      <c r="N392" s="8">
        <f t="shared" si="27"/>
        <v>41545.208333333336</v>
      </c>
      <c r="O392">
        <v>1380344400</v>
      </c>
      <c r="P392" t="b">
        <v>0</v>
      </c>
      <c r="Q392" t="b">
        <v>0</v>
      </c>
      <c r="R392" t="str" cm="1">
        <f t="array" ref="R392:S392">_xlfn.TEXTSPLIT(T392, "/")</f>
        <v>photography</v>
      </c>
      <c r="S392" t="str">
        <v>photography books</v>
      </c>
      <c r="T392" t="s">
        <v>122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5"/>
        <v>7</v>
      </c>
      <c r="G393" t="s">
        <v>14</v>
      </c>
      <c r="H393">
        <f t="shared" si="24"/>
        <v>29.09</v>
      </c>
      <c r="I393">
        <v>151</v>
      </c>
      <c r="J393" t="s">
        <v>21</v>
      </c>
      <c r="K393" t="s">
        <v>22</v>
      </c>
      <c r="L393" s="7">
        <f t="shared" si="26"/>
        <v>41653.25</v>
      </c>
      <c r="M393">
        <v>1389679200</v>
      </c>
      <c r="N393" s="8">
        <f t="shared" si="27"/>
        <v>41655.25</v>
      </c>
      <c r="O393">
        <v>1389852000</v>
      </c>
      <c r="P393" t="b">
        <v>0</v>
      </c>
      <c r="Q393" t="b">
        <v>0</v>
      </c>
      <c r="R393" t="str" cm="1">
        <f t="array" ref="R393:S393">_xlfn.TEXTSPLIT(T393, "/")</f>
        <v>publishing</v>
      </c>
      <c r="S393" t="str">
        <v>nonfiction</v>
      </c>
      <c r="T393" t="s">
        <v>68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5"/>
        <v>66</v>
      </c>
      <c r="G394" t="s">
        <v>14</v>
      </c>
      <c r="H394">
        <f t="shared" si="24"/>
        <v>42.01</v>
      </c>
      <c r="I394">
        <v>1608</v>
      </c>
      <c r="J394" t="s">
        <v>21</v>
      </c>
      <c r="K394" t="s">
        <v>22</v>
      </c>
      <c r="L394" s="7">
        <f t="shared" si="26"/>
        <v>40549.25</v>
      </c>
      <c r="M394">
        <v>1294293600</v>
      </c>
      <c r="N394" s="8">
        <f t="shared" si="27"/>
        <v>40551.25</v>
      </c>
      <c r="O394">
        <v>1294466400</v>
      </c>
      <c r="P394" t="b">
        <v>0</v>
      </c>
      <c r="Q394" t="b">
        <v>0</v>
      </c>
      <c r="R394" t="str" cm="1">
        <f t="array" ref="R394:S394">_xlfn.TEXTSPLIT(T394, "/")</f>
        <v>technology</v>
      </c>
      <c r="S394" t="str">
        <v>wearables</v>
      </c>
      <c r="T394" t="s">
        <v>65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5"/>
        <v>229</v>
      </c>
      <c r="G395" t="s">
        <v>20</v>
      </c>
      <c r="H395">
        <f t="shared" si="24"/>
        <v>47</v>
      </c>
      <c r="I395">
        <v>3059</v>
      </c>
      <c r="J395" t="s">
        <v>15</v>
      </c>
      <c r="K395" t="s">
        <v>16</v>
      </c>
      <c r="L395" s="7">
        <f t="shared" si="26"/>
        <v>42933.208333333328</v>
      </c>
      <c r="M395">
        <v>1500267600</v>
      </c>
      <c r="N395" s="8">
        <f t="shared" si="27"/>
        <v>42934.208333333328</v>
      </c>
      <c r="O395">
        <v>1500354000</v>
      </c>
      <c r="P395" t="b">
        <v>0</v>
      </c>
      <c r="Q395" t="b">
        <v>0</v>
      </c>
      <c r="R395" t="str" cm="1">
        <f t="array" ref="R395:S395">_xlfn.TEXTSPLIT(T395, "/")</f>
        <v>music</v>
      </c>
      <c r="S395" t="str">
        <v>jazz</v>
      </c>
      <c r="T395" t="s">
        <v>159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5"/>
        <v>469</v>
      </c>
      <c r="G396" t="s">
        <v>20</v>
      </c>
      <c r="H396">
        <f t="shared" si="24"/>
        <v>110.44</v>
      </c>
      <c r="I396">
        <v>34</v>
      </c>
      <c r="J396" t="s">
        <v>21</v>
      </c>
      <c r="K396" t="s">
        <v>22</v>
      </c>
      <c r="L396" s="7">
        <f t="shared" si="26"/>
        <v>41484.208333333336</v>
      </c>
      <c r="M396">
        <v>1375074000</v>
      </c>
      <c r="N396" s="8">
        <f t="shared" si="27"/>
        <v>41494.208333333336</v>
      </c>
      <c r="O396">
        <v>1375938000</v>
      </c>
      <c r="P396" t="b">
        <v>0</v>
      </c>
      <c r="Q396" t="b">
        <v>1</v>
      </c>
      <c r="R396" t="str" cm="1">
        <f t="array" ref="R396:S396">_xlfn.TEXTSPLIT(T396, "/")</f>
        <v>film &amp; video</v>
      </c>
      <c r="S396" t="str">
        <v>documentary</v>
      </c>
      <c r="T396" t="s">
        <v>42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5"/>
        <v>130</v>
      </c>
      <c r="G397" t="s">
        <v>20</v>
      </c>
      <c r="H397">
        <f t="shared" si="24"/>
        <v>41.99</v>
      </c>
      <c r="I397">
        <v>220</v>
      </c>
      <c r="J397" t="s">
        <v>21</v>
      </c>
      <c r="K397" t="s">
        <v>22</v>
      </c>
      <c r="L397" s="7">
        <f t="shared" si="26"/>
        <v>40885.25</v>
      </c>
      <c r="M397">
        <v>1323324000</v>
      </c>
      <c r="N397" s="8">
        <f t="shared" si="27"/>
        <v>40886.25</v>
      </c>
      <c r="O397">
        <v>1323410400</v>
      </c>
      <c r="P397" t="b">
        <v>1</v>
      </c>
      <c r="Q397" t="b">
        <v>0</v>
      </c>
      <c r="R397" t="str" cm="1">
        <f t="array" ref="R397:S397">_xlfn.TEXTSPLIT(T397, "/")</f>
        <v>theater</v>
      </c>
      <c r="S397" t="str">
        <v>plays</v>
      </c>
      <c r="T397" t="s">
        <v>33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5"/>
        <v>167</v>
      </c>
      <c r="G398" t="s">
        <v>20</v>
      </c>
      <c r="H398">
        <f t="shared" si="24"/>
        <v>48.01</v>
      </c>
      <c r="I398">
        <v>1604</v>
      </c>
      <c r="J398" t="s">
        <v>26</v>
      </c>
      <c r="K398" t="s">
        <v>27</v>
      </c>
      <c r="L398" s="7">
        <f t="shared" si="26"/>
        <v>43378.208333333328</v>
      </c>
      <c r="M398">
        <v>1538715600</v>
      </c>
      <c r="N398" s="8">
        <f t="shared" si="27"/>
        <v>43386.208333333328</v>
      </c>
      <c r="O398">
        <v>1539406800</v>
      </c>
      <c r="P398" t="b">
        <v>0</v>
      </c>
      <c r="Q398" t="b">
        <v>0</v>
      </c>
      <c r="R398" t="str" cm="1">
        <f t="array" ref="R398:S398">_xlfn.TEXTSPLIT(T398, "/")</f>
        <v>film &amp; video</v>
      </c>
      <c r="S398" t="str">
        <v>drama</v>
      </c>
      <c r="T398" t="s">
        <v>53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5"/>
        <v>174</v>
      </c>
      <c r="G399" t="s">
        <v>20</v>
      </c>
      <c r="H399">
        <f t="shared" si="24"/>
        <v>31.02</v>
      </c>
      <c r="I399">
        <v>454</v>
      </c>
      <c r="J399" t="s">
        <v>21</v>
      </c>
      <c r="K399" t="s">
        <v>22</v>
      </c>
      <c r="L399" s="7">
        <f t="shared" si="26"/>
        <v>41417.208333333336</v>
      </c>
      <c r="M399">
        <v>1369285200</v>
      </c>
      <c r="N399" s="8">
        <f t="shared" si="27"/>
        <v>41423.208333333336</v>
      </c>
      <c r="O399">
        <v>1369803600</v>
      </c>
      <c r="P399" t="b">
        <v>0</v>
      </c>
      <c r="Q399" t="b">
        <v>0</v>
      </c>
      <c r="R399" t="str" cm="1">
        <f t="array" ref="R399:S399">_xlfn.TEXTSPLIT(T399, "/")</f>
        <v>music</v>
      </c>
      <c r="S399" t="str">
        <v>rock</v>
      </c>
      <c r="T399" t="s">
        <v>23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5"/>
        <v>718</v>
      </c>
      <c r="G400" t="s">
        <v>20</v>
      </c>
      <c r="H400">
        <f t="shared" si="24"/>
        <v>99.2</v>
      </c>
      <c r="I400">
        <v>123</v>
      </c>
      <c r="J400" t="s">
        <v>107</v>
      </c>
      <c r="K400" t="s">
        <v>108</v>
      </c>
      <c r="L400" s="7">
        <f t="shared" si="26"/>
        <v>43228.208333333328</v>
      </c>
      <c r="M400">
        <v>1525755600</v>
      </c>
      <c r="N400" s="8">
        <f t="shared" si="27"/>
        <v>43230.208333333328</v>
      </c>
      <c r="O400">
        <v>1525928400</v>
      </c>
      <c r="P400" t="b">
        <v>0</v>
      </c>
      <c r="Q400" t="b">
        <v>1</v>
      </c>
      <c r="R400" t="str" cm="1">
        <f t="array" ref="R400:S400">_xlfn.TEXTSPLIT(T400, "/")</f>
        <v>film &amp; video</v>
      </c>
      <c r="S400" t="str">
        <v>animation</v>
      </c>
      <c r="T400" t="s">
        <v>71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5"/>
        <v>64</v>
      </c>
      <c r="G401" t="s">
        <v>14</v>
      </c>
      <c r="H401">
        <f t="shared" si="24"/>
        <v>66.02</v>
      </c>
      <c r="I401">
        <v>941</v>
      </c>
      <c r="J401" t="s">
        <v>21</v>
      </c>
      <c r="K401" t="s">
        <v>22</v>
      </c>
      <c r="L401" s="7">
        <f t="shared" si="26"/>
        <v>40576.25</v>
      </c>
      <c r="M401">
        <v>1296626400</v>
      </c>
      <c r="N401" s="8">
        <f t="shared" si="27"/>
        <v>40583.25</v>
      </c>
      <c r="O401">
        <v>1297231200</v>
      </c>
      <c r="P401" t="b">
        <v>0</v>
      </c>
      <c r="Q401" t="b">
        <v>0</v>
      </c>
      <c r="R401" t="str" cm="1">
        <f t="array" ref="R401:S401">_xlfn.TEXTSPLIT(T401, "/")</f>
        <v>music</v>
      </c>
      <c r="S401" t="str">
        <v>indie rock</v>
      </c>
      <c r="T401" t="s">
        <v>60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5"/>
        <v>2</v>
      </c>
      <c r="G402" t="s">
        <v>14</v>
      </c>
      <c r="H402">
        <f t="shared" si="24"/>
        <v>2</v>
      </c>
      <c r="I402">
        <v>1</v>
      </c>
      <c r="J402" t="s">
        <v>21</v>
      </c>
      <c r="K402" t="s">
        <v>22</v>
      </c>
      <c r="L402" s="7">
        <f t="shared" si="26"/>
        <v>41502.208333333336</v>
      </c>
      <c r="M402">
        <v>1376629200</v>
      </c>
      <c r="N402" s="8">
        <f t="shared" si="27"/>
        <v>41524.208333333336</v>
      </c>
      <c r="O402">
        <v>1378530000</v>
      </c>
      <c r="P402" t="b">
        <v>0</v>
      </c>
      <c r="Q402" t="b">
        <v>1</v>
      </c>
      <c r="R402" t="str" cm="1">
        <f t="array" ref="R402:S402">_xlfn.TEXTSPLIT(T402, "/")</f>
        <v>photography</v>
      </c>
      <c r="S402" t="str">
        <v>photography books</v>
      </c>
      <c r="T402" t="s">
        <v>122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5"/>
        <v>1530</v>
      </c>
      <c r="G403" t="s">
        <v>20</v>
      </c>
      <c r="H403">
        <f t="shared" si="24"/>
        <v>46.06</v>
      </c>
      <c r="I403">
        <v>299</v>
      </c>
      <c r="J403" t="s">
        <v>21</v>
      </c>
      <c r="K403" t="s">
        <v>22</v>
      </c>
      <c r="L403" s="7">
        <f t="shared" si="26"/>
        <v>43765.208333333328</v>
      </c>
      <c r="M403">
        <v>1572152400</v>
      </c>
      <c r="N403" s="8">
        <f t="shared" si="27"/>
        <v>43765.208333333328</v>
      </c>
      <c r="O403">
        <v>1572152400</v>
      </c>
      <c r="P403" t="b">
        <v>0</v>
      </c>
      <c r="Q403" t="b">
        <v>0</v>
      </c>
      <c r="R403" t="str" cm="1">
        <f t="array" ref="R403:S403">_xlfn.TEXTSPLIT(T403, "/")</f>
        <v>theater</v>
      </c>
      <c r="S403" t="str">
        <v>plays</v>
      </c>
      <c r="T403" t="s">
        <v>33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5"/>
        <v>40</v>
      </c>
      <c r="G404" t="s">
        <v>14</v>
      </c>
      <c r="H404">
        <f t="shared" si="24"/>
        <v>73.650000000000006</v>
      </c>
      <c r="I404">
        <v>40</v>
      </c>
      <c r="J404" t="s">
        <v>21</v>
      </c>
      <c r="K404" t="s">
        <v>22</v>
      </c>
      <c r="L404" s="7">
        <f t="shared" si="26"/>
        <v>40914.25</v>
      </c>
      <c r="M404">
        <v>1325829600</v>
      </c>
      <c r="N404" s="8">
        <f t="shared" si="27"/>
        <v>40961.25</v>
      </c>
      <c r="O404">
        <v>1329890400</v>
      </c>
      <c r="P404" t="b">
        <v>0</v>
      </c>
      <c r="Q404" t="b">
        <v>1</v>
      </c>
      <c r="R404" t="str" cm="1">
        <f t="array" ref="R404:S404">_xlfn.TEXTSPLIT(T404, "/")</f>
        <v>film &amp; video</v>
      </c>
      <c r="S404" t="str">
        <v>shorts</v>
      </c>
      <c r="T404" t="s">
        <v>100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5"/>
        <v>86</v>
      </c>
      <c r="G405" t="s">
        <v>14</v>
      </c>
      <c r="H405">
        <f t="shared" si="24"/>
        <v>55.99</v>
      </c>
      <c r="I405">
        <v>3015</v>
      </c>
      <c r="J405" t="s">
        <v>15</v>
      </c>
      <c r="K405" t="s">
        <v>16</v>
      </c>
      <c r="L405" s="7">
        <f t="shared" si="26"/>
        <v>40310.208333333336</v>
      </c>
      <c r="M405">
        <v>1273640400</v>
      </c>
      <c r="N405" s="8">
        <f t="shared" si="27"/>
        <v>40346.208333333336</v>
      </c>
      <c r="O405">
        <v>1276750800</v>
      </c>
      <c r="P405" t="b">
        <v>0</v>
      </c>
      <c r="Q405" t="b">
        <v>1</v>
      </c>
      <c r="R405" t="str" cm="1">
        <f t="array" ref="R405:S405">_xlfn.TEXTSPLIT(T405, "/")</f>
        <v>theater</v>
      </c>
      <c r="S405" t="str">
        <v>plays</v>
      </c>
      <c r="T405" t="s">
        <v>33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5"/>
        <v>316</v>
      </c>
      <c r="G406" t="s">
        <v>20</v>
      </c>
      <c r="H406">
        <f t="shared" si="24"/>
        <v>68.989999999999995</v>
      </c>
      <c r="I406">
        <v>2237</v>
      </c>
      <c r="J406" t="s">
        <v>21</v>
      </c>
      <c r="K406" t="s">
        <v>22</v>
      </c>
      <c r="L406" s="7">
        <f t="shared" si="26"/>
        <v>43053.25</v>
      </c>
      <c r="M406">
        <v>1510639200</v>
      </c>
      <c r="N406" s="8">
        <f t="shared" si="27"/>
        <v>43056.25</v>
      </c>
      <c r="O406">
        <v>1510898400</v>
      </c>
      <c r="P406" t="b">
        <v>0</v>
      </c>
      <c r="Q406" t="b">
        <v>0</v>
      </c>
      <c r="R406" t="str" cm="1">
        <f t="array" ref="R406:S406">_xlfn.TEXTSPLIT(T406, "/")</f>
        <v>theater</v>
      </c>
      <c r="S406" t="str">
        <v>plays</v>
      </c>
      <c r="T406" t="s">
        <v>33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5"/>
        <v>90</v>
      </c>
      <c r="G407" t="s">
        <v>14</v>
      </c>
      <c r="H407">
        <f t="shared" si="24"/>
        <v>60.98</v>
      </c>
      <c r="I407">
        <v>435</v>
      </c>
      <c r="J407" t="s">
        <v>21</v>
      </c>
      <c r="K407" t="s">
        <v>22</v>
      </c>
      <c r="L407" s="7">
        <f t="shared" si="26"/>
        <v>43255.208333333328</v>
      </c>
      <c r="M407">
        <v>1528088400</v>
      </c>
      <c r="N407" s="8">
        <f t="shared" si="27"/>
        <v>43305.208333333328</v>
      </c>
      <c r="O407">
        <v>1532408400</v>
      </c>
      <c r="P407" t="b">
        <v>0</v>
      </c>
      <c r="Q407" t="b">
        <v>0</v>
      </c>
      <c r="R407" t="str" cm="1">
        <f t="array" ref="R407:S407">_xlfn.TEXTSPLIT(T407, "/")</f>
        <v>theater</v>
      </c>
      <c r="S407" t="str">
        <v>plays</v>
      </c>
      <c r="T407" t="s">
        <v>33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5"/>
        <v>182</v>
      </c>
      <c r="G408" t="s">
        <v>20</v>
      </c>
      <c r="H408">
        <f t="shared" si="24"/>
        <v>110.98</v>
      </c>
      <c r="I408">
        <v>645</v>
      </c>
      <c r="J408" t="s">
        <v>21</v>
      </c>
      <c r="K408" t="s">
        <v>22</v>
      </c>
      <c r="L408" s="7">
        <f t="shared" si="26"/>
        <v>41304.25</v>
      </c>
      <c r="M408">
        <v>1359525600</v>
      </c>
      <c r="N408" s="8">
        <f t="shared" si="27"/>
        <v>41316.25</v>
      </c>
      <c r="O408">
        <v>1360562400</v>
      </c>
      <c r="P408" t="b">
        <v>1</v>
      </c>
      <c r="Q408" t="b">
        <v>0</v>
      </c>
      <c r="R408" t="str" cm="1">
        <f t="array" ref="R408:S408">_xlfn.TEXTSPLIT(T408, "/")</f>
        <v>film &amp; video</v>
      </c>
      <c r="S408" t="str">
        <v>documentary</v>
      </c>
      <c r="T408" t="s">
        <v>42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5"/>
        <v>356</v>
      </c>
      <c r="G409" t="s">
        <v>20</v>
      </c>
      <c r="H409">
        <f t="shared" si="24"/>
        <v>25</v>
      </c>
      <c r="I409">
        <v>484</v>
      </c>
      <c r="J409" t="s">
        <v>36</v>
      </c>
      <c r="K409" t="s">
        <v>37</v>
      </c>
      <c r="L409" s="7">
        <f t="shared" si="26"/>
        <v>43751.208333333328</v>
      </c>
      <c r="M409">
        <v>1570942800</v>
      </c>
      <c r="N409" s="8">
        <f t="shared" si="27"/>
        <v>43758.208333333328</v>
      </c>
      <c r="O409">
        <v>1571547600</v>
      </c>
      <c r="P409" t="b">
        <v>0</v>
      </c>
      <c r="Q409" t="b">
        <v>0</v>
      </c>
      <c r="R409" t="str" cm="1">
        <f t="array" ref="R409:S409">_xlfn.TEXTSPLIT(T409, "/")</f>
        <v>theater</v>
      </c>
      <c r="S409" t="str">
        <v>plays</v>
      </c>
      <c r="T409" t="s">
        <v>33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5"/>
        <v>132</v>
      </c>
      <c r="G410" t="s">
        <v>20</v>
      </c>
      <c r="H410">
        <f t="shared" si="24"/>
        <v>78.760000000000005</v>
      </c>
      <c r="I410">
        <v>154</v>
      </c>
      <c r="J410" t="s">
        <v>15</v>
      </c>
      <c r="K410" t="s">
        <v>16</v>
      </c>
      <c r="L410" s="7">
        <f t="shared" si="26"/>
        <v>42541.208333333328</v>
      </c>
      <c r="M410">
        <v>1466398800</v>
      </c>
      <c r="N410" s="8">
        <f t="shared" si="27"/>
        <v>42561.208333333328</v>
      </c>
      <c r="O410">
        <v>1468126800</v>
      </c>
      <c r="P410" t="b">
        <v>0</v>
      </c>
      <c r="Q410" t="b">
        <v>0</v>
      </c>
      <c r="R410" t="str" cm="1">
        <f t="array" ref="R410:S410">_xlfn.TEXTSPLIT(T410, "/")</f>
        <v>film &amp; video</v>
      </c>
      <c r="S410" t="str">
        <v>documentary</v>
      </c>
      <c r="T410" t="s">
        <v>42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5"/>
        <v>46</v>
      </c>
      <c r="G411" t="s">
        <v>14</v>
      </c>
      <c r="H411">
        <f t="shared" si="24"/>
        <v>87.96</v>
      </c>
      <c r="I411">
        <v>714</v>
      </c>
      <c r="J411" t="s">
        <v>21</v>
      </c>
      <c r="K411" t="s">
        <v>22</v>
      </c>
      <c r="L411" s="7">
        <f t="shared" si="26"/>
        <v>42843.208333333328</v>
      </c>
      <c r="M411">
        <v>1492491600</v>
      </c>
      <c r="N411" s="8">
        <f t="shared" si="27"/>
        <v>42847.208333333328</v>
      </c>
      <c r="O411">
        <v>1492837200</v>
      </c>
      <c r="P411" t="b">
        <v>0</v>
      </c>
      <c r="Q411" t="b">
        <v>0</v>
      </c>
      <c r="R411" t="str" cm="1">
        <f t="array" ref="R411:S411">_xlfn.TEXTSPLIT(T411, "/")</f>
        <v>music</v>
      </c>
      <c r="S411" t="str">
        <v>rock</v>
      </c>
      <c r="T411" t="s">
        <v>23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5"/>
        <v>36</v>
      </c>
      <c r="G412" t="s">
        <v>47</v>
      </c>
      <c r="H412">
        <f t="shared" si="24"/>
        <v>49.99</v>
      </c>
      <c r="I412">
        <v>1111</v>
      </c>
      <c r="J412" t="s">
        <v>21</v>
      </c>
      <c r="K412" t="s">
        <v>22</v>
      </c>
      <c r="L412" s="7">
        <f t="shared" si="26"/>
        <v>42122.208333333328</v>
      </c>
      <c r="M412">
        <v>1430197200</v>
      </c>
      <c r="N412" s="8">
        <f t="shared" si="27"/>
        <v>42122.208333333328</v>
      </c>
      <c r="O412">
        <v>1430197200</v>
      </c>
      <c r="P412" t="b">
        <v>0</v>
      </c>
      <c r="Q412" t="b">
        <v>0</v>
      </c>
      <c r="R412" t="str" cm="1">
        <f t="array" ref="R412:S412">_xlfn.TEXTSPLIT(T412, "/")</f>
        <v>games</v>
      </c>
      <c r="S412" t="str">
        <v>mobile games</v>
      </c>
      <c r="T412" t="s">
        <v>292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5"/>
        <v>105</v>
      </c>
      <c r="G413" t="s">
        <v>20</v>
      </c>
      <c r="H413">
        <f t="shared" si="24"/>
        <v>99.52</v>
      </c>
      <c r="I413">
        <v>82</v>
      </c>
      <c r="J413" t="s">
        <v>21</v>
      </c>
      <c r="K413" t="s">
        <v>22</v>
      </c>
      <c r="L413" s="7">
        <f t="shared" si="26"/>
        <v>42884.208333333328</v>
      </c>
      <c r="M413">
        <v>1496034000</v>
      </c>
      <c r="N413" s="8">
        <f t="shared" si="27"/>
        <v>42886.208333333328</v>
      </c>
      <c r="O413">
        <v>1496206800</v>
      </c>
      <c r="P413" t="b">
        <v>0</v>
      </c>
      <c r="Q413" t="b">
        <v>0</v>
      </c>
      <c r="R413" t="str" cm="1">
        <f t="array" ref="R413:S413">_xlfn.TEXTSPLIT(T413, "/")</f>
        <v>theater</v>
      </c>
      <c r="S413" t="str">
        <v>plays</v>
      </c>
      <c r="T413" t="s">
        <v>33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5"/>
        <v>669</v>
      </c>
      <c r="G414" t="s">
        <v>20</v>
      </c>
      <c r="H414">
        <f t="shared" si="24"/>
        <v>104.82</v>
      </c>
      <c r="I414">
        <v>134</v>
      </c>
      <c r="J414" t="s">
        <v>21</v>
      </c>
      <c r="K414" t="s">
        <v>22</v>
      </c>
      <c r="L414" s="7">
        <f t="shared" si="26"/>
        <v>41642.25</v>
      </c>
      <c r="M414">
        <v>1388728800</v>
      </c>
      <c r="N414" s="8">
        <f t="shared" si="27"/>
        <v>41652.25</v>
      </c>
      <c r="O414">
        <v>1389592800</v>
      </c>
      <c r="P414" t="b">
        <v>0</v>
      </c>
      <c r="Q414" t="b">
        <v>0</v>
      </c>
      <c r="R414" t="str" cm="1">
        <f t="array" ref="R414:S414">_xlfn.TEXTSPLIT(T414, "/")</f>
        <v>publishing</v>
      </c>
      <c r="S414" t="str">
        <v>fiction</v>
      </c>
      <c r="T414" t="s">
        <v>119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5"/>
        <v>62</v>
      </c>
      <c r="G415" t="s">
        <v>47</v>
      </c>
      <c r="H415">
        <f t="shared" si="24"/>
        <v>108.01</v>
      </c>
      <c r="I415">
        <v>1089</v>
      </c>
      <c r="J415" t="s">
        <v>21</v>
      </c>
      <c r="K415" t="s">
        <v>22</v>
      </c>
      <c r="L415" s="7">
        <f t="shared" si="26"/>
        <v>43431.25</v>
      </c>
      <c r="M415">
        <v>1543298400</v>
      </c>
      <c r="N415" s="8">
        <f t="shared" si="27"/>
        <v>43458.25</v>
      </c>
      <c r="O415">
        <v>1545631200</v>
      </c>
      <c r="P415" t="b">
        <v>0</v>
      </c>
      <c r="Q415" t="b">
        <v>0</v>
      </c>
      <c r="R415" t="str" cm="1">
        <f t="array" ref="R415:S415">_xlfn.TEXTSPLIT(T415, "/")</f>
        <v>film &amp; video</v>
      </c>
      <c r="S415" t="str">
        <v>animation</v>
      </c>
      <c r="T415" t="s">
        <v>71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5"/>
        <v>85</v>
      </c>
      <c r="G416" t="s">
        <v>14</v>
      </c>
      <c r="H416">
        <f t="shared" si="24"/>
        <v>29</v>
      </c>
      <c r="I416">
        <v>5497</v>
      </c>
      <c r="J416" t="s">
        <v>21</v>
      </c>
      <c r="K416" t="s">
        <v>22</v>
      </c>
      <c r="L416" s="7">
        <f t="shared" si="26"/>
        <v>40288.208333333336</v>
      </c>
      <c r="M416">
        <v>1271739600</v>
      </c>
      <c r="N416" s="8">
        <f t="shared" si="27"/>
        <v>40296.208333333336</v>
      </c>
      <c r="O416">
        <v>1272430800</v>
      </c>
      <c r="P416" t="b">
        <v>0</v>
      </c>
      <c r="Q416" t="b">
        <v>1</v>
      </c>
      <c r="R416" t="str" cm="1">
        <f t="array" ref="R416:S416">_xlfn.TEXTSPLIT(T416, "/")</f>
        <v>food</v>
      </c>
      <c r="S416" t="str">
        <v>food trucks</v>
      </c>
      <c r="T416" t="s">
        <v>17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5"/>
        <v>11</v>
      </c>
      <c r="G417" t="s">
        <v>14</v>
      </c>
      <c r="H417">
        <f t="shared" si="24"/>
        <v>30.03</v>
      </c>
      <c r="I417">
        <v>418</v>
      </c>
      <c r="J417" t="s">
        <v>21</v>
      </c>
      <c r="K417" t="s">
        <v>22</v>
      </c>
      <c r="L417" s="7">
        <f t="shared" si="26"/>
        <v>40921.25</v>
      </c>
      <c r="M417">
        <v>1326434400</v>
      </c>
      <c r="N417" s="8">
        <f t="shared" si="27"/>
        <v>40938.25</v>
      </c>
      <c r="O417">
        <v>1327903200</v>
      </c>
      <c r="P417" t="b">
        <v>0</v>
      </c>
      <c r="Q417" t="b">
        <v>0</v>
      </c>
      <c r="R417" t="str" cm="1">
        <f t="array" ref="R417:S417">_xlfn.TEXTSPLIT(T417, "/")</f>
        <v>theater</v>
      </c>
      <c r="S417" t="str">
        <v>plays</v>
      </c>
      <c r="T417" t="s">
        <v>33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5"/>
        <v>44</v>
      </c>
      <c r="G418" t="s">
        <v>14</v>
      </c>
      <c r="H418">
        <f t="shared" si="24"/>
        <v>41.01</v>
      </c>
      <c r="I418">
        <v>1439</v>
      </c>
      <c r="J418" t="s">
        <v>21</v>
      </c>
      <c r="K418" t="s">
        <v>22</v>
      </c>
      <c r="L418" s="7">
        <f t="shared" si="26"/>
        <v>40560.25</v>
      </c>
      <c r="M418">
        <v>1295244000</v>
      </c>
      <c r="N418" s="8">
        <f t="shared" si="27"/>
        <v>40569.25</v>
      </c>
      <c r="O418">
        <v>1296021600</v>
      </c>
      <c r="P418" t="b">
        <v>0</v>
      </c>
      <c r="Q418" t="b">
        <v>1</v>
      </c>
      <c r="R418" t="str" cm="1">
        <f t="array" ref="R418:S418">_xlfn.TEXTSPLIT(T418, "/")</f>
        <v>film &amp; video</v>
      </c>
      <c r="S418" t="str">
        <v>documentary</v>
      </c>
      <c r="T418" t="s">
        <v>42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5"/>
        <v>55</v>
      </c>
      <c r="G419" t="s">
        <v>14</v>
      </c>
      <c r="H419">
        <f t="shared" si="24"/>
        <v>62.87</v>
      </c>
      <c r="I419">
        <v>15</v>
      </c>
      <c r="J419" t="s">
        <v>21</v>
      </c>
      <c r="K419" t="s">
        <v>22</v>
      </c>
      <c r="L419" s="7">
        <f t="shared" si="26"/>
        <v>43407.208333333328</v>
      </c>
      <c r="M419">
        <v>1541221200</v>
      </c>
      <c r="N419" s="8">
        <f t="shared" si="27"/>
        <v>43431.25</v>
      </c>
      <c r="O419">
        <v>1543298400</v>
      </c>
      <c r="P419" t="b">
        <v>0</v>
      </c>
      <c r="Q419" t="b">
        <v>0</v>
      </c>
      <c r="R419" t="str" cm="1">
        <f t="array" ref="R419:S419">_xlfn.TEXTSPLIT(T419, "/")</f>
        <v>theater</v>
      </c>
      <c r="S419" t="str">
        <v>plays</v>
      </c>
      <c r="T419" t="s">
        <v>33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5"/>
        <v>57</v>
      </c>
      <c r="G420" t="s">
        <v>14</v>
      </c>
      <c r="H420">
        <f t="shared" si="24"/>
        <v>47.01</v>
      </c>
      <c r="I420">
        <v>1999</v>
      </c>
      <c r="J420" t="s">
        <v>15</v>
      </c>
      <c r="K420" t="s">
        <v>16</v>
      </c>
      <c r="L420" s="7">
        <f t="shared" si="26"/>
        <v>41035.208333333336</v>
      </c>
      <c r="M420">
        <v>1336280400</v>
      </c>
      <c r="N420" s="8">
        <f t="shared" si="27"/>
        <v>41036.208333333336</v>
      </c>
      <c r="O420">
        <v>1336366800</v>
      </c>
      <c r="P420" t="b">
        <v>0</v>
      </c>
      <c r="Q420" t="b">
        <v>0</v>
      </c>
      <c r="R420" t="str" cm="1">
        <f t="array" ref="R420:S420">_xlfn.TEXTSPLIT(T420, "/")</f>
        <v>film &amp; video</v>
      </c>
      <c r="S420" t="str">
        <v>documentary</v>
      </c>
      <c r="T420" t="s">
        <v>42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5"/>
        <v>123</v>
      </c>
      <c r="G421" t="s">
        <v>20</v>
      </c>
      <c r="H421">
        <f t="shared" si="24"/>
        <v>27</v>
      </c>
      <c r="I421">
        <v>5203</v>
      </c>
      <c r="J421" t="s">
        <v>21</v>
      </c>
      <c r="K421" t="s">
        <v>22</v>
      </c>
      <c r="L421" s="7">
        <f t="shared" si="26"/>
        <v>40899.25</v>
      </c>
      <c r="M421">
        <v>1324533600</v>
      </c>
      <c r="N421" s="8">
        <f t="shared" si="27"/>
        <v>40905.25</v>
      </c>
      <c r="O421">
        <v>1325052000</v>
      </c>
      <c r="P421" t="b">
        <v>0</v>
      </c>
      <c r="Q421" t="b">
        <v>0</v>
      </c>
      <c r="R421" t="str" cm="1">
        <f t="array" ref="R421:S421">_xlfn.TEXTSPLIT(T421, "/")</f>
        <v>technology</v>
      </c>
      <c r="S421" t="str">
        <v>web</v>
      </c>
      <c r="T421" t="s">
        <v>28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5"/>
        <v>128</v>
      </c>
      <c r="G422" t="s">
        <v>20</v>
      </c>
      <c r="H422">
        <f t="shared" si="24"/>
        <v>68.33</v>
      </c>
      <c r="I422">
        <v>94</v>
      </c>
      <c r="J422" t="s">
        <v>21</v>
      </c>
      <c r="K422" t="s">
        <v>22</v>
      </c>
      <c r="L422" s="7">
        <f t="shared" si="26"/>
        <v>42911.208333333328</v>
      </c>
      <c r="M422">
        <v>1498366800</v>
      </c>
      <c r="N422" s="8">
        <f t="shared" si="27"/>
        <v>42925.208333333328</v>
      </c>
      <c r="O422">
        <v>1499576400</v>
      </c>
      <c r="P422" t="b">
        <v>0</v>
      </c>
      <c r="Q422" t="b">
        <v>0</v>
      </c>
      <c r="R422" t="str" cm="1">
        <f t="array" ref="R422:S422">_xlfn.TEXTSPLIT(T422, "/")</f>
        <v>theater</v>
      </c>
      <c r="S422" t="str">
        <v>plays</v>
      </c>
      <c r="T422" t="s">
        <v>33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5"/>
        <v>64</v>
      </c>
      <c r="G423" t="s">
        <v>14</v>
      </c>
      <c r="H423">
        <f t="shared" si="24"/>
        <v>50.97</v>
      </c>
      <c r="I423">
        <v>118</v>
      </c>
      <c r="J423" t="s">
        <v>21</v>
      </c>
      <c r="K423" t="s">
        <v>22</v>
      </c>
      <c r="L423" s="7">
        <f t="shared" si="26"/>
        <v>42915.208333333328</v>
      </c>
      <c r="M423">
        <v>1498712400</v>
      </c>
      <c r="N423" s="8">
        <f t="shared" si="27"/>
        <v>42945.208333333328</v>
      </c>
      <c r="O423">
        <v>1501304400</v>
      </c>
      <c r="P423" t="b">
        <v>0</v>
      </c>
      <c r="Q423" t="b">
        <v>1</v>
      </c>
      <c r="R423" t="str" cm="1">
        <f t="array" ref="R423:S423">_xlfn.TEXTSPLIT(T423, "/")</f>
        <v>technology</v>
      </c>
      <c r="S423" t="str">
        <v>wearables</v>
      </c>
      <c r="T423" t="s">
        <v>65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5"/>
        <v>127</v>
      </c>
      <c r="G424" t="s">
        <v>20</v>
      </c>
      <c r="H424">
        <f t="shared" si="24"/>
        <v>54.02</v>
      </c>
      <c r="I424">
        <v>205</v>
      </c>
      <c r="J424" t="s">
        <v>21</v>
      </c>
      <c r="K424" t="s">
        <v>22</v>
      </c>
      <c r="L424" s="7">
        <f t="shared" si="26"/>
        <v>40285.208333333336</v>
      </c>
      <c r="M424">
        <v>1271480400</v>
      </c>
      <c r="N424" s="8">
        <f t="shared" si="27"/>
        <v>40305.208333333336</v>
      </c>
      <c r="O424">
        <v>1273208400</v>
      </c>
      <c r="P424" t="b">
        <v>0</v>
      </c>
      <c r="Q424" t="b">
        <v>1</v>
      </c>
      <c r="R424" t="str" cm="1">
        <f t="array" ref="R424:S424">_xlfn.TEXTSPLIT(T424, "/")</f>
        <v>theater</v>
      </c>
      <c r="S424" t="str">
        <v>plays</v>
      </c>
      <c r="T424" t="s">
        <v>33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5"/>
        <v>11</v>
      </c>
      <c r="G425" t="s">
        <v>14</v>
      </c>
      <c r="H425">
        <f t="shared" si="24"/>
        <v>97.06</v>
      </c>
      <c r="I425">
        <v>162</v>
      </c>
      <c r="J425" t="s">
        <v>21</v>
      </c>
      <c r="K425" t="s">
        <v>22</v>
      </c>
      <c r="L425" s="7">
        <f t="shared" si="26"/>
        <v>40808.208333333336</v>
      </c>
      <c r="M425">
        <v>1316667600</v>
      </c>
      <c r="N425" s="8">
        <f t="shared" si="27"/>
        <v>40810.208333333336</v>
      </c>
      <c r="O425">
        <v>1316840400</v>
      </c>
      <c r="P425" t="b">
        <v>0</v>
      </c>
      <c r="Q425" t="b">
        <v>1</v>
      </c>
      <c r="R425" t="str" cm="1">
        <f t="array" ref="R425:S425">_xlfn.TEXTSPLIT(T425, "/")</f>
        <v>food</v>
      </c>
      <c r="S425" t="str">
        <v>food trucks</v>
      </c>
      <c r="T425" t="s">
        <v>17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5"/>
        <v>40</v>
      </c>
      <c r="G426" t="s">
        <v>14</v>
      </c>
      <c r="H426">
        <f t="shared" si="24"/>
        <v>24.87</v>
      </c>
      <c r="I426">
        <v>83</v>
      </c>
      <c r="J426" t="s">
        <v>21</v>
      </c>
      <c r="K426" t="s">
        <v>22</v>
      </c>
      <c r="L426" s="7">
        <f t="shared" si="26"/>
        <v>43208.208333333328</v>
      </c>
      <c r="M426">
        <v>1524027600</v>
      </c>
      <c r="N426" s="8">
        <f t="shared" si="27"/>
        <v>43214.208333333328</v>
      </c>
      <c r="O426">
        <v>1524546000</v>
      </c>
      <c r="P426" t="b">
        <v>0</v>
      </c>
      <c r="Q426" t="b">
        <v>0</v>
      </c>
      <c r="R426" t="str" cm="1">
        <f t="array" ref="R426:S426">_xlfn.TEXTSPLIT(T426, "/")</f>
        <v>music</v>
      </c>
      <c r="S426" t="str">
        <v>indie rock</v>
      </c>
      <c r="T426" t="s">
        <v>60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5"/>
        <v>288</v>
      </c>
      <c r="G427" t="s">
        <v>20</v>
      </c>
      <c r="H427">
        <f t="shared" si="24"/>
        <v>84.42</v>
      </c>
      <c r="I427">
        <v>92</v>
      </c>
      <c r="J427" t="s">
        <v>21</v>
      </c>
      <c r="K427" t="s">
        <v>22</v>
      </c>
      <c r="L427" s="7">
        <f t="shared" si="26"/>
        <v>42213.208333333328</v>
      </c>
      <c r="M427">
        <v>1438059600</v>
      </c>
      <c r="N427" s="8">
        <f t="shared" si="27"/>
        <v>42219.208333333328</v>
      </c>
      <c r="O427">
        <v>1438578000</v>
      </c>
      <c r="P427" t="b">
        <v>0</v>
      </c>
      <c r="Q427" t="b">
        <v>0</v>
      </c>
      <c r="R427" t="str" cm="1">
        <f t="array" ref="R427:S427">_xlfn.TEXTSPLIT(T427, "/")</f>
        <v>photography</v>
      </c>
      <c r="S427" t="str">
        <v>photography books</v>
      </c>
      <c r="T427" t="s">
        <v>122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5"/>
        <v>573</v>
      </c>
      <c r="G428" t="s">
        <v>20</v>
      </c>
      <c r="H428">
        <f t="shared" si="24"/>
        <v>47.09</v>
      </c>
      <c r="I428">
        <v>219</v>
      </c>
      <c r="J428" t="s">
        <v>21</v>
      </c>
      <c r="K428" t="s">
        <v>22</v>
      </c>
      <c r="L428" s="7">
        <f t="shared" si="26"/>
        <v>41332.25</v>
      </c>
      <c r="M428">
        <v>1361944800</v>
      </c>
      <c r="N428" s="8">
        <f t="shared" si="27"/>
        <v>41339.25</v>
      </c>
      <c r="O428">
        <v>1362549600</v>
      </c>
      <c r="P428" t="b">
        <v>0</v>
      </c>
      <c r="Q428" t="b">
        <v>0</v>
      </c>
      <c r="R428" t="str" cm="1">
        <f t="array" ref="R428:S428">_xlfn.TEXTSPLIT(T428, "/")</f>
        <v>theater</v>
      </c>
      <c r="S428" t="str">
        <v>plays</v>
      </c>
      <c r="T428" t="s">
        <v>33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5"/>
        <v>113</v>
      </c>
      <c r="G429" t="s">
        <v>20</v>
      </c>
      <c r="H429">
        <f t="shared" si="24"/>
        <v>78</v>
      </c>
      <c r="I429">
        <v>2526</v>
      </c>
      <c r="J429" t="s">
        <v>21</v>
      </c>
      <c r="K429" t="s">
        <v>22</v>
      </c>
      <c r="L429" s="7">
        <f t="shared" si="26"/>
        <v>41895.208333333336</v>
      </c>
      <c r="M429">
        <v>1410584400</v>
      </c>
      <c r="N429" s="8">
        <f t="shared" si="27"/>
        <v>41927.208333333336</v>
      </c>
      <c r="O429">
        <v>1413349200</v>
      </c>
      <c r="P429" t="b">
        <v>0</v>
      </c>
      <c r="Q429" t="b">
        <v>1</v>
      </c>
      <c r="R429" t="str" cm="1">
        <f t="array" ref="R429:S429">_xlfn.TEXTSPLIT(T429, "/")</f>
        <v>theater</v>
      </c>
      <c r="S429" t="str">
        <v>plays</v>
      </c>
      <c r="T429" t="s">
        <v>33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5"/>
        <v>46</v>
      </c>
      <c r="G430" t="s">
        <v>14</v>
      </c>
      <c r="H430">
        <f t="shared" si="24"/>
        <v>62.97</v>
      </c>
      <c r="I430">
        <v>747</v>
      </c>
      <c r="J430" t="s">
        <v>21</v>
      </c>
      <c r="K430" t="s">
        <v>22</v>
      </c>
      <c r="L430" s="7">
        <f t="shared" si="26"/>
        <v>40585.25</v>
      </c>
      <c r="M430">
        <v>1297404000</v>
      </c>
      <c r="N430" s="8">
        <f t="shared" si="27"/>
        <v>40592.25</v>
      </c>
      <c r="O430">
        <v>1298008800</v>
      </c>
      <c r="P430" t="b">
        <v>0</v>
      </c>
      <c r="Q430" t="b">
        <v>0</v>
      </c>
      <c r="R430" t="str" cm="1">
        <f t="array" ref="R430:S430">_xlfn.TEXTSPLIT(T430, "/")</f>
        <v>film &amp; video</v>
      </c>
      <c r="S430" t="str">
        <v>animation</v>
      </c>
      <c r="T430" t="s">
        <v>71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5"/>
        <v>91</v>
      </c>
      <c r="G431" t="s">
        <v>74</v>
      </c>
      <c r="H431">
        <f t="shared" si="24"/>
        <v>81.010000000000005</v>
      </c>
      <c r="I431">
        <v>2138</v>
      </c>
      <c r="J431" t="s">
        <v>21</v>
      </c>
      <c r="K431" t="s">
        <v>22</v>
      </c>
      <c r="L431" s="7">
        <f t="shared" si="26"/>
        <v>41680.25</v>
      </c>
      <c r="M431">
        <v>1392012000</v>
      </c>
      <c r="N431" s="8">
        <f t="shared" si="27"/>
        <v>41708.208333333336</v>
      </c>
      <c r="O431">
        <v>1394427600</v>
      </c>
      <c r="P431" t="b">
        <v>0</v>
      </c>
      <c r="Q431" t="b">
        <v>1</v>
      </c>
      <c r="R431" t="str" cm="1">
        <f t="array" ref="R431:S431">_xlfn.TEXTSPLIT(T431, "/")</f>
        <v>photography</v>
      </c>
      <c r="S431" t="str">
        <v>photography books</v>
      </c>
      <c r="T431" t="s">
        <v>122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5"/>
        <v>68</v>
      </c>
      <c r="G432" t="s">
        <v>14</v>
      </c>
      <c r="H432">
        <f t="shared" si="24"/>
        <v>65.319999999999993</v>
      </c>
      <c r="I432">
        <v>84</v>
      </c>
      <c r="J432" t="s">
        <v>21</v>
      </c>
      <c r="K432" t="s">
        <v>22</v>
      </c>
      <c r="L432" s="7">
        <f t="shared" si="26"/>
        <v>43737.208333333328</v>
      </c>
      <c r="M432">
        <v>1569733200</v>
      </c>
      <c r="N432" s="8">
        <f t="shared" si="27"/>
        <v>43771.208333333328</v>
      </c>
      <c r="O432">
        <v>1572670800</v>
      </c>
      <c r="P432" t="b">
        <v>0</v>
      </c>
      <c r="Q432" t="b">
        <v>0</v>
      </c>
      <c r="R432" t="str" cm="1">
        <f t="array" ref="R432:S432">_xlfn.TEXTSPLIT(T432, "/")</f>
        <v>theater</v>
      </c>
      <c r="S432" t="str">
        <v>plays</v>
      </c>
      <c r="T432" t="s">
        <v>33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5"/>
        <v>192</v>
      </c>
      <c r="G433" t="s">
        <v>20</v>
      </c>
      <c r="H433">
        <f t="shared" si="24"/>
        <v>104.44</v>
      </c>
      <c r="I433">
        <v>94</v>
      </c>
      <c r="J433" t="s">
        <v>21</v>
      </c>
      <c r="K433" t="s">
        <v>22</v>
      </c>
      <c r="L433" s="7">
        <f t="shared" si="26"/>
        <v>43273.208333333328</v>
      </c>
      <c r="M433">
        <v>1529643600</v>
      </c>
      <c r="N433" s="8">
        <f t="shared" si="27"/>
        <v>43290.208333333328</v>
      </c>
      <c r="O433">
        <v>1531112400</v>
      </c>
      <c r="P433" t="b">
        <v>1</v>
      </c>
      <c r="Q433" t="b">
        <v>0</v>
      </c>
      <c r="R433" t="str" cm="1">
        <f t="array" ref="R433:S433">_xlfn.TEXTSPLIT(T433, "/")</f>
        <v>theater</v>
      </c>
      <c r="S433" t="str">
        <v>plays</v>
      </c>
      <c r="T433" t="s">
        <v>33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5"/>
        <v>83</v>
      </c>
      <c r="G434" t="s">
        <v>14</v>
      </c>
      <c r="H434">
        <f t="shared" si="24"/>
        <v>69.989999999999995</v>
      </c>
      <c r="I434">
        <v>91</v>
      </c>
      <c r="J434" t="s">
        <v>21</v>
      </c>
      <c r="K434" t="s">
        <v>22</v>
      </c>
      <c r="L434" s="7">
        <f t="shared" si="26"/>
        <v>41761.208333333336</v>
      </c>
      <c r="M434">
        <v>1399006800</v>
      </c>
      <c r="N434" s="8">
        <f t="shared" si="27"/>
        <v>41781.208333333336</v>
      </c>
      <c r="O434">
        <v>1400734800</v>
      </c>
      <c r="P434" t="b">
        <v>0</v>
      </c>
      <c r="Q434" t="b">
        <v>0</v>
      </c>
      <c r="R434" t="str" cm="1">
        <f t="array" ref="R434:S434">_xlfn.TEXTSPLIT(T434, "/")</f>
        <v>theater</v>
      </c>
      <c r="S434" t="str">
        <v>plays</v>
      </c>
      <c r="T434" t="s">
        <v>33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5"/>
        <v>54</v>
      </c>
      <c r="G435" t="s">
        <v>14</v>
      </c>
      <c r="H435">
        <f t="shared" si="24"/>
        <v>83.02</v>
      </c>
      <c r="I435">
        <v>792</v>
      </c>
      <c r="J435" t="s">
        <v>21</v>
      </c>
      <c r="K435" t="s">
        <v>22</v>
      </c>
      <c r="L435" s="7">
        <f t="shared" si="26"/>
        <v>41603.25</v>
      </c>
      <c r="M435">
        <v>1385359200</v>
      </c>
      <c r="N435" s="8">
        <f t="shared" si="27"/>
        <v>41619.25</v>
      </c>
      <c r="O435">
        <v>1386741600</v>
      </c>
      <c r="P435" t="b">
        <v>0</v>
      </c>
      <c r="Q435" t="b">
        <v>1</v>
      </c>
      <c r="R435" t="str" cm="1">
        <f t="array" ref="R435:S435">_xlfn.TEXTSPLIT(T435, "/")</f>
        <v>film &amp; video</v>
      </c>
      <c r="S435" t="str">
        <v>documentary</v>
      </c>
      <c r="T435" t="s">
        <v>42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5"/>
        <v>17</v>
      </c>
      <c r="G436" t="s">
        <v>74</v>
      </c>
      <c r="H436">
        <f t="shared" si="24"/>
        <v>90.3</v>
      </c>
      <c r="I436">
        <v>10</v>
      </c>
      <c r="J436" t="s">
        <v>15</v>
      </c>
      <c r="K436" t="s">
        <v>16</v>
      </c>
      <c r="L436" s="7">
        <f t="shared" si="26"/>
        <v>42705.25</v>
      </c>
      <c r="M436">
        <v>1480572000</v>
      </c>
      <c r="N436" s="8">
        <f t="shared" si="27"/>
        <v>42719.25</v>
      </c>
      <c r="O436">
        <v>1481781600</v>
      </c>
      <c r="P436" t="b">
        <v>1</v>
      </c>
      <c r="Q436" t="b">
        <v>0</v>
      </c>
      <c r="R436" t="str" cm="1">
        <f t="array" ref="R436:S436">_xlfn.TEXTSPLIT(T436, "/")</f>
        <v>theater</v>
      </c>
      <c r="S436" t="str">
        <v>plays</v>
      </c>
      <c r="T436" t="s">
        <v>33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5"/>
        <v>117</v>
      </c>
      <c r="G437" t="s">
        <v>20</v>
      </c>
      <c r="H437">
        <f t="shared" si="24"/>
        <v>103.98</v>
      </c>
      <c r="I437">
        <v>1713</v>
      </c>
      <c r="J437" t="s">
        <v>107</v>
      </c>
      <c r="K437" t="s">
        <v>108</v>
      </c>
      <c r="L437" s="7">
        <f t="shared" si="26"/>
        <v>41988.25</v>
      </c>
      <c r="M437">
        <v>1418623200</v>
      </c>
      <c r="N437" s="8">
        <f t="shared" si="27"/>
        <v>42000.25</v>
      </c>
      <c r="O437">
        <v>1419660000</v>
      </c>
      <c r="P437" t="b">
        <v>0</v>
      </c>
      <c r="Q437" t="b">
        <v>1</v>
      </c>
      <c r="R437" t="str" cm="1">
        <f t="array" ref="R437:S437">_xlfn.TEXTSPLIT(T437, "/")</f>
        <v>theater</v>
      </c>
      <c r="S437" t="str">
        <v>plays</v>
      </c>
      <c r="T437" t="s">
        <v>33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5"/>
        <v>1052</v>
      </c>
      <c r="G438" t="s">
        <v>20</v>
      </c>
      <c r="H438">
        <f t="shared" si="24"/>
        <v>54.93</v>
      </c>
      <c r="I438">
        <v>249</v>
      </c>
      <c r="J438" t="s">
        <v>21</v>
      </c>
      <c r="K438" t="s">
        <v>22</v>
      </c>
      <c r="L438" s="7">
        <f t="shared" si="26"/>
        <v>43575.208333333328</v>
      </c>
      <c r="M438">
        <v>1555736400</v>
      </c>
      <c r="N438" s="8">
        <f t="shared" si="27"/>
        <v>43576.208333333328</v>
      </c>
      <c r="O438">
        <v>1555822800</v>
      </c>
      <c r="P438" t="b">
        <v>0</v>
      </c>
      <c r="Q438" t="b">
        <v>0</v>
      </c>
      <c r="R438" t="str" cm="1">
        <f t="array" ref="R438:S438">_xlfn.TEXTSPLIT(T438, "/")</f>
        <v>music</v>
      </c>
      <c r="S438" t="str">
        <v>jazz</v>
      </c>
      <c r="T438" t="s">
        <v>159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5"/>
        <v>123</v>
      </c>
      <c r="G439" t="s">
        <v>20</v>
      </c>
      <c r="H439">
        <f t="shared" si="24"/>
        <v>51.92</v>
      </c>
      <c r="I439">
        <v>192</v>
      </c>
      <c r="J439" t="s">
        <v>21</v>
      </c>
      <c r="K439" t="s">
        <v>22</v>
      </c>
      <c r="L439" s="7">
        <f t="shared" si="26"/>
        <v>42260.208333333328</v>
      </c>
      <c r="M439">
        <v>1442120400</v>
      </c>
      <c r="N439" s="8">
        <f t="shared" si="27"/>
        <v>42263.208333333328</v>
      </c>
      <c r="O439">
        <v>1442379600</v>
      </c>
      <c r="P439" t="b">
        <v>0</v>
      </c>
      <c r="Q439" t="b">
        <v>1</v>
      </c>
      <c r="R439" t="str" cm="1">
        <f t="array" ref="R439:S439">_xlfn.TEXTSPLIT(T439, "/")</f>
        <v>film &amp; video</v>
      </c>
      <c r="S439" t="str">
        <v>animation</v>
      </c>
      <c r="T439" t="s">
        <v>71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5"/>
        <v>179</v>
      </c>
      <c r="G440" t="s">
        <v>20</v>
      </c>
      <c r="H440">
        <f t="shared" si="24"/>
        <v>60.03</v>
      </c>
      <c r="I440">
        <v>247</v>
      </c>
      <c r="J440" t="s">
        <v>21</v>
      </c>
      <c r="K440" t="s">
        <v>22</v>
      </c>
      <c r="L440" s="7">
        <f t="shared" si="26"/>
        <v>41337.25</v>
      </c>
      <c r="M440">
        <v>1362376800</v>
      </c>
      <c r="N440" s="8">
        <f t="shared" si="27"/>
        <v>41367.208333333336</v>
      </c>
      <c r="O440">
        <v>1364965200</v>
      </c>
      <c r="P440" t="b">
        <v>0</v>
      </c>
      <c r="Q440" t="b">
        <v>0</v>
      </c>
      <c r="R440" t="str" cm="1">
        <f t="array" ref="R440:S440">_xlfn.TEXTSPLIT(T440, "/")</f>
        <v>theater</v>
      </c>
      <c r="S440" t="str">
        <v>plays</v>
      </c>
      <c r="T440" t="s">
        <v>33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5"/>
        <v>355</v>
      </c>
      <c r="G441" t="s">
        <v>20</v>
      </c>
      <c r="H441">
        <f t="shared" si="24"/>
        <v>44</v>
      </c>
      <c r="I441">
        <v>2293</v>
      </c>
      <c r="J441" t="s">
        <v>21</v>
      </c>
      <c r="K441" t="s">
        <v>22</v>
      </c>
      <c r="L441" s="7">
        <f t="shared" si="26"/>
        <v>42680.208333333328</v>
      </c>
      <c r="M441">
        <v>1478408400</v>
      </c>
      <c r="N441" s="8">
        <f t="shared" si="27"/>
        <v>42687.25</v>
      </c>
      <c r="O441">
        <v>1479016800</v>
      </c>
      <c r="P441" t="b">
        <v>0</v>
      </c>
      <c r="Q441" t="b">
        <v>0</v>
      </c>
      <c r="R441" t="str" cm="1">
        <f t="array" ref="R441:S441">_xlfn.TEXTSPLIT(T441, "/")</f>
        <v>film &amp; video</v>
      </c>
      <c r="S441" t="str">
        <v>science fiction</v>
      </c>
      <c r="T441" t="s">
        <v>474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5"/>
        <v>162</v>
      </c>
      <c r="G442" t="s">
        <v>20</v>
      </c>
      <c r="H442">
        <f t="shared" si="24"/>
        <v>53</v>
      </c>
      <c r="I442">
        <v>3131</v>
      </c>
      <c r="J442" t="s">
        <v>21</v>
      </c>
      <c r="K442" t="s">
        <v>22</v>
      </c>
      <c r="L442" s="7">
        <f t="shared" si="26"/>
        <v>42916.208333333328</v>
      </c>
      <c r="M442">
        <v>1498798800</v>
      </c>
      <c r="N442" s="8">
        <f t="shared" si="27"/>
        <v>42926.208333333328</v>
      </c>
      <c r="O442">
        <v>1499662800</v>
      </c>
      <c r="P442" t="b">
        <v>0</v>
      </c>
      <c r="Q442" t="b">
        <v>0</v>
      </c>
      <c r="R442" t="str" cm="1">
        <f t="array" ref="R442:S442">_xlfn.TEXTSPLIT(T442, "/")</f>
        <v>film &amp; video</v>
      </c>
      <c r="S442" t="str">
        <v>television</v>
      </c>
      <c r="T442" t="s">
        <v>269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5"/>
        <v>25</v>
      </c>
      <c r="G443" t="s">
        <v>14</v>
      </c>
      <c r="H443">
        <f t="shared" si="24"/>
        <v>54.5</v>
      </c>
      <c r="I443">
        <v>32</v>
      </c>
      <c r="J443" t="s">
        <v>21</v>
      </c>
      <c r="K443" t="s">
        <v>22</v>
      </c>
      <c r="L443" s="7">
        <f t="shared" si="26"/>
        <v>41025.208333333336</v>
      </c>
      <c r="M443">
        <v>1335416400</v>
      </c>
      <c r="N443" s="8">
        <f t="shared" si="27"/>
        <v>41053.208333333336</v>
      </c>
      <c r="O443">
        <v>1337835600</v>
      </c>
      <c r="P443" t="b">
        <v>0</v>
      </c>
      <c r="Q443" t="b">
        <v>0</v>
      </c>
      <c r="R443" t="str" cm="1">
        <f t="array" ref="R443:S443">_xlfn.TEXTSPLIT(T443, "/")</f>
        <v>technology</v>
      </c>
      <c r="S443" t="str">
        <v>wearables</v>
      </c>
      <c r="T443" t="s">
        <v>65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5"/>
        <v>199</v>
      </c>
      <c r="G444" t="s">
        <v>20</v>
      </c>
      <c r="H444">
        <f t="shared" si="24"/>
        <v>75.040000000000006</v>
      </c>
      <c r="I444">
        <v>143</v>
      </c>
      <c r="J444" t="s">
        <v>107</v>
      </c>
      <c r="K444" t="s">
        <v>108</v>
      </c>
      <c r="L444" s="7">
        <f t="shared" si="26"/>
        <v>42980.208333333328</v>
      </c>
      <c r="M444">
        <v>1504328400</v>
      </c>
      <c r="N444" s="8">
        <f t="shared" si="27"/>
        <v>42996.208333333328</v>
      </c>
      <c r="O444">
        <v>1505710800</v>
      </c>
      <c r="P444" t="b">
        <v>0</v>
      </c>
      <c r="Q444" t="b">
        <v>0</v>
      </c>
      <c r="R444" t="str" cm="1">
        <f t="array" ref="R444:S444">_xlfn.TEXTSPLIT(T444, "/")</f>
        <v>theater</v>
      </c>
      <c r="S444" t="str">
        <v>plays</v>
      </c>
      <c r="T444" t="s">
        <v>33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5"/>
        <v>35</v>
      </c>
      <c r="G445" t="s">
        <v>74</v>
      </c>
      <c r="H445">
        <f t="shared" si="24"/>
        <v>35.909999999999997</v>
      </c>
      <c r="I445">
        <v>90</v>
      </c>
      <c r="J445" t="s">
        <v>21</v>
      </c>
      <c r="K445" t="s">
        <v>22</v>
      </c>
      <c r="L445" s="7">
        <f t="shared" si="26"/>
        <v>40451.208333333336</v>
      </c>
      <c r="M445">
        <v>1285822800</v>
      </c>
      <c r="N445" s="8">
        <f t="shared" si="27"/>
        <v>40470.208333333336</v>
      </c>
      <c r="O445">
        <v>1287464400</v>
      </c>
      <c r="P445" t="b">
        <v>0</v>
      </c>
      <c r="Q445" t="b">
        <v>0</v>
      </c>
      <c r="R445" t="str" cm="1">
        <f t="array" ref="R445:S445">_xlfn.TEXTSPLIT(T445, "/")</f>
        <v>theater</v>
      </c>
      <c r="S445" t="str">
        <v>plays</v>
      </c>
      <c r="T445" t="s">
        <v>33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5"/>
        <v>176</v>
      </c>
      <c r="G446" t="s">
        <v>20</v>
      </c>
      <c r="H446">
        <f t="shared" si="24"/>
        <v>36.950000000000003</v>
      </c>
      <c r="I446">
        <v>296</v>
      </c>
      <c r="J446" t="s">
        <v>21</v>
      </c>
      <c r="K446" t="s">
        <v>22</v>
      </c>
      <c r="L446" s="7">
        <f t="shared" si="26"/>
        <v>40748.208333333336</v>
      </c>
      <c r="M446">
        <v>1311483600</v>
      </c>
      <c r="N446" s="8">
        <f t="shared" si="27"/>
        <v>40750.208333333336</v>
      </c>
      <c r="O446">
        <v>1311656400</v>
      </c>
      <c r="P446" t="b">
        <v>0</v>
      </c>
      <c r="Q446" t="b">
        <v>1</v>
      </c>
      <c r="R446" t="str" cm="1">
        <f t="array" ref="R446:S446">_xlfn.TEXTSPLIT(T446, "/")</f>
        <v>music</v>
      </c>
      <c r="S446" t="str">
        <v>indie rock</v>
      </c>
      <c r="T446" t="s">
        <v>60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5"/>
        <v>511</v>
      </c>
      <c r="G447" t="s">
        <v>20</v>
      </c>
      <c r="H447">
        <f t="shared" si="24"/>
        <v>63.17</v>
      </c>
      <c r="I447">
        <v>170</v>
      </c>
      <c r="J447" t="s">
        <v>21</v>
      </c>
      <c r="K447" t="s">
        <v>22</v>
      </c>
      <c r="L447" s="7">
        <f t="shared" si="26"/>
        <v>40515.25</v>
      </c>
      <c r="M447">
        <v>1291356000</v>
      </c>
      <c r="N447" s="8">
        <f t="shared" si="27"/>
        <v>40536.25</v>
      </c>
      <c r="O447">
        <v>1293170400</v>
      </c>
      <c r="P447" t="b">
        <v>0</v>
      </c>
      <c r="Q447" t="b">
        <v>1</v>
      </c>
      <c r="R447" t="str" cm="1">
        <f t="array" ref="R447:S447">_xlfn.TEXTSPLIT(T447, "/")</f>
        <v>theater</v>
      </c>
      <c r="S447" t="str">
        <v>plays</v>
      </c>
      <c r="T447" t="s">
        <v>33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5"/>
        <v>82</v>
      </c>
      <c r="G448" t="s">
        <v>14</v>
      </c>
      <c r="H448">
        <f t="shared" si="24"/>
        <v>29.99</v>
      </c>
      <c r="I448">
        <v>186</v>
      </c>
      <c r="J448" t="s">
        <v>21</v>
      </c>
      <c r="K448" t="s">
        <v>22</v>
      </c>
      <c r="L448" s="7">
        <f t="shared" si="26"/>
        <v>41261.25</v>
      </c>
      <c r="M448">
        <v>1355810400</v>
      </c>
      <c r="N448" s="8">
        <f t="shared" si="27"/>
        <v>41263.25</v>
      </c>
      <c r="O448">
        <v>1355983200</v>
      </c>
      <c r="P448" t="b">
        <v>0</v>
      </c>
      <c r="Q448" t="b">
        <v>0</v>
      </c>
      <c r="R448" t="str" cm="1">
        <f t="array" ref="R448:S448">_xlfn.TEXTSPLIT(T448, "/")</f>
        <v>technology</v>
      </c>
      <c r="S448" t="str">
        <v>wearables</v>
      </c>
      <c r="T448" t="s">
        <v>65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5"/>
        <v>24</v>
      </c>
      <c r="G449" t="s">
        <v>74</v>
      </c>
      <c r="H449">
        <f t="shared" si="24"/>
        <v>86</v>
      </c>
      <c r="I449">
        <v>439</v>
      </c>
      <c r="J449" t="s">
        <v>40</v>
      </c>
      <c r="K449" t="s">
        <v>41</v>
      </c>
      <c r="L449" s="7">
        <f t="shared" si="26"/>
        <v>43088.25</v>
      </c>
      <c r="M449">
        <v>1513663200</v>
      </c>
      <c r="N449" s="8">
        <f t="shared" si="27"/>
        <v>43104.25</v>
      </c>
      <c r="O449">
        <v>1515045600</v>
      </c>
      <c r="P449" t="b">
        <v>0</v>
      </c>
      <c r="Q449" t="b">
        <v>0</v>
      </c>
      <c r="R449" t="str" cm="1">
        <f t="array" ref="R449:S449">_xlfn.TEXTSPLIT(T449, "/")</f>
        <v>film &amp; video</v>
      </c>
      <c r="S449" t="str">
        <v>television</v>
      </c>
      <c r="T449" t="s">
        <v>269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5"/>
        <v>50</v>
      </c>
      <c r="G450" t="s">
        <v>14</v>
      </c>
      <c r="H450">
        <f t="shared" ref="H450:H513" si="28">IFERROR(ROUND(E450/I450, 2), 0)</f>
        <v>75.010000000000005</v>
      </c>
      <c r="I450">
        <v>605</v>
      </c>
      <c r="J450" t="s">
        <v>21</v>
      </c>
      <c r="K450" t="s">
        <v>22</v>
      </c>
      <c r="L450" s="7">
        <f t="shared" si="26"/>
        <v>41378.208333333336</v>
      </c>
      <c r="M450">
        <v>1365915600</v>
      </c>
      <c r="N450" s="8">
        <f t="shared" si="27"/>
        <v>41380.208333333336</v>
      </c>
      <c r="O450">
        <v>1366088400</v>
      </c>
      <c r="P450" t="b">
        <v>0</v>
      </c>
      <c r="Q450" t="b">
        <v>1</v>
      </c>
      <c r="R450" t="str" cm="1">
        <f t="array" ref="R450:S450">_xlfn.TEXTSPLIT(T450, "/")</f>
        <v>games</v>
      </c>
      <c r="S450" t="str">
        <v>video games</v>
      </c>
      <c r="T450" t="s">
        <v>89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29">ROUND((E451/D451)*100,0)</f>
        <v>967</v>
      </c>
      <c r="G451" t="s">
        <v>20</v>
      </c>
      <c r="H451">
        <f t="shared" si="28"/>
        <v>101.2</v>
      </c>
      <c r="I451">
        <v>86</v>
      </c>
      <c r="J451" t="s">
        <v>36</v>
      </c>
      <c r="K451" t="s">
        <v>37</v>
      </c>
      <c r="L451" s="7">
        <f t="shared" ref="L451:L514" si="30">(((M451/60)/60)/24)+DATE(1970,1,1)</f>
        <v>43530.25</v>
      </c>
      <c r="M451">
        <v>1551852000</v>
      </c>
      <c r="N451" s="8">
        <f t="shared" ref="N451:N514" si="31">(((O451/60)/60)/24)+DATE(1970,1,1)</f>
        <v>43547.208333333328</v>
      </c>
      <c r="O451">
        <v>1553317200</v>
      </c>
      <c r="P451" t="b">
        <v>0</v>
      </c>
      <c r="Q451" t="b">
        <v>0</v>
      </c>
      <c r="R451" t="str" cm="1">
        <f t="array" ref="R451:S451">_xlfn.TEXTSPLIT(T451, "/")</f>
        <v>games</v>
      </c>
      <c r="S451" t="str">
        <v>video games</v>
      </c>
      <c r="T451" t="s">
        <v>89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9"/>
        <v>4</v>
      </c>
      <c r="G452" t="s">
        <v>14</v>
      </c>
      <c r="H452">
        <f t="shared" si="28"/>
        <v>4</v>
      </c>
      <c r="I452">
        <v>1</v>
      </c>
      <c r="J452" t="s">
        <v>15</v>
      </c>
      <c r="K452" t="s">
        <v>16</v>
      </c>
      <c r="L452" s="7">
        <f t="shared" si="30"/>
        <v>43394.208333333328</v>
      </c>
      <c r="M452">
        <v>1540098000</v>
      </c>
      <c r="N452" s="8">
        <f t="shared" si="31"/>
        <v>43417.25</v>
      </c>
      <c r="O452">
        <v>1542088800</v>
      </c>
      <c r="P452" t="b">
        <v>0</v>
      </c>
      <c r="Q452" t="b">
        <v>0</v>
      </c>
      <c r="R452" t="str" cm="1">
        <f t="array" ref="R452:S452">_xlfn.TEXTSPLIT(T452, "/")</f>
        <v>film &amp; video</v>
      </c>
      <c r="S452" t="str">
        <v>animation</v>
      </c>
      <c r="T452" t="s">
        <v>71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9"/>
        <v>123</v>
      </c>
      <c r="G453" t="s">
        <v>20</v>
      </c>
      <c r="H453">
        <f t="shared" si="28"/>
        <v>29</v>
      </c>
      <c r="I453">
        <v>6286</v>
      </c>
      <c r="J453" t="s">
        <v>21</v>
      </c>
      <c r="K453" t="s">
        <v>22</v>
      </c>
      <c r="L453" s="7">
        <f t="shared" si="30"/>
        <v>42935.208333333328</v>
      </c>
      <c r="M453">
        <v>1500440400</v>
      </c>
      <c r="N453" s="8">
        <f t="shared" si="31"/>
        <v>42966.208333333328</v>
      </c>
      <c r="O453">
        <v>1503118800</v>
      </c>
      <c r="P453" t="b">
        <v>0</v>
      </c>
      <c r="Q453" t="b">
        <v>0</v>
      </c>
      <c r="R453" t="str" cm="1">
        <f t="array" ref="R453:S453">_xlfn.TEXTSPLIT(T453, "/")</f>
        <v>music</v>
      </c>
      <c r="S453" t="str">
        <v>rock</v>
      </c>
      <c r="T453" t="s">
        <v>23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9"/>
        <v>63</v>
      </c>
      <c r="G454" t="s">
        <v>14</v>
      </c>
      <c r="H454">
        <f t="shared" si="28"/>
        <v>98.23</v>
      </c>
      <c r="I454">
        <v>31</v>
      </c>
      <c r="J454" t="s">
        <v>21</v>
      </c>
      <c r="K454" t="s">
        <v>22</v>
      </c>
      <c r="L454" s="7">
        <f t="shared" si="30"/>
        <v>40365.208333333336</v>
      </c>
      <c r="M454">
        <v>1278392400</v>
      </c>
      <c r="N454" s="8">
        <f t="shared" si="31"/>
        <v>40366.208333333336</v>
      </c>
      <c r="O454">
        <v>1278478800</v>
      </c>
      <c r="P454" t="b">
        <v>0</v>
      </c>
      <c r="Q454" t="b">
        <v>0</v>
      </c>
      <c r="R454" t="str" cm="1">
        <f t="array" ref="R454:S454">_xlfn.TEXTSPLIT(T454, "/")</f>
        <v>film &amp; video</v>
      </c>
      <c r="S454" t="str">
        <v>drama</v>
      </c>
      <c r="T454" t="s">
        <v>53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9"/>
        <v>56</v>
      </c>
      <c r="G455" t="s">
        <v>14</v>
      </c>
      <c r="H455">
        <f t="shared" si="28"/>
        <v>87</v>
      </c>
      <c r="I455">
        <v>1181</v>
      </c>
      <c r="J455" t="s">
        <v>21</v>
      </c>
      <c r="K455" t="s">
        <v>22</v>
      </c>
      <c r="L455" s="7">
        <f t="shared" si="30"/>
        <v>42705.25</v>
      </c>
      <c r="M455">
        <v>1480572000</v>
      </c>
      <c r="N455" s="8">
        <f t="shared" si="31"/>
        <v>42746.25</v>
      </c>
      <c r="O455">
        <v>1484114400</v>
      </c>
      <c r="P455" t="b">
        <v>0</v>
      </c>
      <c r="Q455" t="b">
        <v>0</v>
      </c>
      <c r="R455" t="str" cm="1">
        <f t="array" ref="R455:S455">_xlfn.TEXTSPLIT(T455, "/")</f>
        <v>film &amp; video</v>
      </c>
      <c r="S455" t="str">
        <v>science fiction</v>
      </c>
      <c r="T455" t="s">
        <v>474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9"/>
        <v>44</v>
      </c>
      <c r="G456" t="s">
        <v>14</v>
      </c>
      <c r="H456">
        <f t="shared" si="28"/>
        <v>45.21</v>
      </c>
      <c r="I456">
        <v>39</v>
      </c>
      <c r="J456" t="s">
        <v>21</v>
      </c>
      <c r="K456" t="s">
        <v>22</v>
      </c>
      <c r="L456" s="7">
        <f t="shared" si="30"/>
        <v>41568.208333333336</v>
      </c>
      <c r="M456">
        <v>1382331600</v>
      </c>
      <c r="N456" s="8">
        <f t="shared" si="31"/>
        <v>41604.25</v>
      </c>
      <c r="O456">
        <v>1385445600</v>
      </c>
      <c r="P456" t="b">
        <v>0</v>
      </c>
      <c r="Q456" t="b">
        <v>1</v>
      </c>
      <c r="R456" t="str" cm="1">
        <f t="array" ref="R456:S456">_xlfn.TEXTSPLIT(T456, "/")</f>
        <v>film &amp; video</v>
      </c>
      <c r="S456" t="str">
        <v>drama</v>
      </c>
      <c r="T456" t="s">
        <v>53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9"/>
        <v>118</v>
      </c>
      <c r="G457" t="s">
        <v>20</v>
      </c>
      <c r="H457">
        <f t="shared" si="28"/>
        <v>37</v>
      </c>
      <c r="I457">
        <v>3727</v>
      </c>
      <c r="J457" t="s">
        <v>21</v>
      </c>
      <c r="K457" t="s">
        <v>22</v>
      </c>
      <c r="L457" s="7">
        <f t="shared" si="30"/>
        <v>40809.208333333336</v>
      </c>
      <c r="M457">
        <v>1316754000</v>
      </c>
      <c r="N457" s="8">
        <f t="shared" si="31"/>
        <v>40832.208333333336</v>
      </c>
      <c r="O457">
        <v>1318741200</v>
      </c>
      <c r="P457" t="b">
        <v>0</v>
      </c>
      <c r="Q457" t="b">
        <v>0</v>
      </c>
      <c r="R457" t="str" cm="1">
        <f t="array" ref="R457:S457">_xlfn.TEXTSPLIT(T457, "/")</f>
        <v>theater</v>
      </c>
      <c r="S457" t="str">
        <v>plays</v>
      </c>
      <c r="T457" t="s">
        <v>33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9"/>
        <v>104</v>
      </c>
      <c r="G458" t="s">
        <v>20</v>
      </c>
      <c r="H458">
        <f t="shared" si="28"/>
        <v>94.98</v>
      </c>
      <c r="I458">
        <v>1605</v>
      </c>
      <c r="J458" t="s">
        <v>21</v>
      </c>
      <c r="K458" t="s">
        <v>22</v>
      </c>
      <c r="L458" s="7">
        <f t="shared" si="30"/>
        <v>43141.25</v>
      </c>
      <c r="M458">
        <v>1518242400</v>
      </c>
      <c r="N458" s="8">
        <f t="shared" si="31"/>
        <v>43141.25</v>
      </c>
      <c r="O458">
        <v>1518242400</v>
      </c>
      <c r="P458" t="b">
        <v>0</v>
      </c>
      <c r="Q458" t="b">
        <v>1</v>
      </c>
      <c r="R458" t="str" cm="1">
        <f t="array" ref="R458:S458">_xlfn.TEXTSPLIT(T458, "/")</f>
        <v>music</v>
      </c>
      <c r="S458" t="str">
        <v>indie rock</v>
      </c>
      <c r="T458" t="s">
        <v>60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9"/>
        <v>27</v>
      </c>
      <c r="G459" t="s">
        <v>14</v>
      </c>
      <c r="H459">
        <f t="shared" si="28"/>
        <v>28.96</v>
      </c>
      <c r="I459">
        <v>46</v>
      </c>
      <c r="J459" t="s">
        <v>21</v>
      </c>
      <c r="K459" t="s">
        <v>22</v>
      </c>
      <c r="L459" s="7">
        <f t="shared" si="30"/>
        <v>42657.208333333328</v>
      </c>
      <c r="M459">
        <v>1476421200</v>
      </c>
      <c r="N459" s="8">
        <f t="shared" si="31"/>
        <v>42659.208333333328</v>
      </c>
      <c r="O459">
        <v>1476594000</v>
      </c>
      <c r="P459" t="b">
        <v>0</v>
      </c>
      <c r="Q459" t="b">
        <v>0</v>
      </c>
      <c r="R459" t="str" cm="1">
        <f t="array" ref="R459:S459">_xlfn.TEXTSPLIT(T459, "/")</f>
        <v>theater</v>
      </c>
      <c r="S459" t="str">
        <v>plays</v>
      </c>
      <c r="T459" t="s">
        <v>33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9"/>
        <v>351</v>
      </c>
      <c r="G460" t="s">
        <v>20</v>
      </c>
      <c r="H460">
        <f t="shared" si="28"/>
        <v>55.99</v>
      </c>
      <c r="I460">
        <v>2120</v>
      </c>
      <c r="J460" t="s">
        <v>21</v>
      </c>
      <c r="K460" t="s">
        <v>22</v>
      </c>
      <c r="L460" s="7">
        <f t="shared" si="30"/>
        <v>40265.208333333336</v>
      </c>
      <c r="M460">
        <v>1269752400</v>
      </c>
      <c r="N460" s="8">
        <f t="shared" si="31"/>
        <v>40309.208333333336</v>
      </c>
      <c r="O460">
        <v>1273554000</v>
      </c>
      <c r="P460" t="b">
        <v>0</v>
      </c>
      <c r="Q460" t="b">
        <v>0</v>
      </c>
      <c r="R460" t="str" cm="1">
        <f t="array" ref="R460:S460">_xlfn.TEXTSPLIT(T460, "/")</f>
        <v>theater</v>
      </c>
      <c r="S460" t="str">
        <v>plays</v>
      </c>
      <c r="T460" t="s">
        <v>33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9"/>
        <v>90</v>
      </c>
      <c r="G461" t="s">
        <v>14</v>
      </c>
      <c r="H461">
        <f t="shared" si="28"/>
        <v>54.04</v>
      </c>
      <c r="I461">
        <v>105</v>
      </c>
      <c r="J461" t="s">
        <v>21</v>
      </c>
      <c r="K461" t="s">
        <v>22</v>
      </c>
      <c r="L461" s="7">
        <f t="shared" si="30"/>
        <v>42001.25</v>
      </c>
      <c r="M461">
        <v>1419746400</v>
      </c>
      <c r="N461" s="8">
        <f t="shared" si="31"/>
        <v>42026.25</v>
      </c>
      <c r="O461">
        <v>1421906400</v>
      </c>
      <c r="P461" t="b">
        <v>0</v>
      </c>
      <c r="Q461" t="b">
        <v>0</v>
      </c>
      <c r="R461" t="str" cm="1">
        <f t="array" ref="R461:S461">_xlfn.TEXTSPLIT(T461, "/")</f>
        <v>film &amp; video</v>
      </c>
      <c r="S461" t="str">
        <v>documentary</v>
      </c>
      <c r="T461" t="s">
        <v>42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9"/>
        <v>172</v>
      </c>
      <c r="G462" t="s">
        <v>20</v>
      </c>
      <c r="H462">
        <f t="shared" si="28"/>
        <v>82.38</v>
      </c>
      <c r="I462">
        <v>50</v>
      </c>
      <c r="J462" t="s">
        <v>21</v>
      </c>
      <c r="K462" t="s">
        <v>22</v>
      </c>
      <c r="L462" s="7">
        <f t="shared" si="30"/>
        <v>40399.208333333336</v>
      </c>
      <c r="M462">
        <v>1281330000</v>
      </c>
      <c r="N462" s="8">
        <f t="shared" si="31"/>
        <v>40402.208333333336</v>
      </c>
      <c r="O462">
        <v>1281589200</v>
      </c>
      <c r="P462" t="b">
        <v>0</v>
      </c>
      <c r="Q462" t="b">
        <v>0</v>
      </c>
      <c r="R462" t="str" cm="1">
        <f t="array" ref="R462:S462">_xlfn.TEXTSPLIT(T462, "/")</f>
        <v>theater</v>
      </c>
      <c r="S462" t="str">
        <v>plays</v>
      </c>
      <c r="T462" t="s">
        <v>33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9"/>
        <v>141</v>
      </c>
      <c r="G463" t="s">
        <v>20</v>
      </c>
      <c r="H463">
        <f t="shared" si="28"/>
        <v>67</v>
      </c>
      <c r="I463">
        <v>2080</v>
      </c>
      <c r="J463" t="s">
        <v>21</v>
      </c>
      <c r="K463" t="s">
        <v>22</v>
      </c>
      <c r="L463" s="7">
        <f t="shared" si="30"/>
        <v>41757.208333333336</v>
      </c>
      <c r="M463">
        <v>1398661200</v>
      </c>
      <c r="N463" s="8">
        <f t="shared" si="31"/>
        <v>41777.208333333336</v>
      </c>
      <c r="O463">
        <v>1400389200</v>
      </c>
      <c r="P463" t="b">
        <v>0</v>
      </c>
      <c r="Q463" t="b">
        <v>0</v>
      </c>
      <c r="R463" t="str" cm="1">
        <f t="array" ref="R463:S463">_xlfn.TEXTSPLIT(T463, "/")</f>
        <v>film &amp; video</v>
      </c>
      <c r="S463" t="str">
        <v>drama</v>
      </c>
      <c r="T463" t="s">
        <v>53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9"/>
        <v>31</v>
      </c>
      <c r="G464" t="s">
        <v>14</v>
      </c>
      <c r="H464">
        <f t="shared" si="28"/>
        <v>107.91</v>
      </c>
      <c r="I464">
        <v>535</v>
      </c>
      <c r="J464" t="s">
        <v>21</v>
      </c>
      <c r="K464" t="s">
        <v>22</v>
      </c>
      <c r="L464" s="7">
        <f t="shared" si="30"/>
        <v>41304.25</v>
      </c>
      <c r="M464">
        <v>1359525600</v>
      </c>
      <c r="N464" s="8">
        <f t="shared" si="31"/>
        <v>41342.25</v>
      </c>
      <c r="O464">
        <v>1362808800</v>
      </c>
      <c r="P464" t="b">
        <v>0</v>
      </c>
      <c r="Q464" t="b">
        <v>0</v>
      </c>
      <c r="R464" t="str" cm="1">
        <f t="array" ref="R464:S464">_xlfn.TEXTSPLIT(T464, "/")</f>
        <v>games</v>
      </c>
      <c r="S464" t="str">
        <v>mobile games</v>
      </c>
      <c r="T464" t="s">
        <v>292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9"/>
        <v>108</v>
      </c>
      <c r="G465" t="s">
        <v>20</v>
      </c>
      <c r="H465">
        <f t="shared" si="28"/>
        <v>69.010000000000005</v>
      </c>
      <c r="I465">
        <v>2105</v>
      </c>
      <c r="J465" t="s">
        <v>21</v>
      </c>
      <c r="K465" t="s">
        <v>22</v>
      </c>
      <c r="L465" s="7">
        <f t="shared" si="30"/>
        <v>41639.25</v>
      </c>
      <c r="M465">
        <v>1388469600</v>
      </c>
      <c r="N465" s="8">
        <f t="shared" si="31"/>
        <v>41643.25</v>
      </c>
      <c r="O465">
        <v>1388815200</v>
      </c>
      <c r="P465" t="b">
        <v>0</v>
      </c>
      <c r="Q465" t="b">
        <v>0</v>
      </c>
      <c r="R465" t="str" cm="1">
        <f t="array" ref="R465:S465">_xlfn.TEXTSPLIT(T465, "/")</f>
        <v>film &amp; video</v>
      </c>
      <c r="S465" t="str">
        <v>animation</v>
      </c>
      <c r="T465" t="s">
        <v>71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9"/>
        <v>133</v>
      </c>
      <c r="G466" t="s">
        <v>20</v>
      </c>
      <c r="H466">
        <f t="shared" si="28"/>
        <v>39.01</v>
      </c>
      <c r="I466">
        <v>2436</v>
      </c>
      <c r="J466" t="s">
        <v>21</v>
      </c>
      <c r="K466" t="s">
        <v>22</v>
      </c>
      <c r="L466" s="7">
        <f t="shared" si="30"/>
        <v>43142.25</v>
      </c>
      <c r="M466">
        <v>1518328800</v>
      </c>
      <c r="N466" s="8">
        <f t="shared" si="31"/>
        <v>43156.25</v>
      </c>
      <c r="O466">
        <v>1519538400</v>
      </c>
      <c r="P466" t="b">
        <v>0</v>
      </c>
      <c r="Q466" t="b">
        <v>0</v>
      </c>
      <c r="R466" t="str" cm="1">
        <f t="array" ref="R466:S466">_xlfn.TEXTSPLIT(T466, "/")</f>
        <v>theater</v>
      </c>
      <c r="S466" t="str">
        <v>plays</v>
      </c>
      <c r="T466" t="s">
        <v>33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9"/>
        <v>188</v>
      </c>
      <c r="G467" t="s">
        <v>20</v>
      </c>
      <c r="H467">
        <f t="shared" si="28"/>
        <v>110.36</v>
      </c>
      <c r="I467">
        <v>80</v>
      </c>
      <c r="J467" t="s">
        <v>21</v>
      </c>
      <c r="K467" t="s">
        <v>22</v>
      </c>
      <c r="L467" s="7">
        <f t="shared" si="30"/>
        <v>43127.25</v>
      </c>
      <c r="M467">
        <v>1517032800</v>
      </c>
      <c r="N467" s="8">
        <f t="shared" si="31"/>
        <v>43136.25</v>
      </c>
      <c r="O467">
        <v>1517810400</v>
      </c>
      <c r="P467" t="b">
        <v>0</v>
      </c>
      <c r="Q467" t="b">
        <v>0</v>
      </c>
      <c r="R467" t="str" cm="1">
        <f t="array" ref="R467:S467">_xlfn.TEXTSPLIT(T467, "/")</f>
        <v>publishing</v>
      </c>
      <c r="S467" t="str">
        <v>translations</v>
      </c>
      <c r="T467" t="s">
        <v>206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9"/>
        <v>332</v>
      </c>
      <c r="G468" t="s">
        <v>20</v>
      </c>
      <c r="H468">
        <f t="shared" si="28"/>
        <v>94.86</v>
      </c>
      <c r="I468">
        <v>42</v>
      </c>
      <c r="J468" t="s">
        <v>21</v>
      </c>
      <c r="K468" t="s">
        <v>22</v>
      </c>
      <c r="L468" s="7">
        <f t="shared" si="30"/>
        <v>41409.208333333336</v>
      </c>
      <c r="M468">
        <v>1368594000</v>
      </c>
      <c r="N468" s="8">
        <f t="shared" si="31"/>
        <v>41432.208333333336</v>
      </c>
      <c r="O468">
        <v>1370581200</v>
      </c>
      <c r="P468" t="b">
        <v>0</v>
      </c>
      <c r="Q468" t="b">
        <v>1</v>
      </c>
      <c r="R468" t="str" cm="1">
        <f t="array" ref="R468:S468">_xlfn.TEXTSPLIT(T468, "/")</f>
        <v>technology</v>
      </c>
      <c r="S468" t="str">
        <v>wearables</v>
      </c>
      <c r="T468" t="s">
        <v>65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9"/>
        <v>575</v>
      </c>
      <c r="G469" t="s">
        <v>20</v>
      </c>
      <c r="H469">
        <f t="shared" si="28"/>
        <v>57.94</v>
      </c>
      <c r="I469">
        <v>139</v>
      </c>
      <c r="J469" t="s">
        <v>15</v>
      </c>
      <c r="K469" t="s">
        <v>16</v>
      </c>
      <c r="L469" s="7">
        <f t="shared" si="30"/>
        <v>42331.25</v>
      </c>
      <c r="M469">
        <v>1448258400</v>
      </c>
      <c r="N469" s="8">
        <f t="shared" si="31"/>
        <v>42338.25</v>
      </c>
      <c r="O469">
        <v>1448863200</v>
      </c>
      <c r="P469" t="b">
        <v>0</v>
      </c>
      <c r="Q469" t="b">
        <v>1</v>
      </c>
      <c r="R469" t="str" cm="1">
        <f t="array" ref="R469:S469">_xlfn.TEXTSPLIT(T469, "/")</f>
        <v>technology</v>
      </c>
      <c r="S469" t="str">
        <v>web</v>
      </c>
      <c r="T469" t="s">
        <v>28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9"/>
        <v>41</v>
      </c>
      <c r="G470" t="s">
        <v>14</v>
      </c>
      <c r="H470">
        <f t="shared" si="28"/>
        <v>101.25</v>
      </c>
      <c r="I470">
        <v>16</v>
      </c>
      <c r="J470" t="s">
        <v>21</v>
      </c>
      <c r="K470" t="s">
        <v>22</v>
      </c>
      <c r="L470" s="7">
        <f t="shared" si="30"/>
        <v>43569.208333333328</v>
      </c>
      <c r="M470">
        <v>1555218000</v>
      </c>
      <c r="N470" s="8">
        <f t="shared" si="31"/>
        <v>43585.208333333328</v>
      </c>
      <c r="O470">
        <v>1556600400</v>
      </c>
      <c r="P470" t="b">
        <v>0</v>
      </c>
      <c r="Q470" t="b">
        <v>0</v>
      </c>
      <c r="R470" t="str" cm="1">
        <f t="array" ref="R470:S470">_xlfn.TEXTSPLIT(T470, "/")</f>
        <v>theater</v>
      </c>
      <c r="S470" t="str">
        <v>plays</v>
      </c>
      <c r="T470" t="s">
        <v>33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9"/>
        <v>184</v>
      </c>
      <c r="G471" t="s">
        <v>20</v>
      </c>
      <c r="H471">
        <f t="shared" si="28"/>
        <v>64.959999999999994</v>
      </c>
      <c r="I471">
        <v>159</v>
      </c>
      <c r="J471" t="s">
        <v>21</v>
      </c>
      <c r="K471" t="s">
        <v>22</v>
      </c>
      <c r="L471" s="7">
        <f t="shared" si="30"/>
        <v>42142.208333333328</v>
      </c>
      <c r="M471">
        <v>1431925200</v>
      </c>
      <c r="N471" s="8">
        <f t="shared" si="31"/>
        <v>42144.208333333328</v>
      </c>
      <c r="O471">
        <v>1432098000</v>
      </c>
      <c r="P471" t="b">
        <v>0</v>
      </c>
      <c r="Q471" t="b">
        <v>0</v>
      </c>
      <c r="R471" t="str" cm="1">
        <f t="array" ref="R471:S471">_xlfn.TEXTSPLIT(T471, "/")</f>
        <v>film &amp; video</v>
      </c>
      <c r="S471" t="str">
        <v>drama</v>
      </c>
      <c r="T471" t="s">
        <v>53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9"/>
        <v>286</v>
      </c>
      <c r="G472" t="s">
        <v>20</v>
      </c>
      <c r="H472">
        <f t="shared" si="28"/>
        <v>27.01</v>
      </c>
      <c r="I472">
        <v>381</v>
      </c>
      <c r="J472" t="s">
        <v>21</v>
      </c>
      <c r="K472" t="s">
        <v>22</v>
      </c>
      <c r="L472" s="7">
        <f t="shared" si="30"/>
        <v>42716.25</v>
      </c>
      <c r="M472">
        <v>1481522400</v>
      </c>
      <c r="N472" s="8">
        <f t="shared" si="31"/>
        <v>42723.25</v>
      </c>
      <c r="O472">
        <v>1482127200</v>
      </c>
      <c r="P472" t="b">
        <v>0</v>
      </c>
      <c r="Q472" t="b">
        <v>0</v>
      </c>
      <c r="R472" t="str" cm="1">
        <f t="array" ref="R472:S472">_xlfn.TEXTSPLIT(T472, "/")</f>
        <v>technology</v>
      </c>
      <c r="S472" t="str">
        <v>wearables</v>
      </c>
      <c r="T472" t="s">
        <v>65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9"/>
        <v>319</v>
      </c>
      <c r="G473" t="s">
        <v>20</v>
      </c>
      <c r="H473">
        <f t="shared" si="28"/>
        <v>50.97</v>
      </c>
      <c r="I473">
        <v>194</v>
      </c>
      <c r="J473" t="s">
        <v>40</v>
      </c>
      <c r="K473" t="s">
        <v>41</v>
      </c>
      <c r="L473" s="7">
        <f t="shared" si="30"/>
        <v>41031.208333333336</v>
      </c>
      <c r="M473">
        <v>1335934800</v>
      </c>
      <c r="N473" s="8">
        <f t="shared" si="31"/>
        <v>41031.208333333336</v>
      </c>
      <c r="O473">
        <v>1335934800</v>
      </c>
      <c r="P473" t="b">
        <v>0</v>
      </c>
      <c r="Q473" t="b">
        <v>1</v>
      </c>
      <c r="R473" t="str" cm="1">
        <f t="array" ref="R473:S473">_xlfn.TEXTSPLIT(T473, "/")</f>
        <v>food</v>
      </c>
      <c r="S473" t="str">
        <v>food trucks</v>
      </c>
      <c r="T473" t="s">
        <v>17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9"/>
        <v>39</v>
      </c>
      <c r="G474" t="s">
        <v>14</v>
      </c>
      <c r="H474">
        <f t="shared" si="28"/>
        <v>104.94</v>
      </c>
      <c r="I474">
        <v>575</v>
      </c>
      <c r="J474" t="s">
        <v>21</v>
      </c>
      <c r="K474" t="s">
        <v>22</v>
      </c>
      <c r="L474" s="7">
        <f t="shared" si="30"/>
        <v>43535.208333333328</v>
      </c>
      <c r="M474">
        <v>1552280400</v>
      </c>
      <c r="N474" s="8">
        <f t="shared" si="31"/>
        <v>43589.208333333328</v>
      </c>
      <c r="O474">
        <v>1556946000</v>
      </c>
      <c r="P474" t="b">
        <v>0</v>
      </c>
      <c r="Q474" t="b">
        <v>0</v>
      </c>
      <c r="R474" t="str" cm="1">
        <f t="array" ref="R474:S474">_xlfn.TEXTSPLIT(T474, "/")</f>
        <v>music</v>
      </c>
      <c r="S474" t="str">
        <v>rock</v>
      </c>
      <c r="T474" t="s">
        <v>23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9"/>
        <v>178</v>
      </c>
      <c r="G475" t="s">
        <v>20</v>
      </c>
      <c r="H475">
        <f t="shared" si="28"/>
        <v>84.03</v>
      </c>
      <c r="I475">
        <v>106</v>
      </c>
      <c r="J475" t="s">
        <v>21</v>
      </c>
      <c r="K475" t="s">
        <v>22</v>
      </c>
      <c r="L475" s="7">
        <f t="shared" si="30"/>
        <v>43277.208333333328</v>
      </c>
      <c r="M475">
        <v>1529989200</v>
      </c>
      <c r="N475" s="8">
        <f t="shared" si="31"/>
        <v>43278.208333333328</v>
      </c>
      <c r="O475">
        <v>1530075600</v>
      </c>
      <c r="P475" t="b">
        <v>0</v>
      </c>
      <c r="Q475" t="b">
        <v>0</v>
      </c>
      <c r="R475" t="str" cm="1">
        <f t="array" ref="R475:S475">_xlfn.TEXTSPLIT(T475, "/")</f>
        <v>music</v>
      </c>
      <c r="S475" t="str">
        <v>electric music</v>
      </c>
      <c r="T475" t="s">
        <v>50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9"/>
        <v>365</v>
      </c>
      <c r="G476" t="s">
        <v>20</v>
      </c>
      <c r="H476">
        <f t="shared" si="28"/>
        <v>102.86</v>
      </c>
      <c r="I476">
        <v>142</v>
      </c>
      <c r="J476" t="s">
        <v>21</v>
      </c>
      <c r="K476" t="s">
        <v>22</v>
      </c>
      <c r="L476" s="7">
        <f t="shared" si="30"/>
        <v>41989.25</v>
      </c>
      <c r="M476">
        <v>1418709600</v>
      </c>
      <c r="N476" s="8">
        <f t="shared" si="31"/>
        <v>41990.25</v>
      </c>
      <c r="O476">
        <v>1418796000</v>
      </c>
      <c r="P476" t="b">
        <v>0</v>
      </c>
      <c r="Q476" t="b">
        <v>0</v>
      </c>
      <c r="R476" t="str" cm="1">
        <f t="array" ref="R476:S476">_xlfn.TEXTSPLIT(T476, "/")</f>
        <v>film &amp; video</v>
      </c>
      <c r="S476" t="str">
        <v>television</v>
      </c>
      <c r="T476" t="s">
        <v>269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9"/>
        <v>114</v>
      </c>
      <c r="G477" t="s">
        <v>20</v>
      </c>
      <c r="H477">
        <f t="shared" si="28"/>
        <v>39.96</v>
      </c>
      <c r="I477">
        <v>211</v>
      </c>
      <c r="J477" t="s">
        <v>21</v>
      </c>
      <c r="K477" t="s">
        <v>22</v>
      </c>
      <c r="L477" s="7">
        <f t="shared" si="30"/>
        <v>41450.208333333336</v>
      </c>
      <c r="M477">
        <v>1372136400</v>
      </c>
      <c r="N477" s="8">
        <f t="shared" si="31"/>
        <v>41454.208333333336</v>
      </c>
      <c r="O477">
        <v>1372482000</v>
      </c>
      <c r="P477" t="b">
        <v>0</v>
      </c>
      <c r="Q477" t="b">
        <v>1</v>
      </c>
      <c r="R477" t="str" cm="1">
        <f t="array" ref="R477:S477">_xlfn.TEXTSPLIT(T477, "/")</f>
        <v>publishing</v>
      </c>
      <c r="S477" t="str">
        <v>translations</v>
      </c>
      <c r="T477" t="s">
        <v>206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9"/>
        <v>30</v>
      </c>
      <c r="G478" t="s">
        <v>14</v>
      </c>
      <c r="H478">
        <f t="shared" si="28"/>
        <v>51</v>
      </c>
      <c r="I478">
        <v>1120</v>
      </c>
      <c r="J478" t="s">
        <v>21</v>
      </c>
      <c r="K478" t="s">
        <v>22</v>
      </c>
      <c r="L478" s="7">
        <f t="shared" si="30"/>
        <v>43322.208333333328</v>
      </c>
      <c r="M478">
        <v>1533877200</v>
      </c>
      <c r="N478" s="8">
        <f t="shared" si="31"/>
        <v>43328.208333333328</v>
      </c>
      <c r="O478">
        <v>1534395600</v>
      </c>
      <c r="P478" t="b">
        <v>0</v>
      </c>
      <c r="Q478" t="b">
        <v>0</v>
      </c>
      <c r="R478" t="str" cm="1">
        <f t="array" ref="R478:S478">_xlfn.TEXTSPLIT(T478, "/")</f>
        <v>publishing</v>
      </c>
      <c r="S478" t="str">
        <v>fiction</v>
      </c>
      <c r="T478" t="s">
        <v>119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9"/>
        <v>54</v>
      </c>
      <c r="G479" t="s">
        <v>14</v>
      </c>
      <c r="H479">
        <f t="shared" si="28"/>
        <v>40.82</v>
      </c>
      <c r="I479">
        <v>113</v>
      </c>
      <c r="J479" t="s">
        <v>21</v>
      </c>
      <c r="K479" t="s">
        <v>22</v>
      </c>
      <c r="L479" s="7">
        <f t="shared" si="30"/>
        <v>40720.208333333336</v>
      </c>
      <c r="M479">
        <v>1309064400</v>
      </c>
      <c r="N479" s="8">
        <f t="shared" si="31"/>
        <v>40747.208333333336</v>
      </c>
      <c r="O479">
        <v>1311397200</v>
      </c>
      <c r="P479" t="b">
        <v>0</v>
      </c>
      <c r="Q479" t="b">
        <v>0</v>
      </c>
      <c r="R479" t="str" cm="1">
        <f t="array" ref="R479:S479">_xlfn.TEXTSPLIT(T479, "/")</f>
        <v>film &amp; video</v>
      </c>
      <c r="S479" t="str">
        <v>science fiction</v>
      </c>
      <c r="T479" t="s">
        <v>474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9"/>
        <v>236</v>
      </c>
      <c r="G480" t="s">
        <v>20</v>
      </c>
      <c r="H480">
        <f t="shared" si="28"/>
        <v>59</v>
      </c>
      <c r="I480">
        <v>2756</v>
      </c>
      <c r="J480" t="s">
        <v>21</v>
      </c>
      <c r="K480" t="s">
        <v>22</v>
      </c>
      <c r="L480" s="7">
        <f t="shared" si="30"/>
        <v>42072.208333333328</v>
      </c>
      <c r="M480">
        <v>1425877200</v>
      </c>
      <c r="N480" s="8">
        <f t="shared" si="31"/>
        <v>42084.208333333328</v>
      </c>
      <c r="O480">
        <v>1426914000</v>
      </c>
      <c r="P480" t="b">
        <v>0</v>
      </c>
      <c r="Q480" t="b">
        <v>0</v>
      </c>
      <c r="R480" t="str" cm="1">
        <f t="array" ref="R480:S480">_xlfn.TEXTSPLIT(T480, "/")</f>
        <v>technology</v>
      </c>
      <c r="S480" t="str">
        <v>wearables</v>
      </c>
      <c r="T480" t="s">
        <v>65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9"/>
        <v>513</v>
      </c>
      <c r="G481" t="s">
        <v>20</v>
      </c>
      <c r="H481">
        <f t="shared" si="28"/>
        <v>71.16</v>
      </c>
      <c r="I481">
        <v>173</v>
      </c>
      <c r="J481" t="s">
        <v>40</v>
      </c>
      <c r="K481" t="s">
        <v>41</v>
      </c>
      <c r="L481" s="7">
        <f t="shared" si="30"/>
        <v>42945.208333333328</v>
      </c>
      <c r="M481">
        <v>1501304400</v>
      </c>
      <c r="N481" s="8">
        <f t="shared" si="31"/>
        <v>42947.208333333328</v>
      </c>
      <c r="O481">
        <v>1501477200</v>
      </c>
      <c r="P481" t="b">
        <v>0</v>
      </c>
      <c r="Q481" t="b">
        <v>0</v>
      </c>
      <c r="R481" t="str" cm="1">
        <f t="array" ref="R481:S481">_xlfn.TEXTSPLIT(T481, "/")</f>
        <v>food</v>
      </c>
      <c r="S481" t="str">
        <v>food trucks</v>
      </c>
      <c r="T481" t="s">
        <v>17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9"/>
        <v>101</v>
      </c>
      <c r="G482" t="s">
        <v>20</v>
      </c>
      <c r="H482">
        <f t="shared" si="28"/>
        <v>99.49</v>
      </c>
      <c r="I482">
        <v>87</v>
      </c>
      <c r="J482" t="s">
        <v>21</v>
      </c>
      <c r="K482" t="s">
        <v>22</v>
      </c>
      <c r="L482" s="7">
        <f t="shared" si="30"/>
        <v>40248.25</v>
      </c>
      <c r="M482">
        <v>1268287200</v>
      </c>
      <c r="N482" s="8">
        <f t="shared" si="31"/>
        <v>40257.208333333336</v>
      </c>
      <c r="O482">
        <v>1269061200</v>
      </c>
      <c r="P482" t="b">
        <v>0</v>
      </c>
      <c r="Q482" t="b">
        <v>1</v>
      </c>
      <c r="R482" t="str" cm="1">
        <f t="array" ref="R482:S482">_xlfn.TEXTSPLIT(T482, "/")</f>
        <v>photography</v>
      </c>
      <c r="S482" t="str">
        <v>photography books</v>
      </c>
      <c r="T482" t="s">
        <v>122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9"/>
        <v>81</v>
      </c>
      <c r="G483" t="s">
        <v>14</v>
      </c>
      <c r="H483">
        <f t="shared" si="28"/>
        <v>103.99</v>
      </c>
      <c r="I483">
        <v>1538</v>
      </c>
      <c r="J483" t="s">
        <v>21</v>
      </c>
      <c r="K483" t="s">
        <v>22</v>
      </c>
      <c r="L483" s="7">
        <f t="shared" si="30"/>
        <v>41913.208333333336</v>
      </c>
      <c r="M483">
        <v>1412139600</v>
      </c>
      <c r="N483" s="8">
        <f t="shared" si="31"/>
        <v>41955.25</v>
      </c>
      <c r="O483">
        <v>1415772000</v>
      </c>
      <c r="P483" t="b">
        <v>0</v>
      </c>
      <c r="Q483" t="b">
        <v>1</v>
      </c>
      <c r="R483" t="str" cm="1">
        <f t="array" ref="R483:S483">_xlfn.TEXTSPLIT(T483, "/")</f>
        <v>theater</v>
      </c>
      <c r="S483" t="str">
        <v>plays</v>
      </c>
      <c r="T483" t="s">
        <v>33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9"/>
        <v>16</v>
      </c>
      <c r="G484" t="s">
        <v>14</v>
      </c>
      <c r="H484">
        <f t="shared" si="28"/>
        <v>76.56</v>
      </c>
      <c r="I484">
        <v>9</v>
      </c>
      <c r="J484" t="s">
        <v>21</v>
      </c>
      <c r="K484" t="s">
        <v>22</v>
      </c>
      <c r="L484" s="7">
        <f t="shared" si="30"/>
        <v>40963.25</v>
      </c>
      <c r="M484">
        <v>1330063200</v>
      </c>
      <c r="N484" s="8">
        <f t="shared" si="31"/>
        <v>40974.25</v>
      </c>
      <c r="O484">
        <v>1331013600</v>
      </c>
      <c r="P484" t="b">
        <v>0</v>
      </c>
      <c r="Q484" t="b">
        <v>1</v>
      </c>
      <c r="R484" t="str" cm="1">
        <f t="array" ref="R484:S484">_xlfn.TEXTSPLIT(T484, "/")</f>
        <v>publishing</v>
      </c>
      <c r="S484" t="str">
        <v>fiction</v>
      </c>
      <c r="T484" t="s">
        <v>119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9"/>
        <v>53</v>
      </c>
      <c r="G485" t="s">
        <v>14</v>
      </c>
      <c r="H485">
        <f t="shared" si="28"/>
        <v>87.07</v>
      </c>
      <c r="I485">
        <v>554</v>
      </c>
      <c r="J485" t="s">
        <v>21</v>
      </c>
      <c r="K485" t="s">
        <v>22</v>
      </c>
      <c r="L485" s="7">
        <f t="shared" si="30"/>
        <v>43811.25</v>
      </c>
      <c r="M485">
        <v>1576130400</v>
      </c>
      <c r="N485" s="8">
        <f t="shared" si="31"/>
        <v>43818.25</v>
      </c>
      <c r="O485">
        <v>1576735200</v>
      </c>
      <c r="P485" t="b">
        <v>0</v>
      </c>
      <c r="Q485" t="b">
        <v>0</v>
      </c>
      <c r="R485" t="str" cm="1">
        <f t="array" ref="R485:S485">_xlfn.TEXTSPLIT(T485, "/")</f>
        <v>theater</v>
      </c>
      <c r="S485" t="str">
        <v>plays</v>
      </c>
      <c r="T485" t="s">
        <v>33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9"/>
        <v>260</v>
      </c>
      <c r="G486" t="s">
        <v>20</v>
      </c>
      <c r="H486">
        <f t="shared" si="28"/>
        <v>49</v>
      </c>
      <c r="I486">
        <v>1572</v>
      </c>
      <c r="J486" t="s">
        <v>40</v>
      </c>
      <c r="K486" t="s">
        <v>41</v>
      </c>
      <c r="L486" s="7">
        <f t="shared" si="30"/>
        <v>41855.208333333336</v>
      </c>
      <c r="M486">
        <v>1407128400</v>
      </c>
      <c r="N486" s="8">
        <f t="shared" si="31"/>
        <v>41904.208333333336</v>
      </c>
      <c r="O486">
        <v>1411362000</v>
      </c>
      <c r="P486" t="b">
        <v>0</v>
      </c>
      <c r="Q486" t="b">
        <v>1</v>
      </c>
      <c r="R486" t="str" cm="1">
        <f t="array" ref="R486:S486">_xlfn.TEXTSPLIT(T486, "/")</f>
        <v>food</v>
      </c>
      <c r="S486" t="str">
        <v>food trucks</v>
      </c>
      <c r="T486" t="s">
        <v>17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9"/>
        <v>31</v>
      </c>
      <c r="G487" t="s">
        <v>14</v>
      </c>
      <c r="H487">
        <f t="shared" si="28"/>
        <v>42.97</v>
      </c>
      <c r="I487">
        <v>648</v>
      </c>
      <c r="J487" t="s">
        <v>40</v>
      </c>
      <c r="K487" t="s">
        <v>41</v>
      </c>
      <c r="L487" s="7">
        <f t="shared" si="30"/>
        <v>43626.208333333328</v>
      </c>
      <c r="M487">
        <v>1560142800</v>
      </c>
      <c r="N487" s="8">
        <f t="shared" si="31"/>
        <v>43667.208333333328</v>
      </c>
      <c r="O487">
        <v>1563685200</v>
      </c>
      <c r="P487" t="b">
        <v>0</v>
      </c>
      <c r="Q487" t="b">
        <v>0</v>
      </c>
      <c r="R487" t="str" cm="1">
        <f t="array" ref="R487:S487">_xlfn.TEXTSPLIT(T487, "/")</f>
        <v>theater</v>
      </c>
      <c r="S487" t="str">
        <v>plays</v>
      </c>
      <c r="T487" t="s">
        <v>33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9"/>
        <v>14</v>
      </c>
      <c r="G488" t="s">
        <v>14</v>
      </c>
      <c r="H488">
        <f t="shared" si="28"/>
        <v>33.43</v>
      </c>
      <c r="I488">
        <v>21</v>
      </c>
      <c r="J488" t="s">
        <v>40</v>
      </c>
      <c r="K488" t="s">
        <v>41</v>
      </c>
      <c r="L488" s="7">
        <f t="shared" si="30"/>
        <v>43168.25</v>
      </c>
      <c r="M488">
        <v>1520575200</v>
      </c>
      <c r="N488" s="8">
        <f t="shared" si="31"/>
        <v>43183.208333333328</v>
      </c>
      <c r="O488">
        <v>1521867600</v>
      </c>
      <c r="P488" t="b">
        <v>0</v>
      </c>
      <c r="Q488" t="b">
        <v>1</v>
      </c>
      <c r="R488" t="str" cm="1">
        <f t="array" ref="R488:S488">_xlfn.TEXTSPLIT(T488, "/")</f>
        <v>publishing</v>
      </c>
      <c r="S488" t="str">
        <v>translations</v>
      </c>
      <c r="T488" t="s">
        <v>206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9"/>
        <v>179</v>
      </c>
      <c r="G489" t="s">
        <v>20</v>
      </c>
      <c r="H489">
        <f t="shared" si="28"/>
        <v>83.98</v>
      </c>
      <c r="I489">
        <v>2346</v>
      </c>
      <c r="J489" t="s">
        <v>21</v>
      </c>
      <c r="K489" t="s">
        <v>22</v>
      </c>
      <c r="L489" s="7">
        <f t="shared" si="30"/>
        <v>42845.208333333328</v>
      </c>
      <c r="M489">
        <v>1492664400</v>
      </c>
      <c r="N489" s="8">
        <f t="shared" si="31"/>
        <v>42878.208333333328</v>
      </c>
      <c r="O489">
        <v>1495515600</v>
      </c>
      <c r="P489" t="b">
        <v>0</v>
      </c>
      <c r="Q489" t="b">
        <v>0</v>
      </c>
      <c r="R489" t="str" cm="1">
        <f t="array" ref="R489:S489">_xlfn.TEXTSPLIT(T489, "/")</f>
        <v>theater</v>
      </c>
      <c r="S489" t="str">
        <v>plays</v>
      </c>
      <c r="T489" t="s">
        <v>33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9"/>
        <v>220</v>
      </c>
      <c r="G490" t="s">
        <v>20</v>
      </c>
      <c r="H490">
        <f t="shared" si="28"/>
        <v>101.42</v>
      </c>
      <c r="I490">
        <v>115</v>
      </c>
      <c r="J490" t="s">
        <v>21</v>
      </c>
      <c r="K490" t="s">
        <v>22</v>
      </c>
      <c r="L490" s="7">
        <f t="shared" si="30"/>
        <v>42403.25</v>
      </c>
      <c r="M490">
        <v>1454479200</v>
      </c>
      <c r="N490" s="8">
        <f t="shared" si="31"/>
        <v>42420.25</v>
      </c>
      <c r="O490">
        <v>1455948000</v>
      </c>
      <c r="P490" t="b">
        <v>0</v>
      </c>
      <c r="Q490" t="b">
        <v>0</v>
      </c>
      <c r="R490" t="str" cm="1">
        <f t="array" ref="R490:S490">_xlfn.TEXTSPLIT(T490, "/")</f>
        <v>theater</v>
      </c>
      <c r="S490" t="str">
        <v>plays</v>
      </c>
      <c r="T490" t="s">
        <v>33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9"/>
        <v>102</v>
      </c>
      <c r="G491" t="s">
        <v>20</v>
      </c>
      <c r="H491">
        <f t="shared" si="28"/>
        <v>109.87</v>
      </c>
      <c r="I491">
        <v>85</v>
      </c>
      <c r="J491" t="s">
        <v>107</v>
      </c>
      <c r="K491" t="s">
        <v>108</v>
      </c>
      <c r="L491" s="7">
        <f t="shared" si="30"/>
        <v>40406.208333333336</v>
      </c>
      <c r="M491">
        <v>1281934800</v>
      </c>
      <c r="N491" s="8">
        <f t="shared" si="31"/>
        <v>40411.208333333336</v>
      </c>
      <c r="O491">
        <v>1282366800</v>
      </c>
      <c r="P491" t="b">
        <v>0</v>
      </c>
      <c r="Q491" t="b">
        <v>0</v>
      </c>
      <c r="R491" t="str" cm="1">
        <f t="array" ref="R491:S491">_xlfn.TEXTSPLIT(T491, "/")</f>
        <v>technology</v>
      </c>
      <c r="S491" t="str">
        <v>wearables</v>
      </c>
      <c r="T491" t="s">
        <v>65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9"/>
        <v>192</v>
      </c>
      <c r="G492" t="s">
        <v>20</v>
      </c>
      <c r="H492">
        <f t="shared" si="28"/>
        <v>31.92</v>
      </c>
      <c r="I492">
        <v>144</v>
      </c>
      <c r="J492" t="s">
        <v>21</v>
      </c>
      <c r="K492" t="s">
        <v>22</v>
      </c>
      <c r="L492" s="7">
        <f t="shared" si="30"/>
        <v>43786.25</v>
      </c>
      <c r="M492">
        <v>1573970400</v>
      </c>
      <c r="N492" s="8">
        <f t="shared" si="31"/>
        <v>43793.25</v>
      </c>
      <c r="O492">
        <v>1574575200</v>
      </c>
      <c r="P492" t="b">
        <v>0</v>
      </c>
      <c r="Q492" t="b">
        <v>0</v>
      </c>
      <c r="R492" t="str" cm="1">
        <f t="array" ref="R492:S492">_xlfn.TEXTSPLIT(T492, "/")</f>
        <v>journalism</v>
      </c>
      <c r="S492" t="str">
        <v>audio</v>
      </c>
      <c r="T492" t="s">
        <v>1029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9"/>
        <v>305</v>
      </c>
      <c r="G493" t="s">
        <v>20</v>
      </c>
      <c r="H493">
        <f t="shared" si="28"/>
        <v>70.989999999999995</v>
      </c>
      <c r="I493">
        <v>2443</v>
      </c>
      <c r="J493" t="s">
        <v>21</v>
      </c>
      <c r="K493" t="s">
        <v>22</v>
      </c>
      <c r="L493" s="7">
        <f t="shared" si="30"/>
        <v>41456.208333333336</v>
      </c>
      <c r="M493">
        <v>1372654800</v>
      </c>
      <c r="N493" s="8">
        <f t="shared" si="31"/>
        <v>41482.208333333336</v>
      </c>
      <c r="O493">
        <v>1374901200</v>
      </c>
      <c r="P493" t="b">
        <v>0</v>
      </c>
      <c r="Q493" t="b">
        <v>1</v>
      </c>
      <c r="R493" t="str" cm="1">
        <f t="array" ref="R493:S493">_xlfn.TEXTSPLIT(T493, "/")</f>
        <v>food</v>
      </c>
      <c r="S493" t="str">
        <v>food trucks</v>
      </c>
      <c r="T493" t="s">
        <v>17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9"/>
        <v>24</v>
      </c>
      <c r="G494" t="s">
        <v>74</v>
      </c>
      <c r="H494">
        <f t="shared" si="28"/>
        <v>77.03</v>
      </c>
      <c r="I494">
        <v>595</v>
      </c>
      <c r="J494" t="s">
        <v>21</v>
      </c>
      <c r="K494" t="s">
        <v>22</v>
      </c>
      <c r="L494" s="7">
        <f t="shared" si="30"/>
        <v>40336.208333333336</v>
      </c>
      <c r="M494">
        <v>1275886800</v>
      </c>
      <c r="N494" s="8">
        <f t="shared" si="31"/>
        <v>40371.208333333336</v>
      </c>
      <c r="O494">
        <v>1278910800</v>
      </c>
      <c r="P494" t="b">
        <v>1</v>
      </c>
      <c r="Q494" t="b">
        <v>1</v>
      </c>
      <c r="R494" t="str" cm="1">
        <f t="array" ref="R494:S494">_xlfn.TEXTSPLIT(T494, "/")</f>
        <v>film &amp; video</v>
      </c>
      <c r="S494" t="str">
        <v>shorts</v>
      </c>
      <c r="T494" t="s">
        <v>100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9"/>
        <v>724</v>
      </c>
      <c r="G495" t="s">
        <v>20</v>
      </c>
      <c r="H495">
        <f t="shared" si="28"/>
        <v>101.78</v>
      </c>
      <c r="I495">
        <v>64</v>
      </c>
      <c r="J495" t="s">
        <v>21</v>
      </c>
      <c r="K495" t="s">
        <v>22</v>
      </c>
      <c r="L495" s="7">
        <f t="shared" si="30"/>
        <v>43645.208333333328</v>
      </c>
      <c r="M495">
        <v>1561784400</v>
      </c>
      <c r="N495" s="8">
        <f t="shared" si="31"/>
        <v>43658.208333333328</v>
      </c>
      <c r="O495">
        <v>1562907600</v>
      </c>
      <c r="P495" t="b">
        <v>0</v>
      </c>
      <c r="Q495" t="b">
        <v>0</v>
      </c>
      <c r="R495" t="str" cm="1">
        <f t="array" ref="R495:S495">_xlfn.TEXTSPLIT(T495, "/")</f>
        <v>photography</v>
      </c>
      <c r="S495" t="str">
        <v>photography books</v>
      </c>
      <c r="T495" t="s">
        <v>122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9"/>
        <v>547</v>
      </c>
      <c r="G496" t="s">
        <v>20</v>
      </c>
      <c r="H496">
        <f t="shared" si="28"/>
        <v>51.06</v>
      </c>
      <c r="I496">
        <v>268</v>
      </c>
      <c r="J496" t="s">
        <v>21</v>
      </c>
      <c r="K496" t="s">
        <v>22</v>
      </c>
      <c r="L496" s="7">
        <f t="shared" si="30"/>
        <v>40990.208333333336</v>
      </c>
      <c r="M496">
        <v>1332392400</v>
      </c>
      <c r="N496" s="8">
        <f t="shared" si="31"/>
        <v>40991.208333333336</v>
      </c>
      <c r="O496">
        <v>1332478800</v>
      </c>
      <c r="P496" t="b">
        <v>0</v>
      </c>
      <c r="Q496" t="b">
        <v>0</v>
      </c>
      <c r="R496" t="str" cm="1">
        <f t="array" ref="R496:S496">_xlfn.TEXTSPLIT(T496, "/")</f>
        <v>technology</v>
      </c>
      <c r="S496" t="str">
        <v>wearables</v>
      </c>
      <c r="T496" t="s">
        <v>65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9"/>
        <v>415</v>
      </c>
      <c r="G497" t="s">
        <v>20</v>
      </c>
      <c r="H497">
        <f t="shared" si="28"/>
        <v>68.02</v>
      </c>
      <c r="I497">
        <v>195</v>
      </c>
      <c r="J497" t="s">
        <v>36</v>
      </c>
      <c r="K497" t="s">
        <v>37</v>
      </c>
      <c r="L497" s="7">
        <f t="shared" si="30"/>
        <v>41800.208333333336</v>
      </c>
      <c r="M497">
        <v>1402376400</v>
      </c>
      <c r="N497" s="8">
        <f t="shared" si="31"/>
        <v>41804.208333333336</v>
      </c>
      <c r="O497">
        <v>1402722000</v>
      </c>
      <c r="P497" t="b">
        <v>0</v>
      </c>
      <c r="Q497" t="b">
        <v>0</v>
      </c>
      <c r="R497" t="str" cm="1">
        <f t="array" ref="R497:S497">_xlfn.TEXTSPLIT(T497, "/")</f>
        <v>theater</v>
      </c>
      <c r="S497" t="str">
        <v>plays</v>
      </c>
      <c r="T497" t="s">
        <v>33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9"/>
        <v>1</v>
      </c>
      <c r="G498" t="s">
        <v>14</v>
      </c>
      <c r="H498">
        <f t="shared" si="28"/>
        <v>30.87</v>
      </c>
      <c r="I498">
        <v>54</v>
      </c>
      <c r="J498" t="s">
        <v>21</v>
      </c>
      <c r="K498" t="s">
        <v>22</v>
      </c>
      <c r="L498" s="7">
        <f t="shared" si="30"/>
        <v>42876.208333333328</v>
      </c>
      <c r="M498">
        <v>1495342800</v>
      </c>
      <c r="N498" s="8">
        <f t="shared" si="31"/>
        <v>42893.208333333328</v>
      </c>
      <c r="O498">
        <v>1496811600</v>
      </c>
      <c r="P498" t="b">
        <v>0</v>
      </c>
      <c r="Q498" t="b">
        <v>0</v>
      </c>
      <c r="R498" t="str" cm="1">
        <f t="array" ref="R498:S498">_xlfn.TEXTSPLIT(T498, "/")</f>
        <v>film &amp; video</v>
      </c>
      <c r="S498" t="str">
        <v>animation</v>
      </c>
      <c r="T498" t="s">
        <v>71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9"/>
        <v>34</v>
      </c>
      <c r="G499" t="s">
        <v>14</v>
      </c>
      <c r="H499">
        <f t="shared" si="28"/>
        <v>27.91</v>
      </c>
      <c r="I499">
        <v>120</v>
      </c>
      <c r="J499" t="s">
        <v>21</v>
      </c>
      <c r="K499" t="s">
        <v>22</v>
      </c>
      <c r="L499" s="7">
        <f t="shared" si="30"/>
        <v>42724.25</v>
      </c>
      <c r="M499">
        <v>1482213600</v>
      </c>
      <c r="N499" s="8">
        <f t="shared" si="31"/>
        <v>42724.25</v>
      </c>
      <c r="O499">
        <v>1482213600</v>
      </c>
      <c r="P499" t="b">
        <v>0</v>
      </c>
      <c r="Q499" t="b">
        <v>1</v>
      </c>
      <c r="R499" t="str" cm="1">
        <f t="array" ref="R499:S499">_xlfn.TEXTSPLIT(T499, "/")</f>
        <v>technology</v>
      </c>
      <c r="S499" t="str">
        <v>wearables</v>
      </c>
      <c r="T499" t="s">
        <v>65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9"/>
        <v>24</v>
      </c>
      <c r="G500" t="s">
        <v>14</v>
      </c>
      <c r="H500">
        <f t="shared" si="28"/>
        <v>79.989999999999995</v>
      </c>
      <c r="I500">
        <v>579</v>
      </c>
      <c r="J500" t="s">
        <v>36</v>
      </c>
      <c r="K500" t="s">
        <v>37</v>
      </c>
      <c r="L500" s="7">
        <f t="shared" si="30"/>
        <v>42005.25</v>
      </c>
      <c r="M500">
        <v>1420092000</v>
      </c>
      <c r="N500" s="8">
        <f t="shared" si="31"/>
        <v>42007.25</v>
      </c>
      <c r="O500">
        <v>1420264800</v>
      </c>
      <c r="P500" t="b">
        <v>0</v>
      </c>
      <c r="Q500" t="b">
        <v>0</v>
      </c>
      <c r="R500" t="str" cm="1">
        <f t="array" ref="R500:S500">_xlfn.TEXTSPLIT(T500, "/")</f>
        <v>technology</v>
      </c>
      <c r="S500" t="str">
        <v>web</v>
      </c>
      <c r="T500" t="s">
        <v>28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9"/>
        <v>48</v>
      </c>
      <c r="G501" t="s">
        <v>14</v>
      </c>
      <c r="H501">
        <f t="shared" si="28"/>
        <v>38</v>
      </c>
      <c r="I501">
        <v>2072</v>
      </c>
      <c r="J501" t="s">
        <v>21</v>
      </c>
      <c r="K501" t="s">
        <v>22</v>
      </c>
      <c r="L501" s="7">
        <f t="shared" si="30"/>
        <v>42444.208333333328</v>
      </c>
      <c r="M501">
        <v>1458018000</v>
      </c>
      <c r="N501" s="8">
        <f t="shared" si="31"/>
        <v>42449.208333333328</v>
      </c>
      <c r="O501">
        <v>1458450000</v>
      </c>
      <c r="P501" t="b">
        <v>0</v>
      </c>
      <c r="Q501" t="b">
        <v>1</v>
      </c>
      <c r="R501" t="str" cm="1">
        <f t="array" ref="R501:S501">_xlfn.TEXTSPLIT(T501, "/")</f>
        <v>film &amp; video</v>
      </c>
      <c r="S501" t="str">
        <v>documentary</v>
      </c>
      <c r="T501" t="s">
        <v>42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9"/>
        <v>0</v>
      </c>
      <c r="G502" t="s">
        <v>14</v>
      </c>
      <c r="H502">
        <f t="shared" si="28"/>
        <v>0</v>
      </c>
      <c r="I502">
        <v>0</v>
      </c>
      <c r="J502" t="s">
        <v>21</v>
      </c>
      <c r="K502" t="s">
        <v>22</v>
      </c>
      <c r="L502" s="7">
        <f t="shared" si="30"/>
        <v>41395.208333333336</v>
      </c>
      <c r="M502">
        <v>1367384400</v>
      </c>
      <c r="N502" s="8">
        <f t="shared" si="31"/>
        <v>41423.208333333336</v>
      </c>
      <c r="O502">
        <v>1369803600</v>
      </c>
      <c r="P502" t="b">
        <v>0</v>
      </c>
      <c r="Q502" t="b">
        <v>1</v>
      </c>
      <c r="R502" t="str" cm="1">
        <f t="array" ref="R502:S502">_xlfn.TEXTSPLIT(T502, "/")</f>
        <v>theater</v>
      </c>
      <c r="S502" t="str">
        <v>plays</v>
      </c>
      <c r="T502" t="s">
        <v>33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9"/>
        <v>70</v>
      </c>
      <c r="G503" t="s">
        <v>14</v>
      </c>
      <c r="H503">
        <f t="shared" si="28"/>
        <v>59.99</v>
      </c>
      <c r="I503">
        <v>1796</v>
      </c>
      <c r="J503" t="s">
        <v>21</v>
      </c>
      <c r="K503" t="s">
        <v>22</v>
      </c>
      <c r="L503" s="7">
        <f t="shared" si="30"/>
        <v>41345.208333333336</v>
      </c>
      <c r="M503">
        <v>1363064400</v>
      </c>
      <c r="N503" s="8">
        <f t="shared" si="31"/>
        <v>41347.208333333336</v>
      </c>
      <c r="O503">
        <v>1363237200</v>
      </c>
      <c r="P503" t="b">
        <v>0</v>
      </c>
      <c r="Q503" t="b">
        <v>0</v>
      </c>
      <c r="R503" t="str" cm="1">
        <f t="array" ref="R503:S503">_xlfn.TEXTSPLIT(T503, "/")</f>
        <v>film &amp; video</v>
      </c>
      <c r="S503" t="str">
        <v>documentary</v>
      </c>
      <c r="T503" t="s">
        <v>42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9"/>
        <v>530</v>
      </c>
      <c r="G504" t="s">
        <v>20</v>
      </c>
      <c r="H504">
        <f t="shared" si="28"/>
        <v>37.04</v>
      </c>
      <c r="I504">
        <v>186</v>
      </c>
      <c r="J504" t="s">
        <v>26</v>
      </c>
      <c r="K504" t="s">
        <v>27</v>
      </c>
      <c r="L504" s="7">
        <f t="shared" si="30"/>
        <v>41117.208333333336</v>
      </c>
      <c r="M504">
        <v>1343365200</v>
      </c>
      <c r="N504" s="8">
        <f t="shared" si="31"/>
        <v>41146.208333333336</v>
      </c>
      <c r="O504">
        <v>1345870800</v>
      </c>
      <c r="P504" t="b">
        <v>0</v>
      </c>
      <c r="Q504" t="b">
        <v>1</v>
      </c>
      <c r="R504" t="str" cm="1">
        <f t="array" ref="R504:S504">_xlfn.TEXTSPLIT(T504, "/")</f>
        <v>games</v>
      </c>
      <c r="S504" t="str">
        <v>video games</v>
      </c>
      <c r="T504" t="s">
        <v>89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9"/>
        <v>180</v>
      </c>
      <c r="G505" t="s">
        <v>20</v>
      </c>
      <c r="H505">
        <f t="shared" si="28"/>
        <v>99.96</v>
      </c>
      <c r="I505">
        <v>460</v>
      </c>
      <c r="J505" t="s">
        <v>21</v>
      </c>
      <c r="K505" t="s">
        <v>22</v>
      </c>
      <c r="L505" s="7">
        <f t="shared" si="30"/>
        <v>42186.208333333328</v>
      </c>
      <c r="M505">
        <v>1435726800</v>
      </c>
      <c r="N505" s="8">
        <f t="shared" si="31"/>
        <v>42206.208333333328</v>
      </c>
      <c r="O505">
        <v>1437454800</v>
      </c>
      <c r="P505" t="b">
        <v>0</v>
      </c>
      <c r="Q505" t="b">
        <v>0</v>
      </c>
      <c r="R505" t="str" cm="1">
        <f t="array" ref="R505:S505">_xlfn.TEXTSPLIT(T505, "/")</f>
        <v>film &amp; video</v>
      </c>
      <c r="S505" t="str">
        <v>drama</v>
      </c>
      <c r="T505" t="s">
        <v>53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9"/>
        <v>92</v>
      </c>
      <c r="G506" t="s">
        <v>14</v>
      </c>
      <c r="H506">
        <f t="shared" si="28"/>
        <v>111.68</v>
      </c>
      <c r="I506">
        <v>62</v>
      </c>
      <c r="J506" t="s">
        <v>107</v>
      </c>
      <c r="K506" t="s">
        <v>108</v>
      </c>
      <c r="L506" s="7">
        <f t="shared" si="30"/>
        <v>42142.208333333328</v>
      </c>
      <c r="M506">
        <v>1431925200</v>
      </c>
      <c r="N506" s="8">
        <f t="shared" si="31"/>
        <v>42143.208333333328</v>
      </c>
      <c r="O506">
        <v>1432011600</v>
      </c>
      <c r="P506" t="b">
        <v>0</v>
      </c>
      <c r="Q506" t="b">
        <v>0</v>
      </c>
      <c r="R506" t="str" cm="1">
        <f t="array" ref="R506:S506">_xlfn.TEXTSPLIT(T506, "/")</f>
        <v>music</v>
      </c>
      <c r="S506" t="str">
        <v>rock</v>
      </c>
      <c r="T506" t="s">
        <v>23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9"/>
        <v>14</v>
      </c>
      <c r="G507" t="s">
        <v>14</v>
      </c>
      <c r="H507">
        <f t="shared" si="28"/>
        <v>36.01</v>
      </c>
      <c r="I507">
        <v>347</v>
      </c>
      <c r="J507" t="s">
        <v>21</v>
      </c>
      <c r="K507" t="s">
        <v>22</v>
      </c>
      <c r="L507" s="7">
        <f t="shared" si="30"/>
        <v>41341.25</v>
      </c>
      <c r="M507">
        <v>1362722400</v>
      </c>
      <c r="N507" s="8">
        <f t="shared" si="31"/>
        <v>41383.208333333336</v>
      </c>
      <c r="O507">
        <v>1366347600</v>
      </c>
      <c r="P507" t="b">
        <v>0</v>
      </c>
      <c r="Q507" t="b">
        <v>1</v>
      </c>
      <c r="R507" t="str" cm="1">
        <f t="array" ref="R507:S507">_xlfn.TEXTSPLIT(T507, "/")</f>
        <v>publishing</v>
      </c>
      <c r="S507" t="str">
        <v>radio &amp; podcasts</v>
      </c>
      <c r="T507" t="s">
        <v>133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9"/>
        <v>927</v>
      </c>
      <c r="G508" t="s">
        <v>20</v>
      </c>
      <c r="H508">
        <f t="shared" si="28"/>
        <v>66.010000000000005</v>
      </c>
      <c r="I508">
        <v>2528</v>
      </c>
      <c r="J508" t="s">
        <v>21</v>
      </c>
      <c r="K508" t="s">
        <v>22</v>
      </c>
      <c r="L508" s="7">
        <f t="shared" si="30"/>
        <v>43062.25</v>
      </c>
      <c r="M508">
        <v>1511416800</v>
      </c>
      <c r="N508" s="8">
        <f t="shared" si="31"/>
        <v>43079.25</v>
      </c>
      <c r="O508">
        <v>1512885600</v>
      </c>
      <c r="P508" t="b">
        <v>0</v>
      </c>
      <c r="Q508" t="b">
        <v>1</v>
      </c>
      <c r="R508" t="str" cm="1">
        <f t="array" ref="R508:S508">_xlfn.TEXTSPLIT(T508, "/")</f>
        <v>theater</v>
      </c>
      <c r="S508" t="str">
        <v>plays</v>
      </c>
      <c r="T508" t="s">
        <v>33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9"/>
        <v>40</v>
      </c>
      <c r="G509" t="s">
        <v>14</v>
      </c>
      <c r="H509">
        <f t="shared" si="28"/>
        <v>44.05</v>
      </c>
      <c r="I509">
        <v>19</v>
      </c>
      <c r="J509" t="s">
        <v>21</v>
      </c>
      <c r="K509" t="s">
        <v>22</v>
      </c>
      <c r="L509" s="7">
        <f t="shared" si="30"/>
        <v>41373.208333333336</v>
      </c>
      <c r="M509">
        <v>1365483600</v>
      </c>
      <c r="N509" s="8">
        <f t="shared" si="31"/>
        <v>41422.208333333336</v>
      </c>
      <c r="O509">
        <v>1369717200</v>
      </c>
      <c r="P509" t="b">
        <v>0</v>
      </c>
      <c r="Q509" t="b">
        <v>1</v>
      </c>
      <c r="R509" t="str" cm="1">
        <f t="array" ref="R509:S509">_xlfn.TEXTSPLIT(T509, "/")</f>
        <v>technology</v>
      </c>
      <c r="S509" t="str">
        <v>web</v>
      </c>
      <c r="T509" t="s">
        <v>28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9"/>
        <v>112</v>
      </c>
      <c r="G510" t="s">
        <v>20</v>
      </c>
      <c r="H510">
        <f t="shared" si="28"/>
        <v>53</v>
      </c>
      <c r="I510">
        <v>3657</v>
      </c>
      <c r="J510" t="s">
        <v>21</v>
      </c>
      <c r="K510" t="s">
        <v>22</v>
      </c>
      <c r="L510" s="7">
        <f t="shared" si="30"/>
        <v>43310.208333333328</v>
      </c>
      <c r="M510">
        <v>1532840400</v>
      </c>
      <c r="N510" s="8">
        <f t="shared" si="31"/>
        <v>43331.208333333328</v>
      </c>
      <c r="O510">
        <v>1534654800</v>
      </c>
      <c r="P510" t="b">
        <v>0</v>
      </c>
      <c r="Q510" t="b">
        <v>0</v>
      </c>
      <c r="R510" t="str" cm="1">
        <f t="array" ref="R510:S510">_xlfn.TEXTSPLIT(T510, "/")</f>
        <v>theater</v>
      </c>
      <c r="S510" t="str">
        <v>plays</v>
      </c>
      <c r="T510" t="s">
        <v>33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9"/>
        <v>71</v>
      </c>
      <c r="G511" t="s">
        <v>14</v>
      </c>
      <c r="H511">
        <f t="shared" si="28"/>
        <v>95</v>
      </c>
      <c r="I511">
        <v>1258</v>
      </c>
      <c r="J511" t="s">
        <v>21</v>
      </c>
      <c r="K511" t="s">
        <v>22</v>
      </c>
      <c r="L511" s="7">
        <f t="shared" si="30"/>
        <v>41034.208333333336</v>
      </c>
      <c r="M511">
        <v>1336194000</v>
      </c>
      <c r="N511" s="8">
        <f t="shared" si="31"/>
        <v>41044.208333333336</v>
      </c>
      <c r="O511">
        <v>1337058000</v>
      </c>
      <c r="P511" t="b">
        <v>0</v>
      </c>
      <c r="Q511" t="b">
        <v>0</v>
      </c>
      <c r="R511" t="str" cm="1">
        <f t="array" ref="R511:S511">_xlfn.TEXTSPLIT(T511, "/")</f>
        <v>theater</v>
      </c>
      <c r="S511" t="str">
        <v>plays</v>
      </c>
      <c r="T511" t="s">
        <v>33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9"/>
        <v>119</v>
      </c>
      <c r="G512" t="s">
        <v>20</v>
      </c>
      <c r="H512">
        <f t="shared" si="28"/>
        <v>70.91</v>
      </c>
      <c r="I512">
        <v>131</v>
      </c>
      <c r="J512" t="s">
        <v>26</v>
      </c>
      <c r="K512" t="s">
        <v>27</v>
      </c>
      <c r="L512" s="7">
        <f t="shared" si="30"/>
        <v>43251.208333333328</v>
      </c>
      <c r="M512">
        <v>1527742800</v>
      </c>
      <c r="N512" s="8">
        <f t="shared" si="31"/>
        <v>43275.208333333328</v>
      </c>
      <c r="O512">
        <v>1529816400</v>
      </c>
      <c r="P512" t="b">
        <v>0</v>
      </c>
      <c r="Q512" t="b">
        <v>0</v>
      </c>
      <c r="R512" t="str" cm="1">
        <f t="array" ref="R512:S512">_xlfn.TEXTSPLIT(T512, "/")</f>
        <v>film &amp; video</v>
      </c>
      <c r="S512" t="str">
        <v>drama</v>
      </c>
      <c r="T512" t="s">
        <v>53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9"/>
        <v>24</v>
      </c>
      <c r="G513" t="s">
        <v>14</v>
      </c>
      <c r="H513">
        <f t="shared" si="28"/>
        <v>98.06</v>
      </c>
      <c r="I513">
        <v>362</v>
      </c>
      <c r="J513" t="s">
        <v>21</v>
      </c>
      <c r="K513" t="s">
        <v>22</v>
      </c>
      <c r="L513" s="7">
        <f t="shared" si="30"/>
        <v>43671.208333333328</v>
      </c>
      <c r="M513">
        <v>1564030800</v>
      </c>
      <c r="N513" s="8">
        <f t="shared" si="31"/>
        <v>43681.208333333328</v>
      </c>
      <c r="O513">
        <v>1564894800</v>
      </c>
      <c r="P513" t="b">
        <v>0</v>
      </c>
      <c r="Q513" t="b">
        <v>0</v>
      </c>
      <c r="R513" t="str" cm="1">
        <f t="array" ref="R513:S513">_xlfn.TEXTSPLIT(T513, "/")</f>
        <v>theater</v>
      </c>
      <c r="S513" t="str">
        <v>plays</v>
      </c>
      <c r="T513" t="s">
        <v>33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29"/>
        <v>139</v>
      </c>
      <c r="G514" t="s">
        <v>20</v>
      </c>
      <c r="H514">
        <f t="shared" ref="H514:H577" si="32">IFERROR(ROUND(E514/I514, 2), 0)</f>
        <v>53.05</v>
      </c>
      <c r="I514">
        <v>239</v>
      </c>
      <c r="J514" t="s">
        <v>21</v>
      </c>
      <c r="K514" t="s">
        <v>22</v>
      </c>
      <c r="L514" s="7">
        <f t="shared" si="30"/>
        <v>41825.208333333336</v>
      </c>
      <c r="M514">
        <v>1404536400</v>
      </c>
      <c r="N514" s="8">
        <f t="shared" si="31"/>
        <v>41826.208333333336</v>
      </c>
      <c r="O514">
        <v>1404622800</v>
      </c>
      <c r="P514" t="b">
        <v>0</v>
      </c>
      <c r="Q514" t="b">
        <v>1</v>
      </c>
      <c r="R514" t="str" cm="1">
        <f t="array" ref="R514:S514">_xlfn.TEXTSPLIT(T514, "/")</f>
        <v>games</v>
      </c>
      <c r="S514" t="str">
        <v>video games</v>
      </c>
      <c r="T514" t="s">
        <v>89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3">ROUND((E515/D515)*100,0)</f>
        <v>39</v>
      </c>
      <c r="G515" t="s">
        <v>74</v>
      </c>
      <c r="H515">
        <f t="shared" si="32"/>
        <v>93.14</v>
      </c>
      <c r="I515">
        <v>35</v>
      </c>
      <c r="J515" t="s">
        <v>21</v>
      </c>
      <c r="K515" t="s">
        <v>22</v>
      </c>
      <c r="L515" s="7">
        <f t="shared" ref="L515:L578" si="34">(((M515/60)/60)/24)+DATE(1970,1,1)</f>
        <v>40430.208333333336</v>
      </c>
      <c r="M515">
        <v>1284008400</v>
      </c>
      <c r="N515" s="8">
        <f t="shared" ref="N515:N578" si="35">(((O515/60)/60)/24)+DATE(1970,1,1)</f>
        <v>40432.208333333336</v>
      </c>
      <c r="O515">
        <v>1284181200</v>
      </c>
      <c r="P515" t="b">
        <v>0</v>
      </c>
      <c r="Q515" t="b">
        <v>0</v>
      </c>
      <c r="R515" t="str" cm="1">
        <f t="array" ref="R515:S515">_xlfn.TEXTSPLIT(T515, "/")</f>
        <v>film &amp; video</v>
      </c>
      <c r="S515" t="str">
        <v>television</v>
      </c>
      <c r="T515" t="s">
        <v>269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3"/>
        <v>22</v>
      </c>
      <c r="G516" t="s">
        <v>74</v>
      </c>
      <c r="H516">
        <f t="shared" si="32"/>
        <v>58.95</v>
      </c>
      <c r="I516">
        <v>528</v>
      </c>
      <c r="J516" t="s">
        <v>98</v>
      </c>
      <c r="K516" t="s">
        <v>99</v>
      </c>
      <c r="L516" s="7">
        <f t="shared" si="34"/>
        <v>41614.25</v>
      </c>
      <c r="M516">
        <v>1386309600</v>
      </c>
      <c r="N516" s="8">
        <f t="shared" si="35"/>
        <v>41619.25</v>
      </c>
      <c r="O516">
        <v>1386741600</v>
      </c>
      <c r="P516" t="b">
        <v>0</v>
      </c>
      <c r="Q516" t="b">
        <v>1</v>
      </c>
      <c r="R516" t="str" cm="1">
        <f t="array" ref="R516:S516">_xlfn.TEXTSPLIT(T516, "/")</f>
        <v>music</v>
      </c>
      <c r="S516" t="str">
        <v>rock</v>
      </c>
      <c r="T516" t="s">
        <v>23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3"/>
        <v>56</v>
      </c>
      <c r="G517" t="s">
        <v>14</v>
      </c>
      <c r="H517">
        <f t="shared" si="32"/>
        <v>36.07</v>
      </c>
      <c r="I517">
        <v>133</v>
      </c>
      <c r="J517" t="s">
        <v>15</v>
      </c>
      <c r="K517" t="s">
        <v>16</v>
      </c>
      <c r="L517" s="7">
        <f t="shared" si="34"/>
        <v>40900.25</v>
      </c>
      <c r="M517">
        <v>1324620000</v>
      </c>
      <c r="N517" s="8">
        <f t="shared" si="35"/>
        <v>40902.25</v>
      </c>
      <c r="O517">
        <v>1324792800</v>
      </c>
      <c r="P517" t="b">
        <v>0</v>
      </c>
      <c r="Q517" t="b">
        <v>1</v>
      </c>
      <c r="R517" t="str" cm="1">
        <f t="array" ref="R517:S517">_xlfn.TEXTSPLIT(T517, "/")</f>
        <v>theater</v>
      </c>
      <c r="S517" t="str">
        <v>plays</v>
      </c>
      <c r="T517" t="s">
        <v>33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3"/>
        <v>43</v>
      </c>
      <c r="G518" t="s">
        <v>14</v>
      </c>
      <c r="H518">
        <f t="shared" si="32"/>
        <v>63.03</v>
      </c>
      <c r="I518">
        <v>846</v>
      </c>
      <c r="J518" t="s">
        <v>21</v>
      </c>
      <c r="K518" t="s">
        <v>22</v>
      </c>
      <c r="L518" s="7">
        <f t="shared" si="34"/>
        <v>40396.208333333336</v>
      </c>
      <c r="M518">
        <v>1281070800</v>
      </c>
      <c r="N518" s="8">
        <f t="shared" si="35"/>
        <v>40434.208333333336</v>
      </c>
      <c r="O518">
        <v>1284354000</v>
      </c>
      <c r="P518" t="b">
        <v>0</v>
      </c>
      <c r="Q518" t="b">
        <v>0</v>
      </c>
      <c r="R518" t="str" cm="1">
        <f t="array" ref="R518:S518">_xlfn.TEXTSPLIT(T518, "/")</f>
        <v>publishing</v>
      </c>
      <c r="S518" t="str">
        <v>nonfiction</v>
      </c>
      <c r="T518" t="s">
        <v>68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3"/>
        <v>112</v>
      </c>
      <c r="G519" t="s">
        <v>20</v>
      </c>
      <c r="H519">
        <f t="shared" si="32"/>
        <v>84.72</v>
      </c>
      <c r="I519">
        <v>78</v>
      </c>
      <c r="J519" t="s">
        <v>21</v>
      </c>
      <c r="K519" t="s">
        <v>22</v>
      </c>
      <c r="L519" s="7">
        <f t="shared" si="34"/>
        <v>42860.208333333328</v>
      </c>
      <c r="M519">
        <v>1493960400</v>
      </c>
      <c r="N519" s="8">
        <f t="shared" si="35"/>
        <v>42865.208333333328</v>
      </c>
      <c r="O519">
        <v>1494392400</v>
      </c>
      <c r="P519" t="b">
        <v>0</v>
      </c>
      <c r="Q519" t="b">
        <v>0</v>
      </c>
      <c r="R519" t="str" cm="1">
        <f t="array" ref="R519:S519">_xlfn.TEXTSPLIT(T519, "/")</f>
        <v>food</v>
      </c>
      <c r="S519" t="str">
        <v>food trucks</v>
      </c>
      <c r="T519" t="s">
        <v>17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3"/>
        <v>7</v>
      </c>
      <c r="G520" t="s">
        <v>14</v>
      </c>
      <c r="H520">
        <f t="shared" si="32"/>
        <v>62.2</v>
      </c>
      <c r="I520">
        <v>10</v>
      </c>
      <c r="J520" t="s">
        <v>21</v>
      </c>
      <c r="K520" t="s">
        <v>22</v>
      </c>
      <c r="L520" s="7">
        <f t="shared" si="34"/>
        <v>43154.25</v>
      </c>
      <c r="M520">
        <v>1519365600</v>
      </c>
      <c r="N520" s="8">
        <f t="shared" si="35"/>
        <v>43156.25</v>
      </c>
      <c r="O520">
        <v>1519538400</v>
      </c>
      <c r="P520" t="b">
        <v>0</v>
      </c>
      <c r="Q520" t="b">
        <v>1</v>
      </c>
      <c r="R520" t="str" cm="1">
        <f t="array" ref="R520:S520">_xlfn.TEXTSPLIT(T520, "/")</f>
        <v>film &amp; video</v>
      </c>
      <c r="S520" t="str">
        <v>animation</v>
      </c>
      <c r="T520" t="s">
        <v>71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3"/>
        <v>102</v>
      </c>
      <c r="G521" t="s">
        <v>20</v>
      </c>
      <c r="H521">
        <f t="shared" si="32"/>
        <v>101.98</v>
      </c>
      <c r="I521">
        <v>1773</v>
      </c>
      <c r="J521" t="s">
        <v>21</v>
      </c>
      <c r="K521" t="s">
        <v>22</v>
      </c>
      <c r="L521" s="7">
        <f t="shared" si="34"/>
        <v>42012.25</v>
      </c>
      <c r="M521">
        <v>1420696800</v>
      </c>
      <c r="N521" s="8">
        <f t="shared" si="35"/>
        <v>42026.25</v>
      </c>
      <c r="O521">
        <v>1421906400</v>
      </c>
      <c r="P521" t="b">
        <v>0</v>
      </c>
      <c r="Q521" t="b">
        <v>1</v>
      </c>
      <c r="R521" t="str" cm="1">
        <f t="array" ref="R521:S521">_xlfn.TEXTSPLIT(T521, "/")</f>
        <v>music</v>
      </c>
      <c r="S521" t="str">
        <v>rock</v>
      </c>
      <c r="T521" t="s">
        <v>23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3"/>
        <v>426</v>
      </c>
      <c r="G522" t="s">
        <v>20</v>
      </c>
      <c r="H522">
        <f t="shared" si="32"/>
        <v>106.44</v>
      </c>
      <c r="I522">
        <v>32</v>
      </c>
      <c r="J522" t="s">
        <v>21</v>
      </c>
      <c r="K522" t="s">
        <v>22</v>
      </c>
      <c r="L522" s="7">
        <f t="shared" si="34"/>
        <v>43574.208333333328</v>
      </c>
      <c r="M522">
        <v>1555650000</v>
      </c>
      <c r="N522" s="8">
        <f t="shared" si="35"/>
        <v>43577.208333333328</v>
      </c>
      <c r="O522">
        <v>1555909200</v>
      </c>
      <c r="P522" t="b">
        <v>0</v>
      </c>
      <c r="Q522" t="b">
        <v>0</v>
      </c>
      <c r="R522" t="str" cm="1">
        <f t="array" ref="R522:S522">_xlfn.TEXTSPLIT(T522, "/")</f>
        <v>theater</v>
      </c>
      <c r="S522" t="str">
        <v>plays</v>
      </c>
      <c r="T522" t="s">
        <v>33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3"/>
        <v>146</v>
      </c>
      <c r="G523" t="s">
        <v>20</v>
      </c>
      <c r="H523">
        <f t="shared" si="32"/>
        <v>29.98</v>
      </c>
      <c r="I523">
        <v>369</v>
      </c>
      <c r="J523" t="s">
        <v>21</v>
      </c>
      <c r="K523" t="s">
        <v>22</v>
      </c>
      <c r="L523" s="7">
        <f t="shared" si="34"/>
        <v>42605.208333333328</v>
      </c>
      <c r="M523">
        <v>1471928400</v>
      </c>
      <c r="N523" s="8">
        <f t="shared" si="35"/>
        <v>42611.208333333328</v>
      </c>
      <c r="O523">
        <v>1472446800</v>
      </c>
      <c r="P523" t="b">
        <v>0</v>
      </c>
      <c r="Q523" t="b">
        <v>1</v>
      </c>
      <c r="R523" t="str" cm="1">
        <f t="array" ref="R523:S523">_xlfn.TEXTSPLIT(T523, "/")</f>
        <v>film &amp; video</v>
      </c>
      <c r="S523" t="str">
        <v>drama</v>
      </c>
      <c r="T523" t="s">
        <v>53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3"/>
        <v>32</v>
      </c>
      <c r="G524" t="s">
        <v>14</v>
      </c>
      <c r="H524">
        <f t="shared" si="32"/>
        <v>85.81</v>
      </c>
      <c r="I524">
        <v>191</v>
      </c>
      <c r="J524" t="s">
        <v>21</v>
      </c>
      <c r="K524" t="s">
        <v>22</v>
      </c>
      <c r="L524" s="7">
        <f t="shared" si="34"/>
        <v>41093.208333333336</v>
      </c>
      <c r="M524">
        <v>1341291600</v>
      </c>
      <c r="N524" s="8">
        <f t="shared" si="35"/>
        <v>41105.208333333336</v>
      </c>
      <c r="O524">
        <v>1342328400</v>
      </c>
      <c r="P524" t="b">
        <v>0</v>
      </c>
      <c r="Q524" t="b">
        <v>0</v>
      </c>
      <c r="R524" t="str" cm="1">
        <f t="array" ref="R524:S524">_xlfn.TEXTSPLIT(T524, "/")</f>
        <v>film &amp; video</v>
      </c>
      <c r="S524" t="str">
        <v>shorts</v>
      </c>
      <c r="T524" t="s">
        <v>100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3"/>
        <v>700</v>
      </c>
      <c r="G525" t="s">
        <v>20</v>
      </c>
      <c r="H525">
        <f t="shared" si="32"/>
        <v>70.819999999999993</v>
      </c>
      <c r="I525">
        <v>89</v>
      </c>
      <c r="J525" t="s">
        <v>21</v>
      </c>
      <c r="K525" t="s">
        <v>22</v>
      </c>
      <c r="L525" s="7">
        <f t="shared" si="34"/>
        <v>40241.25</v>
      </c>
      <c r="M525">
        <v>1267682400</v>
      </c>
      <c r="N525" s="8">
        <f t="shared" si="35"/>
        <v>40246.25</v>
      </c>
      <c r="O525">
        <v>1268114400</v>
      </c>
      <c r="P525" t="b">
        <v>0</v>
      </c>
      <c r="Q525" t="b">
        <v>0</v>
      </c>
      <c r="R525" t="str" cm="1">
        <f t="array" ref="R525:S525">_xlfn.TEXTSPLIT(T525, "/")</f>
        <v>film &amp; video</v>
      </c>
      <c r="S525" t="str">
        <v>shorts</v>
      </c>
      <c r="T525" t="s">
        <v>100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3"/>
        <v>84</v>
      </c>
      <c r="G526" t="s">
        <v>14</v>
      </c>
      <c r="H526">
        <f t="shared" si="32"/>
        <v>41</v>
      </c>
      <c r="I526">
        <v>1979</v>
      </c>
      <c r="J526" t="s">
        <v>21</v>
      </c>
      <c r="K526" t="s">
        <v>22</v>
      </c>
      <c r="L526" s="7">
        <f t="shared" si="34"/>
        <v>40294.208333333336</v>
      </c>
      <c r="M526">
        <v>1272258000</v>
      </c>
      <c r="N526" s="8">
        <f t="shared" si="35"/>
        <v>40307.208333333336</v>
      </c>
      <c r="O526">
        <v>1273381200</v>
      </c>
      <c r="P526" t="b">
        <v>0</v>
      </c>
      <c r="Q526" t="b">
        <v>0</v>
      </c>
      <c r="R526" t="str" cm="1">
        <f t="array" ref="R526:S526">_xlfn.TEXTSPLIT(T526, "/")</f>
        <v>theater</v>
      </c>
      <c r="S526" t="str">
        <v>plays</v>
      </c>
      <c r="T526" t="s">
        <v>33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3"/>
        <v>84</v>
      </c>
      <c r="G527" t="s">
        <v>14</v>
      </c>
      <c r="H527">
        <f t="shared" si="32"/>
        <v>28.06</v>
      </c>
      <c r="I527">
        <v>63</v>
      </c>
      <c r="J527" t="s">
        <v>21</v>
      </c>
      <c r="K527" t="s">
        <v>22</v>
      </c>
      <c r="L527" s="7">
        <f t="shared" si="34"/>
        <v>40505.25</v>
      </c>
      <c r="M527">
        <v>1290492000</v>
      </c>
      <c r="N527" s="8">
        <f t="shared" si="35"/>
        <v>40509.25</v>
      </c>
      <c r="O527">
        <v>1290837600</v>
      </c>
      <c r="P527" t="b">
        <v>0</v>
      </c>
      <c r="Q527" t="b">
        <v>0</v>
      </c>
      <c r="R527" t="str" cm="1">
        <f t="array" ref="R527:S527">_xlfn.TEXTSPLIT(T527, "/")</f>
        <v>technology</v>
      </c>
      <c r="S527" t="str">
        <v>wearables</v>
      </c>
      <c r="T527" t="s">
        <v>65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3"/>
        <v>156</v>
      </c>
      <c r="G528" t="s">
        <v>20</v>
      </c>
      <c r="H528">
        <f t="shared" si="32"/>
        <v>88.05</v>
      </c>
      <c r="I528">
        <v>147</v>
      </c>
      <c r="J528" t="s">
        <v>21</v>
      </c>
      <c r="K528" t="s">
        <v>22</v>
      </c>
      <c r="L528" s="7">
        <f t="shared" si="34"/>
        <v>42364.25</v>
      </c>
      <c r="M528">
        <v>1451109600</v>
      </c>
      <c r="N528" s="8">
        <f t="shared" si="35"/>
        <v>42401.25</v>
      </c>
      <c r="O528">
        <v>1454306400</v>
      </c>
      <c r="P528" t="b">
        <v>0</v>
      </c>
      <c r="Q528" t="b">
        <v>1</v>
      </c>
      <c r="R528" t="str" cm="1">
        <f t="array" ref="R528:S528">_xlfn.TEXTSPLIT(T528, "/")</f>
        <v>theater</v>
      </c>
      <c r="S528" t="str">
        <v>plays</v>
      </c>
      <c r="T528" t="s">
        <v>33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3"/>
        <v>100</v>
      </c>
      <c r="G529" t="s">
        <v>14</v>
      </c>
      <c r="H529">
        <f t="shared" si="32"/>
        <v>31</v>
      </c>
      <c r="I529">
        <v>6080</v>
      </c>
      <c r="J529" t="s">
        <v>15</v>
      </c>
      <c r="K529" t="s">
        <v>16</v>
      </c>
      <c r="L529" s="7">
        <f t="shared" si="34"/>
        <v>42405.25</v>
      </c>
      <c r="M529">
        <v>1454652000</v>
      </c>
      <c r="N529" s="8">
        <f t="shared" si="35"/>
        <v>42441.25</v>
      </c>
      <c r="O529">
        <v>1457762400</v>
      </c>
      <c r="P529" t="b">
        <v>0</v>
      </c>
      <c r="Q529" t="b">
        <v>0</v>
      </c>
      <c r="R529" t="str" cm="1">
        <f t="array" ref="R529:S529">_xlfn.TEXTSPLIT(T529, "/")</f>
        <v>film &amp; video</v>
      </c>
      <c r="S529" t="str">
        <v>animation</v>
      </c>
      <c r="T529" t="s">
        <v>71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3"/>
        <v>80</v>
      </c>
      <c r="G530" t="s">
        <v>14</v>
      </c>
      <c r="H530">
        <f t="shared" si="32"/>
        <v>90.34</v>
      </c>
      <c r="I530">
        <v>80</v>
      </c>
      <c r="J530" t="s">
        <v>40</v>
      </c>
      <c r="K530" t="s">
        <v>41</v>
      </c>
      <c r="L530" s="7">
        <f t="shared" si="34"/>
        <v>41601.25</v>
      </c>
      <c r="M530">
        <v>1385186400</v>
      </c>
      <c r="N530" s="8">
        <f t="shared" si="35"/>
        <v>41646.25</v>
      </c>
      <c r="O530">
        <v>1389074400</v>
      </c>
      <c r="P530" t="b">
        <v>0</v>
      </c>
      <c r="Q530" t="b">
        <v>0</v>
      </c>
      <c r="R530" t="str" cm="1">
        <f t="array" ref="R530:S530">_xlfn.TEXTSPLIT(T530, "/")</f>
        <v>music</v>
      </c>
      <c r="S530" t="str">
        <v>indie rock</v>
      </c>
      <c r="T530" t="s">
        <v>60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3"/>
        <v>11</v>
      </c>
      <c r="G531" t="s">
        <v>14</v>
      </c>
      <c r="H531">
        <f t="shared" si="32"/>
        <v>63.78</v>
      </c>
      <c r="I531">
        <v>9</v>
      </c>
      <c r="J531" t="s">
        <v>21</v>
      </c>
      <c r="K531" t="s">
        <v>22</v>
      </c>
      <c r="L531" s="7">
        <f t="shared" si="34"/>
        <v>41769.208333333336</v>
      </c>
      <c r="M531">
        <v>1399698000</v>
      </c>
      <c r="N531" s="8">
        <f t="shared" si="35"/>
        <v>41797.208333333336</v>
      </c>
      <c r="O531">
        <v>1402117200</v>
      </c>
      <c r="P531" t="b">
        <v>0</v>
      </c>
      <c r="Q531" t="b">
        <v>0</v>
      </c>
      <c r="R531" t="str" cm="1">
        <f t="array" ref="R531:S531">_xlfn.TEXTSPLIT(T531, "/")</f>
        <v>games</v>
      </c>
      <c r="S531" t="str">
        <v>video games</v>
      </c>
      <c r="T531" t="s">
        <v>89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3"/>
        <v>92</v>
      </c>
      <c r="G532" t="s">
        <v>14</v>
      </c>
      <c r="H532">
        <f t="shared" si="32"/>
        <v>54</v>
      </c>
      <c r="I532">
        <v>1784</v>
      </c>
      <c r="J532" t="s">
        <v>21</v>
      </c>
      <c r="K532" t="s">
        <v>22</v>
      </c>
      <c r="L532" s="7">
        <f t="shared" si="34"/>
        <v>40421.208333333336</v>
      </c>
      <c r="M532">
        <v>1283230800</v>
      </c>
      <c r="N532" s="8">
        <f t="shared" si="35"/>
        <v>40435.208333333336</v>
      </c>
      <c r="O532">
        <v>1284440400</v>
      </c>
      <c r="P532" t="b">
        <v>0</v>
      </c>
      <c r="Q532" t="b">
        <v>1</v>
      </c>
      <c r="R532" t="str" cm="1">
        <f t="array" ref="R532:S532">_xlfn.TEXTSPLIT(T532, "/")</f>
        <v>publishing</v>
      </c>
      <c r="S532" t="str">
        <v>fiction</v>
      </c>
      <c r="T532" t="s">
        <v>119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3"/>
        <v>96</v>
      </c>
      <c r="G533" t="s">
        <v>47</v>
      </c>
      <c r="H533">
        <f t="shared" si="32"/>
        <v>48.99</v>
      </c>
      <c r="I533">
        <v>3640</v>
      </c>
      <c r="J533" t="s">
        <v>98</v>
      </c>
      <c r="K533" t="s">
        <v>99</v>
      </c>
      <c r="L533" s="7">
        <f t="shared" si="34"/>
        <v>41589.25</v>
      </c>
      <c r="M533">
        <v>1384149600</v>
      </c>
      <c r="N533" s="8">
        <f t="shared" si="35"/>
        <v>41645.25</v>
      </c>
      <c r="O533">
        <v>1388988000</v>
      </c>
      <c r="P533" t="b">
        <v>0</v>
      </c>
      <c r="Q533" t="b">
        <v>0</v>
      </c>
      <c r="R533" t="str" cm="1">
        <f t="array" ref="R533:S533">_xlfn.TEXTSPLIT(T533, "/")</f>
        <v>games</v>
      </c>
      <c r="S533" t="str">
        <v>video games</v>
      </c>
      <c r="T533" t="s">
        <v>89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3"/>
        <v>503</v>
      </c>
      <c r="G534" t="s">
        <v>20</v>
      </c>
      <c r="H534">
        <f t="shared" si="32"/>
        <v>63.86</v>
      </c>
      <c r="I534">
        <v>126</v>
      </c>
      <c r="J534" t="s">
        <v>15</v>
      </c>
      <c r="K534" t="s">
        <v>16</v>
      </c>
      <c r="L534" s="7">
        <f t="shared" si="34"/>
        <v>43125.25</v>
      </c>
      <c r="M534">
        <v>1516860000</v>
      </c>
      <c r="N534" s="8">
        <f t="shared" si="35"/>
        <v>43126.25</v>
      </c>
      <c r="O534">
        <v>1516946400</v>
      </c>
      <c r="P534" t="b">
        <v>0</v>
      </c>
      <c r="Q534" t="b">
        <v>0</v>
      </c>
      <c r="R534" t="str" cm="1">
        <f t="array" ref="R534:S534">_xlfn.TEXTSPLIT(T534, "/")</f>
        <v>theater</v>
      </c>
      <c r="S534" t="str">
        <v>plays</v>
      </c>
      <c r="T534" t="s">
        <v>33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3"/>
        <v>159</v>
      </c>
      <c r="G535" t="s">
        <v>20</v>
      </c>
      <c r="H535">
        <f t="shared" si="32"/>
        <v>83</v>
      </c>
      <c r="I535">
        <v>2218</v>
      </c>
      <c r="J535" t="s">
        <v>40</v>
      </c>
      <c r="K535" t="s">
        <v>41</v>
      </c>
      <c r="L535" s="7">
        <f t="shared" si="34"/>
        <v>41479.208333333336</v>
      </c>
      <c r="M535">
        <v>1374642000</v>
      </c>
      <c r="N535" s="8">
        <f t="shared" si="35"/>
        <v>41515.208333333336</v>
      </c>
      <c r="O535">
        <v>1377752400</v>
      </c>
      <c r="P535" t="b">
        <v>0</v>
      </c>
      <c r="Q535" t="b">
        <v>0</v>
      </c>
      <c r="R535" t="str" cm="1">
        <f t="array" ref="R535:S535">_xlfn.TEXTSPLIT(T535, "/")</f>
        <v>music</v>
      </c>
      <c r="S535" t="str">
        <v>indie rock</v>
      </c>
      <c r="T535" t="s">
        <v>60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3"/>
        <v>15</v>
      </c>
      <c r="G536" t="s">
        <v>14</v>
      </c>
      <c r="H536">
        <f t="shared" si="32"/>
        <v>55.08</v>
      </c>
      <c r="I536">
        <v>243</v>
      </c>
      <c r="J536" t="s">
        <v>21</v>
      </c>
      <c r="K536" t="s">
        <v>22</v>
      </c>
      <c r="L536" s="7">
        <f t="shared" si="34"/>
        <v>43329.208333333328</v>
      </c>
      <c r="M536">
        <v>1534482000</v>
      </c>
      <c r="N536" s="8">
        <f t="shared" si="35"/>
        <v>43330.208333333328</v>
      </c>
      <c r="O536">
        <v>1534568400</v>
      </c>
      <c r="P536" t="b">
        <v>0</v>
      </c>
      <c r="Q536" t="b">
        <v>1</v>
      </c>
      <c r="R536" t="str" cm="1">
        <f t="array" ref="R536:S536">_xlfn.TEXTSPLIT(T536, "/")</f>
        <v>film &amp; video</v>
      </c>
      <c r="S536" t="str">
        <v>drama</v>
      </c>
      <c r="T536" t="s">
        <v>53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3"/>
        <v>482</v>
      </c>
      <c r="G537" t="s">
        <v>20</v>
      </c>
      <c r="H537">
        <f t="shared" si="32"/>
        <v>62.04</v>
      </c>
      <c r="I537">
        <v>202</v>
      </c>
      <c r="J537" t="s">
        <v>107</v>
      </c>
      <c r="K537" t="s">
        <v>108</v>
      </c>
      <c r="L537" s="7">
        <f t="shared" si="34"/>
        <v>43259.208333333328</v>
      </c>
      <c r="M537">
        <v>1528434000</v>
      </c>
      <c r="N537" s="8">
        <f t="shared" si="35"/>
        <v>43261.208333333328</v>
      </c>
      <c r="O537">
        <v>1528606800</v>
      </c>
      <c r="P537" t="b">
        <v>0</v>
      </c>
      <c r="Q537" t="b">
        <v>1</v>
      </c>
      <c r="R537" t="str" cm="1">
        <f t="array" ref="R537:S537">_xlfn.TEXTSPLIT(T537, "/")</f>
        <v>theater</v>
      </c>
      <c r="S537" t="str">
        <v>plays</v>
      </c>
      <c r="T537" t="s">
        <v>33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3"/>
        <v>150</v>
      </c>
      <c r="G538" t="s">
        <v>20</v>
      </c>
      <c r="H538">
        <f t="shared" si="32"/>
        <v>104.98</v>
      </c>
      <c r="I538">
        <v>140</v>
      </c>
      <c r="J538" t="s">
        <v>107</v>
      </c>
      <c r="K538" t="s">
        <v>108</v>
      </c>
      <c r="L538" s="7">
        <f t="shared" si="34"/>
        <v>40414.208333333336</v>
      </c>
      <c r="M538">
        <v>1282626000</v>
      </c>
      <c r="N538" s="8">
        <f t="shared" si="35"/>
        <v>40440.208333333336</v>
      </c>
      <c r="O538">
        <v>1284872400</v>
      </c>
      <c r="P538" t="b">
        <v>0</v>
      </c>
      <c r="Q538" t="b">
        <v>0</v>
      </c>
      <c r="R538" t="str" cm="1">
        <f t="array" ref="R538:S538">_xlfn.TEXTSPLIT(T538, "/")</f>
        <v>publishing</v>
      </c>
      <c r="S538" t="str">
        <v>fiction</v>
      </c>
      <c r="T538" t="s">
        <v>119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3"/>
        <v>117</v>
      </c>
      <c r="G539" t="s">
        <v>20</v>
      </c>
      <c r="H539">
        <f t="shared" si="32"/>
        <v>94.04</v>
      </c>
      <c r="I539">
        <v>1052</v>
      </c>
      <c r="J539" t="s">
        <v>36</v>
      </c>
      <c r="K539" t="s">
        <v>37</v>
      </c>
      <c r="L539" s="7">
        <f t="shared" si="34"/>
        <v>43342.208333333328</v>
      </c>
      <c r="M539">
        <v>1535605200</v>
      </c>
      <c r="N539" s="8">
        <f t="shared" si="35"/>
        <v>43365.208333333328</v>
      </c>
      <c r="O539">
        <v>1537592400</v>
      </c>
      <c r="P539" t="b">
        <v>1</v>
      </c>
      <c r="Q539" t="b">
        <v>1</v>
      </c>
      <c r="R539" t="str" cm="1">
        <f t="array" ref="R539:S539">_xlfn.TEXTSPLIT(T539, "/")</f>
        <v>film &amp; video</v>
      </c>
      <c r="S539" t="str">
        <v>documentary</v>
      </c>
      <c r="T539" t="s">
        <v>42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3"/>
        <v>38</v>
      </c>
      <c r="G540" t="s">
        <v>14</v>
      </c>
      <c r="H540">
        <f t="shared" si="32"/>
        <v>44.01</v>
      </c>
      <c r="I540">
        <v>1296</v>
      </c>
      <c r="J540" t="s">
        <v>21</v>
      </c>
      <c r="K540" t="s">
        <v>22</v>
      </c>
      <c r="L540" s="7">
        <f t="shared" si="34"/>
        <v>41539.208333333336</v>
      </c>
      <c r="M540">
        <v>1379826000</v>
      </c>
      <c r="N540" s="8">
        <f t="shared" si="35"/>
        <v>41555.208333333336</v>
      </c>
      <c r="O540">
        <v>1381208400</v>
      </c>
      <c r="P540" t="b">
        <v>0</v>
      </c>
      <c r="Q540" t="b">
        <v>0</v>
      </c>
      <c r="R540" t="str" cm="1">
        <f t="array" ref="R540:S540">_xlfn.TEXTSPLIT(T540, "/")</f>
        <v>games</v>
      </c>
      <c r="S540" t="str">
        <v>mobile games</v>
      </c>
      <c r="T540" t="s">
        <v>292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3"/>
        <v>73</v>
      </c>
      <c r="G541" t="s">
        <v>14</v>
      </c>
      <c r="H541">
        <f t="shared" si="32"/>
        <v>92.47</v>
      </c>
      <c r="I541">
        <v>77</v>
      </c>
      <c r="J541" t="s">
        <v>21</v>
      </c>
      <c r="K541" t="s">
        <v>22</v>
      </c>
      <c r="L541" s="7">
        <f t="shared" si="34"/>
        <v>43647.208333333328</v>
      </c>
      <c r="M541">
        <v>1561957200</v>
      </c>
      <c r="N541" s="8">
        <f t="shared" si="35"/>
        <v>43653.208333333328</v>
      </c>
      <c r="O541">
        <v>1562475600</v>
      </c>
      <c r="P541" t="b">
        <v>0</v>
      </c>
      <c r="Q541" t="b">
        <v>1</v>
      </c>
      <c r="R541" t="str" cm="1">
        <f t="array" ref="R541:S541">_xlfn.TEXTSPLIT(T541, "/")</f>
        <v>food</v>
      </c>
      <c r="S541" t="str">
        <v>food trucks</v>
      </c>
      <c r="T541" t="s">
        <v>17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3"/>
        <v>266</v>
      </c>
      <c r="G542" t="s">
        <v>20</v>
      </c>
      <c r="H542">
        <f t="shared" si="32"/>
        <v>57.07</v>
      </c>
      <c r="I542">
        <v>247</v>
      </c>
      <c r="J542" t="s">
        <v>21</v>
      </c>
      <c r="K542" t="s">
        <v>22</v>
      </c>
      <c r="L542" s="7">
        <f t="shared" si="34"/>
        <v>43225.208333333328</v>
      </c>
      <c r="M542">
        <v>1525496400</v>
      </c>
      <c r="N542" s="8">
        <f t="shared" si="35"/>
        <v>43247.208333333328</v>
      </c>
      <c r="O542">
        <v>1527397200</v>
      </c>
      <c r="P542" t="b">
        <v>0</v>
      </c>
      <c r="Q542" t="b">
        <v>0</v>
      </c>
      <c r="R542" t="str" cm="1">
        <f t="array" ref="R542:S542">_xlfn.TEXTSPLIT(T542, "/")</f>
        <v>photography</v>
      </c>
      <c r="S542" t="str">
        <v>photography books</v>
      </c>
      <c r="T542" t="s">
        <v>122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3"/>
        <v>24</v>
      </c>
      <c r="G543" t="s">
        <v>14</v>
      </c>
      <c r="H543">
        <f t="shared" si="32"/>
        <v>109.08</v>
      </c>
      <c r="I543">
        <v>395</v>
      </c>
      <c r="J543" t="s">
        <v>107</v>
      </c>
      <c r="K543" t="s">
        <v>108</v>
      </c>
      <c r="L543" s="7">
        <f t="shared" si="34"/>
        <v>42165.208333333328</v>
      </c>
      <c r="M543">
        <v>1433912400</v>
      </c>
      <c r="N543" s="8">
        <f t="shared" si="35"/>
        <v>42191.208333333328</v>
      </c>
      <c r="O543">
        <v>1436158800</v>
      </c>
      <c r="P543" t="b">
        <v>0</v>
      </c>
      <c r="Q543" t="b">
        <v>0</v>
      </c>
      <c r="R543" t="str" cm="1">
        <f t="array" ref="R543:S543">_xlfn.TEXTSPLIT(T543, "/")</f>
        <v>games</v>
      </c>
      <c r="S543" t="str">
        <v>mobile games</v>
      </c>
      <c r="T543" t="s">
        <v>292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3"/>
        <v>3</v>
      </c>
      <c r="G544" t="s">
        <v>14</v>
      </c>
      <c r="H544">
        <f t="shared" si="32"/>
        <v>39.39</v>
      </c>
      <c r="I544">
        <v>49</v>
      </c>
      <c r="J544" t="s">
        <v>40</v>
      </c>
      <c r="K544" t="s">
        <v>41</v>
      </c>
      <c r="L544" s="7">
        <f t="shared" si="34"/>
        <v>42391.25</v>
      </c>
      <c r="M544">
        <v>1453442400</v>
      </c>
      <c r="N544" s="8">
        <f t="shared" si="35"/>
        <v>42421.25</v>
      </c>
      <c r="O544">
        <v>1456034400</v>
      </c>
      <c r="P544" t="b">
        <v>0</v>
      </c>
      <c r="Q544" t="b">
        <v>0</v>
      </c>
      <c r="R544" t="str" cm="1">
        <f t="array" ref="R544:S544">_xlfn.TEXTSPLIT(T544, "/")</f>
        <v>music</v>
      </c>
      <c r="S544" t="str">
        <v>indie rock</v>
      </c>
      <c r="T544" t="s">
        <v>60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3"/>
        <v>16</v>
      </c>
      <c r="G545" t="s">
        <v>14</v>
      </c>
      <c r="H545">
        <f t="shared" si="32"/>
        <v>77.02</v>
      </c>
      <c r="I545">
        <v>180</v>
      </c>
      <c r="J545" t="s">
        <v>21</v>
      </c>
      <c r="K545" t="s">
        <v>22</v>
      </c>
      <c r="L545" s="7">
        <f t="shared" si="34"/>
        <v>41528.208333333336</v>
      </c>
      <c r="M545">
        <v>1378875600</v>
      </c>
      <c r="N545" s="8">
        <f t="shared" si="35"/>
        <v>41543.208333333336</v>
      </c>
      <c r="O545">
        <v>1380171600</v>
      </c>
      <c r="P545" t="b">
        <v>0</v>
      </c>
      <c r="Q545" t="b">
        <v>0</v>
      </c>
      <c r="R545" t="str" cm="1">
        <f t="array" ref="R545:S545">_xlfn.TEXTSPLIT(T545, "/")</f>
        <v>games</v>
      </c>
      <c r="S545" t="str">
        <v>video games</v>
      </c>
      <c r="T545" t="s">
        <v>89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3"/>
        <v>277</v>
      </c>
      <c r="G546" t="s">
        <v>20</v>
      </c>
      <c r="H546">
        <f t="shared" si="32"/>
        <v>92.17</v>
      </c>
      <c r="I546">
        <v>84</v>
      </c>
      <c r="J546" t="s">
        <v>21</v>
      </c>
      <c r="K546" t="s">
        <v>22</v>
      </c>
      <c r="L546" s="7">
        <f t="shared" si="34"/>
        <v>42377.25</v>
      </c>
      <c r="M546">
        <v>1452232800</v>
      </c>
      <c r="N546" s="8">
        <f t="shared" si="35"/>
        <v>42390.25</v>
      </c>
      <c r="O546">
        <v>1453356000</v>
      </c>
      <c r="P546" t="b">
        <v>0</v>
      </c>
      <c r="Q546" t="b">
        <v>0</v>
      </c>
      <c r="R546" t="str" cm="1">
        <f t="array" ref="R546:S546">_xlfn.TEXTSPLIT(T546, "/")</f>
        <v>music</v>
      </c>
      <c r="S546" t="str">
        <v>rock</v>
      </c>
      <c r="T546" t="s">
        <v>23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3"/>
        <v>89</v>
      </c>
      <c r="G547" t="s">
        <v>14</v>
      </c>
      <c r="H547">
        <f t="shared" si="32"/>
        <v>61.01</v>
      </c>
      <c r="I547">
        <v>2690</v>
      </c>
      <c r="J547" t="s">
        <v>21</v>
      </c>
      <c r="K547" t="s">
        <v>22</v>
      </c>
      <c r="L547" s="7">
        <f t="shared" si="34"/>
        <v>43824.25</v>
      </c>
      <c r="M547">
        <v>1577253600</v>
      </c>
      <c r="N547" s="8">
        <f t="shared" si="35"/>
        <v>43844.25</v>
      </c>
      <c r="O547">
        <v>1578981600</v>
      </c>
      <c r="P547" t="b">
        <v>0</v>
      </c>
      <c r="Q547" t="b">
        <v>0</v>
      </c>
      <c r="R547" t="str" cm="1">
        <f t="array" ref="R547:S547">_xlfn.TEXTSPLIT(T547, "/")</f>
        <v>theater</v>
      </c>
      <c r="S547" t="str">
        <v>plays</v>
      </c>
      <c r="T547" t="s">
        <v>33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3"/>
        <v>164</v>
      </c>
      <c r="G548" t="s">
        <v>20</v>
      </c>
      <c r="H548">
        <f t="shared" si="32"/>
        <v>78.069999999999993</v>
      </c>
      <c r="I548">
        <v>88</v>
      </c>
      <c r="J548" t="s">
        <v>21</v>
      </c>
      <c r="K548" t="s">
        <v>22</v>
      </c>
      <c r="L548" s="7">
        <f t="shared" si="34"/>
        <v>43360.208333333328</v>
      </c>
      <c r="M548">
        <v>1537160400</v>
      </c>
      <c r="N548" s="8">
        <f t="shared" si="35"/>
        <v>43363.208333333328</v>
      </c>
      <c r="O548">
        <v>1537419600</v>
      </c>
      <c r="P548" t="b">
        <v>0</v>
      </c>
      <c r="Q548" t="b">
        <v>1</v>
      </c>
      <c r="R548" t="str" cm="1">
        <f t="array" ref="R548:S548">_xlfn.TEXTSPLIT(T548, "/")</f>
        <v>theater</v>
      </c>
      <c r="S548" t="str">
        <v>plays</v>
      </c>
      <c r="T548" t="s">
        <v>33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3"/>
        <v>969</v>
      </c>
      <c r="G549" t="s">
        <v>20</v>
      </c>
      <c r="H549">
        <f t="shared" si="32"/>
        <v>80.75</v>
      </c>
      <c r="I549">
        <v>156</v>
      </c>
      <c r="J549" t="s">
        <v>21</v>
      </c>
      <c r="K549" t="s">
        <v>22</v>
      </c>
      <c r="L549" s="7">
        <f t="shared" si="34"/>
        <v>42029.25</v>
      </c>
      <c r="M549">
        <v>1422165600</v>
      </c>
      <c r="N549" s="8">
        <f t="shared" si="35"/>
        <v>42041.25</v>
      </c>
      <c r="O549">
        <v>1423202400</v>
      </c>
      <c r="P549" t="b">
        <v>0</v>
      </c>
      <c r="Q549" t="b">
        <v>0</v>
      </c>
      <c r="R549" t="str" cm="1">
        <f t="array" ref="R549:S549">_xlfn.TEXTSPLIT(T549, "/")</f>
        <v>film &amp; video</v>
      </c>
      <c r="S549" t="str">
        <v>drama</v>
      </c>
      <c r="T549" t="s">
        <v>53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3"/>
        <v>271</v>
      </c>
      <c r="G550" t="s">
        <v>20</v>
      </c>
      <c r="H550">
        <f t="shared" si="32"/>
        <v>59.99</v>
      </c>
      <c r="I550">
        <v>2985</v>
      </c>
      <c r="J550" t="s">
        <v>21</v>
      </c>
      <c r="K550" t="s">
        <v>22</v>
      </c>
      <c r="L550" s="7">
        <f t="shared" si="34"/>
        <v>42461.208333333328</v>
      </c>
      <c r="M550">
        <v>1459486800</v>
      </c>
      <c r="N550" s="8">
        <f t="shared" si="35"/>
        <v>42474.208333333328</v>
      </c>
      <c r="O550">
        <v>1460610000</v>
      </c>
      <c r="P550" t="b">
        <v>0</v>
      </c>
      <c r="Q550" t="b">
        <v>0</v>
      </c>
      <c r="R550" t="str" cm="1">
        <f t="array" ref="R550:S550">_xlfn.TEXTSPLIT(T550, "/")</f>
        <v>theater</v>
      </c>
      <c r="S550" t="str">
        <v>plays</v>
      </c>
      <c r="T550" t="s">
        <v>33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3"/>
        <v>284</v>
      </c>
      <c r="G551" t="s">
        <v>20</v>
      </c>
      <c r="H551">
        <f t="shared" si="32"/>
        <v>110.03</v>
      </c>
      <c r="I551">
        <v>762</v>
      </c>
      <c r="J551" t="s">
        <v>21</v>
      </c>
      <c r="K551" t="s">
        <v>22</v>
      </c>
      <c r="L551" s="7">
        <f t="shared" si="34"/>
        <v>41422.208333333336</v>
      </c>
      <c r="M551">
        <v>1369717200</v>
      </c>
      <c r="N551" s="8">
        <f t="shared" si="35"/>
        <v>41431.208333333336</v>
      </c>
      <c r="O551">
        <v>1370494800</v>
      </c>
      <c r="P551" t="b">
        <v>0</v>
      </c>
      <c r="Q551" t="b">
        <v>0</v>
      </c>
      <c r="R551" t="str" cm="1">
        <f t="array" ref="R551:S551">_xlfn.TEXTSPLIT(T551, "/")</f>
        <v>technology</v>
      </c>
      <c r="S551" t="str">
        <v>wearables</v>
      </c>
      <c r="T551" t="s">
        <v>65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3"/>
        <v>4</v>
      </c>
      <c r="G552" t="s">
        <v>74</v>
      </c>
      <c r="H552">
        <f t="shared" si="32"/>
        <v>4</v>
      </c>
      <c r="I552">
        <v>1</v>
      </c>
      <c r="J552" t="s">
        <v>98</v>
      </c>
      <c r="K552" t="s">
        <v>99</v>
      </c>
      <c r="L552" s="7">
        <f t="shared" si="34"/>
        <v>40968.25</v>
      </c>
      <c r="M552">
        <v>1330495200</v>
      </c>
      <c r="N552" s="8">
        <f t="shared" si="35"/>
        <v>40989.208333333336</v>
      </c>
      <c r="O552">
        <v>1332306000</v>
      </c>
      <c r="P552" t="b">
        <v>0</v>
      </c>
      <c r="Q552" t="b">
        <v>0</v>
      </c>
      <c r="R552" t="str" cm="1">
        <f t="array" ref="R552:S552">_xlfn.TEXTSPLIT(T552, "/")</f>
        <v>music</v>
      </c>
      <c r="S552" t="str">
        <v>indie rock</v>
      </c>
      <c r="T552" t="s">
        <v>60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3"/>
        <v>59</v>
      </c>
      <c r="G553" t="s">
        <v>14</v>
      </c>
      <c r="H553">
        <f t="shared" si="32"/>
        <v>38</v>
      </c>
      <c r="I553">
        <v>2779</v>
      </c>
      <c r="J553" t="s">
        <v>26</v>
      </c>
      <c r="K553" t="s">
        <v>27</v>
      </c>
      <c r="L553" s="7">
        <f t="shared" si="34"/>
        <v>41993.25</v>
      </c>
      <c r="M553">
        <v>1419055200</v>
      </c>
      <c r="N553" s="8">
        <f t="shared" si="35"/>
        <v>42033.25</v>
      </c>
      <c r="O553">
        <v>1422511200</v>
      </c>
      <c r="P553" t="b">
        <v>0</v>
      </c>
      <c r="Q553" t="b">
        <v>1</v>
      </c>
      <c r="R553" t="str" cm="1">
        <f t="array" ref="R553:S553">_xlfn.TEXTSPLIT(T553, "/")</f>
        <v>technology</v>
      </c>
      <c r="S553" t="str">
        <v>web</v>
      </c>
      <c r="T553" t="s">
        <v>28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3"/>
        <v>99</v>
      </c>
      <c r="G554" t="s">
        <v>14</v>
      </c>
      <c r="H554">
        <f t="shared" si="32"/>
        <v>96.37</v>
      </c>
      <c r="I554">
        <v>92</v>
      </c>
      <c r="J554" t="s">
        <v>21</v>
      </c>
      <c r="K554" t="s">
        <v>22</v>
      </c>
      <c r="L554" s="7">
        <f t="shared" si="34"/>
        <v>42700.25</v>
      </c>
      <c r="M554">
        <v>1480140000</v>
      </c>
      <c r="N554" s="8">
        <f t="shared" si="35"/>
        <v>42702.25</v>
      </c>
      <c r="O554">
        <v>1480312800</v>
      </c>
      <c r="P554" t="b">
        <v>0</v>
      </c>
      <c r="Q554" t="b">
        <v>0</v>
      </c>
      <c r="R554" t="str" cm="1">
        <f t="array" ref="R554:S554">_xlfn.TEXTSPLIT(T554, "/")</f>
        <v>theater</v>
      </c>
      <c r="S554" t="str">
        <v>plays</v>
      </c>
      <c r="T554" t="s">
        <v>33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3"/>
        <v>44</v>
      </c>
      <c r="G555" t="s">
        <v>14</v>
      </c>
      <c r="H555">
        <f t="shared" si="32"/>
        <v>72.98</v>
      </c>
      <c r="I555">
        <v>1028</v>
      </c>
      <c r="J555" t="s">
        <v>21</v>
      </c>
      <c r="K555" t="s">
        <v>22</v>
      </c>
      <c r="L555" s="7">
        <f t="shared" si="34"/>
        <v>40545.25</v>
      </c>
      <c r="M555">
        <v>1293948000</v>
      </c>
      <c r="N555" s="8">
        <f t="shared" si="35"/>
        <v>40546.25</v>
      </c>
      <c r="O555">
        <v>1294034400</v>
      </c>
      <c r="P555" t="b">
        <v>0</v>
      </c>
      <c r="Q555" t="b">
        <v>0</v>
      </c>
      <c r="R555" t="str" cm="1">
        <f t="array" ref="R555:S555">_xlfn.TEXTSPLIT(T555, "/")</f>
        <v>music</v>
      </c>
      <c r="S555" t="str">
        <v>rock</v>
      </c>
      <c r="T555" t="s">
        <v>23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3"/>
        <v>152</v>
      </c>
      <c r="G556" t="s">
        <v>20</v>
      </c>
      <c r="H556">
        <f t="shared" si="32"/>
        <v>26.01</v>
      </c>
      <c r="I556">
        <v>554</v>
      </c>
      <c r="J556" t="s">
        <v>15</v>
      </c>
      <c r="K556" t="s">
        <v>16</v>
      </c>
      <c r="L556" s="7">
        <f t="shared" si="34"/>
        <v>42723.25</v>
      </c>
      <c r="M556">
        <v>1482127200</v>
      </c>
      <c r="N556" s="8">
        <f t="shared" si="35"/>
        <v>42729.25</v>
      </c>
      <c r="O556">
        <v>1482645600</v>
      </c>
      <c r="P556" t="b">
        <v>0</v>
      </c>
      <c r="Q556" t="b">
        <v>0</v>
      </c>
      <c r="R556" t="str" cm="1">
        <f t="array" ref="R556:S556">_xlfn.TEXTSPLIT(T556, "/")</f>
        <v>music</v>
      </c>
      <c r="S556" t="str">
        <v>indie rock</v>
      </c>
      <c r="T556" t="s">
        <v>60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3"/>
        <v>224</v>
      </c>
      <c r="G557" t="s">
        <v>20</v>
      </c>
      <c r="H557">
        <f t="shared" si="32"/>
        <v>104.36</v>
      </c>
      <c r="I557">
        <v>135</v>
      </c>
      <c r="J557" t="s">
        <v>36</v>
      </c>
      <c r="K557" t="s">
        <v>37</v>
      </c>
      <c r="L557" s="7">
        <f t="shared" si="34"/>
        <v>41731.208333333336</v>
      </c>
      <c r="M557">
        <v>1396414800</v>
      </c>
      <c r="N557" s="8">
        <f t="shared" si="35"/>
        <v>41762.208333333336</v>
      </c>
      <c r="O557">
        <v>1399093200</v>
      </c>
      <c r="P557" t="b">
        <v>0</v>
      </c>
      <c r="Q557" t="b">
        <v>0</v>
      </c>
      <c r="R557" t="str" cm="1">
        <f t="array" ref="R557:S557">_xlfn.TEXTSPLIT(T557, "/")</f>
        <v>music</v>
      </c>
      <c r="S557" t="str">
        <v>rock</v>
      </c>
      <c r="T557" t="s">
        <v>23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3"/>
        <v>240</v>
      </c>
      <c r="G558" t="s">
        <v>20</v>
      </c>
      <c r="H558">
        <f t="shared" si="32"/>
        <v>102.19</v>
      </c>
      <c r="I558">
        <v>122</v>
      </c>
      <c r="J558" t="s">
        <v>21</v>
      </c>
      <c r="K558" t="s">
        <v>22</v>
      </c>
      <c r="L558" s="7">
        <f t="shared" si="34"/>
        <v>40792.208333333336</v>
      </c>
      <c r="M558">
        <v>1315285200</v>
      </c>
      <c r="N558" s="8">
        <f t="shared" si="35"/>
        <v>40799.208333333336</v>
      </c>
      <c r="O558">
        <v>1315890000</v>
      </c>
      <c r="P558" t="b">
        <v>0</v>
      </c>
      <c r="Q558" t="b">
        <v>1</v>
      </c>
      <c r="R558" t="str" cm="1">
        <f t="array" ref="R558:S558">_xlfn.TEXTSPLIT(T558, "/")</f>
        <v>publishing</v>
      </c>
      <c r="S558" t="str">
        <v>translations</v>
      </c>
      <c r="T558" t="s">
        <v>206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3"/>
        <v>199</v>
      </c>
      <c r="G559" t="s">
        <v>20</v>
      </c>
      <c r="H559">
        <f t="shared" si="32"/>
        <v>54.12</v>
      </c>
      <c r="I559">
        <v>221</v>
      </c>
      <c r="J559" t="s">
        <v>21</v>
      </c>
      <c r="K559" t="s">
        <v>22</v>
      </c>
      <c r="L559" s="7">
        <f t="shared" si="34"/>
        <v>42279.208333333328</v>
      </c>
      <c r="M559">
        <v>1443762000</v>
      </c>
      <c r="N559" s="8">
        <f t="shared" si="35"/>
        <v>42282.208333333328</v>
      </c>
      <c r="O559">
        <v>1444021200</v>
      </c>
      <c r="P559" t="b">
        <v>0</v>
      </c>
      <c r="Q559" t="b">
        <v>1</v>
      </c>
      <c r="R559" t="str" cm="1">
        <f t="array" ref="R559:S559">_xlfn.TEXTSPLIT(T559, "/")</f>
        <v>film &amp; video</v>
      </c>
      <c r="S559" t="str">
        <v>science fiction</v>
      </c>
      <c r="T559" t="s">
        <v>474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3"/>
        <v>137</v>
      </c>
      <c r="G560" t="s">
        <v>20</v>
      </c>
      <c r="H560">
        <f t="shared" si="32"/>
        <v>63.22</v>
      </c>
      <c r="I560">
        <v>126</v>
      </c>
      <c r="J560" t="s">
        <v>21</v>
      </c>
      <c r="K560" t="s">
        <v>22</v>
      </c>
      <c r="L560" s="7">
        <f t="shared" si="34"/>
        <v>42424.25</v>
      </c>
      <c r="M560">
        <v>1456293600</v>
      </c>
      <c r="N560" s="8">
        <f t="shared" si="35"/>
        <v>42467.208333333328</v>
      </c>
      <c r="O560">
        <v>1460005200</v>
      </c>
      <c r="P560" t="b">
        <v>0</v>
      </c>
      <c r="Q560" t="b">
        <v>0</v>
      </c>
      <c r="R560" t="str" cm="1">
        <f t="array" ref="R560:S560">_xlfn.TEXTSPLIT(T560, "/")</f>
        <v>theater</v>
      </c>
      <c r="S560" t="str">
        <v>plays</v>
      </c>
      <c r="T560" t="s">
        <v>33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3"/>
        <v>101</v>
      </c>
      <c r="G561" t="s">
        <v>20</v>
      </c>
      <c r="H561">
        <f t="shared" si="32"/>
        <v>104.03</v>
      </c>
      <c r="I561">
        <v>1022</v>
      </c>
      <c r="J561" t="s">
        <v>21</v>
      </c>
      <c r="K561" t="s">
        <v>22</v>
      </c>
      <c r="L561" s="7">
        <f t="shared" si="34"/>
        <v>42584.208333333328</v>
      </c>
      <c r="M561">
        <v>1470114000</v>
      </c>
      <c r="N561" s="8">
        <f t="shared" si="35"/>
        <v>42591.208333333328</v>
      </c>
      <c r="O561">
        <v>1470718800</v>
      </c>
      <c r="P561" t="b">
        <v>0</v>
      </c>
      <c r="Q561" t="b">
        <v>0</v>
      </c>
      <c r="R561" t="str" cm="1">
        <f t="array" ref="R561:S561">_xlfn.TEXTSPLIT(T561, "/")</f>
        <v>theater</v>
      </c>
      <c r="S561" t="str">
        <v>plays</v>
      </c>
      <c r="T561" t="s">
        <v>33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3"/>
        <v>794</v>
      </c>
      <c r="G562" t="s">
        <v>20</v>
      </c>
      <c r="H562">
        <f t="shared" si="32"/>
        <v>49.99</v>
      </c>
      <c r="I562">
        <v>3177</v>
      </c>
      <c r="J562" t="s">
        <v>21</v>
      </c>
      <c r="K562" t="s">
        <v>22</v>
      </c>
      <c r="L562" s="7">
        <f t="shared" si="34"/>
        <v>40865.25</v>
      </c>
      <c r="M562">
        <v>1321596000</v>
      </c>
      <c r="N562" s="8">
        <f t="shared" si="35"/>
        <v>40905.25</v>
      </c>
      <c r="O562">
        <v>1325052000</v>
      </c>
      <c r="P562" t="b">
        <v>0</v>
      </c>
      <c r="Q562" t="b">
        <v>0</v>
      </c>
      <c r="R562" t="str" cm="1">
        <f t="array" ref="R562:S562">_xlfn.TEXTSPLIT(T562, "/")</f>
        <v>film &amp; video</v>
      </c>
      <c r="S562" t="str">
        <v>animation</v>
      </c>
      <c r="T562" t="s">
        <v>71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3"/>
        <v>370</v>
      </c>
      <c r="G563" t="s">
        <v>20</v>
      </c>
      <c r="H563">
        <f t="shared" si="32"/>
        <v>56.02</v>
      </c>
      <c r="I563">
        <v>198</v>
      </c>
      <c r="J563" t="s">
        <v>98</v>
      </c>
      <c r="K563" t="s">
        <v>99</v>
      </c>
      <c r="L563" s="7">
        <f t="shared" si="34"/>
        <v>40833.208333333336</v>
      </c>
      <c r="M563">
        <v>1318827600</v>
      </c>
      <c r="N563" s="8">
        <f t="shared" si="35"/>
        <v>40835.208333333336</v>
      </c>
      <c r="O563">
        <v>1319000400</v>
      </c>
      <c r="P563" t="b">
        <v>0</v>
      </c>
      <c r="Q563" t="b">
        <v>0</v>
      </c>
      <c r="R563" t="str" cm="1">
        <f t="array" ref="R563:S563">_xlfn.TEXTSPLIT(T563, "/")</f>
        <v>theater</v>
      </c>
      <c r="S563" t="str">
        <v>plays</v>
      </c>
      <c r="T563" t="s">
        <v>33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3"/>
        <v>13</v>
      </c>
      <c r="G564" t="s">
        <v>14</v>
      </c>
      <c r="H564">
        <f t="shared" si="32"/>
        <v>48.81</v>
      </c>
      <c r="I564">
        <v>26</v>
      </c>
      <c r="J564" t="s">
        <v>98</v>
      </c>
      <c r="K564" t="s">
        <v>99</v>
      </c>
      <c r="L564" s="7">
        <f t="shared" si="34"/>
        <v>43536.208333333328</v>
      </c>
      <c r="M564">
        <v>1552366800</v>
      </c>
      <c r="N564" s="8">
        <f t="shared" si="35"/>
        <v>43538.208333333328</v>
      </c>
      <c r="O564">
        <v>1552539600</v>
      </c>
      <c r="P564" t="b">
        <v>0</v>
      </c>
      <c r="Q564" t="b">
        <v>0</v>
      </c>
      <c r="R564" t="str" cm="1">
        <f t="array" ref="R564:S564">_xlfn.TEXTSPLIT(T564, "/")</f>
        <v>music</v>
      </c>
      <c r="S564" t="str">
        <v>rock</v>
      </c>
      <c r="T564" t="s">
        <v>23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3"/>
        <v>138</v>
      </c>
      <c r="G565" t="s">
        <v>20</v>
      </c>
      <c r="H565">
        <f t="shared" si="32"/>
        <v>60.08</v>
      </c>
      <c r="I565">
        <v>85</v>
      </c>
      <c r="J565" t="s">
        <v>26</v>
      </c>
      <c r="K565" t="s">
        <v>27</v>
      </c>
      <c r="L565" s="7">
        <f t="shared" si="34"/>
        <v>43417.25</v>
      </c>
      <c r="M565">
        <v>1542088800</v>
      </c>
      <c r="N565" s="8">
        <f t="shared" si="35"/>
        <v>43437.25</v>
      </c>
      <c r="O565">
        <v>1543816800</v>
      </c>
      <c r="P565" t="b">
        <v>0</v>
      </c>
      <c r="Q565" t="b">
        <v>0</v>
      </c>
      <c r="R565" t="str" cm="1">
        <f t="array" ref="R565:S565">_xlfn.TEXTSPLIT(T565, "/")</f>
        <v>film &amp; video</v>
      </c>
      <c r="S565" t="str">
        <v>documentary</v>
      </c>
      <c r="T565" t="s">
        <v>42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3"/>
        <v>84</v>
      </c>
      <c r="G566" t="s">
        <v>14</v>
      </c>
      <c r="H566">
        <f t="shared" si="32"/>
        <v>78.989999999999995</v>
      </c>
      <c r="I566">
        <v>1790</v>
      </c>
      <c r="J566" t="s">
        <v>21</v>
      </c>
      <c r="K566" t="s">
        <v>22</v>
      </c>
      <c r="L566" s="7">
        <f t="shared" si="34"/>
        <v>42078.208333333328</v>
      </c>
      <c r="M566">
        <v>1426395600</v>
      </c>
      <c r="N566" s="8">
        <f t="shared" si="35"/>
        <v>42086.208333333328</v>
      </c>
      <c r="O566">
        <v>1427086800</v>
      </c>
      <c r="P566" t="b">
        <v>0</v>
      </c>
      <c r="Q566" t="b">
        <v>0</v>
      </c>
      <c r="R566" t="str" cm="1">
        <f t="array" ref="R566:S566">_xlfn.TEXTSPLIT(T566, "/")</f>
        <v>theater</v>
      </c>
      <c r="S566" t="str">
        <v>plays</v>
      </c>
      <c r="T566" t="s">
        <v>33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3"/>
        <v>205</v>
      </c>
      <c r="G567" t="s">
        <v>20</v>
      </c>
      <c r="H567">
        <f t="shared" si="32"/>
        <v>53.99</v>
      </c>
      <c r="I567">
        <v>3596</v>
      </c>
      <c r="J567" t="s">
        <v>21</v>
      </c>
      <c r="K567" t="s">
        <v>22</v>
      </c>
      <c r="L567" s="7">
        <f t="shared" si="34"/>
        <v>40862.25</v>
      </c>
      <c r="M567">
        <v>1321336800</v>
      </c>
      <c r="N567" s="8">
        <f t="shared" si="35"/>
        <v>40882.25</v>
      </c>
      <c r="O567">
        <v>1323064800</v>
      </c>
      <c r="P567" t="b">
        <v>0</v>
      </c>
      <c r="Q567" t="b">
        <v>0</v>
      </c>
      <c r="R567" t="str" cm="1">
        <f t="array" ref="R567:S567">_xlfn.TEXTSPLIT(T567, "/")</f>
        <v>theater</v>
      </c>
      <c r="S567" t="str">
        <v>plays</v>
      </c>
      <c r="T567" t="s">
        <v>33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3"/>
        <v>44</v>
      </c>
      <c r="G568" t="s">
        <v>14</v>
      </c>
      <c r="H568">
        <f t="shared" si="32"/>
        <v>111.46</v>
      </c>
      <c r="I568">
        <v>37</v>
      </c>
      <c r="J568" t="s">
        <v>21</v>
      </c>
      <c r="K568" t="s">
        <v>22</v>
      </c>
      <c r="L568" s="7">
        <f t="shared" si="34"/>
        <v>42424.25</v>
      </c>
      <c r="M568">
        <v>1456293600</v>
      </c>
      <c r="N568" s="8">
        <f t="shared" si="35"/>
        <v>42447.208333333328</v>
      </c>
      <c r="O568">
        <v>1458277200</v>
      </c>
      <c r="P568" t="b">
        <v>0</v>
      </c>
      <c r="Q568" t="b">
        <v>1</v>
      </c>
      <c r="R568" t="str" cm="1">
        <f t="array" ref="R568:S568">_xlfn.TEXTSPLIT(T568, "/")</f>
        <v>music</v>
      </c>
      <c r="S568" t="str">
        <v>electric music</v>
      </c>
      <c r="T568" t="s">
        <v>50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3"/>
        <v>219</v>
      </c>
      <c r="G569" t="s">
        <v>20</v>
      </c>
      <c r="H569">
        <f t="shared" si="32"/>
        <v>60.92</v>
      </c>
      <c r="I569">
        <v>244</v>
      </c>
      <c r="J569" t="s">
        <v>21</v>
      </c>
      <c r="K569" t="s">
        <v>22</v>
      </c>
      <c r="L569" s="7">
        <f t="shared" si="34"/>
        <v>41830.208333333336</v>
      </c>
      <c r="M569">
        <v>1404968400</v>
      </c>
      <c r="N569" s="8">
        <f t="shared" si="35"/>
        <v>41832.208333333336</v>
      </c>
      <c r="O569">
        <v>1405141200</v>
      </c>
      <c r="P569" t="b">
        <v>0</v>
      </c>
      <c r="Q569" t="b">
        <v>0</v>
      </c>
      <c r="R569" t="str" cm="1">
        <f t="array" ref="R569:S569">_xlfn.TEXTSPLIT(T569, "/")</f>
        <v>music</v>
      </c>
      <c r="S569" t="str">
        <v>rock</v>
      </c>
      <c r="T569" t="s">
        <v>23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3"/>
        <v>186</v>
      </c>
      <c r="G570" t="s">
        <v>20</v>
      </c>
      <c r="H570">
        <f t="shared" si="32"/>
        <v>26</v>
      </c>
      <c r="I570">
        <v>5180</v>
      </c>
      <c r="J570" t="s">
        <v>21</v>
      </c>
      <c r="K570" t="s">
        <v>22</v>
      </c>
      <c r="L570" s="7">
        <f t="shared" si="34"/>
        <v>40374.208333333336</v>
      </c>
      <c r="M570">
        <v>1279170000</v>
      </c>
      <c r="N570" s="8">
        <f t="shared" si="35"/>
        <v>40419.208333333336</v>
      </c>
      <c r="O570">
        <v>1283058000</v>
      </c>
      <c r="P570" t="b">
        <v>0</v>
      </c>
      <c r="Q570" t="b">
        <v>0</v>
      </c>
      <c r="R570" t="str" cm="1">
        <f t="array" ref="R570:S570">_xlfn.TEXTSPLIT(T570, "/")</f>
        <v>theater</v>
      </c>
      <c r="S570" t="str">
        <v>plays</v>
      </c>
      <c r="T570" t="s">
        <v>33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3"/>
        <v>237</v>
      </c>
      <c r="G571" t="s">
        <v>20</v>
      </c>
      <c r="H571">
        <f t="shared" si="32"/>
        <v>80.989999999999995</v>
      </c>
      <c r="I571">
        <v>589</v>
      </c>
      <c r="J571" t="s">
        <v>107</v>
      </c>
      <c r="K571" t="s">
        <v>108</v>
      </c>
      <c r="L571" s="7">
        <f t="shared" si="34"/>
        <v>40554.25</v>
      </c>
      <c r="M571">
        <v>1294725600</v>
      </c>
      <c r="N571" s="8">
        <f t="shared" si="35"/>
        <v>40566.25</v>
      </c>
      <c r="O571">
        <v>1295762400</v>
      </c>
      <c r="P571" t="b">
        <v>0</v>
      </c>
      <c r="Q571" t="b">
        <v>0</v>
      </c>
      <c r="R571" t="str" cm="1">
        <f t="array" ref="R571:S571">_xlfn.TEXTSPLIT(T571, "/")</f>
        <v>film &amp; video</v>
      </c>
      <c r="S571" t="str">
        <v>animation</v>
      </c>
      <c r="T571" t="s">
        <v>71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3"/>
        <v>306</v>
      </c>
      <c r="G572" t="s">
        <v>20</v>
      </c>
      <c r="H572">
        <f t="shared" si="32"/>
        <v>35</v>
      </c>
      <c r="I572">
        <v>2725</v>
      </c>
      <c r="J572" t="s">
        <v>21</v>
      </c>
      <c r="K572" t="s">
        <v>22</v>
      </c>
      <c r="L572" s="7">
        <f t="shared" si="34"/>
        <v>41993.25</v>
      </c>
      <c r="M572">
        <v>1419055200</v>
      </c>
      <c r="N572" s="8">
        <f t="shared" si="35"/>
        <v>41999.25</v>
      </c>
      <c r="O572">
        <v>1419573600</v>
      </c>
      <c r="P572" t="b">
        <v>0</v>
      </c>
      <c r="Q572" t="b">
        <v>1</v>
      </c>
      <c r="R572" t="str" cm="1">
        <f t="array" ref="R572:S572">_xlfn.TEXTSPLIT(T572, "/")</f>
        <v>music</v>
      </c>
      <c r="S572" t="str">
        <v>rock</v>
      </c>
      <c r="T572" t="s">
        <v>23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3"/>
        <v>94</v>
      </c>
      <c r="G573" t="s">
        <v>14</v>
      </c>
      <c r="H573">
        <f t="shared" si="32"/>
        <v>94.14</v>
      </c>
      <c r="I573">
        <v>35</v>
      </c>
      <c r="J573" t="s">
        <v>107</v>
      </c>
      <c r="K573" t="s">
        <v>108</v>
      </c>
      <c r="L573" s="7">
        <f t="shared" si="34"/>
        <v>42174.208333333328</v>
      </c>
      <c r="M573">
        <v>1434690000</v>
      </c>
      <c r="N573" s="8">
        <f t="shared" si="35"/>
        <v>42221.208333333328</v>
      </c>
      <c r="O573">
        <v>1438750800</v>
      </c>
      <c r="P573" t="b">
        <v>0</v>
      </c>
      <c r="Q573" t="b">
        <v>0</v>
      </c>
      <c r="R573" t="str" cm="1">
        <f t="array" ref="R573:S573">_xlfn.TEXTSPLIT(T573, "/")</f>
        <v>film &amp; video</v>
      </c>
      <c r="S573" t="str">
        <v>shorts</v>
      </c>
      <c r="T573" t="s">
        <v>100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3"/>
        <v>54</v>
      </c>
      <c r="G574" t="s">
        <v>74</v>
      </c>
      <c r="H574">
        <f t="shared" si="32"/>
        <v>52.09</v>
      </c>
      <c r="I574">
        <v>94</v>
      </c>
      <c r="J574" t="s">
        <v>21</v>
      </c>
      <c r="K574" t="s">
        <v>22</v>
      </c>
      <c r="L574" s="7">
        <f t="shared" si="34"/>
        <v>42275.208333333328</v>
      </c>
      <c r="M574">
        <v>1443416400</v>
      </c>
      <c r="N574" s="8">
        <f t="shared" si="35"/>
        <v>42291.208333333328</v>
      </c>
      <c r="O574">
        <v>1444798800</v>
      </c>
      <c r="P574" t="b">
        <v>0</v>
      </c>
      <c r="Q574" t="b">
        <v>1</v>
      </c>
      <c r="R574" t="str" cm="1">
        <f t="array" ref="R574:S574">_xlfn.TEXTSPLIT(T574, "/")</f>
        <v>music</v>
      </c>
      <c r="S574" t="str">
        <v>rock</v>
      </c>
      <c r="T574" t="s">
        <v>23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3"/>
        <v>112</v>
      </c>
      <c r="G575" t="s">
        <v>20</v>
      </c>
      <c r="H575">
        <f t="shared" si="32"/>
        <v>24.99</v>
      </c>
      <c r="I575">
        <v>300</v>
      </c>
      <c r="J575" t="s">
        <v>21</v>
      </c>
      <c r="K575" t="s">
        <v>22</v>
      </c>
      <c r="L575" s="7">
        <f t="shared" si="34"/>
        <v>41761.208333333336</v>
      </c>
      <c r="M575">
        <v>1399006800</v>
      </c>
      <c r="N575" s="8">
        <f t="shared" si="35"/>
        <v>41763.208333333336</v>
      </c>
      <c r="O575">
        <v>1399179600</v>
      </c>
      <c r="P575" t="b">
        <v>0</v>
      </c>
      <c r="Q575" t="b">
        <v>0</v>
      </c>
      <c r="R575" t="str" cm="1">
        <f t="array" ref="R575:S575">_xlfn.TEXTSPLIT(T575, "/")</f>
        <v>journalism</v>
      </c>
      <c r="S575" t="str">
        <v>audio</v>
      </c>
      <c r="T575" t="s">
        <v>1029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3"/>
        <v>369</v>
      </c>
      <c r="G576" t="s">
        <v>20</v>
      </c>
      <c r="H576">
        <f t="shared" si="32"/>
        <v>69.22</v>
      </c>
      <c r="I576">
        <v>144</v>
      </c>
      <c r="J576" t="s">
        <v>21</v>
      </c>
      <c r="K576" t="s">
        <v>22</v>
      </c>
      <c r="L576" s="7">
        <f t="shared" si="34"/>
        <v>43806.25</v>
      </c>
      <c r="M576">
        <v>1575698400</v>
      </c>
      <c r="N576" s="8">
        <f t="shared" si="35"/>
        <v>43816.25</v>
      </c>
      <c r="O576">
        <v>1576562400</v>
      </c>
      <c r="P576" t="b">
        <v>0</v>
      </c>
      <c r="Q576" t="b">
        <v>1</v>
      </c>
      <c r="R576" t="str" cm="1">
        <f t="array" ref="R576:S576">_xlfn.TEXTSPLIT(T576, "/")</f>
        <v>food</v>
      </c>
      <c r="S576" t="str">
        <v>food trucks</v>
      </c>
      <c r="T576" t="s">
        <v>17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3"/>
        <v>63</v>
      </c>
      <c r="G577" t="s">
        <v>14</v>
      </c>
      <c r="H577">
        <f t="shared" si="32"/>
        <v>93.94</v>
      </c>
      <c r="I577">
        <v>558</v>
      </c>
      <c r="J577" t="s">
        <v>21</v>
      </c>
      <c r="K577" t="s">
        <v>22</v>
      </c>
      <c r="L577" s="7">
        <f t="shared" si="34"/>
        <v>41779.208333333336</v>
      </c>
      <c r="M577">
        <v>1400562000</v>
      </c>
      <c r="N577" s="8">
        <f t="shared" si="35"/>
        <v>41782.208333333336</v>
      </c>
      <c r="O577">
        <v>1400821200</v>
      </c>
      <c r="P577" t="b">
        <v>0</v>
      </c>
      <c r="Q577" t="b">
        <v>1</v>
      </c>
      <c r="R577" t="str" cm="1">
        <f t="array" ref="R577:S577">_xlfn.TEXTSPLIT(T577, "/")</f>
        <v>theater</v>
      </c>
      <c r="S577" t="str">
        <v>plays</v>
      </c>
      <c r="T577" t="s">
        <v>33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3"/>
        <v>65</v>
      </c>
      <c r="G578" t="s">
        <v>14</v>
      </c>
      <c r="H578">
        <f t="shared" ref="H578:H641" si="36">IFERROR(ROUND(E578/I578, 2), 0)</f>
        <v>98.41</v>
      </c>
      <c r="I578">
        <v>64</v>
      </c>
      <c r="J578" t="s">
        <v>21</v>
      </c>
      <c r="K578" t="s">
        <v>22</v>
      </c>
      <c r="L578" s="7">
        <f t="shared" si="34"/>
        <v>43040.208333333328</v>
      </c>
      <c r="M578">
        <v>1509512400</v>
      </c>
      <c r="N578" s="8">
        <f t="shared" si="35"/>
        <v>43057.25</v>
      </c>
      <c r="O578">
        <v>1510984800</v>
      </c>
      <c r="P578" t="b">
        <v>0</v>
      </c>
      <c r="Q578" t="b">
        <v>0</v>
      </c>
      <c r="R578" t="str" cm="1">
        <f t="array" ref="R578:S578">_xlfn.TEXTSPLIT(T578, "/")</f>
        <v>theater</v>
      </c>
      <c r="S578" t="str">
        <v>plays</v>
      </c>
      <c r="T578" t="s">
        <v>33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7">ROUND((E579/D579)*100,0)</f>
        <v>19</v>
      </c>
      <c r="G579" t="s">
        <v>74</v>
      </c>
      <c r="H579">
        <f t="shared" si="36"/>
        <v>41.78</v>
      </c>
      <c r="I579">
        <v>37</v>
      </c>
      <c r="J579" t="s">
        <v>21</v>
      </c>
      <c r="K579" t="s">
        <v>22</v>
      </c>
      <c r="L579" s="7">
        <f t="shared" ref="L579:L642" si="38">(((M579/60)/60)/24)+DATE(1970,1,1)</f>
        <v>40613.25</v>
      </c>
      <c r="M579">
        <v>1299823200</v>
      </c>
      <c r="N579" s="8">
        <f t="shared" ref="N579:N642" si="39">(((O579/60)/60)/24)+DATE(1970,1,1)</f>
        <v>40639.208333333336</v>
      </c>
      <c r="O579">
        <v>1302066000</v>
      </c>
      <c r="P579" t="b">
        <v>0</v>
      </c>
      <c r="Q579" t="b">
        <v>0</v>
      </c>
      <c r="R579" t="str" cm="1">
        <f t="array" ref="R579:S579">_xlfn.TEXTSPLIT(T579, "/")</f>
        <v>music</v>
      </c>
      <c r="S579" t="str">
        <v>jazz</v>
      </c>
      <c r="T579" t="s">
        <v>159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7"/>
        <v>17</v>
      </c>
      <c r="G580" t="s">
        <v>14</v>
      </c>
      <c r="H580">
        <f t="shared" si="36"/>
        <v>65.989999999999995</v>
      </c>
      <c r="I580">
        <v>245</v>
      </c>
      <c r="J580" t="s">
        <v>21</v>
      </c>
      <c r="K580" t="s">
        <v>22</v>
      </c>
      <c r="L580" s="7">
        <f t="shared" si="38"/>
        <v>40878.25</v>
      </c>
      <c r="M580">
        <v>1322719200</v>
      </c>
      <c r="N580" s="8">
        <f t="shared" si="39"/>
        <v>40881.25</v>
      </c>
      <c r="O580">
        <v>1322978400</v>
      </c>
      <c r="P580" t="b">
        <v>0</v>
      </c>
      <c r="Q580" t="b">
        <v>0</v>
      </c>
      <c r="R580" t="str" cm="1">
        <f t="array" ref="R580:S580">_xlfn.TEXTSPLIT(T580, "/")</f>
        <v>film &amp; video</v>
      </c>
      <c r="S580" t="str">
        <v>science fiction</v>
      </c>
      <c r="T580" t="s">
        <v>474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7"/>
        <v>101</v>
      </c>
      <c r="G581" t="s">
        <v>20</v>
      </c>
      <c r="H581">
        <f t="shared" si="36"/>
        <v>72.06</v>
      </c>
      <c r="I581">
        <v>87</v>
      </c>
      <c r="J581" t="s">
        <v>21</v>
      </c>
      <c r="K581" t="s">
        <v>22</v>
      </c>
      <c r="L581" s="7">
        <f t="shared" si="38"/>
        <v>40762.208333333336</v>
      </c>
      <c r="M581">
        <v>1312693200</v>
      </c>
      <c r="N581" s="8">
        <f t="shared" si="39"/>
        <v>40774.208333333336</v>
      </c>
      <c r="O581">
        <v>1313730000</v>
      </c>
      <c r="P581" t="b">
        <v>0</v>
      </c>
      <c r="Q581" t="b">
        <v>0</v>
      </c>
      <c r="R581" t="str" cm="1">
        <f t="array" ref="R581:S581">_xlfn.TEXTSPLIT(T581, "/")</f>
        <v>music</v>
      </c>
      <c r="S581" t="str">
        <v>jazz</v>
      </c>
      <c r="T581" t="s">
        <v>159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7"/>
        <v>342</v>
      </c>
      <c r="G582" t="s">
        <v>20</v>
      </c>
      <c r="H582">
        <f t="shared" si="36"/>
        <v>48</v>
      </c>
      <c r="I582">
        <v>3116</v>
      </c>
      <c r="J582" t="s">
        <v>21</v>
      </c>
      <c r="K582" t="s">
        <v>22</v>
      </c>
      <c r="L582" s="7">
        <f t="shared" si="38"/>
        <v>41696.25</v>
      </c>
      <c r="M582">
        <v>1393394400</v>
      </c>
      <c r="N582" s="8">
        <f t="shared" si="39"/>
        <v>41704.25</v>
      </c>
      <c r="O582">
        <v>1394085600</v>
      </c>
      <c r="P582" t="b">
        <v>0</v>
      </c>
      <c r="Q582" t="b">
        <v>0</v>
      </c>
      <c r="R582" t="str" cm="1">
        <f t="array" ref="R582:S582">_xlfn.TEXTSPLIT(T582, "/")</f>
        <v>theater</v>
      </c>
      <c r="S582" t="str">
        <v>plays</v>
      </c>
      <c r="T582" t="s">
        <v>33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7"/>
        <v>64</v>
      </c>
      <c r="G583" t="s">
        <v>14</v>
      </c>
      <c r="H583">
        <f t="shared" si="36"/>
        <v>54.1</v>
      </c>
      <c r="I583">
        <v>71</v>
      </c>
      <c r="J583" t="s">
        <v>21</v>
      </c>
      <c r="K583" t="s">
        <v>22</v>
      </c>
      <c r="L583" s="7">
        <f t="shared" si="38"/>
        <v>40662.208333333336</v>
      </c>
      <c r="M583">
        <v>1304053200</v>
      </c>
      <c r="N583" s="8">
        <f t="shared" si="39"/>
        <v>40677.208333333336</v>
      </c>
      <c r="O583">
        <v>1305349200</v>
      </c>
      <c r="P583" t="b">
        <v>0</v>
      </c>
      <c r="Q583" t="b">
        <v>0</v>
      </c>
      <c r="R583" t="str" cm="1">
        <f t="array" ref="R583:S583">_xlfn.TEXTSPLIT(T583, "/")</f>
        <v>technology</v>
      </c>
      <c r="S583" t="str">
        <v>web</v>
      </c>
      <c r="T583" t="s">
        <v>28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7"/>
        <v>52</v>
      </c>
      <c r="G584" t="s">
        <v>14</v>
      </c>
      <c r="H584">
        <f t="shared" si="36"/>
        <v>107.88</v>
      </c>
      <c r="I584">
        <v>42</v>
      </c>
      <c r="J584" t="s">
        <v>21</v>
      </c>
      <c r="K584" t="s">
        <v>22</v>
      </c>
      <c r="L584" s="7">
        <f t="shared" si="38"/>
        <v>42165.208333333328</v>
      </c>
      <c r="M584">
        <v>1433912400</v>
      </c>
      <c r="N584" s="8">
        <f t="shared" si="39"/>
        <v>42170.208333333328</v>
      </c>
      <c r="O584">
        <v>1434344400</v>
      </c>
      <c r="P584" t="b">
        <v>0</v>
      </c>
      <c r="Q584" t="b">
        <v>1</v>
      </c>
      <c r="R584" t="str" cm="1">
        <f t="array" ref="R584:S584">_xlfn.TEXTSPLIT(T584, "/")</f>
        <v>games</v>
      </c>
      <c r="S584" t="str">
        <v>video games</v>
      </c>
      <c r="T584" t="s">
        <v>89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7"/>
        <v>322</v>
      </c>
      <c r="G585" t="s">
        <v>20</v>
      </c>
      <c r="H585">
        <f t="shared" si="36"/>
        <v>67.03</v>
      </c>
      <c r="I585">
        <v>909</v>
      </c>
      <c r="J585" t="s">
        <v>21</v>
      </c>
      <c r="K585" t="s">
        <v>22</v>
      </c>
      <c r="L585" s="7">
        <f t="shared" si="38"/>
        <v>40959.25</v>
      </c>
      <c r="M585">
        <v>1329717600</v>
      </c>
      <c r="N585" s="8">
        <f t="shared" si="39"/>
        <v>40976.25</v>
      </c>
      <c r="O585">
        <v>1331186400</v>
      </c>
      <c r="P585" t="b">
        <v>0</v>
      </c>
      <c r="Q585" t="b">
        <v>0</v>
      </c>
      <c r="R585" t="str" cm="1">
        <f t="array" ref="R585:S585">_xlfn.TEXTSPLIT(T585, "/")</f>
        <v>film &amp; video</v>
      </c>
      <c r="S585" t="str">
        <v>documentary</v>
      </c>
      <c r="T585" t="s">
        <v>42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7"/>
        <v>120</v>
      </c>
      <c r="G586" t="s">
        <v>20</v>
      </c>
      <c r="H586">
        <f t="shared" si="36"/>
        <v>64.010000000000005</v>
      </c>
      <c r="I586">
        <v>1613</v>
      </c>
      <c r="J586" t="s">
        <v>21</v>
      </c>
      <c r="K586" t="s">
        <v>22</v>
      </c>
      <c r="L586" s="7">
        <f t="shared" si="38"/>
        <v>41024.208333333336</v>
      </c>
      <c r="M586">
        <v>1335330000</v>
      </c>
      <c r="N586" s="8">
        <f t="shared" si="39"/>
        <v>41038.208333333336</v>
      </c>
      <c r="O586">
        <v>1336539600</v>
      </c>
      <c r="P586" t="b">
        <v>0</v>
      </c>
      <c r="Q586" t="b">
        <v>0</v>
      </c>
      <c r="R586" t="str" cm="1">
        <f t="array" ref="R586:S586">_xlfn.TEXTSPLIT(T586, "/")</f>
        <v>technology</v>
      </c>
      <c r="S586" t="str">
        <v>web</v>
      </c>
      <c r="T586" t="s">
        <v>28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7"/>
        <v>147</v>
      </c>
      <c r="G587" t="s">
        <v>20</v>
      </c>
      <c r="H587">
        <f t="shared" si="36"/>
        <v>96.07</v>
      </c>
      <c r="I587">
        <v>136</v>
      </c>
      <c r="J587" t="s">
        <v>21</v>
      </c>
      <c r="K587" t="s">
        <v>22</v>
      </c>
      <c r="L587" s="7">
        <f t="shared" si="38"/>
        <v>40255.208333333336</v>
      </c>
      <c r="M587">
        <v>1268888400</v>
      </c>
      <c r="N587" s="8">
        <f t="shared" si="39"/>
        <v>40265.208333333336</v>
      </c>
      <c r="O587">
        <v>1269752400</v>
      </c>
      <c r="P587" t="b">
        <v>0</v>
      </c>
      <c r="Q587" t="b">
        <v>0</v>
      </c>
      <c r="R587" t="str" cm="1">
        <f t="array" ref="R587:S587">_xlfn.TEXTSPLIT(T587, "/")</f>
        <v>publishing</v>
      </c>
      <c r="S587" t="str">
        <v>translations</v>
      </c>
      <c r="T587" t="s">
        <v>206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7"/>
        <v>951</v>
      </c>
      <c r="G588" t="s">
        <v>20</v>
      </c>
      <c r="H588">
        <f t="shared" si="36"/>
        <v>51.18</v>
      </c>
      <c r="I588">
        <v>130</v>
      </c>
      <c r="J588" t="s">
        <v>21</v>
      </c>
      <c r="K588" t="s">
        <v>22</v>
      </c>
      <c r="L588" s="7">
        <f t="shared" si="38"/>
        <v>40499.25</v>
      </c>
      <c r="M588">
        <v>1289973600</v>
      </c>
      <c r="N588" s="8">
        <f t="shared" si="39"/>
        <v>40518.25</v>
      </c>
      <c r="O588">
        <v>1291615200</v>
      </c>
      <c r="P588" t="b">
        <v>0</v>
      </c>
      <c r="Q588" t="b">
        <v>0</v>
      </c>
      <c r="R588" t="str" cm="1">
        <f t="array" ref="R588:S588">_xlfn.TEXTSPLIT(T588, "/")</f>
        <v>music</v>
      </c>
      <c r="S588" t="str">
        <v>rock</v>
      </c>
      <c r="T588" t="s">
        <v>23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7"/>
        <v>73</v>
      </c>
      <c r="G589" t="s">
        <v>14</v>
      </c>
      <c r="H589">
        <f t="shared" si="36"/>
        <v>43.92</v>
      </c>
      <c r="I589">
        <v>156</v>
      </c>
      <c r="J589" t="s">
        <v>15</v>
      </c>
      <c r="K589" t="s">
        <v>16</v>
      </c>
      <c r="L589" s="7">
        <f t="shared" si="38"/>
        <v>43484.25</v>
      </c>
      <c r="M589">
        <v>1547877600</v>
      </c>
      <c r="N589" s="8">
        <f t="shared" si="39"/>
        <v>43536.208333333328</v>
      </c>
      <c r="O589">
        <v>1552366800</v>
      </c>
      <c r="P589" t="b">
        <v>0</v>
      </c>
      <c r="Q589" t="b">
        <v>1</v>
      </c>
      <c r="R589" t="str" cm="1">
        <f t="array" ref="R589:S589">_xlfn.TEXTSPLIT(T589, "/")</f>
        <v>food</v>
      </c>
      <c r="S589" t="str">
        <v>food trucks</v>
      </c>
      <c r="T589" t="s">
        <v>17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7"/>
        <v>79</v>
      </c>
      <c r="G590" t="s">
        <v>14</v>
      </c>
      <c r="H590">
        <f t="shared" si="36"/>
        <v>91.02</v>
      </c>
      <c r="I590">
        <v>1368</v>
      </c>
      <c r="J590" t="s">
        <v>40</v>
      </c>
      <c r="K590" t="s">
        <v>41</v>
      </c>
      <c r="L590" s="7">
        <f t="shared" si="38"/>
        <v>40262.208333333336</v>
      </c>
      <c r="M590">
        <v>1269493200</v>
      </c>
      <c r="N590" s="8">
        <f t="shared" si="39"/>
        <v>40293.208333333336</v>
      </c>
      <c r="O590">
        <v>1272171600</v>
      </c>
      <c r="P590" t="b">
        <v>0</v>
      </c>
      <c r="Q590" t="b">
        <v>0</v>
      </c>
      <c r="R590" t="str" cm="1">
        <f t="array" ref="R590:S590">_xlfn.TEXTSPLIT(T590, "/")</f>
        <v>theater</v>
      </c>
      <c r="S590" t="str">
        <v>plays</v>
      </c>
      <c r="T590" t="s">
        <v>33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7"/>
        <v>65</v>
      </c>
      <c r="G591" t="s">
        <v>14</v>
      </c>
      <c r="H591">
        <f t="shared" si="36"/>
        <v>50.13</v>
      </c>
      <c r="I591">
        <v>102</v>
      </c>
      <c r="J591" t="s">
        <v>21</v>
      </c>
      <c r="K591" t="s">
        <v>22</v>
      </c>
      <c r="L591" s="7">
        <f t="shared" si="38"/>
        <v>42190.208333333328</v>
      </c>
      <c r="M591">
        <v>1436072400</v>
      </c>
      <c r="N591" s="8">
        <f t="shared" si="39"/>
        <v>42197.208333333328</v>
      </c>
      <c r="O591">
        <v>1436677200</v>
      </c>
      <c r="P591" t="b">
        <v>0</v>
      </c>
      <c r="Q591" t="b">
        <v>0</v>
      </c>
      <c r="R591" t="str" cm="1">
        <f t="array" ref="R591:S591">_xlfn.TEXTSPLIT(T591, "/")</f>
        <v>film &amp; video</v>
      </c>
      <c r="S591" t="str">
        <v>documentary</v>
      </c>
      <c r="T591" t="s">
        <v>42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7"/>
        <v>82</v>
      </c>
      <c r="G592" t="s">
        <v>14</v>
      </c>
      <c r="H592">
        <f t="shared" si="36"/>
        <v>67.72</v>
      </c>
      <c r="I592">
        <v>86</v>
      </c>
      <c r="J592" t="s">
        <v>26</v>
      </c>
      <c r="K592" t="s">
        <v>27</v>
      </c>
      <c r="L592" s="7">
        <f t="shared" si="38"/>
        <v>41994.25</v>
      </c>
      <c r="M592">
        <v>1419141600</v>
      </c>
      <c r="N592" s="8">
        <f t="shared" si="39"/>
        <v>42005.25</v>
      </c>
      <c r="O592">
        <v>1420092000</v>
      </c>
      <c r="P592" t="b">
        <v>0</v>
      </c>
      <c r="Q592" t="b">
        <v>0</v>
      </c>
      <c r="R592" t="str" cm="1">
        <f t="array" ref="R592:S592">_xlfn.TEXTSPLIT(T592, "/")</f>
        <v>publishing</v>
      </c>
      <c r="S592" t="str">
        <v>radio &amp; podcasts</v>
      </c>
      <c r="T592" t="s">
        <v>133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7"/>
        <v>1038</v>
      </c>
      <c r="G593" t="s">
        <v>20</v>
      </c>
      <c r="H593">
        <f t="shared" si="36"/>
        <v>61.04</v>
      </c>
      <c r="I593">
        <v>102</v>
      </c>
      <c r="J593" t="s">
        <v>21</v>
      </c>
      <c r="K593" t="s">
        <v>22</v>
      </c>
      <c r="L593" s="7">
        <f t="shared" si="38"/>
        <v>40373.208333333336</v>
      </c>
      <c r="M593">
        <v>1279083600</v>
      </c>
      <c r="N593" s="8">
        <f t="shared" si="39"/>
        <v>40383.208333333336</v>
      </c>
      <c r="O593">
        <v>1279947600</v>
      </c>
      <c r="P593" t="b">
        <v>0</v>
      </c>
      <c r="Q593" t="b">
        <v>0</v>
      </c>
      <c r="R593" t="str" cm="1">
        <f t="array" ref="R593:S593">_xlfn.TEXTSPLIT(T593, "/")</f>
        <v>games</v>
      </c>
      <c r="S593" t="str">
        <v>video games</v>
      </c>
      <c r="T593" t="s">
        <v>89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7"/>
        <v>13</v>
      </c>
      <c r="G594" t="s">
        <v>14</v>
      </c>
      <c r="H594">
        <f t="shared" si="36"/>
        <v>80.010000000000005</v>
      </c>
      <c r="I594">
        <v>253</v>
      </c>
      <c r="J594" t="s">
        <v>21</v>
      </c>
      <c r="K594" t="s">
        <v>22</v>
      </c>
      <c r="L594" s="7">
        <f t="shared" si="38"/>
        <v>41789.208333333336</v>
      </c>
      <c r="M594">
        <v>1401426000</v>
      </c>
      <c r="N594" s="8">
        <f t="shared" si="39"/>
        <v>41798.208333333336</v>
      </c>
      <c r="O594">
        <v>1402203600</v>
      </c>
      <c r="P594" t="b">
        <v>0</v>
      </c>
      <c r="Q594" t="b">
        <v>0</v>
      </c>
      <c r="R594" t="str" cm="1">
        <f t="array" ref="R594:S594">_xlfn.TEXTSPLIT(T594, "/")</f>
        <v>theater</v>
      </c>
      <c r="S594" t="str">
        <v>plays</v>
      </c>
      <c r="T594" t="s">
        <v>33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7"/>
        <v>155</v>
      </c>
      <c r="G595" t="s">
        <v>20</v>
      </c>
      <c r="H595">
        <f t="shared" si="36"/>
        <v>47</v>
      </c>
      <c r="I595">
        <v>4006</v>
      </c>
      <c r="J595" t="s">
        <v>21</v>
      </c>
      <c r="K595" t="s">
        <v>22</v>
      </c>
      <c r="L595" s="7">
        <f t="shared" si="38"/>
        <v>41724.208333333336</v>
      </c>
      <c r="M595">
        <v>1395810000</v>
      </c>
      <c r="N595" s="8">
        <f t="shared" si="39"/>
        <v>41737.208333333336</v>
      </c>
      <c r="O595">
        <v>1396933200</v>
      </c>
      <c r="P595" t="b">
        <v>0</v>
      </c>
      <c r="Q595" t="b">
        <v>0</v>
      </c>
      <c r="R595" t="str" cm="1">
        <f t="array" ref="R595:S595">_xlfn.TEXTSPLIT(T595, "/")</f>
        <v>film &amp; video</v>
      </c>
      <c r="S595" t="str">
        <v>animation</v>
      </c>
      <c r="T595" t="s">
        <v>71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7"/>
        <v>7</v>
      </c>
      <c r="G596" t="s">
        <v>14</v>
      </c>
      <c r="H596">
        <f t="shared" si="36"/>
        <v>71.13</v>
      </c>
      <c r="I596">
        <v>157</v>
      </c>
      <c r="J596" t="s">
        <v>21</v>
      </c>
      <c r="K596" t="s">
        <v>22</v>
      </c>
      <c r="L596" s="7">
        <f t="shared" si="38"/>
        <v>42548.208333333328</v>
      </c>
      <c r="M596">
        <v>1467003600</v>
      </c>
      <c r="N596" s="8">
        <f t="shared" si="39"/>
        <v>42551.208333333328</v>
      </c>
      <c r="O596">
        <v>1467262800</v>
      </c>
      <c r="P596" t="b">
        <v>0</v>
      </c>
      <c r="Q596" t="b">
        <v>1</v>
      </c>
      <c r="R596" t="str" cm="1">
        <f t="array" ref="R596:S596">_xlfn.TEXTSPLIT(T596, "/")</f>
        <v>theater</v>
      </c>
      <c r="S596" t="str">
        <v>plays</v>
      </c>
      <c r="T596" t="s">
        <v>33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7"/>
        <v>209</v>
      </c>
      <c r="G597" t="s">
        <v>20</v>
      </c>
      <c r="H597">
        <f t="shared" si="36"/>
        <v>89.99</v>
      </c>
      <c r="I597">
        <v>1629</v>
      </c>
      <c r="J597" t="s">
        <v>21</v>
      </c>
      <c r="K597" t="s">
        <v>22</v>
      </c>
      <c r="L597" s="7">
        <f t="shared" si="38"/>
        <v>40253.208333333336</v>
      </c>
      <c r="M597">
        <v>1268715600</v>
      </c>
      <c r="N597" s="8">
        <f t="shared" si="39"/>
        <v>40274.208333333336</v>
      </c>
      <c r="O597">
        <v>1270530000</v>
      </c>
      <c r="P597" t="b">
        <v>0</v>
      </c>
      <c r="Q597" t="b">
        <v>1</v>
      </c>
      <c r="R597" t="str" cm="1">
        <f t="array" ref="R597:S597">_xlfn.TEXTSPLIT(T597, "/")</f>
        <v>theater</v>
      </c>
      <c r="S597" t="str">
        <v>plays</v>
      </c>
      <c r="T597" t="s">
        <v>33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7"/>
        <v>100</v>
      </c>
      <c r="G598" t="s">
        <v>14</v>
      </c>
      <c r="H598">
        <f t="shared" si="36"/>
        <v>43.03</v>
      </c>
      <c r="I598">
        <v>183</v>
      </c>
      <c r="J598" t="s">
        <v>21</v>
      </c>
      <c r="K598" t="s">
        <v>22</v>
      </c>
      <c r="L598" s="7">
        <f t="shared" si="38"/>
        <v>42434.25</v>
      </c>
      <c r="M598">
        <v>1457157600</v>
      </c>
      <c r="N598" s="8">
        <f t="shared" si="39"/>
        <v>42441.25</v>
      </c>
      <c r="O598">
        <v>1457762400</v>
      </c>
      <c r="P598" t="b">
        <v>0</v>
      </c>
      <c r="Q598" t="b">
        <v>1</v>
      </c>
      <c r="R598" t="str" cm="1">
        <f t="array" ref="R598:S598">_xlfn.TEXTSPLIT(T598, "/")</f>
        <v>film &amp; video</v>
      </c>
      <c r="S598" t="str">
        <v>drama</v>
      </c>
      <c r="T598" t="s">
        <v>53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7"/>
        <v>202</v>
      </c>
      <c r="G599" t="s">
        <v>20</v>
      </c>
      <c r="H599">
        <f t="shared" si="36"/>
        <v>68</v>
      </c>
      <c r="I599">
        <v>2188</v>
      </c>
      <c r="J599" t="s">
        <v>21</v>
      </c>
      <c r="K599" t="s">
        <v>22</v>
      </c>
      <c r="L599" s="7">
        <f t="shared" si="38"/>
        <v>43786.25</v>
      </c>
      <c r="M599">
        <v>1573970400</v>
      </c>
      <c r="N599" s="8">
        <f t="shared" si="39"/>
        <v>43804.25</v>
      </c>
      <c r="O599">
        <v>1575525600</v>
      </c>
      <c r="P599" t="b">
        <v>0</v>
      </c>
      <c r="Q599" t="b">
        <v>0</v>
      </c>
      <c r="R599" t="str" cm="1">
        <f t="array" ref="R599:S599">_xlfn.TEXTSPLIT(T599, "/")</f>
        <v>theater</v>
      </c>
      <c r="S599" t="str">
        <v>plays</v>
      </c>
      <c r="T599" t="s">
        <v>33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7"/>
        <v>162</v>
      </c>
      <c r="G600" t="s">
        <v>20</v>
      </c>
      <c r="H600">
        <f t="shared" si="36"/>
        <v>73</v>
      </c>
      <c r="I600">
        <v>2409</v>
      </c>
      <c r="J600" t="s">
        <v>107</v>
      </c>
      <c r="K600" t="s">
        <v>108</v>
      </c>
      <c r="L600" s="7">
        <f t="shared" si="38"/>
        <v>40344.208333333336</v>
      </c>
      <c r="M600">
        <v>1276578000</v>
      </c>
      <c r="N600" s="8">
        <f t="shared" si="39"/>
        <v>40373.208333333336</v>
      </c>
      <c r="O600">
        <v>1279083600</v>
      </c>
      <c r="P600" t="b">
        <v>0</v>
      </c>
      <c r="Q600" t="b">
        <v>0</v>
      </c>
      <c r="R600" t="str" cm="1">
        <f t="array" ref="R600:S600">_xlfn.TEXTSPLIT(T600, "/")</f>
        <v>music</v>
      </c>
      <c r="S600" t="str">
        <v>rock</v>
      </c>
      <c r="T600" t="s">
        <v>23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7"/>
        <v>4</v>
      </c>
      <c r="G601" t="s">
        <v>14</v>
      </c>
      <c r="H601">
        <f t="shared" si="36"/>
        <v>62.34</v>
      </c>
      <c r="I601">
        <v>82</v>
      </c>
      <c r="J601" t="s">
        <v>36</v>
      </c>
      <c r="K601" t="s">
        <v>37</v>
      </c>
      <c r="L601" s="7">
        <f t="shared" si="38"/>
        <v>42047.25</v>
      </c>
      <c r="M601">
        <v>1423720800</v>
      </c>
      <c r="N601" s="8">
        <f t="shared" si="39"/>
        <v>42055.25</v>
      </c>
      <c r="O601">
        <v>1424412000</v>
      </c>
      <c r="P601" t="b">
        <v>0</v>
      </c>
      <c r="Q601" t="b">
        <v>0</v>
      </c>
      <c r="R601" t="str" cm="1">
        <f t="array" ref="R601:S601">_xlfn.TEXTSPLIT(T601, "/")</f>
        <v>film &amp; video</v>
      </c>
      <c r="S601" t="str">
        <v>documentary</v>
      </c>
      <c r="T601" t="s">
        <v>42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7"/>
        <v>5</v>
      </c>
      <c r="G602" t="s">
        <v>14</v>
      </c>
      <c r="H602">
        <f t="shared" si="36"/>
        <v>5</v>
      </c>
      <c r="I602">
        <v>1</v>
      </c>
      <c r="J602" t="s">
        <v>40</v>
      </c>
      <c r="K602" t="s">
        <v>41</v>
      </c>
      <c r="L602" s="7">
        <f t="shared" si="38"/>
        <v>41485.208333333336</v>
      </c>
      <c r="M602">
        <v>1375160400</v>
      </c>
      <c r="N602" s="8">
        <f t="shared" si="39"/>
        <v>41497.208333333336</v>
      </c>
      <c r="O602">
        <v>1376197200</v>
      </c>
      <c r="P602" t="b">
        <v>0</v>
      </c>
      <c r="Q602" t="b">
        <v>0</v>
      </c>
      <c r="R602" t="str" cm="1">
        <f t="array" ref="R602:S602">_xlfn.TEXTSPLIT(T602, "/")</f>
        <v>food</v>
      </c>
      <c r="S602" t="str">
        <v>food trucks</v>
      </c>
      <c r="T602" t="s">
        <v>17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7"/>
        <v>207</v>
      </c>
      <c r="G603" t="s">
        <v>20</v>
      </c>
      <c r="H603">
        <f t="shared" si="36"/>
        <v>67.099999999999994</v>
      </c>
      <c r="I603">
        <v>194</v>
      </c>
      <c r="J603" t="s">
        <v>21</v>
      </c>
      <c r="K603" t="s">
        <v>22</v>
      </c>
      <c r="L603" s="7">
        <f t="shared" si="38"/>
        <v>41789.208333333336</v>
      </c>
      <c r="M603">
        <v>1401426000</v>
      </c>
      <c r="N603" s="8">
        <f t="shared" si="39"/>
        <v>41806.208333333336</v>
      </c>
      <c r="O603">
        <v>1402894800</v>
      </c>
      <c r="P603" t="b">
        <v>1</v>
      </c>
      <c r="Q603" t="b">
        <v>0</v>
      </c>
      <c r="R603" t="str" cm="1">
        <f t="array" ref="R603:S603">_xlfn.TEXTSPLIT(T603, "/")</f>
        <v>technology</v>
      </c>
      <c r="S603" t="str">
        <v>wearables</v>
      </c>
      <c r="T603" t="s">
        <v>65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7"/>
        <v>128</v>
      </c>
      <c r="G604" t="s">
        <v>20</v>
      </c>
      <c r="H604">
        <f t="shared" si="36"/>
        <v>79.98</v>
      </c>
      <c r="I604">
        <v>1140</v>
      </c>
      <c r="J604" t="s">
        <v>21</v>
      </c>
      <c r="K604" t="s">
        <v>22</v>
      </c>
      <c r="L604" s="7">
        <f t="shared" si="38"/>
        <v>42160.208333333328</v>
      </c>
      <c r="M604">
        <v>1433480400</v>
      </c>
      <c r="N604" s="8">
        <f t="shared" si="39"/>
        <v>42171.208333333328</v>
      </c>
      <c r="O604">
        <v>1434430800</v>
      </c>
      <c r="P604" t="b">
        <v>0</v>
      </c>
      <c r="Q604" t="b">
        <v>0</v>
      </c>
      <c r="R604" t="str" cm="1">
        <f t="array" ref="R604:S604">_xlfn.TEXTSPLIT(T604, "/")</f>
        <v>theater</v>
      </c>
      <c r="S604" t="str">
        <v>plays</v>
      </c>
      <c r="T604" t="s">
        <v>33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7"/>
        <v>120</v>
      </c>
      <c r="G605" t="s">
        <v>20</v>
      </c>
      <c r="H605">
        <f t="shared" si="36"/>
        <v>62.18</v>
      </c>
      <c r="I605">
        <v>102</v>
      </c>
      <c r="J605" t="s">
        <v>21</v>
      </c>
      <c r="K605" t="s">
        <v>22</v>
      </c>
      <c r="L605" s="7">
        <f t="shared" si="38"/>
        <v>43573.208333333328</v>
      </c>
      <c r="M605">
        <v>1555563600</v>
      </c>
      <c r="N605" s="8">
        <f t="shared" si="39"/>
        <v>43600.208333333328</v>
      </c>
      <c r="O605">
        <v>1557896400</v>
      </c>
      <c r="P605" t="b">
        <v>0</v>
      </c>
      <c r="Q605" t="b">
        <v>0</v>
      </c>
      <c r="R605" t="str" cm="1">
        <f t="array" ref="R605:S605">_xlfn.TEXTSPLIT(T605, "/")</f>
        <v>theater</v>
      </c>
      <c r="S605" t="str">
        <v>plays</v>
      </c>
      <c r="T605" t="s">
        <v>33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7"/>
        <v>171</v>
      </c>
      <c r="G606" t="s">
        <v>20</v>
      </c>
      <c r="H606">
        <f t="shared" si="36"/>
        <v>53.01</v>
      </c>
      <c r="I606">
        <v>2857</v>
      </c>
      <c r="J606" t="s">
        <v>21</v>
      </c>
      <c r="K606" t="s">
        <v>22</v>
      </c>
      <c r="L606" s="7">
        <f t="shared" si="38"/>
        <v>40565.25</v>
      </c>
      <c r="M606">
        <v>1295676000</v>
      </c>
      <c r="N606" s="8">
        <f t="shared" si="39"/>
        <v>40586.25</v>
      </c>
      <c r="O606">
        <v>1297490400</v>
      </c>
      <c r="P606" t="b">
        <v>0</v>
      </c>
      <c r="Q606" t="b">
        <v>0</v>
      </c>
      <c r="R606" t="str" cm="1">
        <f t="array" ref="R606:S606">_xlfn.TEXTSPLIT(T606, "/")</f>
        <v>theater</v>
      </c>
      <c r="S606" t="str">
        <v>plays</v>
      </c>
      <c r="T606" t="s">
        <v>33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7"/>
        <v>187</v>
      </c>
      <c r="G607" t="s">
        <v>20</v>
      </c>
      <c r="H607">
        <f t="shared" si="36"/>
        <v>57.74</v>
      </c>
      <c r="I607">
        <v>107</v>
      </c>
      <c r="J607" t="s">
        <v>21</v>
      </c>
      <c r="K607" t="s">
        <v>22</v>
      </c>
      <c r="L607" s="7">
        <f t="shared" si="38"/>
        <v>42280.208333333328</v>
      </c>
      <c r="M607">
        <v>1443848400</v>
      </c>
      <c r="N607" s="8">
        <f t="shared" si="39"/>
        <v>42321.25</v>
      </c>
      <c r="O607">
        <v>1447394400</v>
      </c>
      <c r="P607" t="b">
        <v>0</v>
      </c>
      <c r="Q607" t="b">
        <v>0</v>
      </c>
      <c r="R607" t="str" cm="1">
        <f t="array" ref="R607:S607">_xlfn.TEXTSPLIT(T607, "/")</f>
        <v>publishing</v>
      </c>
      <c r="S607" t="str">
        <v>nonfiction</v>
      </c>
      <c r="T607" t="s">
        <v>68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7"/>
        <v>188</v>
      </c>
      <c r="G608" t="s">
        <v>20</v>
      </c>
      <c r="H608">
        <f t="shared" si="36"/>
        <v>40.03</v>
      </c>
      <c r="I608">
        <v>160</v>
      </c>
      <c r="J608" t="s">
        <v>40</v>
      </c>
      <c r="K608" t="s">
        <v>41</v>
      </c>
      <c r="L608" s="7">
        <f t="shared" si="38"/>
        <v>42436.25</v>
      </c>
      <c r="M608">
        <v>1457330400</v>
      </c>
      <c r="N608" s="8">
        <f t="shared" si="39"/>
        <v>42447.208333333328</v>
      </c>
      <c r="O608">
        <v>1458277200</v>
      </c>
      <c r="P608" t="b">
        <v>0</v>
      </c>
      <c r="Q608" t="b">
        <v>0</v>
      </c>
      <c r="R608" t="str" cm="1">
        <f t="array" ref="R608:S608">_xlfn.TEXTSPLIT(T608, "/")</f>
        <v>music</v>
      </c>
      <c r="S608" t="str">
        <v>rock</v>
      </c>
      <c r="T608" t="s">
        <v>23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7"/>
        <v>131</v>
      </c>
      <c r="G609" t="s">
        <v>20</v>
      </c>
      <c r="H609">
        <f t="shared" si="36"/>
        <v>81.02</v>
      </c>
      <c r="I609">
        <v>2230</v>
      </c>
      <c r="J609" t="s">
        <v>21</v>
      </c>
      <c r="K609" t="s">
        <v>22</v>
      </c>
      <c r="L609" s="7">
        <f t="shared" si="38"/>
        <v>41721.208333333336</v>
      </c>
      <c r="M609">
        <v>1395550800</v>
      </c>
      <c r="N609" s="8">
        <f t="shared" si="39"/>
        <v>41723.208333333336</v>
      </c>
      <c r="O609">
        <v>1395723600</v>
      </c>
      <c r="P609" t="b">
        <v>0</v>
      </c>
      <c r="Q609" t="b">
        <v>0</v>
      </c>
      <c r="R609" t="str" cm="1">
        <f t="array" ref="R609:S609">_xlfn.TEXTSPLIT(T609, "/")</f>
        <v>food</v>
      </c>
      <c r="S609" t="str">
        <v>food trucks</v>
      </c>
      <c r="T609" t="s">
        <v>17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7"/>
        <v>284</v>
      </c>
      <c r="G610" t="s">
        <v>20</v>
      </c>
      <c r="H610">
        <f t="shared" si="36"/>
        <v>35.049999999999997</v>
      </c>
      <c r="I610">
        <v>316</v>
      </c>
      <c r="J610" t="s">
        <v>21</v>
      </c>
      <c r="K610" t="s">
        <v>22</v>
      </c>
      <c r="L610" s="7">
        <f t="shared" si="38"/>
        <v>43530.25</v>
      </c>
      <c r="M610">
        <v>1551852000</v>
      </c>
      <c r="N610" s="8">
        <f t="shared" si="39"/>
        <v>43534.25</v>
      </c>
      <c r="O610">
        <v>1552197600</v>
      </c>
      <c r="P610" t="b">
        <v>0</v>
      </c>
      <c r="Q610" t="b">
        <v>1</v>
      </c>
      <c r="R610" t="str" cm="1">
        <f t="array" ref="R610:S610">_xlfn.TEXTSPLIT(T610, "/")</f>
        <v>music</v>
      </c>
      <c r="S610" t="str">
        <v>jazz</v>
      </c>
      <c r="T610" t="s">
        <v>159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7"/>
        <v>120</v>
      </c>
      <c r="G611" t="s">
        <v>20</v>
      </c>
      <c r="H611">
        <f t="shared" si="36"/>
        <v>102.92</v>
      </c>
      <c r="I611">
        <v>117</v>
      </c>
      <c r="J611" t="s">
        <v>21</v>
      </c>
      <c r="K611" t="s">
        <v>22</v>
      </c>
      <c r="L611" s="7">
        <f t="shared" si="38"/>
        <v>43481.25</v>
      </c>
      <c r="M611">
        <v>1547618400</v>
      </c>
      <c r="N611" s="8">
        <f t="shared" si="39"/>
        <v>43498.25</v>
      </c>
      <c r="O611">
        <v>1549087200</v>
      </c>
      <c r="P611" t="b">
        <v>0</v>
      </c>
      <c r="Q611" t="b">
        <v>0</v>
      </c>
      <c r="R611" t="str" cm="1">
        <f t="array" ref="R611:S611">_xlfn.TEXTSPLIT(T611, "/")</f>
        <v>film &amp; video</v>
      </c>
      <c r="S611" t="str">
        <v>science fiction</v>
      </c>
      <c r="T611" t="s">
        <v>474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7"/>
        <v>419</v>
      </c>
      <c r="G612" t="s">
        <v>20</v>
      </c>
      <c r="H612">
        <f t="shared" si="36"/>
        <v>28</v>
      </c>
      <c r="I612">
        <v>6406</v>
      </c>
      <c r="J612" t="s">
        <v>21</v>
      </c>
      <c r="K612" t="s">
        <v>22</v>
      </c>
      <c r="L612" s="7">
        <f t="shared" si="38"/>
        <v>41259.25</v>
      </c>
      <c r="M612">
        <v>1355637600</v>
      </c>
      <c r="N612" s="8">
        <f t="shared" si="39"/>
        <v>41273.25</v>
      </c>
      <c r="O612">
        <v>1356847200</v>
      </c>
      <c r="P612" t="b">
        <v>0</v>
      </c>
      <c r="Q612" t="b">
        <v>0</v>
      </c>
      <c r="R612" t="str" cm="1">
        <f t="array" ref="R612:S612">_xlfn.TEXTSPLIT(T612, "/")</f>
        <v>theater</v>
      </c>
      <c r="S612" t="str">
        <v>plays</v>
      </c>
      <c r="T612" t="s">
        <v>33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7"/>
        <v>14</v>
      </c>
      <c r="G613" t="s">
        <v>74</v>
      </c>
      <c r="H613">
        <f t="shared" si="36"/>
        <v>75.73</v>
      </c>
      <c r="I613">
        <v>15</v>
      </c>
      <c r="J613" t="s">
        <v>21</v>
      </c>
      <c r="K613" t="s">
        <v>22</v>
      </c>
      <c r="L613" s="7">
        <f t="shared" si="38"/>
        <v>41480.208333333336</v>
      </c>
      <c r="M613">
        <v>1374728400</v>
      </c>
      <c r="N613" s="8">
        <f t="shared" si="39"/>
        <v>41492.208333333336</v>
      </c>
      <c r="O613">
        <v>1375765200</v>
      </c>
      <c r="P613" t="b">
        <v>0</v>
      </c>
      <c r="Q613" t="b">
        <v>0</v>
      </c>
      <c r="R613" t="str" cm="1">
        <f t="array" ref="R613:S613">_xlfn.TEXTSPLIT(T613, "/")</f>
        <v>theater</v>
      </c>
      <c r="S613" t="str">
        <v>plays</v>
      </c>
      <c r="T613" t="s">
        <v>33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7"/>
        <v>139</v>
      </c>
      <c r="G614" t="s">
        <v>20</v>
      </c>
      <c r="H614">
        <f t="shared" si="36"/>
        <v>45.03</v>
      </c>
      <c r="I614">
        <v>192</v>
      </c>
      <c r="J614" t="s">
        <v>21</v>
      </c>
      <c r="K614" t="s">
        <v>22</v>
      </c>
      <c r="L614" s="7">
        <f t="shared" si="38"/>
        <v>40474.208333333336</v>
      </c>
      <c r="M614">
        <v>1287810000</v>
      </c>
      <c r="N614" s="8">
        <f t="shared" si="39"/>
        <v>40497.25</v>
      </c>
      <c r="O614">
        <v>1289800800</v>
      </c>
      <c r="P614" t="b">
        <v>0</v>
      </c>
      <c r="Q614" t="b">
        <v>0</v>
      </c>
      <c r="R614" t="str" cm="1">
        <f t="array" ref="R614:S614">_xlfn.TEXTSPLIT(T614, "/")</f>
        <v>music</v>
      </c>
      <c r="S614" t="str">
        <v>electric music</v>
      </c>
      <c r="T614" t="s">
        <v>50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7"/>
        <v>174</v>
      </c>
      <c r="G615" t="s">
        <v>20</v>
      </c>
      <c r="H615">
        <f t="shared" si="36"/>
        <v>73.62</v>
      </c>
      <c r="I615">
        <v>26</v>
      </c>
      <c r="J615" t="s">
        <v>15</v>
      </c>
      <c r="K615" t="s">
        <v>16</v>
      </c>
      <c r="L615" s="7">
        <f t="shared" si="38"/>
        <v>42973.208333333328</v>
      </c>
      <c r="M615">
        <v>1503723600</v>
      </c>
      <c r="N615" s="8">
        <f t="shared" si="39"/>
        <v>42982.208333333328</v>
      </c>
      <c r="O615">
        <v>1504501200</v>
      </c>
      <c r="P615" t="b">
        <v>0</v>
      </c>
      <c r="Q615" t="b">
        <v>0</v>
      </c>
      <c r="R615" t="str" cm="1">
        <f t="array" ref="R615:S615">_xlfn.TEXTSPLIT(T615, "/")</f>
        <v>theater</v>
      </c>
      <c r="S615" t="str">
        <v>plays</v>
      </c>
      <c r="T615" t="s">
        <v>33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7"/>
        <v>155</v>
      </c>
      <c r="G616" t="s">
        <v>20</v>
      </c>
      <c r="H616">
        <f t="shared" si="36"/>
        <v>56.99</v>
      </c>
      <c r="I616">
        <v>723</v>
      </c>
      <c r="J616" t="s">
        <v>21</v>
      </c>
      <c r="K616" t="s">
        <v>22</v>
      </c>
      <c r="L616" s="7">
        <f t="shared" si="38"/>
        <v>42746.25</v>
      </c>
      <c r="M616">
        <v>1484114400</v>
      </c>
      <c r="N616" s="8">
        <f t="shared" si="39"/>
        <v>42764.25</v>
      </c>
      <c r="O616">
        <v>1485669600</v>
      </c>
      <c r="P616" t="b">
        <v>0</v>
      </c>
      <c r="Q616" t="b">
        <v>0</v>
      </c>
      <c r="R616" t="str" cm="1">
        <f t="array" ref="R616:S616">_xlfn.TEXTSPLIT(T616, "/")</f>
        <v>theater</v>
      </c>
      <c r="S616" t="str">
        <v>plays</v>
      </c>
      <c r="T616" t="s">
        <v>33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7"/>
        <v>170</v>
      </c>
      <c r="G617" t="s">
        <v>20</v>
      </c>
      <c r="H617">
        <f t="shared" si="36"/>
        <v>85.22</v>
      </c>
      <c r="I617">
        <v>170</v>
      </c>
      <c r="J617" t="s">
        <v>107</v>
      </c>
      <c r="K617" t="s">
        <v>108</v>
      </c>
      <c r="L617" s="7">
        <f t="shared" si="38"/>
        <v>42489.208333333328</v>
      </c>
      <c r="M617">
        <v>1461906000</v>
      </c>
      <c r="N617" s="8">
        <f t="shared" si="39"/>
        <v>42499.208333333328</v>
      </c>
      <c r="O617">
        <v>1462770000</v>
      </c>
      <c r="P617" t="b">
        <v>0</v>
      </c>
      <c r="Q617" t="b">
        <v>0</v>
      </c>
      <c r="R617" t="str" cm="1">
        <f t="array" ref="R617:S617">_xlfn.TEXTSPLIT(T617, "/")</f>
        <v>theater</v>
      </c>
      <c r="S617" t="str">
        <v>plays</v>
      </c>
      <c r="T617" t="s">
        <v>33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7"/>
        <v>190</v>
      </c>
      <c r="G618" t="s">
        <v>20</v>
      </c>
      <c r="H618">
        <f t="shared" si="36"/>
        <v>50.96</v>
      </c>
      <c r="I618">
        <v>238</v>
      </c>
      <c r="J618" t="s">
        <v>40</v>
      </c>
      <c r="K618" t="s">
        <v>41</v>
      </c>
      <c r="L618" s="7">
        <f t="shared" si="38"/>
        <v>41537.208333333336</v>
      </c>
      <c r="M618">
        <v>1379653200</v>
      </c>
      <c r="N618" s="8">
        <f t="shared" si="39"/>
        <v>41538.208333333336</v>
      </c>
      <c r="O618">
        <v>1379739600</v>
      </c>
      <c r="P618" t="b">
        <v>0</v>
      </c>
      <c r="Q618" t="b">
        <v>1</v>
      </c>
      <c r="R618" t="str" cm="1">
        <f t="array" ref="R618:S618">_xlfn.TEXTSPLIT(T618, "/")</f>
        <v>music</v>
      </c>
      <c r="S618" t="str">
        <v>indie rock</v>
      </c>
      <c r="T618" t="s">
        <v>60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7"/>
        <v>250</v>
      </c>
      <c r="G619" t="s">
        <v>20</v>
      </c>
      <c r="H619">
        <f t="shared" si="36"/>
        <v>63.56</v>
      </c>
      <c r="I619">
        <v>55</v>
      </c>
      <c r="J619" t="s">
        <v>21</v>
      </c>
      <c r="K619" t="s">
        <v>22</v>
      </c>
      <c r="L619" s="7">
        <f t="shared" si="38"/>
        <v>41794.208333333336</v>
      </c>
      <c r="M619">
        <v>1401858000</v>
      </c>
      <c r="N619" s="8">
        <f t="shared" si="39"/>
        <v>41804.208333333336</v>
      </c>
      <c r="O619">
        <v>1402722000</v>
      </c>
      <c r="P619" t="b">
        <v>0</v>
      </c>
      <c r="Q619" t="b">
        <v>0</v>
      </c>
      <c r="R619" t="str" cm="1">
        <f t="array" ref="R619:S619">_xlfn.TEXTSPLIT(T619, "/")</f>
        <v>theater</v>
      </c>
      <c r="S619" t="str">
        <v>plays</v>
      </c>
      <c r="T619" t="s">
        <v>33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7"/>
        <v>49</v>
      </c>
      <c r="G620" t="s">
        <v>14</v>
      </c>
      <c r="H620">
        <f t="shared" si="36"/>
        <v>81</v>
      </c>
      <c r="I620">
        <v>1198</v>
      </c>
      <c r="J620" t="s">
        <v>21</v>
      </c>
      <c r="K620" t="s">
        <v>22</v>
      </c>
      <c r="L620" s="7">
        <f t="shared" si="38"/>
        <v>41396.208333333336</v>
      </c>
      <c r="M620">
        <v>1367470800</v>
      </c>
      <c r="N620" s="8">
        <f t="shared" si="39"/>
        <v>41417.208333333336</v>
      </c>
      <c r="O620">
        <v>1369285200</v>
      </c>
      <c r="P620" t="b">
        <v>0</v>
      </c>
      <c r="Q620" t="b">
        <v>0</v>
      </c>
      <c r="R620" t="str" cm="1">
        <f t="array" ref="R620:S620">_xlfn.TEXTSPLIT(T620, "/")</f>
        <v>publishing</v>
      </c>
      <c r="S620" t="str">
        <v>nonfiction</v>
      </c>
      <c r="T620" t="s">
        <v>68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7"/>
        <v>28</v>
      </c>
      <c r="G621" t="s">
        <v>14</v>
      </c>
      <c r="H621">
        <f t="shared" si="36"/>
        <v>86.04</v>
      </c>
      <c r="I621">
        <v>648</v>
      </c>
      <c r="J621" t="s">
        <v>21</v>
      </c>
      <c r="K621" t="s">
        <v>22</v>
      </c>
      <c r="L621" s="7">
        <f t="shared" si="38"/>
        <v>40669.208333333336</v>
      </c>
      <c r="M621">
        <v>1304658000</v>
      </c>
      <c r="N621" s="8">
        <f t="shared" si="39"/>
        <v>40670.208333333336</v>
      </c>
      <c r="O621">
        <v>1304744400</v>
      </c>
      <c r="P621" t="b">
        <v>1</v>
      </c>
      <c r="Q621" t="b">
        <v>1</v>
      </c>
      <c r="R621" t="str" cm="1">
        <f t="array" ref="R621:S621">_xlfn.TEXTSPLIT(T621, "/")</f>
        <v>theater</v>
      </c>
      <c r="S621" t="str">
        <v>plays</v>
      </c>
      <c r="T621" t="s">
        <v>33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7"/>
        <v>268</v>
      </c>
      <c r="G622" t="s">
        <v>20</v>
      </c>
      <c r="H622">
        <f t="shared" si="36"/>
        <v>90.04</v>
      </c>
      <c r="I622">
        <v>128</v>
      </c>
      <c r="J622" t="s">
        <v>26</v>
      </c>
      <c r="K622" t="s">
        <v>27</v>
      </c>
      <c r="L622" s="7">
        <f t="shared" si="38"/>
        <v>42559.208333333328</v>
      </c>
      <c r="M622">
        <v>1467954000</v>
      </c>
      <c r="N622" s="8">
        <f t="shared" si="39"/>
        <v>42563.208333333328</v>
      </c>
      <c r="O622">
        <v>1468299600</v>
      </c>
      <c r="P622" t="b">
        <v>0</v>
      </c>
      <c r="Q622" t="b">
        <v>0</v>
      </c>
      <c r="R622" t="str" cm="1">
        <f t="array" ref="R622:S622">_xlfn.TEXTSPLIT(T622, "/")</f>
        <v>photography</v>
      </c>
      <c r="S622" t="str">
        <v>photography books</v>
      </c>
      <c r="T622" t="s">
        <v>122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7"/>
        <v>620</v>
      </c>
      <c r="G623" t="s">
        <v>20</v>
      </c>
      <c r="H623">
        <f t="shared" si="36"/>
        <v>74.010000000000005</v>
      </c>
      <c r="I623">
        <v>2144</v>
      </c>
      <c r="J623" t="s">
        <v>21</v>
      </c>
      <c r="K623" t="s">
        <v>22</v>
      </c>
      <c r="L623" s="7">
        <f t="shared" si="38"/>
        <v>42626.208333333328</v>
      </c>
      <c r="M623">
        <v>1473742800</v>
      </c>
      <c r="N623" s="8">
        <f t="shared" si="39"/>
        <v>42631.208333333328</v>
      </c>
      <c r="O623">
        <v>1474174800</v>
      </c>
      <c r="P623" t="b">
        <v>0</v>
      </c>
      <c r="Q623" t="b">
        <v>0</v>
      </c>
      <c r="R623" t="str" cm="1">
        <f t="array" ref="R623:S623">_xlfn.TEXTSPLIT(T623, "/")</f>
        <v>theater</v>
      </c>
      <c r="S623" t="str">
        <v>plays</v>
      </c>
      <c r="T623" t="s">
        <v>33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7"/>
        <v>3</v>
      </c>
      <c r="G624" t="s">
        <v>14</v>
      </c>
      <c r="H624">
        <f t="shared" si="36"/>
        <v>92.44</v>
      </c>
      <c r="I624">
        <v>64</v>
      </c>
      <c r="J624" t="s">
        <v>21</v>
      </c>
      <c r="K624" t="s">
        <v>22</v>
      </c>
      <c r="L624" s="7">
        <f t="shared" si="38"/>
        <v>43205.208333333328</v>
      </c>
      <c r="M624">
        <v>1523768400</v>
      </c>
      <c r="N624" s="8">
        <f t="shared" si="39"/>
        <v>43231.208333333328</v>
      </c>
      <c r="O624">
        <v>1526014800</v>
      </c>
      <c r="P624" t="b">
        <v>0</v>
      </c>
      <c r="Q624" t="b">
        <v>0</v>
      </c>
      <c r="R624" t="str" cm="1">
        <f t="array" ref="R624:S624">_xlfn.TEXTSPLIT(T624, "/")</f>
        <v>music</v>
      </c>
      <c r="S624" t="str">
        <v>indie rock</v>
      </c>
      <c r="T624" t="s">
        <v>60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7"/>
        <v>160</v>
      </c>
      <c r="G625" t="s">
        <v>20</v>
      </c>
      <c r="H625">
        <f t="shared" si="36"/>
        <v>56</v>
      </c>
      <c r="I625">
        <v>2693</v>
      </c>
      <c r="J625" t="s">
        <v>40</v>
      </c>
      <c r="K625" t="s">
        <v>41</v>
      </c>
      <c r="L625" s="7">
        <f t="shared" si="38"/>
        <v>42201.208333333328</v>
      </c>
      <c r="M625">
        <v>1437022800</v>
      </c>
      <c r="N625" s="8">
        <f t="shared" si="39"/>
        <v>42206.208333333328</v>
      </c>
      <c r="O625">
        <v>1437454800</v>
      </c>
      <c r="P625" t="b">
        <v>0</v>
      </c>
      <c r="Q625" t="b">
        <v>0</v>
      </c>
      <c r="R625" t="str" cm="1">
        <f t="array" ref="R625:S625">_xlfn.TEXTSPLIT(T625, "/")</f>
        <v>theater</v>
      </c>
      <c r="S625" t="str">
        <v>plays</v>
      </c>
      <c r="T625" t="s">
        <v>33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7"/>
        <v>279</v>
      </c>
      <c r="G626" t="s">
        <v>20</v>
      </c>
      <c r="H626">
        <f t="shared" si="36"/>
        <v>32.979999999999997</v>
      </c>
      <c r="I626">
        <v>432</v>
      </c>
      <c r="J626" t="s">
        <v>21</v>
      </c>
      <c r="K626" t="s">
        <v>22</v>
      </c>
      <c r="L626" s="7">
        <f t="shared" si="38"/>
        <v>42029.25</v>
      </c>
      <c r="M626">
        <v>1422165600</v>
      </c>
      <c r="N626" s="8">
        <f t="shared" si="39"/>
        <v>42035.25</v>
      </c>
      <c r="O626">
        <v>1422684000</v>
      </c>
      <c r="P626" t="b">
        <v>0</v>
      </c>
      <c r="Q626" t="b">
        <v>0</v>
      </c>
      <c r="R626" t="str" cm="1">
        <f t="array" ref="R626:S626">_xlfn.TEXTSPLIT(T626, "/")</f>
        <v>photography</v>
      </c>
      <c r="S626" t="str">
        <v>photography books</v>
      </c>
      <c r="T626" t="s">
        <v>122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7"/>
        <v>77</v>
      </c>
      <c r="G627" t="s">
        <v>14</v>
      </c>
      <c r="H627">
        <f t="shared" si="36"/>
        <v>93.6</v>
      </c>
      <c r="I627">
        <v>62</v>
      </c>
      <c r="J627" t="s">
        <v>21</v>
      </c>
      <c r="K627" t="s">
        <v>22</v>
      </c>
      <c r="L627" s="7">
        <f t="shared" si="38"/>
        <v>43857.25</v>
      </c>
      <c r="M627">
        <v>1580104800</v>
      </c>
      <c r="N627" s="8">
        <f t="shared" si="39"/>
        <v>43871.25</v>
      </c>
      <c r="O627">
        <v>1581314400</v>
      </c>
      <c r="P627" t="b">
        <v>0</v>
      </c>
      <c r="Q627" t="b">
        <v>0</v>
      </c>
      <c r="R627" t="str" cm="1">
        <f t="array" ref="R627:S627">_xlfn.TEXTSPLIT(T627, "/")</f>
        <v>theater</v>
      </c>
      <c r="S627" t="str">
        <v>plays</v>
      </c>
      <c r="T627" t="s">
        <v>33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7"/>
        <v>206</v>
      </c>
      <c r="G628" t="s">
        <v>20</v>
      </c>
      <c r="H628">
        <f t="shared" si="36"/>
        <v>69.87</v>
      </c>
      <c r="I628">
        <v>189</v>
      </c>
      <c r="J628" t="s">
        <v>21</v>
      </c>
      <c r="K628" t="s">
        <v>22</v>
      </c>
      <c r="L628" s="7">
        <f t="shared" si="38"/>
        <v>40449.208333333336</v>
      </c>
      <c r="M628">
        <v>1285650000</v>
      </c>
      <c r="N628" s="8">
        <f t="shared" si="39"/>
        <v>40458.208333333336</v>
      </c>
      <c r="O628">
        <v>1286427600</v>
      </c>
      <c r="P628" t="b">
        <v>0</v>
      </c>
      <c r="Q628" t="b">
        <v>1</v>
      </c>
      <c r="R628" t="str" cm="1">
        <f t="array" ref="R628:S628">_xlfn.TEXTSPLIT(T628, "/")</f>
        <v>theater</v>
      </c>
      <c r="S628" t="str">
        <v>plays</v>
      </c>
      <c r="T628" t="s">
        <v>33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7"/>
        <v>694</v>
      </c>
      <c r="G629" t="s">
        <v>20</v>
      </c>
      <c r="H629">
        <f t="shared" si="36"/>
        <v>72.13</v>
      </c>
      <c r="I629">
        <v>154</v>
      </c>
      <c r="J629" t="s">
        <v>40</v>
      </c>
      <c r="K629" t="s">
        <v>41</v>
      </c>
      <c r="L629" s="7">
        <f t="shared" si="38"/>
        <v>40345.208333333336</v>
      </c>
      <c r="M629">
        <v>1276664400</v>
      </c>
      <c r="N629" s="8">
        <f t="shared" si="39"/>
        <v>40369.208333333336</v>
      </c>
      <c r="O629">
        <v>1278738000</v>
      </c>
      <c r="P629" t="b">
        <v>1</v>
      </c>
      <c r="Q629" t="b">
        <v>0</v>
      </c>
      <c r="R629" t="str" cm="1">
        <f t="array" ref="R629:S629">_xlfn.TEXTSPLIT(T629, "/")</f>
        <v>food</v>
      </c>
      <c r="S629" t="str">
        <v>food trucks</v>
      </c>
      <c r="T629" t="s">
        <v>17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7"/>
        <v>152</v>
      </c>
      <c r="G630" t="s">
        <v>20</v>
      </c>
      <c r="H630">
        <f t="shared" si="36"/>
        <v>30.04</v>
      </c>
      <c r="I630">
        <v>96</v>
      </c>
      <c r="J630" t="s">
        <v>21</v>
      </c>
      <c r="K630" t="s">
        <v>22</v>
      </c>
      <c r="L630" s="7">
        <f t="shared" si="38"/>
        <v>40455.208333333336</v>
      </c>
      <c r="M630">
        <v>1286168400</v>
      </c>
      <c r="N630" s="8">
        <f t="shared" si="39"/>
        <v>40458.208333333336</v>
      </c>
      <c r="O630">
        <v>1286427600</v>
      </c>
      <c r="P630" t="b">
        <v>0</v>
      </c>
      <c r="Q630" t="b">
        <v>0</v>
      </c>
      <c r="R630" t="str" cm="1">
        <f t="array" ref="R630:S630">_xlfn.TEXTSPLIT(T630, "/")</f>
        <v>music</v>
      </c>
      <c r="S630" t="str">
        <v>indie rock</v>
      </c>
      <c r="T630" t="s">
        <v>60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7"/>
        <v>65</v>
      </c>
      <c r="G631" t="s">
        <v>14</v>
      </c>
      <c r="H631">
        <f t="shared" si="36"/>
        <v>73.97</v>
      </c>
      <c r="I631">
        <v>750</v>
      </c>
      <c r="J631" t="s">
        <v>21</v>
      </c>
      <c r="K631" t="s">
        <v>22</v>
      </c>
      <c r="L631" s="7">
        <f t="shared" si="38"/>
        <v>42557.208333333328</v>
      </c>
      <c r="M631">
        <v>1467781200</v>
      </c>
      <c r="N631" s="8">
        <f t="shared" si="39"/>
        <v>42559.208333333328</v>
      </c>
      <c r="O631">
        <v>1467954000</v>
      </c>
      <c r="P631" t="b">
        <v>0</v>
      </c>
      <c r="Q631" t="b">
        <v>1</v>
      </c>
      <c r="R631" t="str" cm="1">
        <f t="array" ref="R631:S631">_xlfn.TEXTSPLIT(T631, "/")</f>
        <v>theater</v>
      </c>
      <c r="S631" t="str">
        <v>plays</v>
      </c>
      <c r="T631" t="s">
        <v>33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7"/>
        <v>63</v>
      </c>
      <c r="G632" t="s">
        <v>74</v>
      </c>
      <c r="H632">
        <f t="shared" si="36"/>
        <v>68.66</v>
      </c>
      <c r="I632">
        <v>87</v>
      </c>
      <c r="J632" t="s">
        <v>21</v>
      </c>
      <c r="K632" t="s">
        <v>22</v>
      </c>
      <c r="L632" s="7">
        <f t="shared" si="38"/>
        <v>43586.208333333328</v>
      </c>
      <c r="M632">
        <v>1556686800</v>
      </c>
      <c r="N632" s="8">
        <f t="shared" si="39"/>
        <v>43597.208333333328</v>
      </c>
      <c r="O632">
        <v>1557637200</v>
      </c>
      <c r="P632" t="b">
        <v>0</v>
      </c>
      <c r="Q632" t="b">
        <v>1</v>
      </c>
      <c r="R632" t="str" cm="1">
        <f t="array" ref="R632:S632">_xlfn.TEXTSPLIT(T632, "/")</f>
        <v>theater</v>
      </c>
      <c r="S632" t="str">
        <v>plays</v>
      </c>
      <c r="T632" t="s">
        <v>33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7"/>
        <v>310</v>
      </c>
      <c r="G633" t="s">
        <v>20</v>
      </c>
      <c r="H633">
        <f t="shared" si="36"/>
        <v>59.99</v>
      </c>
      <c r="I633">
        <v>3063</v>
      </c>
      <c r="J633" t="s">
        <v>21</v>
      </c>
      <c r="K633" t="s">
        <v>22</v>
      </c>
      <c r="L633" s="7">
        <f t="shared" si="38"/>
        <v>43550.208333333328</v>
      </c>
      <c r="M633">
        <v>1553576400</v>
      </c>
      <c r="N633" s="8">
        <f t="shared" si="39"/>
        <v>43554.208333333328</v>
      </c>
      <c r="O633">
        <v>1553922000</v>
      </c>
      <c r="P633" t="b">
        <v>0</v>
      </c>
      <c r="Q633" t="b">
        <v>0</v>
      </c>
      <c r="R633" t="str" cm="1">
        <f t="array" ref="R633:S633">_xlfn.TEXTSPLIT(T633, "/")</f>
        <v>theater</v>
      </c>
      <c r="S633" t="str">
        <v>plays</v>
      </c>
      <c r="T633" t="s">
        <v>33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7"/>
        <v>43</v>
      </c>
      <c r="G634" t="s">
        <v>47</v>
      </c>
      <c r="H634">
        <f t="shared" si="36"/>
        <v>111.16</v>
      </c>
      <c r="I634">
        <v>278</v>
      </c>
      <c r="J634" t="s">
        <v>21</v>
      </c>
      <c r="K634" t="s">
        <v>22</v>
      </c>
      <c r="L634" s="7">
        <f t="shared" si="38"/>
        <v>41945.208333333336</v>
      </c>
      <c r="M634">
        <v>1414904400</v>
      </c>
      <c r="N634" s="8">
        <f t="shared" si="39"/>
        <v>41963.25</v>
      </c>
      <c r="O634">
        <v>1416463200</v>
      </c>
      <c r="P634" t="b">
        <v>0</v>
      </c>
      <c r="Q634" t="b">
        <v>0</v>
      </c>
      <c r="R634" t="str" cm="1">
        <f t="array" ref="R634:S634">_xlfn.TEXTSPLIT(T634, "/")</f>
        <v>theater</v>
      </c>
      <c r="S634" t="str">
        <v>plays</v>
      </c>
      <c r="T634" t="s">
        <v>33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7"/>
        <v>83</v>
      </c>
      <c r="G635" t="s">
        <v>14</v>
      </c>
      <c r="H635">
        <f t="shared" si="36"/>
        <v>53.04</v>
      </c>
      <c r="I635">
        <v>105</v>
      </c>
      <c r="J635" t="s">
        <v>21</v>
      </c>
      <c r="K635" t="s">
        <v>22</v>
      </c>
      <c r="L635" s="7">
        <f t="shared" si="38"/>
        <v>42315.25</v>
      </c>
      <c r="M635">
        <v>1446876000</v>
      </c>
      <c r="N635" s="8">
        <f t="shared" si="39"/>
        <v>42319.25</v>
      </c>
      <c r="O635">
        <v>1447221600</v>
      </c>
      <c r="P635" t="b">
        <v>0</v>
      </c>
      <c r="Q635" t="b">
        <v>0</v>
      </c>
      <c r="R635" t="str" cm="1">
        <f t="array" ref="R635:S635">_xlfn.TEXTSPLIT(T635, "/")</f>
        <v>film &amp; video</v>
      </c>
      <c r="S635" t="str">
        <v>animation</v>
      </c>
      <c r="T635" t="s">
        <v>71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7"/>
        <v>79</v>
      </c>
      <c r="G636" t="s">
        <v>74</v>
      </c>
      <c r="H636">
        <f t="shared" si="36"/>
        <v>55.99</v>
      </c>
      <c r="I636">
        <v>1658</v>
      </c>
      <c r="J636" t="s">
        <v>21</v>
      </c>
      <c r="K636" t="s">
        <v>22</v>
      </c>
      <c r="L636" s="7">
        <f t="shared" si="38"/>
        <v>42819.208333333328</v>
      </c>
      <c r="M636">
        <v>1490418000</v>
      </c>
      <c r="N636" s="8">
        <f t="shared" si="39"/>
        <v>42833.208333333328</v>
      </c>
      <c r="O636">
        <v>1491627600</v>
      </c>
      <c r="P636" t="b">
        <v>0</v>
      </c>
      <c r="Q636" t="b">
        <v>0</v>
      </c>
      <c r="R636" t="str" cm="1">
        <f t="array" ref="R636:S636">_xlfn.TEXTSPLIT(T636, "/")</f>
        <v>film &amp; video</v>
      </c>
      <c r="S636" t="str">
        <v>television</v>
      </c>
      <c r="T636" t="s">
        <v>269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7"/>
        <v>114</v>
      </c>
      <c r="G637" t="s">
        <v>20</v>
      </c>
      <c r="H637">
        <f t="shared" si="36"/>
        <v>69.989999999999995</v>
      </c>
      <c r="I637">
        <v>2266</v>
      </c>
      <c r="J637" t="s">
        <v>21</v>
      </c>
      <c r="K637" t="s">
        <v>22</v>
      </c>
      <c r="L637" s="7">
        <f t="shared" si="38"/>
        <v>41314.25</v>
      </c>
      <c r="M637">
        <v>1360389600</v>
      </c>
      <c r="N637" s="8">
        <f t="shared" si="39"/>
        <v>41346.208333333336</v>
      </c>
      <c r="O637">
        <v>1363150800</v>
      </c>
      <c r="P637" t="b">
        <v>0</v>
      </c>
      <c r="Q637" t="b">
        <v>0</v>
      </c>
      <c r="R637" t="str" cm="1">
        <f t="array" ref="R637:S637">_xlfn.TEXTSPLIT(T637, "/")</f>
        <v>film &amp; video</v>
      </c>
      <c r="S637" t="str">
        <v>television</v>
      </c>
      <c r="T637" t="s">
        <v>269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7"/>
        <v>65</v>
      </c>
      <c r="G638" t="s">
        <v>14</v>
      </c>
      <c r="H638">
        <f t="shared" si="36"/>
        <v>49</v>
      </c>
      <c r="I638">
        <v>2604</v>
      </c>
      <c r="J638" t="s">
        <v>36</v>
      </c>
      <c r="K638" t="s">
        <v>37</v>
      </c>
      <c r="L638" s="7">
        <f t="shared" si="38"/>
        <v>40926.25</v>
      </c>
      <c r="M638">
        <v>1326866400</v>
      </c>
      <c r="N638" s="8">
        <f t="shared" si="39"/>
        <v>40971.25</v>
      </c>
      <c r="O638">
        <v>1330754400</v>
      </c>
      <c r="P638" t="b">
        <v>0</v>
      </c>
      <c r="Q638" t="b">
        <v>1</v>
      </c>
      <c r="R638" t="str" cm="1">
        <f t="array" ref="R638:S638">_xlfn.TEXTSPLIT(T638, "/")</f>
        <v>film &amp; video</v>
      </c>
      <c r="S638" t="str">
        <v>animation</v>
      </c>
      <c r="T638" t="s">
        <v>71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7"/>
        <v>79</v>
      </c>
      <c r="G639" t="s">
        <v>14</v>
      </c>
      <c r="H639">
        <f t="shared" si="36"/>
        <v>103.85</v>
      </c>
      <c r="I639">
        <v>65</v>
      </c>
      <c r="J639" t="s">
        <v>21</v>
      </c>
      <c r="K639" t="s">
        <v>22</v>
      </c>
      <c r="L639" s="7">
        <f t="shared" si="38"/>
        <v>42688.25</v>
      </c>
      <c r="M639">
        <v>1479103200</v>
      </c>
      <c r="N639" s="8">
        <f t="shared" si="39"/>
        <v>42696.25</v>
      </c>
      <c r="O639">
        <v>1479794400</v>
      </c>
      <c r="P639" t="b">
        <v>0</v>
      </c>
      <c r="Q639" t="b">
        <v>0</v>
      </c>
      <c r="R639" t="str" cm="1">
        <f t="array" ref="R639:S639">_xlfn.TEXTSPLIT(T639, "/")</f>
        <v>theater</v>
      </c>
      <c r="S639" t="str">
        <v>plays</v>
      </c>
      <c r="T639" t="s">
        <v>33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7"/>
        <v>11</v>
      </c>
      <c r="G640" t="s">
        <v>14</v>
      </c>
      <c r="H640">
        <f t="shared" si="36"/>
        <v>99.13</v>
      </c>
      <c r="I640">
        <v>94</v>
      </c>
      <c r="J640" t="s">
        <v>21</v>
      </c>
      <c r="K640" t="s">
        <v>22</v>
      </c>
      <c r="L640" s="7">
        <f t="shared" si="38"/>
        <v>40386.208333333336</v>
      </c>
      <c r="M640">
        <v>1280206800</v>
      </c>
      <c r="N640" s="8">
        <f t="shared" si="39"/>
        <v>40398.208333333336</v>
      </c>
      <c r="O640">
        <v>1281243600</v>
      </c>
      <c r="P640" t="b">
        <v>0</v>
      </c>
      <c r="Q640" t="b">
        <v>1</v>
      </c>
      <c r="R640" t="str" cm="1">
        <f t="array" ref="R640:S640">_xlfn.TEXTSPLIT(T640, "/")</f>
        <v>theater</v>
      </c>
      <c r="S640" t="str">
        <v>plays</v>
      </c>
      <c r="T640" t="s">
        <v>33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7"/>
        <v>56</v>
      </c>
      <c r="G641" t="s">
        <v>47</v>
      </c>
      <c r="H641">
        <f t="shared" si="36"/>
        <v>107.38</v>
      </c>
      <c r="I641">
        <v>45</v>
      </c>
      <c r="J641" t="s">
        <v>21</v>
      </c>
      <c r="K641" t="s">
        <v>22</v>
      </c>
      <c r="L641" s="7">
        <f t="shared" si="38"/>
        <v>43309.208333333328</v>
      </c>
      <c r="M641">
        <v>1532754000</v>
      </c>
      <c r="N641" s="8">
        <f t="shared" si="39"/>
        <v>43309.208333333328</v>
      </c>
      <c r="O641">
        <v>1532754000</v>
      </c>
      <c r="P641" t="b">
        <v>0</v>
      </c>
      <c r="Q641" t="b">
        <v>1</v>
      </c>
      <c r="R641" t="str" cm="1">
        <f t="array" ref="R641:S641">_xlfn.TEXTSPLIT(T641, "/")</f>
        <v>film &amp; video</v>
      </c>
      <c r="S641" t="str">
        <v>drama</v>
      </c>
      <c r="T641" t="s">
        <v>53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7"/>
        <v>17</v>
      </c>
      <c r="G642" t="s">
        <v>14</v>
      </c>
      <c r="H642">
        <f t="shared" ref="H642:H705" si="40">IFERROR(ROUND(E642/I642, 2), 0)</f>
        <v>76.92</v>
      </c>
      <c r="I642">
        <v>257</v>
      </c>
      <c r="J642" t="s">
        <v>21</v>
      </c>
      <c r="K642" t="s">
        <v>22</v>
      </c>
      <c r="L642" s="7">
        <f t="shared" si="38"/>
        <v>42387.25</v>
      </c>
      <c r="M642">
        <v>1453096800</v>
      </c>
      <c r="N642" s="8">
        <f t="shared" si="39"/>
        <v>42390.25</v>
      </c>
      <c r="O642">
        <v>1453356000</v>
      </c>
      <c r="P642" t="b">
        <v>0</v>
      </c>
      <c r="Q642" t="b">
        <v>0</v>
      </c>
      <c r="R642" t="str" cm="1">
        <f t="array" ref="R642:S642">_xlfn.TEXTSPLIT(T642, "/")</f>
        <v>theater</v>
      </c>
      <c r="S642" t="str">
        <v>plays</v>
      </c>
      <c r="T642" t="s">
        <v>33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1">ROUND((E643/D643)*100,0)</f>
        <v>120</v>
      </c>
      <c r="G643" t="s">
        <v>20</v>
      </c>
      <c r="H643">
        <f t="shared" si="40"/>
        <v>58.13</v>
      </c>
      <c r="I643">
        <v>194</v>
      </c>
      <c r="J643" t="s">
        <v>98</v>
      </c>
      <c r="K643" t="s">
        <v>99</v>
      </c>
      <c r="L643" s="7">
        <f t="shared" ref="L643:L706" si="42">(((M643/60)/60)/24)+DATE(1970,1,1)</f>
        <v>42786.25</v>
      </c>
      <c r="M643">
        <v>1487570400</v>
      </c>
      <c r="N643" s="8">
        <f t="shared" ref="N643:N706" si="43">(((O643/60)/60)/24)+DATE(1970,1,1)</f>
        <v>42814.208333333328</v>
      </c>
      <c r="O643">
        <v>1489986000</v>
      </c>
      <c r="P643" t="b">
        <v>0</v>
      </c>
      <c r="Q643" t="b">
        <v>0</v>
      </c>
      <c r="R643" t="str" cm="1">
        <f t="array" ref="R643:S643">_xlfn.TEXTSPLIT(T643, "/")</f>
        <v>theater</v>
      </c>
      <c r="S643" t="str">
        <v>plays</v>
      </c>
      <c r="T643" t="s">
        <v>33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1"/>
        <v>145</v>
      </c>
      <c r="G644" t="s">
        <v>20</v>
      </c>
      <c r="H644">
        <f t="shared" si="40"/>
        <v>103.74</v>
      </c>
      <c r="I644">
        <v>129</v>
      </c>
      <c r="J644" t="s">
        <v>15</v>
      </c>
      <c r="K644" t="s">
        <v>16</v>
      </c>
      <c r="L644" s="7">
        <f t="shared" si="42"/>
        <v>43451.25</v>
      </c>
      <c r="M644">
        <v>1545026400</v>
      </c>
      <c r="N644" s="8">
        <f t="shared" si="43"/>
        <v>43460.25</v>
      </c>
      <c r="O644">
        <v>1545804000</v>
      </c>
      <c r="P644" t="b">
        <v>0</v>
      </c>
      <c r="Q644" t="b">
        <v>0</v>
      </c>
      <c r="R644" t="str" cm="1">
        <f t="array" ref="R644:S644">_xlfn.TEXTSPLIT(T644, "/")</f>
        <v>technology</v>
      </c>
      <c r="S644" t="str">
        <v>wearables</v>
      </c>
      <c r="T644" t="s">
        <v>65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1"/>
        <v>221</v>
      </c>
      <c r="G645" t="s">
        <v>20</v>
      </c>
      <c r="H645">
        <f t="shared" si="40"/>
        <v>87.96</v>
      </c>
      <c r="I645">
        <v>375</v>
      </c>
      <c r="J645" t="s">
        <v>21</v>
      </c>
      <c r="K645" t="s">
        <v>22</v>
      </c>
      <c r="L645" s="7">
        <f t="shared" si="42"/>
        <v>42795.25</v>
      </c>
      <c r="M645">
        <v>1488348000</v>
      </c>
      <c r="N645" s="8">
        <f t="shared" si="43"/>
        <v>42813.208333333328</v>
      </c>
      <c r="O645">
        <v>1489899600</v>
      </c>
      <c r="P645" t="b">
        <v>0</v>
      </c>
      <c r="Q645" t="b">
        <v>0</v>
      </c>
      <c r="R645" t="str" cm="1">
        <f t="array" ref="R645:S645">_xlfn.TEXTSPLIT(T645, "/")</f>
        <v>theater</v>
      </c>
      <c r="S645" t="str">
        <v>plays</v>
      </c>
      <c r="T645" t="s">
        <v>33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1"/>
        <v>48</v>
      </c>
      <c r="G646" t="s">
        <v>14</v>
      </c>
      <c r="H646">
        <f t="shared" si="40"/>
        <v>28</v>
      </c>
      <c r="I646">
        <v>2928</v>
      </c>
      <c r="J646" t="s">
        <v>15</v>
      </c>
      <c r="K646" t="s">
        <v>16</v>
      </c>
      <c r="L646" s="7">
        <f t="shared" si="42"/>
        <v>43452.25</v>
      </c>
      <c r="M646">
        <v>1545112800</v>
      </c>
      <c r="N646" s="8">
        <f t="shared" si="43"/>
        <v>43468.25</v>
      </c>
      <c r="O646">
        <v>1546495200</v>
      </c>
      <c r="P646" t="b">
        <v>0</v>
      </c>
      <c r="Q646" t="b">
        <v>0</v>
      </c>
      <c r="R646" t="str" cm="1">
        <f t="array" ref="R646:S646">_xlfn.TEXTSPLIT(T646, "/")</f>
        <v>theater</v>
      </c>
      <c r="S646" t="str">
        <v>plays</v>
      </c>
      <c r="T646" t="s">
        <v>33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1"/>
        <v>93</v>
      </c>
      <c r="G647" t="s">
        <v>14</v>
      </c>
      <c r="H647">
        <f t="shared" si="40"/>
        <v>38</v>
      </c>
      <c r="I647">
        <v>4697</v>
      </c>
      <c r="J647" t="s">
        <v>21</v>
      </c>
      <c r="K647" t="s">
        <v>22</v>
      </c>
      <c r="L647" s="7">
        <f t="shared" si="42"/>
        <v>43369.208333333328</v>
      </c>
      <c r="M647">
        <v>1537938000</v>
      </c>
      <c r="N647" s="8">
        <f t="shared" si="43"/>
        <v>43390.208333333328</v>
      </c>
      <c r="O647">
        <v>1539752400</v>
      </c>
      <c r="P647" t="b">
        <v>0</v>
      </c>
      <c r="Q647" t="b">
        <v>1</v>
      </c>
      <c r="R647" t="str" cm="1">
        <f t="array" ref="R647:S647">_xlfn.TEXTSPLIT(T647, "/")</f>
        <v>music</v>
      </c>
      <c r="S647" t="str">
        <v>rock</v>
      </c>
      <c r="T647" t="s">
        <v>23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1"/>
        <v>89</v>
      </c>
      <c r="G648" t="s">
        <v>14</v>
      </c>
      <c r="H648">
        <f t="shared" si="40"/>
        <v>30</v>
      </c>
      <c r="I648">
        <v>2915</v>
      </c>
      <c r="J648" t="s">
        <v>21</v>
      </c>
      <c r="K648" t="s">
        <v>22</v>
      </c>
      <c r="L648" s="7">
        <f t="shared" si="42"/>
        <v>41346.208333333336</v>
      </c>
      <c r="M648">
        <v>1363150800</v>
      </c>
      <c r="N648" s="8">
        <f t="shared" si="43"/>
        <v>41357.208333333336</v>
      </c>
      <c r="O648">
        <v>1364101200</v>
      </c>
      <c r="P648" t="b">
        <v>0</v>
      </c>
      <c r="Q648" t="b">
        <v>0</v>
      </c>
      <c r="R648" t="str" cm="1">
        <f t="array" ref="R648:S648">_xlfn.TEXTSPLIT(T648, "/")</f>
        <v>games</v>
      </c>
      <c r="S648" t="str">
        <v>video games</v>
      </c>
      <c r="T648" t="s">
        <v>89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1"/>
        <v>41</v>
      </c>
      <c r="G649" t="s">
        <v>14</v>
      </c>
      <c r="H649">
        <f t="shared" si="40"/>
        <v>103.5</v>
      </c>
      <c r="I649">
        <v>18</v>
      </c>
      <c r="J649" t="s">
        <v>21</v>
      </c>
      <c r="K649" t="s">
        <v>22</v>
      </c>
      <c r="L649" s="7">
        <f t="shared" si="42"/>
        <v>43199.208333333328</v>
      </c>
      <c r="M649">
        <v>1523250000</v>
      </c>
      <c r="N649" s="8">
        <f t="shared" si="43"/>
        <v>43223.208333333328</v>
      </c>
      <c r="O649">
        <v>1525323600</v>
      </c>
      <c r="P649" t="b">
        <v>0</v>
      </c>
      <c r="Q649" t="b">
        <v>0</v>
      </c>
      <c r="R649" t="str" cm="1">
        <f t="array" ref="R649:S649">_xlfn.TEXTSPLIT(T649, "/")</f>
        <v>publishing</v>
      </c>
      <c r="S649" t="str">
        <v>translations</v>
      </c>
      <c r="T649" t="s">
        <v>206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1"/>
        <v>63</v>
      </c>
      <c r="G650" t="s">
        <v>74</v>
      </c>
      <c r="H650">
        <f t="shared" si="40"/>
        <v>85.99</v>
      </c>
      <c r="I650">
        <v>723</v>
      </c>
      <c r="J650" t="s">
        <v>21</v>
      </c>
      <c r="K650" t="s">
        <v>22</v>
      </c>
      <c r="L650" s="7">
        <f t="shared" si="42"/>
        <v>42922.208333333328</v>
      </c>
      <c r="M650">
        <v>1499317200</v>
      </c>
      <c r="N650" s="8">
        <f t="shared" si="43"/>
        <v>42940.208333333328</v>
      </c>
      <c r="O650">
        <v>1500872400</v>
      </c>
      <c r="P650" t="b">
        <v>1</v>
      </c>
      <c r="Q650" t="b">
        <v>0</v>
      </c>
      <c r="R650" t="str" cm="1">
        <f t="array" ref="R650:S650">_xlfn.TEXTSPLIT(T650, "/")</f>
        <v>food</v>
      </c>
      <c r="S650" t="str">
        <v>food trucks</v>
      </c>
      <c r="T650" t="s">
        <v>17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1"/>
        <v>48</v>
      </c>
      <c r="G651" t="s">
        <v>14</v>
      </c>
      <c r="H651">
        <f t="shared" si="40"/>
        <v>98.01</v>
      </c>
      <c r="I651">
        <v>602</v>
      </c>
      <c r="J651" t="s">
        <v>98</v>
      </c>
      <c r="K651" t="s">
        <v>99</v>
      </c>
      <c r="L651" s="7">
        <f t="shared" si="42"/>
        <v>40471.208333333336</v>
      </c>
      <c r="M651">
        <v>1287550800</v>
      </c>
      <c r="N651" s="8">
        <f t="shared" si="43"/>
        <v>40482.208333333336</v>
      </c>
      <c r="O651">
        <v>1288501200</v>
      </c>
      <c r="P651" t="b">
        <v>1</v>
      </c>
      <c r="Q651" t="b">
        <v>1</v>
      </c>
      <c r="R651" t="str" cm="1">
        <f t="array" ref="R651:S651">_xlfn.TEXTSPLIT(T651, "/")</f>
        <v>theater</v>
      </c>
      <c r="S651" t="str">
        <v>plays</v>
      </c>
      <c r="T651" t="s">
        <v>33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1"/>
        <v>2</v>
      </c>
      <c r="G652" t="s">
        <v>14</v>
      </c>
      <c r="H652">
        <f t="shared" si="40"/>
        <v>2</v>
      </c>
      <c r="I652">
        <v>1</v>
      </c>
      <c r="J652" t="s">
        <v>21</v>
      </c>
      <c r="K652" t="s">
        <v>22</v>
      </c>
      <c r="L652" s="7">
        <f t="shared" si="42"/>
        <v>41828.208333333336</v>
      </c>
      <c r="M652">
        <v>1404795600</v>
      </c>
      <c r="N652" s="8">
        <f t="shared" si="43"/>
        <v>41855.208333333336</v>
      </c>
      <c r="O652">
        <v>1407128400</v>
      </c>
      <c r="P652" t="b">
        <v>0</v>
      </c>
      <c r="Q652" t="b">
        <v>0</v>
      </c>
      <c r="R652" t="str" cm="1">
        <f t="array" ref="R652:S652">_xlfn.TEXTSPLIT(T652, "/")</f>
        <v>music</v>
      </c>
      <c r="S652" t="str">
        <v>jazz</v>
      </c>
      <c r="T652" t="s">
        <v>159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1"/>
        <v>88</v>
      </c>
      <c r="G653" t="s">
        <v>14</v>
      </c>
      <c r="H653">
        <f t="shared" si="40"/>
        <v>44.99</v>
      </c>
      <c r="I653">
        <v>3868</v>
      </c>
      <c r="J653" t="s">
        <v>107</v>
      </c>
      <c r="K653" t="s">
        <v>108</v>
      </c>
      <c r="L653" s="7">
        <f t="shared" si="42"/>
        <v>41692.25</v>
      </c>
      <c r="M653">
        <v>1393048800</v>
      </c>
      <c r="N653" s="8">
        <f t="shared" si="43"/>
        <v>41707.25</v>
      </c>
      <c r="O653">
        <v>1394344800</v>
      </c>
      <c r="P653" t="b">
        <v>0</v>
      </c>
      <c r="Q653" t="b">
        <v>0</v>
      </c>
      <c r="R653" t="str" cm="1">
        <f t="array" ref="R653:S653">_xlfn.TEXTSPLIT(T653, "/")</f>
        <v>film &amp; video</v>
      </c>
      <c r="S653" t="str">
        <v>shorts</v>
      </c>
      <c r="T653" t="s">
        <v>100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1"/>
        <v>127</v>
      </c>
      <c r="G654" t="s">
        <v>20</v>
      </c>
      <c r="H654">
        <f t="shared" si="40"/>
        <v>31.01</v>
      </c>
      <c r="I654">
        <v>409</v>
      </c>
      <c r="J654" t="s">
        <v>21</v>
      </c>
      <c r="K654" t="s">
        <v>22</v>
      </c>
      <c r="L654" s="7">
        <f t="shared" si="42"/>
        <v>42587.208333333328</v>
      </c>
      <c r="M654">
        <v>1470373200</v>
      </c>
      <c r="N654" s="8">
        <f t="shared" si="43"/>
        <v>42630.208333333328</v>
      </c>
      <c r="O654">
        <v>1474088400</v>
      </c>
      <c r="P654" t="b">
        <v>0</v>
      </c>
      <c r="Q654" t="b">
        <v>0</v>
      </c>
      <c r="R654" t="str" cm="1">
        <f t="array" ref="R654:S654">_xlfn.TEXTSPLIT(T654, "/")</f>
        <v>technology</v>
      </c>
      <c r="S654" t="str">
        <v>web</v>
      </c>
      <c r="T654" t="s">
        <v>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1"/>
        <v>2339</v>
      </c>
      <c r="G655" t="s">
        <v>20</v>
      </c>
      <c r="H655">
        <f t="shared" si="40"/>
        <v>59.97</v>
      </c>
      <c r="I655">
        <v>234</v>
      </c>
      <c r="J655" t="s">
        <v>21</v>
      </c>
      <c r="K655" t="s">
        <v>22</v>
      </c>
      <c r="L655" s="7">
        <f t="shared" si="42"/>
        <v>42468.208333333328</v>
      </c>
      <c r="M655">
        <v>1460091600</v>
      </c>
      <c r="N655" s="8">
        <f t="shared" si="43"/>
        <v>42470.208333333328</v>
      </c>
      <c r="O655">
        <v>1460264400</v>
      </c>
      <c r="P655" t="b">
        <v>0</v>
      </c>
      <c r="Q655" t="b">
        <v>0</v>
      </c>
      <c r="R655" t="str" cm="1">
        <f t="array" ref="R655:S655">_xlfn.TEXTSPLIT(T655, "/")</f>
        <v>technology</v>
      </c>
      <c r="S655" t="str">
        <v>web</v>
      </c>
      <c r="T655" t="s">
        <v>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1"/>
        <v>508</v>
      </c>
      <c r="G656" t="s">
        <v>20</v>
      </c>
      <c r="H656">
        <f t="shared" si="40"/>
        <v>59</v>
      </c>
      <c r="I656">
        <v>3016</v>
      </c>
      <c r="J656" t="s">
        <v>21</v>
      </c>
      <c r="K656" t="s">
        <v>22</v>
      </c>
      <c r="L656" s="7">
        <f t="shared" si="42"/>
        <v>42240.208333333328</v>
      </c>
      <c r="M656">
        <v>1440392400</v>
      </c>
      <c r="N656" s="8">
        <f t="shared" si="43"/>
        <v>42245.208333333328</v>
      </c>
      <c r="O656">
        <v>1440824400</v>
      </c>
      <c r="P656" t="b">
        <v>0</v>
      </c>
      <c r="Q656" t="b">
        <v>0</v>
      </c>
      <c r="R656" t="str" cm="1">
        <f t="array" ref="R656:S656">_xlfn.TEXTSPLIT(T656, "/")</f>
        <v>music</v>
      </c>
      <c r="S656" t="str">
        <v>metal</v>
      </c>
      <c r="T656" t="s">
        <v>148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1"/>
        <v>191</v>
      </c>
      <c r="G657" t="s">
        <v>20</v>
      </c>
      <c r="H657">
        <f t="shared" si="40"/>
        <v>50.05</v>
      </c>
      <c r="I657">
        <v>264</v>
      </c>
      <c r="J657" t="s">
        <v>21</v>
      </c>
      <c r="K657" t="s">
        <v>22</v>
      </c>
      <c r="L657" s="7">
        <f t="shared" si="42"/>
        <v>42796.25</v>
      </c>
      <c r="M657">
        <v>1488434400</v>
      </c>
      <c r="N657" s="8">
        <f t="shared" si="43"/>
        <v>42809.208333333328</v>
      </c>
      <c r="O657">
        <v>1489554000</v>
      </c>
      <c r="P657" t="b">
        <v>1</v>
      </c>
      <c r="Q657" t="b">
        <v>0</v>
      </c>
      <c r="R657" t="str" cm="1">
        <f t="array" ref="R657:S657">_xlfn.TEXTSPLIT(T657, "/")</f>
        <v>photography</v>
      </c>
      <c r="S657" t="str">
        <v>photography books</v>
      </c>
      <c r="T657" t="s">
        <v>122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1"/>
        <v>42</v>
      </c>
      <c r="G658" t="s">
        <v>14</v>
      </c>
      <c r="H658">
        <f t="shared" si="40"/>
        <v>98.97</v>
      </c>
      <c r="I658">
        <v>504</v>
      </c>
      <c r="J658" t="s">
        <v>26</v>
      </c>
      <c r="K658" t="s">
        <v>27</v>
      </c>
      <c r="L658" s="7">
        <f t="shared" si="42"/>
        <v>43097.25</v>
      </c>
      <c r="M658">
        <v>1514440800</v>
      </c>
      <c r="N658" s="8">
        <f t="shared" si="43"/>
        <v>43102.25</v>
      </c>
      <c r="O658">
        <v>1514872800</v>
      </c>
      <c r="P658" t="b">
        <v>0</v>
      </c>
      <c r="Q658" t="b">
        <v>0</v>
      </c>
      <c r="R658" t="str" cm="1">
        <f t="array" ref="R658:S658">_xlfn.TEXTSPLIT(T658, "/")</f>
        <v>food</v>
      </c>
      <c r="S658" t="str">
        <v>food trucks</v>
      </c>
      <c r="T658" t="s">
        <v>17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1"/>
        <v>8</v>
      </c>
      <c r="G659" t="s">
        <v>14</v>
      </c>
      <c r="H659">
        <f t="shared" si="40"/>
        <v>58.86</v>
      </c>
      <c r="I659">
        <v>14</v>
      </c>
      <c r="J659" t="s">
        <v>21</v>
      </c>
      <c r="K659" t="s">
        <v>22</v>
      </c>
      <c r="L659" s="7">
        <f t="shared" si="42"/>
        <v>43096.25</v>
      </c>
      <c r="M659">
        <v>1514354400</v>
      </c>
      <c r="N659" s="8">
        <f t="shared" si="43"/>
        <v>43112.25</v>
      </c>
      <c r="O659">
        <v>1515736800</v>
      </c>
      <c r="P659" t="b">
        <v>0</v>
      </c>
      <c r="Q659" t="b">
        <v>0</v>
      </c>
      <c r="R659" t="str" cm="1">
        <f t="array" ref="R659:S659">_xlfn.TEXTSPLIT(T659, "/")</f>
        <v>film &amp; video</v>
      </c>
      <c r="S659" t="str">
        <v>science fiction</v>
      </c>
      <c r="T659" t="s">
        <v>474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1"/>
        <v>60</v>
      </c>
      <c r="G660" t="s">
        <v>74</v>
      </c>
      <c r="H660">
        <f t="shared" si="40"/>
        <v>81.010000000000005</v>
      </c>
      <c r="I660">
        <v>390</v>
      </c>
      <c r="J660" t="s">
        <v>21</v>
      </c>
      <c r="K660" t="s">
        <v>22</v>
      </c>
      <c r="L660" s="7">
        <f t="shared" si="42"/>
        <v>42246.208333333328</v>
      </c>
      <c r="M660">
        <v>1440910800</v>
      </c>
      <c r="N660" s="8">
        <f t="shared" si="43"/>
        <v>42269.208333333328</v>
      </c>
      <c r="O660">
        <v>1442898000</v>
      </c>
      <c r="P660" t="b">
        <v>0</v>
      </c>
      <c r="Q660" t="b">
        <v>0</v>
      </c>
      <c r="R660" t="str" cm="1">
        <f t="array" ref="R660:S660">_xlfn.TEXTSPLIT(T660, "/")</f>
        <v>music</v>
      </c>
      <c r="S660" t="str">
        <v>rock</v>
      </c>
      <c r="T660" t="s">
        <v>23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1"/>
        <v>47</v>
      </c>
      <c r="G661" t="s">
        <v>14</v>
      </c>
      <c r="H661">
        <f t="shared" si="40"/>
        <v>76.010000000000005</v>
      </c>
      <c r="I661">
        <v>750</v>
      </c>
      <c r="J661" t="s">
        <v>40</v>
      </c>
      <c r="K661" t="s">
        <v>41</v>
      </c>
      <c r="L661" s="7">
        <f t="shared" si="42"/>
        <v>40570.25</v>
      </c>
      <c r="M661">
        <v>1296108000</v>
      </c>
      <c r="N661" s="8">
        <f t="shared" si="43"/>
        <v>40571.25</v>
      </c>
      <c r="O661">
        <v>1296194400</v>
      </c>
      <c r="P661" t="b">
        <v>0</v>
      </c>
      <c r="Q661" t="b">
        <v>0</v>
      </c>
      <c r="R661" t="str" cm="1">
        <f t="array" ref="R661:S661">_xlfn.TEXTSPLIT(T661, "/")</f>
        <v>film &amp; video</v>
      </c>
      <c r="S661" t="str">
        <v>documentary</v>
      </c>
      <c r="T661" t="s">
        <v>42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1"/>
        <v>82</v>
      </c>
      <c r="G662" t="s">
        <v>14</v>
      </c>
      <c r="H662">
        <f t="shared" si="40"/>
        <v>96.6</v>
      </c>
      <c r="I662">
        <v>77</v>
      </c>
      <c r="J662" t="s">
        <v>21</v>
      </c>
      <c r="K662" t="s">
        <v>22</v>
      </c>
      <c r="L662" s="7">
        <f t="shared" si="42"/>
        <v>42237.208333333328</v>
      </c>
      <c r="M662">
        <v>1440133200</v>
      </c>
      <c r="N662" s="8">
        <f t="shared" si="43"/>
        <v>42246.208333333328</v>
      </c>
      <c r="O662">
        <v>1440910800</v>
      </c>
      <c r="P662" t="b">
        <v>1</v>
      </c>
      <c r="Q662" t="b">
        <v>0</v>
      </c>
      <c r="R662" t="str" cm="1">
        <f t="array" ref="R662:S662">_xlfn.TEXTSPLIT(T662, "/")</f>
        <v>theater</v>
      </c>
      <c r="S662" t="str">
        <v>plays</v>
      </c>
      <c r="T662" t="s">
        <v>33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1"/>
        <v>54</v>
      </c>
      <c r="G663" t="s">
        <v>14</v>
      </c>
      <c r="H663">
        <f t="shared" si="40"/>
        <v>76.959999999999994</v>
      </c>
      <c r="I663">
        <v>752</v>
      </c>
      <c r="J663" t="s">
        <v>36</v>
      </c>
      <c r="K663" t="s">
        <v>37</v>
      </c>
      <c r="L663" s="7">
        <f t="shared" si="42"/>
        <v>40996.208333333336</v>
      </c>
      <c r="M663">
        <v>1332910800</v>
      </c>
      <c r="N663" s="8">
        <f t="shared" si="43"/>
        <v>41026.208333333336</v>
      </c>
      <c r="O663">
        <v>1335502800</v>
      </c>
      <c r="P663" t="b">
        <v>0</v>
      </c>
      <c r="Q663" t="b">
        <v>0</v>
      </c>
      <c r="R663" t="str" cm="1">
        <f t="array" ref="R663:S663">_xlfn.TEXTSPLIT(T663, "/")</f>
        <v>music</v>
      </c>
      <c r="S663" t="str">
        <v>jazz</v>
      </c>
      <c r="T663" t="s">
        <v>159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1"/>
        <v>98</v>
      </c>
      <c r="G664" t="s">
        <v>14</v>
      </c>
      <c r="H664">
        <f t="shared" si="40"/>
        <v>67.98</v>
      </c>
      <c r="I664">
        <v>131</v>
      </c>
      <c r="J664" t="s">
        <v>21</v>
      </c>
      <c r="K664" t="s">
        <v>22</v>
      </c>
      <c r="L664" s="7">
        <f t="shared" si="42"/>
        <v>43443.25</v>
      </c>
      <c r="M664">
        <v>1544335200</v>
      </c>
      <c r="N664" s="8">
        <f t="shared" si="43"/>
        <v>43447.25</v>
      </c>
      <c r="O664">
        <v>1544680800</v>
      </c>
      <c r="P664" t="b">
        <v>0</v>
      </c>
      <c r="Q664" t="b">
        <v>0</v>
      </c>
      <c r="R664" t="str" cm="1">
        <f t="array" ref="R664:S664">_xlfn.TEXTSPLIT(T664, "/")</f>
        <v>theater</v>
      </c>
      <c r="S664" t="str">
        <v>plays</v>
      </c>
      <c r="T664" t="s">
        <v>33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1"/>
        <v>77</v>
      </c>
      <c r="G665" t="s">
        <v>14</v>
      </c>
      <c r="H665">
        <f t="shared" si="40"/>
        <v>88.78</v>
      </c>
      <c r="I665">
        <v>87</v>
      </c>
      <c r="J665" t="s">
        <v>21</v>
      </c>
      <c r="K665" t="s">
        <v>22</v>
      </c>
      <c r="L665" s="7">
        <f t="shared" si="42"/>
        <v>40458.208333333336</v>
      </c>
      <c r="M665">
        <v>1286427600</v>
      </c>
      <c r="N665" s="8">
        <f t="shared" si="43"/>
        <v>40481.208333333336</v>
      </c>
      <c r="O665">
        <v>1288414800</v>
      </c>
      <c r="P665" t="b">
        <v>0</v>
      </c>
      <c r="Q665" t="b">
        <v>0</v>
      </c>
      <c r="R665" t="str" cm="1">
        <f t="array" ref="R665:S665">_xlfn.TEXTSPLIT(T665, "/")</f>
        <v>theater</v>
      </c>
      <c r="S665" t="str">
        <v>plays</v>
      </c>
      <c r="T665" t="s">
        <v>33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1"/>
        <v>33</v>
      </c>
      <c r="G666" t="s">
        <v>14</v>
      </c>
      <c r="H666">
        <f t="shared" si="40"/>
        <v>25</v>
      </c>
      <c r="I666">
        <v>1063</v>
      </c>
      <c r="J666" t="s">
        <v>21</v>
      </c>
      <c r="K666" t="s">
        <v>22</v>
      </c>
      <c r="L666" s="7">
        <f t="shared" si="42"/>
        <v>40959.25</v>
      </c>
      <c r="M666">
        <v>1329717600</v>
      </c>
      <c r="N666" s="8">
        <f t="shared" si="43"/>
        <v>40969.25</v>
      </c>
      <c r="O666">
        <v>1330581600</v>
      </c>
      <c r="P666" t="b">
        <v>0</v>
      </c>
      <c r="Q666" t="b">
        <v>0</v>
      </c>
      <c r="R666" t="str" cm="1">
        <f t="array" ref="R666:S666">_xlfn.TEXTSPLIT(T666, "/")</f>
        <v>music</v>
      </c>
      <c r="S666" t="str">
        <v>jazz</v>
      </c>
      <c r="T666" t="s">
        <v>159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1"/>
        <v>240</v>
      </c>
      <c r="G667" t="s">
        <v>20</v>
      </c>
      <c r="H667">
        <f t="shared" si="40"/>
        <v>44.92</v>
      </c>
      <c r="I667">
        <v>272</v>
      </c>
      <c r="J667" t="s">
        <v>21</v>
      </c>
      <c r="K667" t="s">
        <v>22</v>
      </c>
      <c r="L667" s="7">
        <f t="shared" si="42"/>
        <v>40733.208333333336</v>
      </c>
      <c r="M667">
        <v>1310187600</v>
      </c>
      <c r="N667" s="8">
        <f t="shared" si="43"/>
        <v>40747.208333333336</v>
      </c>
      <c r="O667">
        <v>1311397200</v>
      </c>
      <c r="P667" t="b">
        <v>0</v>
      </c>
      <c r="Q667" t="b">
        <v>1</v>
      </c>
      <c r="R667" t="str" cm="1">
        <f t="array" ref="R667:S667">_xlfn.TEXTSPLIT(T667, "/")</f>
        <v>film &amp; video</v>
      </c>
      <c r="S667" t="str">
        <v>documentary</v>
      </c>
      <c r="T667" t="s">
        <v>42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1"/>
        <v>64</v>
      </c>
      <c r="G668" t="s">
        <v>74</v>
      </c>
      <c r="H668">
        <f t="shared" si="40"/>
        <v>79.400000000000006</v>
      </c>
      <c r="I668">
        <v>25</v>
      </c>
      <c r="J668" t="s">
        <v>21</v>
      </c>
      <c r="K668" t="s">
        <v>22</v>
      </c>
      <c r="L668" s="7">
        <f t="shared" si="42"/>
        <v>41516.208333333336</v>
      </c>
      <c r="M668">
        <v>1377838800</v>
      </c>
      <c r="N668" s="8">
        <f t="shared" si="43"/>
        <v>41522.208333333336</v>
      </c>
      <c r="O668">
        <v>1378357200</v>
      </c>
      <c r="P668" t="b">
        <v>0</v>
      </c>
      <c r="Q668" t="b">
        <v>1</v>
      </c>
      <c r="R668" t="str" cm="1">
        <f t="array" ref="R668:S668">_xlfn.TEXTSPLIT(T668, "/")</f>
        <v>theater</v>
      </c>
      <c r="S668" t="str">
        <v>plays</v>
      </c>
      <c r="T668" t="s">
        <v>33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1"/>
        <v>176</v>
      </c>
      <c r="G669" t="s">
        <v>20</v>
      </c>
      <c r="H669">
        <f t="shared" si="40"/>
        <v>29.01</v>
      </c>
      <c r="I669">
        <v>419</v>
      </c>
      <c r="J669" t="s">
        <v>21</v>
      </c>
      <c r="K669" t="s">
        <v>22</v>
      </c>
      <c r="L669" s="7">
        <f t="shared" si="42"/>
        <v>41892.208333333336</v>
      </c>
      <c r="M669">
        <v>1410325200</v>
      </c>
      <c r="N669" s="8">
        <f t="shared" si="43"/>
        <v>41901.208333333336</v>
      </c>
      <c r="O669">
        <v>1411102800</v>
      </c>
      <c r="P669" t="b">
        <v>0</v>
      </c>
      <c r="Q669" t="b">
        <v>0</v>
      </c>
      <c r="R669" t="str" cm="1">
        <f t="array" ref="R669:S669">_xlfn.TEXTSPLIT(T669, "/")</f>
        <v>journalism</v>
      </c>
      <c r="S669" t="str">
        <v>audio</v>
      </c>
      <c r="T669" t="s">
        <v>1029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1"/>
        <v>20</v>
      </c>
      <c r="G670" t="s">
        <v>14</v>
      </c>
      <c r="H670">
        <f t="shared" si="40"/>
        <v>73.59</v>
      </c>
      <c r="I670">
        <v>76</v>
      </c>
      <c r="J670" t="s">
        <v>21</v>
      </c>
      <c r="K670" t="s">
        <v>22</v>
      </c>
      <c r="L670" s="7">
        <f t="shared" si="42"/>
        <v>41122.208333333336</v>
      </c>
      <c r="M670">
        <v>1343797200</v>
      </c>
      <c r="N670" s="8">
        <f t="shared" si="43"/>
        <v>41134.208333333336</v>
      </c>
      <c r="O670">
        <v>1344834000</v>
      </c>
      <c r="P670" t="b">
        <v>0</v>
      </c>
      <c r="Q670" t="b">
        <v>0</v>
      </c>
      <c r="R670" t="str" cm="1">
        <f t="array" ref="R670:S670">_xlfn.TEXTSPLIT(T670, "/")</f>
        <v>theater</v>
      </c>
      <c r="S670" t="str">
        <v>plays</v>
      </c>
      <c r="T670" t="s">
        <v>33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1"/>
        <v>359</v>
      </c>
      <c r="G671" t="s">
        <v>20</v>
      </c>
      <c r="H671">
        <f t="shared" si="40"/>
        <v>107.97</v>
      </c>
      <c r="I671">
        <v>1621</v>
      </c>
      <c r="J671" t="s">
        <v>107</v>
      </c>
      <c r="K671" t="s">
        <v>108</v>
      </c>
      <c r="L671" s="7">
        <f t="shared" si="42"/>
        <v>42912.208333333328</v>
      </c>
      <c r="M671">
        <v>1498453200</v>
      </c>
      <c r="N671" s="8">
        <f t="shared" si="43"/>
        <v>42921.208333333328</v>
      </c>
      <c r="O671">
        <v>1499230800</v>
      </c>
      <c r="P671" t="b">
        <v>0</v>
      </c>
      <c r="Q671" t="b">
        <v>0</v>
      </c>
      <c r="R671" t="str" cm="1">
        <f t="array" ref="R671:S671">_xlfn.TEXTSPLIT(T671, "/")</f>
        <v>theater</v>
      </c>
      <c r="S671" t="str">
        <v>plays</v>
      </c>
      <c r="T671" t="s">
        <v>33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1"/>
        <v>469</v>
      </c>
      <c r="G672" t="s">
        <v>20</v>
      </c>
      <c r="H672">
        <f t="shared" si="40"/>
        <v>68.989999999999995</v>
      </c>
      <c r="I672">
        <v>1101</v>
      </c>
      <c r="J672" t="s">
        <v>21</v>
      </c>
      <c r="K672" t="s">
        <v>22</v>
      </c>
      <c r="L672" s="7">
        <f t="shared" si="42"/>
        <v>42425.25</v>
      </c>
      <c r="M672">
        <v>1456380000</v>
      </c>
      <c r="N672" s="8">
        <f t="shared" si="43"/>
        <v>42437.25</v>
      </c>
      <c r="O672">
        <v>1457416800</v>
      </c>
      <c r="P672" t="b">
        <v>0</v>
      </c>
      <c r="Q672" t="b">
        <v>0</v>
      </c>
      <c r="R672" t="str" cm="1">
        <f t="array" ref="R672:S672">_xlfn.TEXTSPLIT(T672, "/")</f>
        <v>music</v>
      </c>
      <c r="S672" t="str">
        <v>indie rock</v>
      </c>
      <c r="T672" t="s">
        <v>60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1"/>
        <v>122</v>
      </c>
      <c r="G673" t="s">
        <v>20</v>
      </c>
      <c r="H673">
        <f t="shared" si="40"/>
        <v>111.02</v>
      </c>
      <c r="I673">
        <v>1073</v>
      </c>
      <c r="J673" t="s">
        <v>21</v>
      </c>
      <c r="K673" t="s">
        <v>22</v>
      </c>
      <c r="L673" s="7">
        <f t="shared" si="42"/>
        <v>40390.208333333336</v>
      </c>
      <c r="M673">
        <v>1280552400</v>
      </c>
      <c r="N673" s="8">
        <f t="shared" si="43"/>
        <v>40394.208333333336</v>
      </c>
      <c r="O673">
        <v>1280898000</v>
      </c>
      <c r="P673" t="b">
        <v>0</v>
      </c>
      <c r="Q673" t="b">
        <v>1</v>
      </c>
      <c r="R673" t="str" cm="1">
        <f t="array" ref="R673:S673">_xlfn.TEXTSPLIT(T673, "/")</f>
        <v>theater</v>
      </c>
      <c r="S673" t="str">
        <v>plays</v>
      </c>
      <c r="T673" t="s">
        <v>33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1"/>
        <v>56</v>
      </c>
      <c r="G674" t="s">
        <v>14</v>
      </c>
      <c r="H674">
        <f t="shared" si="40"/>
        <v>25</v>
      </c>
      <c r="I674">
        <v>4428</v>
      </c>
      <c r="J674" t="s">
        <v>26</v>
      </c>
      <c r="K674" t="s">
        <v>27</v>
      </c>
      <c r="L674" s="7">
        <f t="shared" si="42"/>
        <v>43180.208333333328</v>
      </c>
      <c r="M674">
        <v>1521608400</v>
      </c>
      <c r="N674" s="8">
        <f t="shared" si="43"/>
        <v>43190.208333333328</v>
      </c>
      <c r="O674">
        <v>1522472400</v>
      </c>
      <c r="P674" t="b">
        <v>0</v>
      </c>
      <c r="Q674" t="b">
        <v>0</v>
      </c>
      <c r="R674" t="str" cm="1">
        <f t="array" ref="R674:S674">_xlfn.TEXTSPLIT(T674, "/")</f>
        <v>theater</v>
      </c>
      <c r="S674" t="str">
        <v>plays</v>
      </c>
      <c r="T674" t="s">
        <v>33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1"/>
        <v>44</v>
      </c>
      <c r="G675" t="s">
        <v>14</v>
      </c>
      <c r="H675">
        <f t="shared" si="40"/>
        <v>42.16</v>
      </c>
      <c r="I675">
        <v>58</v>
      </c>
      <c r="J675" t="s">
        <v>107</v>
      </c>
      <c r="K675" t="s">
        <v>108</v>
      </c>
      <c r="L675" s="7">
        <f t="shared" si="42"/>
        <v>42475.208333333328</v>
      </c>
      <c r="M675">
        <v>1460696400</v>
      </c>
      <c r="N675" s="8">
        <f t="shared" si="43"/>
        <v>42496.208333333328</v>
      </c>
      <c r="O675">
        <v>1462510800</v>
      </c>
      <c r="P675" t="b">
        <v>0</v>
      </c>
      <c r="Q675" t="b">
        <v>0</v>
      </c>
      <c r="R675" t="str" cm="1">
        <f t="array" ref="R675:S675">_xlfn.TEXTSPLIT(T675, "/")</f>
        <v>music</v>
      </c>
      <c r="S675" t="str">
        <v>indie rock</v>
      </c>
      <c r="T675" t="s">
        <v>60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1"/>
        <v>34</v>
      </c>
      <c r="G676" t="s">
        <v>74</v>
      </c>
      <c r="H676">
        <f t="shared" si="40"/>
        <v>47</v>
      </c>
      <c r="I676">
        <v>1218</v>
      </c>
      <c r="J676" t="s">
        <v>21</v>
      </c>
      <c r="K676" t="s">
        <v>22</v>
      </c>
      <c r="L676" s="7">
        <f t="shared" si="42"/>
        <v>40774.208333333336</v>
      </c>
      <c r="M676">
        <v>1313730000</v>
      </c>
      <c r="N676" s="8">
        <f t="shared" si="43"/>
        <v>40821.208333333336</v>
      </c>
      <c r="O676">
        <v>1317790800</v>
      </c>
      <c r="P676" t="b">
        <v>0</v>
      </c>
      <c r="Q676" t="b">
        <v>0</v>
      </c>
      <c r="R676" t="str" cm="1">
        <f t="array" ref="R676:S676">_xlfn.TEXTSPLIT(T676, "/")</f>
        <v>photography</v>
      </c>
      <c r="S676" t="str">
        <v>photography books</v>
      </c>
      <c r="T676" t="s">
        <v>122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1"/>
        <v>123</v>
      </c>
      <c r="G677" t="s">
        <v>20</v>
      </c>
      <c r="H677">
        <f t="shared" si="40"/>
        <v>36.04</v>
      </c>
      <c r="I677">
        <v>331</v>
      </c>
      <c r="J677" t="s">
        <v>21</v>
      </c>
      <c r="K677" t="s">
        <v>22</v>
      </c>
      <c r="L677" s="7">
        <f t="shared" si="42"/>
        <v>43719.208333333328</v>
      </c>
      <c r="M677">
        <v>1568178000</v>
      </c>
      <c r="N677" s="8">
        <f t="shared" si="43"/>
        <v>43726.208333333328</v>
      </c>
      <c r="O677">
        <v>1568782800</v>
      </c>
      <c r="P677" t="b">
        <v>0</v>
      </c>
      <c r="Q677" t="b">
        <v>0</v>
      </c>
      <c r="R677" t="str" cm="1">
        <f t="array" ref="R677:S677">_xlfn.TEXTSPLIT(T677, "/")</f>
        <v>journalism</v>
      </c>
      <c r="S677" t="str">
        <v>audio</v>
      </c>
      <c r="T677" t="s">
        <v>1029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1"/>
        <v>190</v>
      </c>
      <c r="G678" t="s">
        <v>20</v>
      </c>
      <c r="H678">
        <f t="shared" si="40"/>
        <v>101.04</v>
      </c>
      <c r="I678">
        <v>1170</v>
      </c>
      <c r="J678" t="s">
        <v>21</v>
      </c>
      <c r="K678" t="s">
        <v>22</v>
      </c>
      <c r="L678" s="7">
        <f t="shared" si="42"/>
        <v>41178.208333333336</v>
      </c>
      <c r="M678">
        <v>1348635600</v>
      </c>
      <c r="N678" s="8">
        <f t="shared" si="43"/>
        <v>41187.208333333336</v>
      </c>
      <c r="O678">
        <v>1349413200</v>
      </c>
      <c r="P678" t="b">
        <v>0</v>
      </c>
      <c r="Q678" t="b">
        <v>0</v>
      </c>
      <c r="R678" t="str" cm="1">
        <f t="array" ref="R678:S678">_xlfn.TEXTSPLIT(T678, "/")</f>
        <v>photography</v>
      </c>
      <c r="S678" t="str">
        <v>photography books</v>
      </c>
      <c r="T678" t="s">
        <v>122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1"/>
        <v>84</v>
      </c>
      <c r="G679" t="s">
        <v>14</v>
      </c>
      <c r="H679">
        <f t="shared" si="40"/>
        <v>39.93</v>
      </c>
      <c r="I679">
        <v>111</v>
      </c>
      <c r="J679" t="s">
        <v>21</v>
      </c>
      <c r="K679" t="s">
        <v>22</v>
      </c>
      <c r="L679" s="7">
        <f t="shared" si="42"/>
        <v>42561.208333333328</v>
      </c>
      <c r="M679">
        <v>1468126800</v>
      </c>
      <c r="N679" s="8">
        <f t="shared" si="43"/>
        <v>42611.208333333328</v>
      </c>
      <c r="O679">
        <v>1472446800</v>
      </c>
      <c r="P679" t="b">
        <v>0</v>
      </c>
      <c r="Q679" t="b">
        <v>0</v>
      </c>
      <c r="R679" t="str" cm="1">
        <f t="array" ref="R679:S679">_xlfn.TEXTSPLIT(T679, "/")</f>
        <v>publishing</v>
      </c>
      <c r="S679" t="str">
        <v>fiction</v>
      </c>
      <c r="T679" t="s">
        <v>119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1"/>
        <v>18</v>
      </c>
      <c r="G680" t="s">
        <v>74</v>
      </c>
      <c r="H680">
        <f t="shared" si="40"/>
        <v>83.16</v>
      </c>
      <c r="I680">
        <v>215</v>
      </c>
      <c r="J680" t="s">
        <v>21</v>
      </c>
      <c r="K680" t="s">
        <v>22</v>
      </c>
      <c r="L680" s="7">
        <f t="shared" si="42"/>
        <v>43484.25</v>
      </c>
      <c r="M680">
        <v>1547877600</v>
      </c>
      <c r="N680" s="8">
        <f t="shared" si="43"/>
        <v>43486.25</v>
      </c>
      <c r="O680">
        <v>1548050400</v>
      </c>
      <c r="P680" t="b">
        <v>0</v>
      </c>
      <c r="Q680" t="b">
        <v>0</v>
      </c>
      <c r="R680" t="str" cm="1">
        <f t="array" ref="R680:S680">_xlfn.TEXTSPLIT(T680, "/")</f>
        <v>film &amp; video</v>
      </c>
      <c r="S680" t="str">
        <v>drama</v>
      </c>
      <c r="T680" t="s">
        <v>53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1"/>
        <v>1037</v>
      </c>
      <c r="G681" t="s">
        <v>20</v>
      </c>
      <c r="H681">
        <f t="shared" si="40"/>
        <v>39.979999999999997</v>
      </c>
      <c r="I681">
        <v>363</v>
      </c>
      <c r="J681" t="s">
        <v>21</v>
      </c>
      <c r="K681" t="s">
        <v>22</v>
      </c>
      <c r="L681" s="7">
        <f t="shared" si="42"/>
        <v>43756.208333333328</v>
      </c>
      <c r="M681">
        <v>1571374800</v>
      </c>
      <c r="N681" s="8">
        <f t="shared" si="43"/>
        <v>43761.208333333328</v>
      </c>
      <c r="O681">
        <v>1571806800</v>
      </c>
      <c r="P681" t="b">
        <v>0</v>
      </c>
      <c r="Q681" t="b">
        <v>1</v>
      </c>
      <c r="R681" t="str" cm="1">
        <f t="array" ref="R681:S681">_xlfn.TEXTSPLIT(T681, "/")</f>
        <v>food</v>
      </c>
      <c r="S681" t="str">
        <v>food trucks</v>
      </c>
      <c r="T681" t="s">
        <v>17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1"/>
        <v>97</v>
      </c>
      <c r="G682" t="s">
        <v>14</v>
      </c>
      <c r="H682">
        <f t="shared" si="40"/>
        <v>47.99</v>
      </c>
      <c r="I682">
        <v>2955</v>
      </c>
      <c r="J682" t="s">
        <v>21</v>
      </c>
      <c r="K682" t="s">
        <v>22</v>
      </c>
      <c r="L682" s="7">
        <f t="shared" si="42"/>
        <v>43813.25</v>
      </c>
      <c r="M682">
        <v>1576303200</v>
      </c>
      <c r="N682" s="8">
        <f t="shared" si="43"/>
        <v>43815.25</v>
      </c>
      <c r="O682">
        <v>1576476000</v>
      </c>
      <c r="P682" t="b">
        <v>0</v>
      </c>
      <c r="Q682" t="b">
        <v>1</v>
      </c>
      <c r="R682" t="str" cm="1">
        <f t="array" ref="R682:S682">_xlfn.TEXTSPLIT(T682, "/")</f>
        <v>games</v>
      </c>
      <c r="S682" t="str">
        <v>mobile games</v>
      </c>
      <c r="T682" t="s">
        <v>292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1"/>
        <v>86</v>
      </c>
      <c r="G683" t="s">
        <v>14</v>
      </c>
      <c r="H683">
        <f t="shared" si="40"/>
        <v>95.98</v>
      </c>
      <c r="I683">
        <v>1657</v>
      </c>
      <c r="J683" t="s">
        <v>21</v>
      </c>
      <c r="K683" t="s">
        <v>22</v>
      </c>
      <c r="L683" s="7">
        <f t="shared" si="42"/>
        <v>40898.25</v>
      </c>
      <c r="M683">
        <v>1324447200</v>
      </c>
      <c r="N683" s="8">
        <f t="shared" si="43"/>
        <v>40904.25</v>
      </c>
      <c r="O683">
        <v>1324965600</v>
      </c>
      <c r="P683" t="b">
        <v>0</v>
      </c>
      <c r="Q683" t="b">
        <v>0</v>
      </c>
      <c r="R683" t="str" cm="1">
        <f t="array" ref="R683:S683">_xlfn.TEXTSPLIT(T683, "/")</f>
        <v>theater</v>
      </c>
      <c r="S683" t="str">
        <v>plays</v>
      </c>
      <c r="T683" t="s">
        <v>33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1"/>
        <v>150</v>
      </c>
      <c r="G684" t="s">
        <v>20</v>
      </c>
      <c r="H684">
        <f t="shared" si="40"/>
        <v>78.73</v>
      </c>
      <c r="I684">
        <v>103</v>
      </c>
      <c r="J684" t="s">
        <v>21</v>
      </c>
      <c r="K684" t="s">
        <v>22</v>
      </c>
      <c r="L684" s="7">
        <f t="shared" si="42"/>
        <v>41619.25</v>
      </c>
      <c r="M684">
        <v>1386741600</v>
      </c>
      <c r="N684" s="8">
        <f t="shared" si="43"/>
        <v>41628.25</v>
      </c>
      <c r="O684">
        <v>1387519200</v>
      </c>
      <c r="P684" t="b">
        <v>0</v>
      </c>
      <c r="Q684" t="b">
        <v>0</v>
      </c>
      <c r="R684" t="str" cm="1">
        <f t="array" ref="R684:S684">_xlfn.TEXTSPLIT(T684, "/")</f>
        <v>theater</v>
      </c>
      <c r="S684" t="str">
        <v>plays</v>
      </c>
      <c r="T684" t="s">
        <v>33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1"/>
        <v>358</v>
      </c>
      <c r="G685" t="s">
        <v>20</v>
      </c>
      <c r="H685">
        <f t="shared" si="40"/>
        <v>56.08</v>
      </c>
      <c r="I685">
        <v>147</v>
      </c>
      <c r="J685" t="s">
        <v>21</v>
      </c>
      <c r="K685" t="s">
        <v>22</v>
      </c>
      <c r="L685" s="7">
        <f t="shared" si="42"/>
        <v>43359.208333333328</v>
      </c>
      <c r="M685">
        <v>1537074000</v>
      </c>
      <c r="N685" s="8">
        <f t="shared" si="43"/>
        <v>43361.208333333328</v>
      </c>
      <c r="O685">
        <v>1537246800</v>
      </c>
      <c r="P685" t="b">
        <v>0</v>
      </c>
      <c r="Q685" t="b">
        <v>0</v>
      </c>
      <c r="R685" t="str" cm="1">
        <f t="array" ref="R685:S685">_xlfn.TEXTSPLIT(T685, "/")</f>
        <v>theater</v>
      </c>
      <c r="S685" t="str">
        <v>plays</v>
      </c>
      <c r="T685" t="s">
        <v>33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1"/>
        <v>543</v>
      </c>
      <c r="G686" t="s">
        <v>20</v>
      </c>
      <c r="H686">
        <f t="shared" si="40"/>
        <v>69.09</v>
      </c>
      <c r="I686">
        <v>110</v>
      </c>
      <c r="J686" t="s">
        <v>15</v>
      </c>
      <c r="K686" t="s">
        <v>16</v>
      </c>
      <c r="L686" s="7">
        <f t="shared" si="42"/>
        <v>40358.208333333336</v>
      </c>
      <c r="M686">
        <v>1277787600</v>
      </c>
      <c r="N686" s="8">
        <f t="shared" si="43"/>
        <v>40378.208333333336</v>
      </c>
      <c r="O686">
        <v>1279515600</v>
      </c>
      <c r="P686" t="b">
        <v>0</v>
      </c>
      <c r="Q686" t="b">
        <v>0</v>
      </c>
      <c r="R686" t="str" cm="1">
        <f t="array" ref="R686:S686">_xlfn.TEXTSPLIT(T686, "/")</f>
        <v>publishing</v>
      </c>
      <c r="S686" t="str">
        <v>nonfiction</v>
      </c>
      <c r="T686" t="s">
        <v>68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1"/>
        <v>68</v>
      </c>
      <c r="G687" t="s">
        <v>14</v>
      </c>
      <c r="H687">
        <f t="shared" si="40"/>
        <v>102.05</v>
      </c>
      <c r="I687">
        <v>926</v>
      </c>
      <c r="J687" t="s">
        <v>15</v>
      </c>
      <c r="K687" t="s">
        <v>16</v>
      </c>
      <c r="L687" s="7">
        <f t="shared" si="42"/>
        <v>42239.208333333328</v>
      </c>
      <c r="M687">
        <v>1440306000</v>
      </c>
      <c r="N687" s="8">
        <f t="shared" si="43"/>
        <v>42263.208333333328</v>
      </c>
      <c r="O687">
        <v>1442379600</v>
      </c>
      <c r="P687" t="b">
        <v>0</v>
      </c>
      <c r="Q687" t="b">
        <v>0</v>
      </c>
      <c r="R687" t="str" cm="1">
        <f t="array" ref="R687:S687">_xlfn.TEXTSPLIT(T687, "/")</f>
        <v>theater</v>
      </c>
      <c r="S687" t="str">
        <v>plays</v>
      </c>
      <c r="T687" t="s">
        <v>33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1"/>
        <v>192</v>
      </c>
      <c r="G688" t="s">
        <v>20</v>
      </c>
      <c r="H688">
        <f t="shared" si="40"/>
        <v>107.32</v>
      </c>
      <c r="I688">
        <v>134</v>
      </c>
      <c r="J688" t="s">
        <v>21</v>
      </c>
      <c r="K688" t="s">
        <v>22</v>
      </c>
      <c r="L688" s="7">
        <f t="shared" si="42"/>
        <v>43186.208333333328</v>
      </c>
      <c r="M688">
        <v>1522126800</v>
      </c>
      <c r="N688" s="8">
        <f t="shared" si="43"/>
        <v>43197.208333333328</v>
      </c>
      <c r="O688">
        <v>1523077200</v>
      </c>
      <c r="P688" t="b">
        <v>0</v>
      </c>
      <c r="Q688" t="b">
        <v>0</v>
      </c>
      <c r="R688" t="str" cm="1">
        <f t="array" ref="R688:S688">_xlfn.TEXTSPLIT(T688, "/")</f>
        <v>technology</v>
      </c>
      <c r="S688" t="str">
        <v>wearables</v>
      </c>
      <c r="T688" t="s">
        <v>65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1"/>
        <v>932</v>
      </c>
      <c r="G689" t="s">
        <v>20</v>
      </c>
      <c r="H689">
        <f t="shared" si="40"/>
        <v>51.97</v>
      </c>
      <c r="I689">
        <v>269</v>
      </c>
      <c r="J689" t="s">
        <v>21</v>
      </c>
      <c r="K689" t="s">
        <v>22</v>
      </c>
      <c r="L689" s="7">
        <f t="shared" si="42"/>
        <v>42806.25</v>
      </c>
      <c r="M689">
        <v>1489298400</v>
      </c>
      <c r="N689" s="8">
        <f t="shared" si="43"/>
        <v>42809.208333333328</v>
      </c>
      <c r="O689">
        <v>1489554000</v>
      </c>
      <c r="P689" t="b">
        <v>0</v>
      </c>
      <c r="Q689" t="b">
        <v>0</v>
      </c>
      <c r="R689" t="str" cm="1">
        <f t="array" ref="R689:S689">_xlfn.TEXTSPLIT(T689, "/")</f>
        <v>theater</v>
      </c>
      <c r="S689" t="str">
        <v>plays</v>
      </c>
      <c r="T689" t="s">
        <v>33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1"/>
        <v>429</v>
      </c>
      <c r="G690" t="s">
        <v>20</v>
      </c>
      <c r="H690">
        <f t="shared" si="40"/>
        <v>71.14</v>
      </c>
      <c r="I690">
        <v>175</v>
      </c>
      <c r="J690" t="s">
        <v>21</v>
      </c>
      <c r="K690" t="s">
        <v>22</v>
      </c>
      <c r="L690" s="7">
        <f t="shared" si="42"/>
        <v>43475.25</v>
      </c>
      <c r="M690">
        <v>1547100000</v>
      </c>
      <c r="N690" s="8">
        <f t="shared" si="43"/>
        <v>43491.25</v>
      </c>
      <c r="O690">
        <v>1548482400</v>
      </c>
      <c r="P690" t="b">
        <v>0</v>
      </c>
      <c r="Q690" t="b">
        <v>1</v>
      </c>
      <c r="R690" t="str" cm="1">
        <f t="array" ref="R690:S690">_xlfn.TEXTSPLIT(T690, "/")</f>
        <v>film &amp; video</v>
      </c>
      <c r="S690" t="str">
        <v>television</v>
      </c>
      <c r="T690" t="s">
        <v>269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1"/>
        <v>101</v>
      </c>
      <c r="G691" t="s">
        <v>20</v>
      </c>
      <c r="H691">
        <f t="shared" si="40"/>
        <v>106.49</v>
      </c>
      <c r="I691">
        <v>69</v>
      </c>
      <c r="J691" t="s">
        <v>21</v>
      </c>
      <c r="K691" t="s">
        <v>22</v>
      </c>
      <c r="L691" s="7">
        <f t="shared" si="42"/>
        <v>41576.208333333336</v>
      </c>
      <c r="M691">
        <v>1383022800</v>
      </c>
      <c r="N691" s="8">
        <f t="shared" si="43"/>
        <v>41588.25</v>
      </c>
      <c r="O691">
        <v>1384063200</v>
      </c>
      <c r="P691" t="b">
        <v>0</v>
      </c>
      <c r="Q691" t="b">
        <v>0</v>
      </c>
      <c r="R691" t="str" cm="1">
        <f t="array" ref="R691:S691">_xlfn.TEXTSPLIT(T691, "/")</f>
        <v>technology</v>
      </c>
      <c r="S691" t="str">
        <v>web</v>
      </c>
      <c r="T691" t="s">
        <v>28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1"/>
        <v>227</v>
      </c>
      <c r="G692" t="s">
        <v>20</v>
      </c>
      <c r="H692">
        <f t="shared" si="40"/>
        <v>42.94</v>
      </c>
      <c r="I692">
        <v>190</v>
      </c>
      <c r="J692" t="s">
        <v>21</v>
      </c>
      <c r="K692" t="s">
        <v>22</v>
      </c>
      <c r="L692" s="7">
        <f t="shared" si="42"/>
        <v>40874.25</v>
      </c>
      <c r="M692">
        <v>1322373600</v>
      </c>
      <c r="N692" s="8">
        <f t="shared" si="43"/>
        <v>40880.25</v>
      </c>
      <c r="O692">
        <v>1322892000</v>
      </c>
      <c r="P692" t="b">
        <v>0</v>
      </c>
      <c r="Q692" t="b">
        <v>1</v>
      </c>
      <c r="R692" t="str" cm="1">
        <f t="array" ref="R692:S692">_xlfn.TEXTSPLIT(T692, "/")</f>
        <v>film &amp; video</v>
      </c>
      <c r="S692" t="str">
        <v>documentary</v>
      </c>
      <c r="T692" t="s">
        <v>42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1"/>
        <v>142</v>
      </c>
      <c r="G693" t="s">
        <v>20</v>
      </c>
      <c r="H693">
        <f t="shared" si="40"/>
        <v>30.04</v>
      </c>
      <c r="I693">
        <v>237</v>
      </c>
      <c r="J693" t="s">
        <v>21</v>
      </c>
      <c r="K693" t="s">
        <v>22</v>
      </c>
      <c r="L693" s="7">
        <f t="shared" si="42"/>
        <v>41185.208333333336</v>
      </c>
      <c r="M693">
        <v>1349240400</v>
      </c>
      <c r="N693" s="8">
        <f t="shared" si="43"/>
        <v>41202.208333333336</v>
      </c>
      <c r="O693">
        <v>1350709200</v>
      </c>
      <c r="P693" t="b">
        <v>1</v>
      </c>
      <c r="Q693" t="b">
        <v>1</v>
      </c>
      <c r="R693" t="str" cm="1">
        <f t="array" ref="R693:S693">_xlfn.TEXTSPLIT(T693, "/")</f>
        <v>film &amp; video</v>
      </c>
      <c r="S693" t="str">
        <v>documentary</v>
      </c>
      <c r="T693" t="s">
        <v>42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1"/>
        <v>91</v>
      </c>
      <c r="G694" t="s">
        <v>14</v>
      </c>
      <c r="H694">
        <f t="shared" si="40"/>
        <v>70.62</v>
      </c>
      <c r="I694">
        <v>77</v>
      </c>
      <c r="J694" t="s">
        <v>40</v>
      </c>
      <c r="K694" t="s">
        <v>41</v>
      </c>
      <c r="L694" s="7">
        <f t="shared" si="42"/>
        <v>43655.208333333328</v>
      </c>
      <c r="M694">
        <v>1562648400</v>
      </c>
      <c r="N694" s="8">
        <f t="shared" si="43"/>
        <v>43673.208333333328</v>
      </c>
      <c r="O694">
        <v>1564203600</v>
      </c>
      <c r="P694" t="b">
        <v>0</v>
      </c>
      <c r="Q694" t="b">
        <v>0</v>
      </c>
      <c r="R694" t="str" cm="1">
        <f t="array" ref="R694:S694">_xlfn.TEXTSPLIT(T694, "/")</f>
        <v>music</v>
      </c>
      <c r="S694" t="str">
        <v>rock</v>
      </c>
      <c r="T694" t="s">
        <v>23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1"/>
        <v>64</v>
      </c>
      <c r="G695" t="s">
        <v>14</v>
      </c>
      <c r="H695">
        <f t="shared" si="40"/>
        <v>66.02</v>
      </c>
      <c r="I695">
        <v>1748</v>
      </c>
      <c r="J695" t="s">
        <v>21</v>
      </c>
      <c r="K695" t="s">
        <v>22</v>
      </c>
      <c r="L695" s="7">
        <f t="shared" si="42"/>
        <v>43025.208333333328</v>
      </c>
      <c r="M695">
        <v>1508216400</v>
      </c>
      <c r="N695" s="8">
        <f t="shared" si="43"/>
        <v>43042.208333333328</v>
      </c>
      <c r="O695">
        <v>1509685200</v>
      </c>
      <c r="P695" t="b">
        <v>0</v>
      </c>
      <c r="Q695" t="b">
        <v>0</v>
      </c>
      <c r="R695" t="str" cm="1">
        <f t="array" ref="R695:S695">_xlfn.TEXTSPLIT(T695, "/")</f>
        <v>theater</v>
      </c>
      <c r="S695" t="str">
        <v>plays</v>
      </c>
      <c r="T695" t="s">
        <v>33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1"/>
        <v>84</v>
      </c>
      <c r="G696" t="s">
        <v>14</v>
      </c>
      <c r="H696">
        <f t="shared" si="40"/>
        <v>96.91</v>
      </c>
      <c r="I696">
        <v>79</v>
      </c>
      <c r="J696" t="s">
        <v>21</v>
      </c>
      <c r="K696" t="s">
        <v>22</v>
      </c>
      <c r="L696" s="7">
        <f t="shared" si="42"/>
        <v>43066.25</v>
      </c>
      <c r="M696">
        <v>1511762400</v>
      </c>
      <c r="N696" s="8">
        <f t="shared" si="43"/>
        <v>43103.25</v>
      </c>
      <c r="O696">
        <v>1514959200</v>
      </c>
      <c r="P696" t="b">
        <v>0</v>
      </c>
      <c r="Q696" t="b">
        <v>0</v>
      </c>
      <c r="R696" t="str" cm="1">
        <f t="array" ref="R696:S696">_xlfn.TEXTSPLIT(T696, "/")</f>
        <v>theater</v>
      </c>
      <c r="S696" t="str">
        <v>plays</v>
      </c>
      <c r="T696" t="s">
        <v>33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1"/>
        <v>134</v>
      </c>
      <c r="G697" t="s">
        <v>20</v>
      </c>
      <c r="H697">
        <f t="shared" si="40"/>
        <v>62.87</v>
      </c>
      <c r="I697">
        <v>196</v>
      </c>
      <c r="J697" t="s">
        <v>107</v>
      </c>
      <c r="K697" t="s">
        <v>108</v>
      </c>
      <c r="L697" s="7">
        <f t="shared" si="42"/>
        <v>42322.25</v>
      </c>
      <c r="M697">
        <v>1447480800</v>
      </c>
      <c r="N697" s="8">
        <f t="shared" si="43"/>
        <v>42338.25</v>
      </c>
      <c r="O697">
        <v>1448863200</v>
      </c>
      <c r="P697" t="b">
        <v>1</v>
      </c>
      <c r="Q697" t="b">
        <v>0</v>
      </c>
      <c r="R697" t="str" cm="1">
        <f t="array" ref="R697:S697">_xlfn.TEXTSPLIT(T697, "/")</f>
        <v>music</v>
      </c>
      <c r="S697" t="str">
        <v>rock</v>
      </c>
      <c r="T697" t="s">
        <v>23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1"/>
        <v>59</v>
      </c>
      <c r="G698" t="s">
        <v>14</v>
      </c>
      <c r="H698">
        <f t="shared" si="40"/>
        <v>108.99</v>
      </c>
      <c r="I698">
        <v>889</v>
      </c>
      <c r="J698" t="s">
        <v>21</v>
      </c>
      <c r="K698" t="s">
        <v>22</v>
      </c>
      <c r="L698" s="7">
        <f t="shared" si="42"/>
        <v>42114.208333333328</v>
      </c>
      <c r="M698">
        <v>1429506000</v>
      </c>
      <c r="N698" s="8">
        <f t="shared" si="43"/>
        <v>42115.208333333328</v>
      </c>
      <c r="O698">
        <v>1429592400</v>
      </c>
      <c r="P698" t="b">
        <v>0</v>
      </c>
      <c r="Q698" t="b">
        <v>1</v>
      </c>
      <c r="R698" t="str" cm="1">
        <f t="array" ref="R698:S698">_xlfn.TEXTSPLIT(T698, "/")</f>
        <v>theater</v>
      </c>
      <c r="S698" t="str">
        <v>plays</v>
      </c>
      <c r="T698" t="s">
        <v>33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1"/>
        <v>153</v>
      </c>
      <c r="G699" t="s">
        <v>20</v>
      </c>
      <c r="H699">
        <f t="shared" si="40"/>
        <v>27</v>
      </c>
      <c r="I699">
        <v>7295</v>
      </c>
      <c r="J699" t="s">
        <v>21</v>
      </c>
      <c r="K699" t="s">
        <v>22</v>
      </c>
      <c r="L699" s="7">
        <f t="shared" si="42"/>
        <v>43190.208333333328</v>
      </c>
      <c r="M699">
        <v>1522472400</v>
      </c>
      <c r="N699" s="8">
        <f t="shared" si="43"/>
        <v>43192.208333333328</v>
      </c>
      <c r="O699">
        <v>1522645200</v>
      </c>
      <c r="P699" t="b">
        <v>0</v>
      </c>
      <c r="Q699" t="b">
        <v>0</v>
      </c>
      <c r="R699" t="str" cm="1">
        <f t="array" ref="R699:S699">_xlfn.TEXTSPLIT(T699, "/")</f>
        <v>music</v>
      </c>
      <c r="S699" t="str">
        <v>electric music</v>
      </c>
      <c r="T699" t="s">
        <v>50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1"/>
        <v>447</v>
      </c>
      <c r="G700" t="s">
        <v>20</v>
      </c>
      <c r="H700">
        <f t="shared" si="40"/>
        <v>65</v>
      </c>
      <c r="I700">
        <v>2893</v>
      </c>
      <c r="J700" t="s">
        <v>15</v>
      </c>
      <c r="K700" t="s">
        <v>16</v>
      </c>
      <c r="L700" s="7">
        <f t="shared" si="42"/>
        <v>40871.25</v>
      </c>
      <c r="M700">
        <v>1322114400</v>
      </c>
      <c r="N700" s="8">
        <f t="shared" si="43"/>
        <v>40885.25</v>
      </c>
      <c r="O700">
        <v>1323324000</v>
      </c>
      <c r="P700" t="b">
        <v>0</v>
      </c>
      <c r="Q700" t="b">
        <v>0</v>
      </c>
      <c r="R700" t="str" cm="1">
        <f t="array" ref="R700:S700">_xlfn.TEXTSPLIT(T700, "/")</f>
        <v>technology</v>
      </c>
      <c r="S700" t="str">
        <v>wearables</v>
      </c>
      <c r="T700" t="s">
        <v>65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1"/>
        <v>84</v>
      </c>
      <c r="G701" t="s">
        <v>14</v>
      </c>
      <c r="H701">
        <f t="shared" si="40"/>
        <v>111.52</v>
      </c>
      <c r="I701">
        <v>56</v>
      </c>
      <c r="J701" t="s">
        <v>21</v>
      </c>
      <c r="K701" t="s">
        <v>22</v>
      </c>
      <c r="L701" s="7">
        <f t="shared" si="42"/>
        <v>43641.208333333328</v>
      </c>
      <c r="M701">
        <v>1561438800</v>
      </c>
      <c r="N701" s="8">
        <f t="shared" si="43"/>
        <v>43642.208333333328</v>
      </c>
      <c r="O701">
        <v>1561525200</v>
      </c>
      <c r="P701" t="b">
        <v>0</v>
      </c>
      <c r="Q701" t="b">
        <v>0</v>
      </c>
      <c r="R701" t="str" cm="1">
        <f t="array" ref="R701:S701">_xlfn.TEXTSPLIT(T701, "/")</f>
        <v>film &amp; video</v>
      </c>
      <c r="S701" t="str">
        <v>drama</v>
      </c>
      <c r="T701" t="s">
        <v>53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1"/>
        <v>3</v>
      </c>
      <c r="G702" t="s">
        <v>14</v>
      </c>
      <c r="H702">
        <f t="shared" si="40"/>
        <v>3</v>
      </c>
      <c r="I702">
        <v>1</v>
      </c>
      <c r="J702" t="s">
        <v>21</v>
      </c>
      <c r="K702" t="s">
        <v>22</v>
      </c>
      <c r="L702" s="7">
        <f t="shared" si="42"/>
        <v>40203.25</v>
      </c>
      <c r="M702">
        <v>1264399200</v>
      </c>
      <c r="N702" s="8">
        <f t="shared" si="43"/>
        <v>40218.25</v>
      </c>
      <c r="O702">
        <v>1265695200</v>
      </c>
      <c r="P702" t="b">
        <v>0</v>
      </c>
      <c r="Q702" t="b">
        <v>0</v>
      </c>
      <c r="R702" t="str" cm="1">
        <f t="array" ref="R702:S702">_xlfn.TEXTSPLIT(T702, "/")</f>
        <v>technology</v>
      </c>
      <c r="S702" t="str">
        <v>wearables</v>
      </c>
      <c r="T702" t="s">
        <v>65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1"/>
        <v>175</v>
      </c>
      <c r="G703" t="s">
        <v>20</v>
      </c>
      <c r="H703">
        <f t="shared" si="40"/>
        <v>110.99</v>
      </c>
      <c r="I703">
        <v>820</v>
      </c>
      <c r="J703" t="s">
        <v>21</v>
      </c>
      <c r="K703" t="s">
        <v>22</v>
      </c>
      <c r="L703" s="7">
        <f t="shared" si="42"/>
        <v>40629.208333333336</v>
      </c>
      <c r="M703">
        <v>1301202000</v>
      </c>
      <c r="N703" s="8">
        <f t="shared" si="43"/>
        <v>40636.208333333336</v>
      </c>
      <c r="O703">
        <v>1301806800</v>
      </c>
      <c r="P703" t="b">
        <v>1</v>
      </c>
      <c r="Q703" t="b">
        <v>0</v>
      </c>
      <c r="R703" t="str" cm="1">
        <f t="array" ref="R703:S703">_xlfn.TEXTSPLIT(T703, "/")</f>
        <v>theater</v>
      </c>
      <c r="S703" t="str">
        <v>plays</v>
      </c>
      <c r="T703" t="s">
        <v>33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1"/>
        <v>54</v>
      </c>
      <c r="G704" t="s">
        <v>14</v>
      </c>
      <c r="H704">
        <f t="shared" si="40"/>
        <v>56.75</v>
      </c>
      <c r="I704">
        <v>83</v>
      </c>
      <c r="J704" t="s">
        <v>21</v>
      </c>
      <c r="K704" t="s">
        <v>22</v>
      </c>
      <c r="L704" s="7">
        <f t="shared" si="42"/>
        <v>41477.208333333336</v>
      </c>
      <c r="M704">
        <v>1374469200</v>
      </c>
      <c r="N704" s="8">
        <f t="shared" si="43"/>
        <v>41482.208333333336</v>
      </c>
      <c r="O704">
        <v>1374901200</v>
      </c>
      <c r="P704" t="b">
        <v>0</v>
      </c>
      <c r="Q704" t="b">
        <v>0</v>
      </c>
      <c r="R704" t="str" cm="1">
        <f t="array" ref="R704:S704">_xlfn.TEXTSPLIT(T704, "/")</f>
        <v>technology</v>
      </c>
      <c r="S704" t="str">
        <v>wearables</v>
      </c>
      <c r="T704" t="s">
        <v>65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1"/>
        <v>312</v>
      </c>
      <c r="G705" t="s">
        <v>20</v>
      </c>
      <c r="H705">
        <f t="shared" si="40"/>
        <v>97.02</v>
      </c>
      <c r="I705">
        <v>2038</v>
      </c>
      <c r="J705" t="s">
        <v>21</v>
      </c>
      <c r="K705" t="s">
        <v>22</v>
      </c>
      <c r="L705" s="7">
        <f t="shared" si="42"/>
        <v>41020.208333333336</v>
      </c>
      <c r="M705">
        <v>1334984400</v>
      </c>
      <c r="N705" s="8">
        <f t="shared" si="43"/>
        <v>41037.208333333336</v>
      </c>
      <c r="O705">
        <v>1336453200</v>
      </c>
      <c r="P705" t="b">
        <v>1</v>
      </c>
      <c r="Q705" t="b">
        <v>1</v>
      </c>
      <c r="R705" t="str" cm="1">
        <f t="array" ref="R705:S705">_xlfn.TEXTSPLIT(T705, "/")</f>
        <v>publishing</v>
      </c>
      <c r="S705" t="str">
        <v>translations</v>
      </c>
      <c r="T705" t="s">
        <v>206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1"/>
        <v>123</v>
      </c>
      <c r="G706" t="s">
        <v>20</v>
      </c>
      <c r="H706">
        <f t="shared" ref="H706:H769" si="44">IFERROR(ROUND(E706/I706, 2), 0)</f>
        <v>92.09</v>
      </c>
      <c r="I706">
        <v>116</v>
      </c>
      <c r="J706" t="s">
        <v>21</v>
      </c>
      <c r="K706" t="s">
        <v>22</v>
      </c>
      <c r="L706" s="7">
        <f t="shared" si="42"/>
        <v>42555.208333333328</v>
      </c>
      <c r="M706">
        <v>1467608400</v>
      </c>
      <c r="N706" s="8">
        <f t="shared" si="43"/>
        <v>42570.208333333328</v>
      </c>
      <c r="O706">
        <v>1468904400</v>
      </c>
      <c r="P706" t="b">
        <v>0</v>
      </c>
      <c r="Q706" t="b">
        <v>0</v>
      </c>
      <c r="R706" t="str" cm="1">
        <f t="array" ref="R706:S706">_xlfn.TEXTSPLIT(T706, "/")</f>
        <v>film &amp; video</v>
      </c>
      <c r="S706" t="str">
        <v>animation</v>
      </c>
      <c r="T706" t="s">
        <v>71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5">ROUND((E707/D707)*100,0)</f>
        <v>99</v>
      </c>
      <c r="G707" t="s">
        <v>14</v>
      </c>
      <c r="H707">
        <f t="shared" si="44"/>
        <v>82.99</v>
      </c>
      <c r="I707">
        <v>2025</v>
      </c>
      <c r="J707" t="s">
        <v>40</v>
      </c>
      <c r="K707" t="s">
        <v>41</v>
      </c>
      <c r="L707" s="7">
        <f t="shared" ref="L707:L770" si="46">(((M707/60)/60)/24)+DATE(1970,1,1)</f>
        <v>41619.25</v>
      </c>
      <c r="M707">
        <v>1386741600</v>
      </c>
      <c r="N707" s="8">
        <f t="shared" ref="N707:N770" si="47">(((O707/60)/60)/24)+DATE(1970,1,1)</f>
        <v>41623.25</v>
      </c>
      <c r="O707">
        <v>1387087200</v>
      </c>
      <c r="P707" t="b">
        <v>0</v>
      </c>
      <c r="Q707" t="b">
        <v>0</v>
      </c>
      <c r="R707" t="str" cm="1">
        <f t="array" ref="R707:S707">_xlfn.TEXTSPLIT(T707, "/")</f>
        <v>publishing</v>
      </c>
      <c r="S707" t="str">
        <v>nonfiction</v>
      </c>
      <c r="T707" t="s">
        <v>68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5"/>
        <v>128</v>
      </c>
      <c r="G708" t="s">
        <v>20</v>
      </c>
      <c r="H708">
        <f t="shared" si="44"/>
        <v>103.04</v>
      </c>
      <c r="I708">
        <v>1345</v>
      </c>
      <c r="J708" t="s">
        <v>26</v>
      </c>
      <c r="K708" t="s">
        <v>27</v>
      </c>
      <c r="L708" s="7">
        <f t="shared" si="46"/>
        <v>43471.25</v>
      </c>
      <c r="M708">
        <v>1546754400</v>
      </c>
      <c r="N708" s="8">
        <f t="shared" si="47"/>
        <v>43479.25</v>
      </c>
      <c r="O708">
        <v>1547445600</v>
      </c>
      <c r="P708" t="b">
        <v>0</v>
      </c>
      <c r="Q708" t="b">
        <v>1</v>
      </c>
      <c r="R708" t="str" cm="1">
        <f t="array" ref="R708:S708">_xlfn.TEXTSPLIT(T708, "/")</f>
        <v>technology</v>
      </c>
      <c r="S708" t="str">
        <v>web</v>
      </c>
      <c r="T708" t="s">
        <v>28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5"/>
        <v>159</v>
      </c>
      <c r="G709" t="s">
        <v>20</v>
      </c>
      <c r="H709">
        <f t="shared" si="44"/>
        <v>68.92</v>
      </c>
      <c r="I709">
        <v>168</v>
      </c>
      <c r="J709" t="s">
        <v>21</v>
      </c>
      <c r="K709" t="s">
        <v>22</v>
      </c>
      <c r="L709" s="7">
        <f t="shared" si="46"/>
        <v>43442.25</v>
      </c>
      <c r="M709">
        <v>1544248800</v>
      </c>
      <c r="N709" s="8">
        <f t="shared" si="47"/>
        <v>43478.25</v>
      </c>
      <c r="O709">
        <v>1547359200</v>
      </c>
      <c r="P709" t="b">
        <v>0</v>
      </c>
      <c r="Q709" t="b">
        <v>0</v>
      </c>
      <c r="R709" t="str" cm="1">
        <f t="array" ref="R709:S709">_xlfn.TEXTSPLIT(T709, "/")</f>
        <v>film &amp; video</v>
      </c>
      <c r="S709" t="str">
        <v>drama</v>
      </c>
      <c r="T709" t="s">
        <v>53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5"/>
        <v>707</v>
      </c>
      <c r="G710" t="s">
        <v>20</v>
      </c>
      <c r="H710">
        <f t="shared" si="44"/>
        <v>87.74</v>
      </c>
      <c r="I710">
        <v>137</v>
      </c>
      <c r="J710" t="s">
        <v>98</v>
      </c>
      <c r="K710" t="s">
        <v>99</v>
      </c>
      <c r="L710" s="7">
        <f t="shared" si="46"/>
        <v>42877.208333333328</v>
      </c>
      <c r="M710">
        <v>1495429200</v>
      </c>
      <c r="N710" s="8">
        <f t="shared" si="47"/>
        <v>42887.208333333328</v>
      </c>
      <c r="O710">
        <v>1496293200</v>
      </c>
      <c r="P710" t="b">
        <v>0</v>
      </c>
      <c r="Q710" t="b">
        <v>0</v>
      </c>
      <c r="R710" t="str" cm="1">
        <f t="array" ref="R710:S710">_xlfn.TEXTSPLIT(T710, "/")</f>
        <v>theater</v>
      </c>
      <c r="S710" t="str">
        <v>plays</v>
      </c>
      <c r="T710" t="s">
        <v>33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5"/>
        <v>142</v>
      </c>
      <c r="G711" t="s">
        <v>20</v>
      </c>
      <c r="H711">
        <f t="shared" si="44"/>
        <v>75.02</v>
      </c>
      <c r="I711">
        <v>186</v>
      </c>
      <c r="J711" t="s">
        <v>107</v>
      </c>
      <c r="K711" t="s">
        <v>108</v>
      </c>
      <c r="L711" s="7">
        <f t="shared" si="46"/>
        <v>41018.208333333336</v>
      </c>
      <c r="M711">
        <v>1334811600</v>
      </c>
      <c r="N711" s="8">
        <f t="shared" si="47"/>
        <v>41025.208333333336</v>
      </c>
      <c r="O711">
        <v>1335416400</v>
      </c>
      <c r="P711" t="b">
        <v>0</v>
      </c>
      <c r="Q711" t="b">
        <v>0</v>
      </c>
      <c r="R711" t="str" cm="1">
        <f t="array" ref="R711:S711">_xlfn.TEXTSPLIT(T711, "/")</f>
        <v>theater</v>
      </c>
      <c r="S711" t="str">
        <v>plays</v>
      </c>
      <c r="T711" t="s">
        <v>33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5"/>
        <v>148</v>
      </c>
      <c r="G712" t="s">
        <v>20</v>
      </c>
      <c r="H712">
        <f t="shared" si="44"/>
        <v>50.86</v>
      </c>
      <c r="I712">
        <v>125</v>
      </c>
      <c r="J712" t="s">
        <v>21</v>
      </c>
      <c r="K712" t="s">
        <v>22</v>
      </c>
      <c r="L712" s="7">
        <f t="shared" si="46"/>
        <v>43295.208333333328</v>
      </c>
      <c r="M712">
        <v>1531544400</v>
      </c>
      <c r="N712" s="8">
        <f t="shared" si="47"/>
        <v>43302.208333333328</v>
      </c>
      <c r="O712">
        <v>1532149200</v>
      </c>
      <c r="P712" t="b">
        <v>0</v>
      </c>
      <c r="Q712" t="b">
        <v>1</v>
      </c>
      <c r="R712" t="str" cm="1">
        <f t="array" ref="R712:S712">_xlfn.TEXTSPLIT(T712, "/")</f>
        <v>theater</v>
      </c>
      <c r="S712" t="str">
        <v>plays</v>
      </c>
      <c r="T712" t="s">
        <v>33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5"/>
        <v>20</v>
      </c>
      <c r="G713" t="s">
        <v>14</v>
      </c>
      <c r="H713">
        <f t="shared" si="44"/>
        <v>90</v>
      </c>
      <c r="I713">
        <v>14</v>
      </c>
      <c r="J713" t="s">
        <v>107</v>
      </c>
      <c r="K713" t="s">
        <v>108</v>
      </c>
      <c r="L713" s="7">
        <f t="shared" si="46"/>
        <v>42393.25</v>
      </c>
      <c r="M713">
        <v>1453615200</v>
      </c>
      <c r="N713" s="8">
        <f t="shared" si="47"/>
        <v>42395.25</v>
      </c>
      <c r="O713">
        <v>1453788000</v>
      </c>
      <c r="P713" t="b">
        <v>1</v>
      </c>
      <c r="Q713" t="b">
        <v>1</v>
      </c>
      <c r="R713" t="str" cm="1">
        <f t="array" ref="R713:S713">_xlfn.TEXTSPLIT(T713, "/")</f>
        <v>theater</v>
      </c>
      <c r="S713" t="str">
        <v>plays</v>
      </c>
      <c r="T713" t="s">
        <v>33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5"/>
        <v>1841</v>
      </c>
      <c r="G714" t="s">
        <v>20</v>
      </c>
      <c r="H714">
        <f t="shared" si="44"/>
        <v>72.900000000000006</v>
      </c>
      <c r="I714">
        <v>202</v>
      </c>
      <c r="J714" t="s">
        <v>21</v>
      </c>
      <c r="K714" t="s">
        <v>22</v>
      </c>
      <c r="L714" s="7">
        <f t="shared" si="46"/>
        <v>42559.208333333328</v>
      </c>
      <c r="M714">
        <v>1467954000</v>
      </c>
      <c r="N714" s="8">
        <f t="shared" si="47"/>
        <v>42600.208333333328</v>
      </c>
      <c r="O714">
        <v>1471496400</v>
      </c>
      <c r="P714" t="b">
        <v>0</v>
      </c>
      <c r="Q714" t="b">
        <v>0</v>
      </c>
      <c r="R714" t="str" cm="1">
        <f t="array" ref="R714:S714">_xlfn.TEXTSPLIT(T714, "/")</f>
        <v>theater</v>
      </c>
      <c r="S714" t="str">
        <v>plays</v>
      </c>
      <c r="T714" t="s">
        <v>33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5"/>
        <v>162</v>
      </c>
      <c r="G715" t="s">
        <v>20</v>
      </c>
      <c r="H715">
        <f t="shared" si="44"/>
        <v>108.49</v>
      </c>
      <c r="I715">
        <v>103</v>
      </c>
      <c r="J715" t="s">
        <v>21</v>
      </c>
      <c r="K715" t="s">
        <v>22</v>
      </c>
      <c r="L715" s="7">
        <f t="shared" si="46"/>
        <v>42604.208333333328</v>
      </c>
      <c r="M715">
        <v>1471842000</v>
      </c>
      <c r="N715" s="8">
        <f t="shared" si="47"/>
        <v>42616.208333333328</v>
      </c>
      <c r="O715">
        <v>1472878800</v>
      </c>
      <c r="P715" t="b">
        <v>0</v>
      </c>
      <c r="Q715" t="b">
        <v>0</v>
      </c>
      <c r="R715" t="str" cm="1">
        <f t="array" ref="R715:S715">_xlfn.TEXTSPLIT(T715, "/")</f>
        <v>publishing</v>
      </c>
      <c r="S715" t="str">
        <v>radio &amp; podcasts</v>
      </c>
      <c r="T715" t="s">
        <v>133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5"/>
        <v>473</v>
      </c>
      <c r="G716" t="s">
        <v>20</v>
      </c>
      <c r="H716">
        <f t="shared" si="44"/>
        <v>101.98</v>
      </c>
      <c r="I716">
        <v>1785</v>
      </c>
      <c r="J716" t="s">
        <v>21</v>
      </c>
      <c r="K716" t="s">
        <v>22</v>
      </c>
      <c r="L716" s="7">
        <f t="shared" si="46"/>
        <v>41870.208333333336</v>
      </c>
      <c r="M716">
        <v>1408424400</v>
      </c>
      <c r="N716" s="8">
        <f t="shared" si="47"/>
        <v>41871.208333333336</v>
      </c>
      <c r="O716">
        <v>1408510800</v>
      </c>
      <c r="P716" t="b">
        <v>0</v>
      </c>
      <c r="Q716" t="b">
        <v>0</v>
      </c>
      <c r="R716" t="str" cm="1">
        <f t="array" ref="R716:S716">_xlfn.TEXTSPLIT(T716, "/")</f>
        <v>music</v>
      </c>
      <c r="S716" t="str">
        <v>rock</v>
      </c>
      <c r="T716" t="s">
        <v>23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5"/>
        <v>24</v>
      </c>
      <c r="G717" t="s">
        <v>14</v>
      </c>
      <c r="H717">
        <f t="shared" si="44"/>
        <v>44.01</v>
      </c>
      <c r="I717">
        <v>656</v>
      </c>
      <c r="J717" t="s">
        <v>21</v>
      </c>
      <c r="K717" t="s">
        <v>22</v>
      </c>
      <c r="L717" s="7">
        <f t="shared" si="46"/>
        <v>40397.208333333336</v>
      </c>
      <c r="M717">
        <v>1281157200</v>
      </c>
      <c r="N717" s="8">
        <f t="shared" si="47"/>
        <v>40402.208333333336</v>
      </c>
      <c r="O717">
        <v>1281589200</v>
      </c>
      <c r="P717" t="b">
        <v>0</v>
      </c>
      <c r="Q717" t="b">
        <v>0</v>
      </c>
      <c r="R717" t="str" cm="1">
        <f t="array" ref="R717:S717">_xlfn.TEXTSPLIT(T717, "/")</f>
        <v>games</v>
      </c>
      <c r="S717" t="str">
        <v>mobile games</v>
      </c>
      <c r="T717" t="s">
        <v>292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5"/>
        <v>518</v>
      </c>
      <c r="G718" t="s">
        <v>20</v>
      </c>
      <c r="H718">
        <f t="shared" si="44"/>
        <v>65.94</v>
      </c>
      <c r="I718">
        <v>157</v>
      </c>
      <c r="J718" t="s">
        <v>21</v>
      </c>
      <c r="K718" t="s">
        <v>22</v>
      </c>
      <c r="L718" s="7">
        <f t="shared" si="46"/>
        <v>41465.208333333336</v>
      </c>
      <c r="M718">
        <v>1373432400</v>
      </c>
      <c r="N718" s="8">
        <f t="shared" si="47"/>
        <v>41493.208333333336</v>
      </c>
      <c r="O718">
        <v>1375851600</v>
      </c>
      <c r="P718" t="b">
        <v>0</v>
      </c>
      <c r="Q718" t="b">
        <v>1</v>
      </c>
      <c r="R718" t="str" cm="1">
        <f t="array" ref="R718:S718">_xlfn.TEXTSPLIT(T718, "/")</f>
        <v>theater</v>
      </c>
      <c r="S718" t="str">
        <v>plays</v>
      </c>
      <c r="T718" t="s">
        <v>33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5"/>
        <v>248</v>
      </c>
      <c r="G719" t="s">
        <v>20</v>
      </c>
      <c r="H719">
        <f t="shared" si="44"/>
        <v>24.99</v>
      </c>
      <c r="I719">
        <v>555</v>
      </c>
      <c r="J719" t="s">
        <v>21</v>
      </c>
      <c r="K719" t="s">
        <v>22</v>
      </c>
      <c r="L719" s="7">
        <f t="shared" si="46"/>
        <v>40777.208333333336</v>
      </c>
      <c r="M719">
        <v>1313989200</v>
      </c>
      <c r="N719" s="8">
        <f t="shared" si="47"/>
        <v>40798.208333333336</v>
      </c>
      <c r="O719">
        <v>1315803600</v>
      </c>
      <c r="P719" t="b">
        <v>0</v>
      </c>
      <c r="Q719" t="b">
        <v>0</v>
      </c>
      <c r="R719" t="str" cm="1">
        <f t="array" ref="R719:S719">_xlfn.TEXTSPLIT(T719, "/")</f>
        <v>film &amp; video</v>
      </c>
      <c r="S719" t="str">
        <v>documentary</v>
      </c>
      <c r="T719" t="s">
        <v>42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5"/>
        <v>100</v>
      </c>
      <c r="G720" t="s">
        <v>20</v>
      </c>
      <c r="H720">
        <f t="shared" si="44"/>
        <v>28</v>
      </c>
      <c r="I720">
        <v>297</v>
      </c>
      <c r="J720" t="s">
        <v>21</v>
      </c>
      <c r="K720" t="s">
        <v>22</v>
      </c>
      <c r="L720" s="7">
        <f t="shared" si="46"/>
        <v>41442.208333333336</v>
      </c>
      <c r="M720">
        <v>1371445200</v>
      </c>
      <c r="N720" s="8">
        <f t="shared" si="47"/>
        <v>41468.208333333336</v>
      </c>
      <c r="O720">
        <v>1373691600</v>
      </c>
      <c r="P720" t="b">
        <v>0</v>
      </c>
      <c r="Q720" t="b">
        <v>0</v>
      </c>
      <c r="R720" t="str" cm="1">
        <f t="array" ref="R720:S720">_xlfn.TEXTSPLIT(T720, "/")</f>
        <v>technology</v>
      </c>
      <c r="S720" t="str">
        <v>wearables</v>
      </c>
      <c r="T720" t="s">
        <v>65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5"/>
        <v>153</v>
      </c>
      <c r="G721" t="s">
        <v>20</v>
      </c>
      <c r="H721">
        <f t="shared" si="44"/>
        <v>85.83</v>
      </c>
      <c r="I721">
        <v>123</v>
      </c>
      <c r="J721" t="s">
        <v>21</v>
      </c>
      <c r="K721" t="s">
        <v>22</v>
      </c>
      <c r="L721" s="7">
        <f t="shared" si="46"/>
        <v>41058.208333333336</v>
      </c>
      <c r="M721">
        <v>1338267600</v>
      </c>
      <c r="N721" s="8">
        <f t="shared" si="47"/>
        <v>41069.208333333336</v>
      </c>
      <c r="O721">
        <v>1339218000</v>
      </c>
      <c r="P721" t="b">
        <v>0</v>
      </c>
      <c r="Q721" t="b">
        <v>0</v>
      </c>
      <c r="R721" t="str" cm="1">
        <f t="array" ref="R721:S721">_xlfn.TEXTSPLIT(T721, "/")</f>
        <v>publishing</v>
      </c>
      <c r="S721" t="str">
        <v>fiction</v>
      </c>
      <c r="T721" t="s">
        <v>119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5"/>
        <v>37</v>
      </c>
      <c r="G722" t="s">
        <v>74</v>
      </c>
      <c r="H722">
        <f t="shared" si="44"/>
        <v>84.92</v>
      </c>
      <c r="I722">
        <v>38</v>
      </c>
      <c r="J722" t="s">
        <v>36</v>
      </c>
      <c r="K722" t="s">
        <v>37</v>
      </c>
      <c r="L722" s="7">
        <f t="shared" si="46"/>
        <v>43152.25</v>
      </c>
      <c r="M722">
        <v>1519192800</v>
      </c>
      <c r="N722" s="8">
        <f t="shared" si="47"/>
        <v>43166.25</v>
      </c>
      <c r="O722">
        <v>1520402400</v>
      </c>
      <c r="P722" t="b">
        <v>0</v>
      </c>
      <c r="Q722" t="b">
        <v>1</v>
      </c>
      <c r="R722" t="str" cm="1">
        <f t="array" ref="R722:S722">_xlfn.TEXTSPLIT(T722, "/")</f>
        <v>theater</v>
      </c>
      <c r="S722" t="str">
        <v>plays</v>
      </c>
      <c r="T722" t="s">
        <v>33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5"/>
        <v>4</v>
      </c>
      <c r="G723" t="s">
        <v>74</v>
      </c>
      <c r="H723">
        <f t="shared" si="44"/>
        <v>90.48</v>
      </c>
      <c r="I723">
        <v>60</v>
      </c>
      <c r="J723" t="s">
        <v>21</v>
      </c>
      <c r="K723" t="s">
        <v>22</v>
      </c>
      <c r="L723" s="7">
        <f t="shared" si="46"/>
        <v>43194.208333333328</v>
      </c>
      <c r="M723">
        <v>1522818000</v>
      </c>
      <c r="N723" s="8">
        <f t="shared" si="47"/>
        <v>43200.208333333328</v>
      </c>
      <c r="O723">
        <v>1523336400</v>
      </c>
      <c r="P723" t="b">
        <v>0</v>
      </c>
      <c r="Q723" t="b">
        <v>0</v>
      </c>
      <c r="R723" t="str" cm="1">
        <f t="array" ref="R723:S723">_xlfn.TEXTSPLIT(T723, "/")</f>
        <v>music</v>
      </c>
      <c r="S723" t="str">
        <v>rock</v>
      </c>
      <c r="T723" t="s">
        <v>23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5"/>
        <v>157</v>
      </c>
      <c r="G724" t="s">
        <v>20</v>
      </c>
      <c r="H724">
        <f t="shared" si="44"/>
        <v>25</v>
      </c>
      <c r="I724">
        <v>3036</v>
      </c>
      <c r="J724" t="s">
        <v>21</v>
      </c>
      <c r="K724" t="s">
        <v>22</v>
      </c>
      <c r="L724" s="7">
        <f t="shared" si="46"/>
        <v>43045.25</v>
      </c>
      <c r="M724">
        <v>1509948000</v>
      </c>
      <c r="N724" s="8">
        <f t="shared" si="47"/>
        <v>43072.25</v>
      </c>
      <c r="O724">
        <v>1512280800</v>
      </c>
      <c r="P724" t="b">
        <v>0</v>
      </c>
      <c r="Q724" t="b">
        <v>0</v>
      </c>
      <c r="R724" t="str" cm="1">
        <f t="array" ref="R724:S724">_xlfn.TEXTSPLIT(T724, "/")</f>
        <v>film &amp; video</v>
      </c>
      <c r="S724" t="str">
        <v>documentary</v>
      </c>
      <c r="T724" t="s">
        <v>42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5"/>
        <v>270</v>
      </c>
      <c r="G725" t="s">
        <v>20</v>
      </c>
      <c r="H725">
        <f t="shared" si="44"/>
        <v>92.01</v>
      </c>
      <c r="I725">
        <v>144</v>
      </c>
      <c r="J725" t="s">
        <v>26</v>
      </c>
      <c r="K725" t="s">
        <v>27</v>
      </c>
      <c r="L725" s="7">
        <f t="shared" si="46"/>
        <v>42431.25</v>
      </c>
      <c r="M725">
        <v>1456898400</v>
      </c>
      <c r="N725" s="8">
        <f t="shared" si="47"/>
        <v>42452.208333333328</v>
      </c>
      <c r="O725">
        <v>1458709200</v>
      </c>
      <c r="P725" t="b">
        <v>0</v>
      </c>
      <c r="Q725" t="b">
        <v>0</v>
      </c>
      <c r="R725" t="str" cm="1">
        <f t="array" ref="R725:S725">_xlfn.TEXTSPLIT(T725, "/")</f>
        <v>theater</v>
      </c>
      <c r="S725" t="str">
        <v>plays</v>
      </c>
      <c r="T725" t="s">
        <v>33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5"/>
        <v>134</v>
      </c>
      <c r="G726" t="s">
        <v>20</v>
      </c>
      <c r="H726">
        <f t="shared" si="44"/>
        <v>93.07</v>
      </c>
      <c r="I726">
        <v>121</v>
      </c>
      <c r="J726" t="s">
        <v>40</v>
      </c>
      <c r="K726" t="s">
        <v>41</v>
      </c>
      <c r="L726" s="7">
        <f t="shared" si="46"/>
        <v>41934.208333333336</v>
      </c>
      <c r="M726">
        <v>1413954000</v>
      </c>
      <c r="N726" s="8">
        <f t="shared" si="47"/>
        <v>41936.208333333336</v>
      </c>
      <c r="O726">
        <v>1414126800</v>
      </c>
      <c r="P726" t="b">
        <v>0</v>
      </c>
      <c r="Q726" t="b">
        <v>1</v>
      </c>
      <c r="R726" t="str" cm="1">
        <f t="array" ref="R726:S726">_xlfn.TEXTSPLIT(T726, "/")</f>
        <v>theater</v>
      </c>
      <c r="S726" t="str">
        <v>plays</v>
      </c>
      <c r="T726" t="s">
        <v>33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5"/>
        <v>50</v>
      </c>
      <c r="G727" t="s">
        <v>14</v>
      </c>
      <c r="H727">
        <f t="shared" si="44"/>
        <v>61.01</v>
      </c>
      <c r="I727">
        <v>1596</v>
      </c>
      <c r="J727" t="s">
        <v>21</v>
      </c>
      <c r="K727" t="s">
        <v>22</v>
      </c>
      <c r="L727" s="7">
        <f t="shared" si="46"/>
        <v>41958.25</v>
      </c>
      <c r="M727">
        <v>1416031200</v>
      </c>
      <c r="N727" s="8">
        <f t="shared" si="47"/>
        <v>41960.25</v>
      </c>
      <c r="O727">
        <v>1416204000</v>
      </c>
      <c r="P727" t="b">
        <v>0</v>
      </c>
      <c r="Q727" t="b">
        <v>0</v>
      </c>
      <c r="R727" t="str" cm="1">
        <f t="array" ref="R727:S727">_xlfn.TEXTSPLIT(T727, "/")</f>
        <v>games</v>
      </c>
      <c r="S727" t="str">
        <v>mobile games</v>
      </c>
      <c r="T727" t="s">
        <v>292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5"/>
        <v>89</v>
      </c>
      <c r="G728" t="s">
        <v>74</v>
      </c>
      <c r="H728">
        <f t="shared" si="44"/>
        <v>92.04</v>
      </c>
      <c r="I728">
        <v>524</v>
      </c>
      <c r="J728" t="s">
        <v>21</v>
      </c>
      <c r="K728" t="s">
        <v>22</v>
      </c>
      <c r="L728" s="7">
        <f t="shared" si="46"/>
        <v>40476.208333333336</v>
      </c>
      <c r="M728">
        <v>1287982800</v>
      </c>
      <c r="N728" s="8">
        <f t="shared" si="47"/>
        <v>40482.208333333336</v>
      </c>
      <c r="O728">
        <v>1288501200</v>
      </c>
      <c r="P728" t="b">
        <v>0</v>
      </c>
      <c r="Q728" t="b">
        <v>1</v>
      </c>
      <c r="R728" t="str" cm="1">
        <f t="array" ref="R728:S728">_xlfn.TEXTSPLIT(T728, "/")</f>
        <v>theater</v>
      </c>
      <c r="S728" t="str">
        <v>plays</v>
      </c>
      <c r="T728" t="s">
        <v>33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5"/>
        <v>165</v>
      </c>
      <c r="G729" t="s">
        <v>20</v>
      </c>
      <c r="H729">
        <f t="shared" si="44"/>
        <v>81.13</v>
      </c>
      <c r="I729">
        <v>181</v>
      </c>
      <c r="J729" t="s">
        <v>21</v>
      </c>
      <c r="K729" t="s">
        <v>22</v>
      </c>
      <c r="L729" s="7">
        <f t="shared" si="46"/>
        <v>43485.25</v>
      </c>
      <c r="M729">
        <v>1547964000</v>
      </c>
      <c r="N729" s="8">
        <f t="shared" si="47"/>
        <v>43543.208333333328</v>
      </c>
      <c r="O729">
        <v>1552971600</v>
      </c>
      <c r="P729" t="b">
        <v>0</v>
      </c>
      <c r="Q729" t="b">
        <v>0</v>
      </c>
      <c r="R729" t="str" cm="1">
        <f t="array" ref="R729:S729">_xlfn.TEXTSPLIT(T729, "/")</f>
        <v>technology</v>
      </c>
      <c r="S729" t="str">
        <v>web</v>
      </c>
      <c r="T729" t="s">
        <v>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5"/>
        <v>18</v>
      </c>
      <c r="G730" t="s">
        <v>14</v>
      </c>
      <c r="H730">
        <f t="shared" si="44"/>
        <v>73.5</v>
      </c>
      <c r="I730">
        <v>10</v>
      </c>
      <c r="J730" t="s">
        <v>21</v>
      </c>
      <c r="K730" t="s">
        <v>22</v>
      </c>
      <c r="L730" s="7">
        <f t="shared" si="46"/>
        <v>42515.208333333328</v>
      </c>
      <c r="M730">
        <v>1464152400</v>
      </c>
      <c r="N730" s="8">
        <f t="shared" si="47"/>
        <v>42526.208333333328</v>
      </c>
      <c r="O730">
        <v>1465102800</v>
      </c>
      <c r="P730" t="b">
        <v>0</v>
      </c>
      <c r="Q730" t="b">
        <v>0</v>
      </c>
      <c r="R730" t="str" cm="1">
        <f t="array" ref="R730:S730">_xlfn.TEXTSPLIT(T730, "/")</f>
        <v>theater</v>
      </c>
      <c r="S730" t="str">
        <v>plays</v>
      </c>
      <c r="T730" t="s">
        <v>33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5"/>
        <v>186</v>
      </c>
      <c r="G731" t="s">
        <v>20</v>
      </c>
      <c r="H731">
        <f t="shared" si="44"/>
        <v>85.22</v>
      </c>
      <c r="I731">
        <v>122</v>
      </c>
      <c r="J731" t="s">
        <v>21</v>
      </c>
      <c r="K731" t="s">
        <v>22</v>
      </c>
      <c r="L731" s="7">
        <f t="shared" si="46"/>
        <v>41309.25</v>
      </c>
      <c r="M731">
        <v>1359957600</v>
      </c>
      <c r="N731" s="8">
        <f t="shared" si="47"/>
        <v>41311.25</v>
      </c>
      <c r="O731">
        <v>1360130400</v>
      </c>
      <c r="P731" t="b">
        <v>0</v>
      </c>
      <c r="Q731" t="b">
        <v>0</v>
      </c>
      <c r="R731" t="str" cm="1">
        <f t="array" ref="R731:S731">_xlfn.TEXTSPLIT(T731, "/")</f>
        <v>film &amp; video</v>
      </c>
      <c r="S731" t="str">
        <v>drama</v>
      </c>
      <c r="T731" t="s">
        <v>53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5"/>
        <v>413</v>
      </c>
      <c r="G732" t="s">
        <v>20</v>
      </c>
      <c r="H732">
        <f t="shared" si="44"/>
        <v>110.97</v>
      </c>
      <c r="I732">
        <v>1071</v>
      </c>
      <c r="J732" t="s">
        <v>15</v>
      </c>
      <c r="K732" t="s">
        <v>16</v>
      </c>
      <c r="L732" s="7">
        <f t="shared" si="46"/>
        <v>42147.208333333328</v>
      </c>
      <c r="M732">
        <v>1432357200</v>
      </c>
      <c r="N732" s="8">
        <f t="shared" si="47"/>
        <v>42153.208333333328</v>
      </c>
      <c r="O732">
        <v>1432875600</v>
      </c>
      <c r="P732" t="b">
        <v>0</v>
      </c>
      <c r="Q732" t="b">
        <v>0</v>
      </c>
      <c r="R732" t="str" cm="1">
        <f t="array" ref="R732:S732">_xlfn.TEXTSPLIT(T732, "/")</f>
        <v>technology</v>
      </c>
      <c r="S732" t="str">
        <v>wearables</v>
      </c>
      <c r="T732" t="s">
        <v>65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5"/>
        <v>90</v>
      </c>
      <c r="G733" t="s">
        <v>74</v>
      </c>
      <c r="H733">
        <f t="shared" si="44"/>
        <v>32.97</v>
      </c>
      <c r="I733">
        <v>219</v>
      </c>
      <c r="J733" t="s">
        <v>21</v>
      </c>
      <c r="K733" t="s">
        <v>22</v>
      </c>
      <c r="L733" s="7">
        <f t="shared" si="46"/>
        <v>42939.208333333328</v>
      </c>
      <c r="M733">
        <v>1500786000</v>
      </c>
      <c r="N733" s="8">
        <f t="shared" si="47"/>
        <v>42940.208333333328</v>
      </c>
      <c r="O733">
        <v>1500872400</v>
      </c>
      <c r="P733" t="b">
        <v>0</v>
      </c>
      <c r="Q733" t="b">
        <v>0</v>
      </c>
      <c r="R733" t="str" cm="1">
        <f t="array" ref="R733:S733">_xlfn.TEXTSPLIT(T733, "/")</f>
        <v>technology</v>
      </c>
      <c r="S733" t="str">
        <v>web</v>
      </c>
      <c r="T733" t="s">
        <v>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5"/>
        <v>92</v>
      </c>
      <c r="G734" t="s">
        <v>14</v>
      </c>
      <c r="H734">
        <f t="shared" si="44"/>
        <v>96.01</v>
      </c>
      <c r="I734">
        <v>1121</v>
      </c>
      <c r="J734" t="s">
        <v>21</v>
      </c>
      <c r="K734" t="s">
        <v>22</v>
      </c>
      <c r="L734" s="7">
        <f t="shared" si="46"/>
        <v>42816.208333333328</v>
      </c>
      <c r="M734">
        <v>1490158800</v>
      </c>
      <c r="N734" s="8">
        <f t="shared" si="47"/>
        <v>42839.208333333328</v>
      </c>
      <c r="O734">
        <v>1492146000</v>
      </c>
      <c r="P734" t="b">
        <v>0</v>
      </c>
      <c r="Q734" t="b">
        <v>1</v>
      </c>
      <c r="R734" t="str" cm="1">
        <f t="array" ref="R734:S734">_xlfn.TEXTSPLIT(T734, "/")</f>
        <v>music</v>
      </c>
      <c r="S734" t="str">
        <v>rock</v>
      </c>
      <c r="T734" t="s">
        <v>23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5"/>
        <v>527</v>
      </c>
      <c r="G735" t="s">
        <v>20</v>
      </c>
      <c r="H735">
        <f t="shared" si="44"/>
        <v>84.97</v>
      </c>
      <c r="I735">
        <v>980</v>
      </c>
      <c r="J735" t="s">
        <v>21</v>
      </c>
      <c r="K735" t="s">
        <v>22</v>
      </c>
      <c r="L735" s="7">
        <f t="shared" si="46"/>
        <v>41844.208333333336</v>
      </c>
      <c r="M735">
        <v>1406178000</v>
      </c>
      <c r="N735" s="8">
        <f t="shared" si="47"/>
        <v>41857.208333333336</v>
      </c>
      <c r="O735">
        <v>1407301200</v>
      </c>
      <c r="P735" t="b">
        <v>0</v>
      </c>
      <c r="Q735" t="b">
        <v>0</v>
      </c>
      <c r="R735" t="str" cm="1">
        <f t="array" ref="R735:S735">_xlfn.TEXTSPLIT(T735, "/")</f>
        <v>music</v>
      </c>
      <c r="S735" t="str">
        <v>metal</v>
      </c>
      <c r="T735" t="s">
        <v>148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5"/>
        <v>319</v>
      </c>
      <c r="G736" t="s">
        <v>20</v>
      </c>
      <c r="H736">
        <f t="shared" si="44"/>
        <v>25.01</v>
      </c>
      <c r="I736">
        <v>536</v>
      </c>
      <c r="J736" t="s">
        <v>21</v>
      </c>
      <c r="K736" t="s">
        <v>22</v>
      </c>
      <c r="L736" s="7">
        <f t="shared" si="46"/>
        <v>42763.25</v>
      </c>
      <c r="M736">
        <v>1485583200</v>
      </c>
      <c r="N736" s="8">
        <f t="shared" si="47"/>
        <v>42775.25</v>
      </c>
      <c r="O736">
        <v>1486620000</v>
      </c>
      <c r="P736" t="b">
        <v>0</v>
      </c>
      <c r="Q736" t="b">
        <v>1</v>
      </c>
      <c r="R736" t="str" cm="1">
        <f t="array" ref="R736:S736">_xlfn.TEXTSPLIT(T736, "/")</f>
        <v>theater</v>
      </c>
      <c r="S736" t="str">
        <v>plays</v>
      </c>
      <c r="T736" t="s">
        <v>33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5"/>
        <v>354</v>
      </c>
      <c r="G737" t="s">
        <v>20</v>
      </c>
      <c r="H737">
        <f t="shared" si="44"/>
        <v>66</v>
      </c>
      <c r="I737">
        <v>1991</v>
      </c>
      <c r="J737" t="s">
        <v>21</v>
      </c>
      <c r="K737" t="s">
        <v>22</v>
      </c>
      <c r="L737" s="7">
        <f t="shared" si="46"/>
        <v>42459.208333333328</v>
      </c>
      <c r="M737">
        <v>1459314000</v>
      </c>
      <c r="N737" s="8">
        <f t="shared" si="47"/>
        <v>42466.208333333328</v>
      </c>
      <c r="O737">
        <v>1459918800</v>
      </c>
      <c r="P737" t="b">
        <v>0</v>
      </c>
      <c r="Q737" t="b">
        <v>0</v>
      </c>
      <c r="R737" t="str" cm="1">
        <f t="array" ref="R737:S737">_xlfn.TEXTSPLIT(T737, "/")</f>
        <v>photography</v>
      </c>
      <c r="S737" t="str">
        <v>photography books</v>
      </c>
      <c r="T737" t="s">
        <v>122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5"/>
        <v>33</v>
      </c>
      <c r="G738" t="s">
        <v>74</v>
      </c>
      <c r="H738">
        <f t="shared" si="44"/>
        <v>87.34</v>
      </c>
      <c r="I738">
        <v>29</v>
      </c>
      <c r="J738" t="s">
        <v>21</v>
      </c>
      <c r="K738" t="s">
        <v>22</v>
      </c>
      <c r="L738" s="7">
        <f t="shared" si="46"/>
        <v>42055.25</v>
      </c>
      <c r="M738">
        <v>1424412000</v>
      </c>
      <c r="N738" s="8">
        <f t="shared" si="47"/>
        <v>42059.25</v>
      </c>
      <c r="O738">
        <v>1424757600</v>
      </c>
      <c r="P738" t="b">
        <v>0</v>
      </c>
      <c r="Q738" t="b">
        <v>0</v>
      </c>
      <c r="R738" t="str" cm="1">
        <f t="array" ref="R738:S738">_xlfn.TEXTSPLIT(T738, "/")</f>
        <v>publishing</v>
      </c>
      <c r="S738" t="str">
        <v>nonfiction</v>
      </c>
      <c r="T738" t="s">
        <v>68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5"/>
        <v>136</v>
      </c>
      <c r="G739" t="s">
        <v>20</v>
      </c>
      <c r="H739">
        <f t="shared" si="44"/>
        <v>27.93</v>
      </c>
      <c r="I739">
        <v>180</v>
      </c>
      <c r="J739" t="s">
        <v>21</v>
      </c>
      <c r="K739" t="s">
        <v>22</v>
      </c>
      <c r="L739" s="7">
        <f t="shared" si="46"/>
        <v>42685.25</v>
      </c>
      <c r="M739">
        <v>1478844000</v>
      </c>
      <c r="N739" s="8">
        <f t="shared" si="47"/>
        <v>42697.25</v>
      </c>
      <c r="O739">
        <v>1479880800</v>
      </c>
      <c r="P739" t="b">
        <v>0</v>
      </c>
      <c r="Q739" t="b">
        <v>0</v>
      </c>
      <c r="R739" t="str" cm="1">
        <f t="array" ref="R739:S739">_xlfn.TEXTSPLIT(T739, "/")</f>
        <v>music</v>
      </c>
      <c r="S739" t="str">
        <v>indie rock</v>
      </c>
      <c r="T739" t="s">
        <v>60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5"/>
        <v>2</v>
      </c>
      <c r="G740" t="s">
        <v>14</v>
      </c>
      <c r="H740">
        <f t="shared" si="44"/>
        <v>103.8</v>
      </c>
      <c r="I740">
        <v>15</v>
      </c>
      <c r="J740" t="s">
        <v>21</v>
      </c>
      <c r="K740" t="s">
        <v>22</v>
      </c>
      <c r="L740" s="7">
        <f t="shared" si="46"/>
        <v>41959.25</v>
      </c>
      <c r="M740">
        <v>1416117600</v>
      </c>
      <c r="N740" s="8">
        <f t="shared" si="47"/>
        <v>41981.25</v>
      </c>
      <c r="O740">
        <v>1418018400</v>
      </c>
      <c r="P740" t="b">
        <v>0</v>
      </c>
      <c r="Q740" t="b">
        <v>1</v>
      </c>
      <c r="R740" t="str" cm="1">
        <f t="array" ref="R740:S740">_xlfn.TEXTSPLIT(T740, "/")</f>
        <v>theater</v>
      </c>
      <c r="S740" t="str">
        <v>plays</v>
      </c>
      <c r="T740" t="s">
        <v>33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5"/>
        <v>61</v>
      </c>
      <c r="G741" t="s">
        <v>14</v>
      </c>
      <c r="H741">
        <f t="shared" si="44"/>
        <v>31.94</v>
      </c>
      <c r="I741">
        <v>191</v>
      </c>
      <c r="J741" t="s">
        <v>21</v>
      </c>
      <c r="K741" t="s">
        <v>22</v>
      </c>
      <c r="L741" s="7">
        <f t="shared" si="46"/>
        <v>41089.208333333336</v>
      </c>
      <c r="M741">
        <v>1340946000</v>
      </c>
      <c r="N741" s="8">
        <f t="shared" si="47"/>
        <v>41090.208333333336</v>
      </c>
      <c r="O741">
        <v>1341032400</v>
      </c>
      <c r="P741" t="b">
        <v>0</v>
      </c>
      <c r="Q741" t="b">
        <v>0</v>
      </c>
      <c r="R741" t="str" cm="1">
        <f t="array" ref="R741:S741">_xlfn.TEXTSPLIT(T741, "/")</f>
        <v>music</v>
      </c>
      <c r="S741" t="str">
        <v>indie rock</v>
      </c>
      <c r="T741" t="s">
        <v>60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5"/>
        <v>30</v>
      </c>
      <c r="G742" t="s">
        <v>14</v>
      </c>
      <c r="H742">
        <f t="shared" si="44"/>
        <v>99.5</v>
      </c>
      <c r="I742">
        <v>16</v>
      </c>
      <c r="J742" t="s">
        <v>21</v>
      </c>
      <c r="K742" t="s">
        <v>22</v>
      </c>
      <c r="L742" s="7">
        <f t="shared" si="46"/>
        <v>42769.25</v>
      </c>
      <c r="M742">
        <v>1486101600</v>
      </c>
      <c r="N742" s="8">
        <f t="shared" si="47"/>
        <v>42772.25</v>
      </c>
      <c r="O742">
        <v>1486360800</v>
      </c>
      <c r="P742" t="b">
        <v>0</v>
      </c>
      <c r="Q742" t="b">
        <v>0</v>
      </c>
      <c r="R742" t="str" cm="1">
        <f t="array" ref="R742:S742">_xlfn.TEXTSPLIT(T742, "/")</f>
        <v>theater</v>
      </c>
      <c r="S742" t="str">
        <v>plays</v>
      </c>
      <c r="T742" t="s">
        <v>33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5"/>
        <v>1179</v>
      </c>
      <c r="G743" t="s">
        <v>20</v>
      </c>
      <c r="H743">
        <f t="shared" si="44"/>
        <v>108.85</v>
      </c>
      <c r="I743">
        <v>130</v>
      </c>
      <c r="J743" t="s">
        <v>21</v>
      </c>
      <c r="K743" t="s">
        <v>22</v>
      </c>
      <c r="L743" s="7">
        <f t="shared" si="46"/>
        <v>40321.208333333336</v>
      </c>
      <c r="M743">
        <v>1274590800</v>
      </c>
      <c r="N743" s="8">
        <f t="shared" si="47"/>
        <v>40322.208333333336</v>
      </c>
      <c r="O743">
        <v>1274677200</v>
      </c>
      <c r="P743" t="b">
        <v>0</v>
      </c>
      <c r="Q743" t="b">
        <v>0</v>
      </c>
      <c r="R743" t="str" cm="1">
        <f t="array" ref="R743:S743">_xlfn.TEXTSPLIT(T743, "/")</f>
        <v>theater</v>
      </c>
      <c r="S743" t="str">
        <v>plays</v>
      </c>
      <c r="T743" t="s">
        <v>33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5"/>
        <v>1126</v>
      </c>
      <c r="G744" t="s">
        <v>20</v>
      </c>
      <c r="H744">
        <f t="shared" si="44"/>
        <v>110.76</v>
      </c>
      <c r="I744">
        <v>122</v>
      </c>
      <c r="J744" t="s">
        <v>21</v>
      </c>
      <c r="K744" t="s">
        <v>22</v>
      </c>
      <c r="L744" s="7">
        <f t="shared" si="46"/>
        <v>40197.25</v>
      </c>
      <c r="M744">
        <v>1263880800</v>
      </c>
      <c r="N744" s="8">
        <f t="shared" si="47"/>
        <v>40239.25</v>
      </c>
      <c r="O744">
        <v>1267509600</v>
      </c>
      <c r="P744" t="b">
        <v>0</v>
      </c>
      <c r="Q744" t="b">
        <v>0</v>
      </c>
      <c r="R744" t="str" cm="1">
        <f t="array" ref="R744:S744">_xlfn.TEXTSPLIT(T744, "/")</f>
        <v>music</v>
      </c>
      <c r="S744" t="str">
        <v>electric music</v>
      </c>
      <c r="T744" t="s">
        <v>50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5"/>
        <v>13</v>
      </c>
      <c r="G745" t="s">
        <v>14</v>
      </c>
      <c r="H745">
        <f t="shared" si="44"/>
        <v>29.65</v>
      </c>
      <c r="I745">
        <v>17</v>
      </c>
      <c r="J745" t="s">
        <v>21</v>
      </c>
      <c r="K745" t="s">
        <v>22</v>
      </c>
      <c r="L745" s="7">
        <f t="shared" si="46"/>
        <v>42298.208333333328</v>
      </c>
      <c r="M745">
        <v>1445403600</v>
      </c>
      <c r="N745" s="8">
        <f t="shared" si="47"/>
        <v>42304.208333333328</v>
      </c>
      <c r="O745">
        <v>1445922000</v>
      </c>
      <c r="P745" t="b">
        <v>0</v>
      </c>
      <c r="Q745" t="b">
        <v>1</v>
      </c>
      <c r="R745" t="str" cm="1">
        <f t="array" ref="R745:S745">_xlfn.TEXTSPLIT(T745, "/")</f>
        <v>theater</v>
      </c>
      <c r="S745" t="str">
        <v>plays</v>
      </c>
      <c r="T745" t="s">
        <v>33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5"/>
        <v>712</v>
      </c>
      <c r="G746" t="s">
        <v>20</v>
      </c>
      <c r="H746">
        <f t="shared" si="44"/>
        <v>101.71</v>
      </c>
      <c r="I746">
        <v>140</v>
      </c>
      <c r="J746" t="s">
        <v>21</v>
      </c>
      <c r="K746" t="s">
        <v>22</v>
      </c>
      <c r="L746" s="7">
        <f t="shared" si="46"/>
        <v>43322.208333333328</v>
      </c>
      <c r="M746">
        <v>1533877200</v>
      </c>
      <c r="N746" s="8">
        <f t="shared" si="47"/>
        <v>43324.208333333328</v>
      </c>
      <c r="O746">
        <v>1534050000</v>
      </c>
      <c r="P746" t="b">
        <v>0</v>
      </c>
      <c r="Q746" t="b">
        <v>1</v>
      </c>
      <c r="R746" t="str" cm="1">
        <f t="array" ref="R746:S746">_xlfn.TEXTSPLIT(T746, "/")</f>
        <v>theater</v>
      </c>
      <c r="S746" t="str">
        <v>plays</v>
      </c>
      <c r="T746" t="s">
        <v>33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5"/>
        <v>30</v>
      </c>
      <c r="G747" t="s">
        <v>14</v>
      </c>
      <c r="H747">
        <f t="shared" si="44"/>
        <v>61.5</v>
      </c>
      <c r="I747">
        <v>34</v>
      </c>
      <c r="J747" t="s">
        <v>21</v>
      </c>
      <c r="K747" t="s">
        <v>22</v>
      </c>
      <c r="L747" s="7">
        <f t="shared" si="46"/>
        <v>40328.208333333336</v>
      </c>
      <c r="M747">
        <v>1275195600</v>
      </c>
      <c r="N747" s="8">
        <f t="shared" si="47"/>
        <v>40355.208333333336</v>
      </c>
      <c r="O747">
        <v>1277528400</v>
      </c>
      <c r="P747" t="b">
        <v>0</v>
      </c>
      <c r="Q747" t="b">
        <v>0</v>
      </c>
      <c r="R747" t="str" cm="1">
        <f t="array" ref="R747:S747">_xlfn.TEXTSPLIT(T747, "/")</f>
        <v>technology</v>
      </c>
      <c r="S747" t="str">
        <v>wearables</v>
      </c>
      <c r="T747" t="s">
        <v>65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5"/>
        <v>213</v>
      </c>
      <c r="G748" t="s">
        <v>20</v>
      </c>
      <c r="H748">
        <f t="shared" si="44"/>
        <v>35</v>
      </c>
      <c r="I748">
        <v>3388</v>
      </c>
      <c r="J748" t="s">
        <v>21</v>
      </c>
      <c r="K748" t="s">
        <v>22</v>
      </c>
      <c r="L748" s="7">
        <f t="shared" si="46"/>
        <v>40825.208333333336</v>
      </c>
      <c r="M748">
        <v>1318136400</v>
      </c>
      <c r="N748" s="8">
        <f t="shared" si="47"/>
        <v>40830.208333333336</v>
      </c>
      <c r="O748">
        <v>1318568400</v>
      </c>
      <c r="P748" t="b">
        <v>0</v>
      </c>
      <c r="Q748" t="b">
        <v>0</v>
      </c>
      <c r="R748" t="str" cm="1">
        <f t="array" ref="R748:S748">_xlfn.TEXTSPLIT(T748, "/")</f>
        <v>technology</v>
      </c>
      <c r="S748" t="str">
        <v>web</v>
      </c>
      <c r="T748" t="s">
        <v>28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5"/>
        <v>229</v>
      </c>
      <c r="G749" t="s">
        <v>20</v>
      </c>
      <c r="H749">
        <f t="shared" si="44"/>
        <v>40.049999999999997</v>
      </c>
      <c r="I749">
        <v>280</v>
      </c>
      <c r="J749" t="s">
        <v>21</v>
      </c>
      <c r="K749" t="s">
        <v>22</v>
      </c>
      <c r="L749" s="7">
        <f t="shared" si="46"/>
        <v>40423.208333333336</v>
      </c>
      <c r="M749">
        <v>1283403600</v>
      </c>
      <c r="N749" s="8">
        <f t="shared" si="47"/>
        <v>40434.208333333336</v>
      </c>
      <c r="O749">
        <v>1284354000</v>
      </c>
      <c r="P749" t="b">
        <v>0</v>
      </c>
      <c r="Q749" t="b">
        <v>0</v>
      </c>
      <c r="R749" t="str" cm="1">
        <f t="array" ref="R749:S749">_xlfn.TEXTSPLIT(T749, "/")</f>
        <v>theater</v>
      </c>
      <c r="S749" t="str">
        <v>plays</v>
      </c>
      <c r="T749" t="s">
        <v>33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5"/>
        <v>35</v>
      </c>
      <c r="G750" t="s">
        <v>74</v>
      </c>
      <c r="H750">
        <f t="shared" si="44"/>
        <v>110.97</v>
      </c>
      <c r="I750">
        <v>614</v>
      </c>
      <c r="J750" t="s">
        <v>21</v>
      </c>
      <c r="K750" t="s">
        <v>22</v>
      </c>
      <c r="L750" s="7">
        <f t="shared" si="46"/>
        <v>40238.25</v>
      </c>
      <c r="M750">
        <v>1267423200</v>
      </c>
      <c r="N750" s="8">
        <f t="shared" si="47"/>
        <v>40263.208333333336</v>
      </c>
      <c r="O750">
        <v>1269579600</v>
      </c>
      <c r="P750" t="b">
        <v>0</v>
      </c>
      <c r="Q750" t="b">
        <v>1</v>
      </c>
      <c r="R750" t="str" cm="1">
        <f t="array" ref="R750:S750">_xlfn.TEXTSPLIT(T750, "/")</f>
        <v>film &amp; video</v>
      </c>
      <c r="S750" t="str">
        <v>animation</v>
      </c>
      <c r="T750" t="s">
        <v>71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5"/>
        <v>157</v>
      </c>
      <c r="G751" t="s">
        <v>20</v>
      </c>
      <c r="H751">
        <f t="shared" si="44"/>
        <v>36.96</v>
      </c>
      <c r="I751">
        <v>366</v>
      </c>
      <c r="J751" t="s">
        <v>107</v>
      </c>
      <c r="K751" t="s">
        <v>108</v>
      </c>
      <c r="L751" s="7">
        <f t="shared" si="46"/>
        <v>41920.208333333336</v>
      </c>
      <c r="M751">
        <v>1412744400</v>
      </c>
      <c r="N751" s="8">
        <f t="shared" si="47"/>
        <v>41932.208333333336</v>
      </c>
      <c r="O751">
        <v>1413781200</v>
      </c>
      <c r="P751" t="b">
        <v>0</v>
      </c>
      <c r="Q751" t="b">
        <v>1</v>
      </c>
      <c r="R751" t="str" cm="1">
        <f t="array" ref="R751:S751">_xlfn.TEXTSPLIT(T751, "/")</f>
        <v>technology</v>
      </c>
      <c r="S751" t="str">
        <v>wearables</v>
      </c>
      <c r="T751" t="s">
        <v>65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5"/>
        <v>1</v>
      </c>
      <c r="G752" t="s">
        <v>14</v>
      </c>
      <c r="H752">
        <f t="shared" si="44"/>
        <v>1</v>
      </c>
      <c r="I752">
        <v>1</v>
      </c>
      <c r="J752" t="s">
        <v>40</v>
      </c>
      <c r="K752" t="s">
        <v>41</v>
      </c>
      <c r="L752" s="7">
        <f t="shared" si="46"/>
        <v>40360.208333333336</v>
      </c>
      <c r="M752">
        <v>1277960400</v>
      </c>
      <c r="N752" s="8">
        <f t="shared" si="47"/>
        <v>40385.208333333336</v>
      </c>
      <c r="O752">
        <v>1280120400</v>
      </c>
      <c r="P752" t="b">
        <v>0</v>
      </c>
      <c r="Q752" t="b">
        <v>0</v>
      </c>
      <c r="R752" t="str" cm="1">
        <f t="array" ref="R752:S752">_xlfn.TEXTSPLIT(T752, "/")</f>
        <v>music</v>
      </c>
      <c r="S752" t="str">
        <v>electric music</v>
      </c>
      <c r="T752" t="s">
        <v>50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5"/>
        <v>232</v>
      </c>
      <c r="G753" t="s">
        <v>20</v>
      </c>
      <c r="H753">
        <f t="shared" si="44"/>
        <v>30.97</v>
      </c>
      <c r="I753">
        <v>270</v>
      </c>
      <c r="J753" t="s">
        <v>21</v>
      </c>
      <c r="K753" t="s">
        <v>22</v>
      </c>
      <c r="L753" s="7">
        <f t="shared" si="46"/>
        <v>42446.208333333328</v>
      </c>
      <c r="M753">
        <v>1458190800</v>
      </c>
      <c r="N753" s="8">
        <f t="shared" si="47"/>
        <v>42461.208333333328</v>
      </c>
      <c r="O753">
        <v>1459486800</v>
      </c>
      <c r="P753" t="b">
        <v>1</v>
      </c>
      <c r="Q753" t="b">
        <v>1</v>
      </c>
      <c r="R753" t="str" cm="1">
        <f t="array" ref="R753:S753">_xlfn.TEXTSPLIT(T753, "/")</f>
        <v>publishing</v>
      </c>
      <c r="S753" t="str">
        <v>nonfiction</v>
      </c>
      <c r="T753" t="s">
        <v>68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5"/>
        <v>92</v>
      </c>
      <c r="G754" t="s">
        <v>74</v>
      </c>
      <c r="H754">
        <f t="shared" si="44"/>
        <v>47.04</v>
      </c>
      <c r="I754">
        <v>114</v>
      </c>
      <c r="J754" t="s">
        <v>21</v>
      </c>
      <c r="K754" t="s">
        <v>22</v>
      </c>
      <c r="L754" s="7">
        <f t="shared" si="46"/>
        <v>40395.208333333336</v>
      </c>
      <c r="M754">
        <v>1280984400</v>
      </c>
      <c r="N754" s="8">
        <f t="shared" si="47"/>
        <v>40413.208333333336</v>
      </c>
      <c r="O754">
        <v>1282539600</v>
      </c>
      <c r="P754" t="b">
        <v>0</v>
      </c>
      <c r="Q754" t="b">
        <v>1</v>
      </c>
      <c r="R754" t="str" cm="1">
        <f t="array" ref="R754:S754">_xlfn.TEXTSPLIT(T754, "/")</f>
        <v>theater</v>
      </c>
      <c r="S754" t="str">
        <v>plays</v>
      </c>
      <c r="T754" t="s">
        <v>33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5"/>
        <v>257</v>
      </c>
      <c r="G755" t="s">
        <v>20</v>
      </c>
      <c r="H755">
        <f t="shared" si="44"/>
        <v>88.07</v>
      </c>
      <c r="I755">
        <v>137</v>
      </c>
      <c r="J755" t="s">
        <v>21</v>
      </c>
      <c r="K755" t="s">
        <v>22</v>
      </c>
      <c r="L755" s="7">
        <f t="shared" si="46"/>
        <v>40321.208333333336</v>
      </c>
      <c r="M755">
        <v>1274590800</v>
      </c>
      <c r="N755" s="8">
        <f t="shared" si="47"/>
        <v>40336.208333333336</v>
      </c>
      <c r="O755">
        <v>1275886800</v>
      </c>
      <c r="P755" t="b">
        <v>0</v>
      </c>
      <c r="Q755" t="b">
        <v>0</v>
      </c>
      <c r="R755" t="str" cm="1">
        <f t="array" ref="R755:S755">_xlfn.TEXTSPLIT(T755, "/")</f>
        <v>photography</v>
      </c>
      <c r="S755" t="str">
        <v>photography books</v>
      </c>
      <c r="T755" t="s">
        <v>122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5"/>
        <v>168</v>
      </c>
      <c r="G756" t="s">
        <v>20</v>
      </c>
      <c r="H756">
        <f t="shared" si="44"/>
        <v>37.01</v>
      </c>
      <c r="I756">
        <v>3205</v>
      </c>
      <c r="J756" t="s">
        <v>21</v>
      </c>
      <c r="K756" t="s">
        <v>22</v>
      </c>
      <c r="L756" s="7">
        <f t="shared" si="46"/>
        <v>41210.208333333336</v>
      </c>
      <c r="M756">
        <v>1351400400</v>
      </c>
      <c r="N756" s="8">
        <f t="shared" si="47"/>
        <v>41263.25</v>
      </c>
      <c r="O756">
        <v>1355983200</v>
      </c>
      <c r="P756" t="b">
        <v>0</v>
      </c>
      <c r="Q756" t="b">
        <v>0</v>
      </c>
      <c r="R756" t="str" cm="1">
        <f t="array" ref="R756:S756">_xlfn.TEXTSPLIT(T756, "/")</f>
        <v>theater</v>
      </c>
      <c r="S756" t="str">
        <v>plays</v>
      </c>
      <c r="T756" t="s">
        <v>33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5"/>
        <v>167</v>
      </c>
      <c r="G757" t="s">
        <v>20</v>
      </c>
      <c r="H757">
        <f t="shared" si="44"/>
        <v>26.03</v>
      </c>
      <c r="I757">
        <v>288</v>
      </c>
      <c r="J757" t="s">
        <v>36</v>
      </c>
      <c r="K757" t="s">
        <v>37</v>
      </c>
      <c r="L757" s="7">
        <f t="shared" si="46"/>
        <v>43096.25</v>
      </c>
      <c r="M757">
        <v>1514354400</v>
      </c>
      <c r="N757" s="8">
        <f t="shared" si="47"/>
        <v>43108.25</v>
      </c>
      <c r="O757">
        <v>1515391200</v>
      </c>
      <c r="P757" t="b">
        <v>0</v>
      </c>
      <c r="Q757" t="b">
        <v>1</v>
      </c>
      <c r="R757" t="str" cm="1">
        <f t="array" ref="R757:S757">_xlfn.TEXTSPLIT(T757, "/")</f>
        <v>theater</v>
      </c>
      <c r="S757" t="str">
        <v>plays</v>
      </c>
      <c r="T757" t="s">
        <v>33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5"/>
        <v>772</v>
      </c>
      <c r="G758" t="s">
        <v>20</v>
      </c>
      <c r="H758">
        <f t="shared" si="44"/>
        <v>67.819999999999993</v>
      </c>
      <c r="I758">
        <v>148</v>
      </c>
      <c r="J758" t="s">
        <v>21</v>
      </c>
      <c r="K758" t="s">
        <v>22</v>
      </c>
      <c r="L758" s="7">
        <f t="shared" si="46"/>
        <v>42024.25</v>
      </c>
      <c r="M758">
        <v>1421733600</v>
      </c>
      <c r="N758" s="8">
        <f t="shared" si="47"/>
        <v>42030.25</v>
      </c>
      <c r="O758">
        <v>1422252000</v>
      </c>
      <c r="P758" t="b">
        <v>0</v>
      </c>
      <c r="Q758" t="b">
        <v>0</v>
      </c>
      <c r="R758" t="str" cm="1">
        <f t="array" ref="R758:S758">_xlfn.TEXTSPLIT(T758, "/")</f>
        <v>theater</v>
      </c>
      <c r="S758" t="str">
        <v>plays</v>
      </c>
      <c r="T758" t="s">
        <v>33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5"/>
        <v>407</v>
      </c>
      <c r="G759" t="s">
        <v>20</v>
      </c>
      <c r="H759">
        <f t="shared" si="44"/>
        <v>49.96</v>
      </c>
      <c r="I759">
        <v>114</v>
      </c>
      <c r="J759" t="s">
        <v>21</v>
      </c>
      <c r="K759" t="s">
        <v>22</v>
      </c>
      <c r="L759" s="7">
        <f t="shared" si="46"/>
        <v>40675.208333333336</v>
      </c>
      <c r="M759">
        <v>1305176400</v>
      </c>
      <c r="N759" s="8">
        <f t="shared" si="47"/>
        <v>40679.208333333336</v>
      </c>
      <c r="O759">
        <v>1305522000</v>
      </c>
      <c r="P759" t="b">
        <v>0</v>
      </c>
      <c r="Q759" t="b">
        <v>0</v>
      </c>
      <c r="R759" t="str" cm="1">
        <f t="array" ref="R759:S759">_xlfn.TEXTSPLIT(T759, "/")</f>
        <v>film &amp; video</v>
      </c>
      <c r="S759" t="str">
        <v>drama</v>
      </c>
      <c r="T759" t="s">
        <v>53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5"/>
        <v>564</v>
      </c>
      <c r="G760" t="s">
        <v>20</v>
      </c>
      <c r="H760">
        <f t="shared" si="44"/>
        <v>110.02</v>
      </c>
      <c r="I760">
        <v>1518</v>
      </c>
      <c r="J760" t="s">
        <v>15</v>
      </c>
      <c r="K760" t="s">
        <v>16</v>
      </c>
      <c r="L760" s="7">
        <f t="shared" si="46"/>
        <v>41936.208333333336</v>
      </c>
      <c r="M760">
        <v>1414126800</v>
      </c>
      <c r="N760" s="8">
        <f t="shared" si="47"/>
        <v>41945.208333333336</v>
      </c>
      <c r="O760">
        <v>1414904400</v>
      </c>
      <c r="P760" t="b">
        <v>0</v>
      </c>
      <c r="Q760" t="b">
        <v>0</v>
      </c>
      <c r="R760" t="str" cm="1">
        <f t="array" ref="R760:S760">_xlfn.TEXTSPLIT(T760, "/")</f>
        <v>music</v>
      </c>
      <c r="S760" t="str">
        <v>rock</v>
      </c>
      <c r="T760" t="s">
        <v>23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5"/>
        <v>68</v>
      </c>
      <c r="G761" t="s">
        <v>14</v>
      </c>
      <c r="H761">
        <f t="shared" si="44"/>
        <v>89.96</v>
      </c>
      <c r="I761">
        <v>1274</v>
      </c>
      <c r="J761" t="s">
        <v>21</v>
      </c>
      <c r="K761" t="s">
        <v>22</v>
      </c>
      <c r="L761" s="7">
        <f t="shared" si="46"/>
        <v>43136.25</v>
      </c>
      <c r="M761">
        <v>1517810400</v>
      </c>
      <c r="N761" s="8">
        <f t="shared" si="47"/>
        <v>43166.25</v>
      </c>
      <c r="O761">
        <v>1520402400</v>
      </c>
      <c r="P761" t="b">
        <v>0</v>
      </c>
      <c r="Q761" t="b">
        <v>0</v>
      </c>
      <c r="R761" t="str" cm="1">
        <f t="array" ref="R761:S761">_xlfn.TEXTSPLIT(T761, "/")</f>
        <v>music</v>
      </c>
      <c r="S761" t="str">
        <v>electric music</v>
      </c>
      <c r="T761" t="s">
        <v>50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5"/>
        <v>34</v>
      </c>
      <c r="G762" t="s">
        <v>14</v>
      </c>
      <c r="H762">
        <f t="shared" si="44"/>
        <v>79.010000000000005</v>
      </c>
      <c r="I762">
        <v>210</v>
      </c>
      <c r="J762" t="s">
        <v>107</v>
      </c>
      <c r="K762" t="s">
        <v>108</v>
      </c>
      <c r="L762" s="7">
        <f t="shared" si="46"/>
        <v>43678.208333333328</v>
      </c>
      <c r="M762">
        <v>1564635600</v>
      </c>
      <c r="N762" s="8">
        <f t="shared" si="47"/>
        <v>43707.208333333328</v>
      </c>
      <c r="O762">
        <v>1567141200</v>
      </c>
      <c r="P762" t="b">
        <v>0</v>
      </c>
      <c r="Q762" t="b">
        <v>1</v>
      </c>
      <c r="R762" t="str" cm="1">
        <f t="array" ref="R762:S762">_xlfn.TEXTSPLIT(T762, "/")</f>
        <v>games</v>
      </c>
      <c r="S762" t="str">
        <v>video games</v>
      </c>
      <c r="T762" t="s">
        <v>89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5"/>
        <v>655</v>
      </c>
      <c r="G763" t="s">
        <v>20</v>
      </c>
      <c r="H763">
        <f t="shared" si="44"/>
        <v>86.87</v>
      </c>
      <c r="I763">
        <v>166</v>
      </c>
      <c r="J763" t="s">
        <v>21</v>
      </c>
      <c r="K763" t="s">
        <v>22</v>
      </c>
      <c r="L763" s="7">
        <f t="shared" si="46"/>
        <v>42938.208333333328</v>
      </c>
      <c r="M763">
        <v>1500699600</v>
      </c>
      <c r="N763" s="8">
        <f t="shared" si="47"/>
        <v>42943.208333333328</v>
      </c>
      <c r="O763">
        <v>1501131600</v>
      </c>
      <c r="P763" t="b">
        <v>0</v>
      </c>
      <c r="Q763" t="b">
        <v>0</v>
      </c>
      <c r="R763" t="str" cm="1">
        <f t="array" ref="R763:S763">_xlfn.TEXTSPLIT(T763, "/")</f>
        <v>music</v>
      </c>
      <c r="S763" t="str">
        <v>rock</v>
      </c>
      <c r="T763" t="s">
        <v>23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5"/>
        <v>177</v>
      </c>
      <c r="G764" t="s">
        <v>20</v>
      </c>
      <c r="H764">
        <f t="shared" si="44"/>
        <v>62.04</v>
      </c>
      <c r="I764">
        <v>100</v>
      </c>
      <c r="J764" t="s">
        <v>26</v>
      </c>
      <c r="K764" t="s">
        <v>27</v>
      </c>
      <c r="L764" s="7">
        <f t="shared" si="46"/>
        <v>41241.25</v>
      </c>
      <c r="M764">
        <v>1354082400</v>
      </c>
      <c r="N764" s="8">
        <f t="shared" si="47"/>
        <v>41252.25</v>
      </c>
      <c r="O764">
        <v>1355032800</v>
      </c>
      <c r="P764" t="b">
        <v>0</v>
      </c>
      <c r="Q764" t="b">
        <v>0</v>
      </c>
      <c r="R764" t="str" cm="1">
        <f t="array" ref="R764:S764">_xlfn.TEXTSPLIT(T764, "/")</f>
        <v>music</v>
      </c>
      <c r="S764" t="str">
        <v>jazz</v>
      </c>
      <c r="T764" t="s">
        <v>159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5"/>
        <v>113</v>
      </c>
      <c r="G765" t="s">
        <v>20</v>
      </c>
      <c r="H765">
        <f t="shared" si="44"/>
        <v>26.97</v>
      </c>
      <c r="I765">
        <v>235</v>
      </c>
      <c r="J765" t="s">
        <v>21</v>
      </c>
      <c r="K765" t="s">
        <v>22</v>
      </c>
      <c r="L765" s="7">
        <f t="shared" si="46"/>
        <v>41037.208333333336</v>
      </c>
      <c r="M765">
        <v>1336453200</v>
      </c>
      <c r="N765" s="8">
        <f t="shared" si="47"/>
        <v>41072.208333333336</v>
      </c>
      <c r="O765">
        <v>1339477200</v>
      </c>
      <c r="P765" t="b">
        <v>0</v>
      </c>
      <c r="Q765" t="b">
        <v>1</v>
      </c>
      <c r="R765" t="str" cm="1">
        <f t="array" ref="R765:S765">_xlfn.TEXTSPLIT(T765, "/")</f>
        <v>theater</v>
      </c>
      <c r="S765" t="str">
        <v>plays</v>
      </c>
      <c r="T765" t="s">
        <v>33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5"/>
        <v>728</v>
      </c>
      <c r="G766" t="s">
        <v>20</v>
      </c>
      <c r="H766">
        <f t="shared" si="44"/>
        <v>54.12</v>
      </c>
      <c r="I766">
        <v>148</v>
      </c>
      <c r="J766" t="s">
        <v>21</v>
      </c>
      <c r="K766" t="s">
        <v>22</v>
      </c>
      <c r="L766" s="7">
        <f t="shared" si="46"/>
        <v>40676.208333333336</v>
      </c>
      <c r="M766">
        <v>1305262800</v>
      </c>
      <c r="N766" s="8">
        <f t="shared" si="47"/>
        <v>40684.208333333336</v>
      </c>
      <c r="O766">
        <v>1305954000</v>
      </c>
      <c r="P766" t="b">
        <v>0</v>
      </c>
      <c r="Q766" t="b">
        <v>0</v>
      </c>
      <c r="R766" t="str" cm="1">
        <f t="array" ref="R766:S766">_xlfn.TEXTSPLIT(T766, "/")</f>
        <v>music</v>
      </c>
      <c r="S766" t="str">
        <v>rock</v>
      </c>
      <c r="T766" t="s">
        <v>23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5"/>
        <v>208</v>
      </c>
      <c r="G767" t="s">
        <v>20</v>
      </c>
      <c r="H767">
        <f t="shared" si="44"/>
        <v>41.04</v>
      </c>
      <c r="I767">
        <v>198</v>
      </c>
      <c r="J767" t="s">
        <v>21</v>
      </c>
      <c r="K767" t="s">
        <v>22</v>
      </c>
      <c r="L767" s="7">
        <f t="shared" si="46"/>
        <v>42840.208333333328</v>
      </c>
      <c r="M767">
        <v>1492232400</v>
      </c>
      <c r="N767" s="8">
        <f t="shared" si="47"/>
        <v>42865.208333333328</v>
      </c>
      <c r="O767">
        <v>1494392400</v>
      </c>
      <c r="P767" t="b">
        <v>1</v>
      </c>
      <c r="Q767" t="b">
        <v>1</v>
      </c>
      <c r="R767" t="str" cm="1">
        <f t="array" ref="R767:S767">_xlfn.TEXTSPLIT(T767, "/")</f>
        <v>music</v>
      </c>
      <c r="S767" t="str">
        <v>indie rock</v>
      </c>
      <c r="T767" t="s">
        <v>60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5"/>
        <v>31</v>
      </c>
      <c r="G768" t="s">
        <v>14</v>
      </c>
      <c r="H768">
        <f t="shared" si="44"/>
        <v>55.05</v>
      </c>
      <c r="I768">
        <v>248</v>
      </c>
      <c r="J768" t="s">
        <v>26</v>
      </c>
      <c r="K768" t="s">
        <v>27</v>
      </c>
      <c r="L768" s="7">
        <f t="shared" si="46"/>
        <v>43362.208333333328</v>
      </c>
      <c r="M768">
        <v>1537333200</v>
      </c>
      <c r="N768" s="8">
        <f t="shared" si="47"/>
        <v>43363.208333333328</v>
      </c>
      <c r="O768">
        <v>1537419600</v>
      </c>
      <c r="P768" t="b">
        <v>0</v>
      </c>
      <c r="Q768" t="b">
        <v>0</v>
      </c>
      <c r="R768" t="str" cm="1">
        <f t="array" ref="R768:S768">_xlfn.TEXTSPLIT(T768, "/")</f>
        <v>film &amp; video</v>
      </c>
      <c r="S768" t="str">
        <v>science fiction</v>
      </c>
      <c r="T768" t="s">
        <v>474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5"/>
        <v>57</v>
      </c>
      <c r="G769" t="s">
        <v>14</v>
      </c>
      <c r="H769">
        <f t="shared" si="44"/>
        <v>107.94</v>
      </c>
      <c r="I769">
        <v>513</v>
      </c>
      <c r="J769" t="s">
        <v>21</v>
      </c>
      <c r="K769" t="s">
        <v>22</v>
      </c>
      <c r="L769" s="7">
        <f t="shared" si="46"/>
        <v>42283.208333333328</v>
      </c>
      <c r="M769">
        <v>1444107600</v>
      </c>
      <c r="N769" s="8">
        <f t="shared" si="47"/>
        <v>42328.25</v>
      </c>
      <c r="O769">
        <v>1447999200</v>
      </c>
      <c r="P769" t="b">
        <v>0</v>
      </c>
      <c r="Q769" t="b">
        <v>0</v>
      </c>
      <c r="R769" t="str" cm="1">
        <f t="array" ref="R769:S769">_xlfn.TEXTSPLIT(T769, "/")</f>
        <v>publishing</v>
      </c>
      <c r="S769" t="str">
        <v>translations</v>
      </c>
      <c r="T769" t="s">
        <v>206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5"/>
        <v>231</v>
      </c>
      <c r="G770" t="s">
        <v>20</v>
      </c>
      <c r="H770">
        <f t="shared" ref="H770:H833" si="48">IFERROR(ROUND(E770/I770, 2), 0)</f>
        <v>73.92</v>
      </c>
      <c r="I770">
        <v>150</v>
      </c>
      <c r="J770" t="s">
        <v>21</v>
      </c>
      <c r="K770" t="s">
        <v>22</v>
      </c>
      <c r="L770" s="7">
        <f t="shared" si="46"/>
        <v>41619.25</v>
      </c>
      <c r="M770">
        <v>1386741600</v>
      </c>
      <c r="N770" s="8">
        <f t="shared" si="47"/>
        <v>41634.25</v>
      </c>
      <c r="O770">
        <v>1388037600</v>
      </c>
      <c r="P770" t="b">
        <v>0</v>
      </c>
      <c r="Q770" t="b">
        <v>0</v>
      </c>
      <c r="R770" t="str" cm="1">
        <f t="array" ref="R770:S770">_xlfn.TEXTSPLIT(T770, "/")</f>
        <v>theater</v>
      </c>
      <c r="S770" t="str">
        <v>plays</v>
      </c>
      <c r="T770" t="s">
        <v>33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49">ROUND((E771/D771)*100,0)</f>
        <v>87</v>
      </c>
      <c r="G771" t="s">
        <v>14</v>
      </c>
      <c r="H771">
        <f t="shared" si="48"/>
        <v>32</v>
      </c>
      <c r="I771">
        <v>3410</v>
      </c>
      <c r="J771" t="s">
        <v>21</v>
      </c>
      <c r="K771" t="s">
        <v>22</v>
      </c>
      <c r="L771" s="7">
        <f t="shared" ref="L771:L834" si="50">(((M771/60)/60)/24)+DATE(1970,1,1)</f>
        <v>41501.208333333336</v>
      </c>
      <c r="M771">
        <v>1376542800</v>
      </c>
      <c r="N771" s="8">
        <f t="shared" ref="N771:N834" si="51">(((O771/60)/60)/24)+DATE(1970,1,1)</f>
        <v>41527.208333333336</v>
      </c>
      <c r="O771">
        <v>1378789200</v>
      </c>
      <c r="P771" t="b">
        <v>0</v>
      </c>
      <c r="Q771" t="b">
        <v>0</v>
      </c>
      <c r="R771" t="str" cm="1">
        <f t="array" ref="R771:S771">_xlfn.TEXTSPLIT(T771, "/")</f>
        <v>games</v>
      </c>
      <c r="S771" t="str">
        <v>video games</v>
      </c>
      <c r="T771" t="s">
        <v>89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9"/>
        <v>271</v>
      </c>
      <c r="G772" t="s">
        <v>20</v>
      </c>
      <c r="H772">
        <f t="shared" si="48"/>
        <v>53.9</v>
      </c>
      <c r="I772">
        <v>216</v>
      </c>
      <c r="J772" t="s">
        <v>107</v>
      </c>
      <c r="K772" t="s">
        <v>108</v>
      </c>
      <c r="L772" s="7">
        <f t="shared" si="50"/>
        <v>41743.208333333336</v>
      </c>
      <c r="M772">
        <v>1397451600</v>
      </c>
      <c r="N772" s="8">
        <f t="shared" si="51"/>
        <v>41750.208333333336</v>
      </c>
      <c r="O772">
        <v>1398056400</v>
      </c>
      <c r="P772" t="b">
        <v>0</v>
      </c>
      <c r="Q772" t="b">
        <v>1</v>
      </c>
      <c r="R772" t="str" cm="1">
        <f t="array" ref="R772:S772">_xlfn.TEXTSPLIT(T772, "/")</f>
        <v>theater</v>
      </c>
      <c r="S772" t="str">
        <v>plays</v>
      </c>
      <c r="T772" t="s">
        <v>33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9"/>
        <v>49</v>
      </c>
      <c r="G773" t="s">
        <v>74</v>
      </c>
      <c r="H773">
        <f t="shared" si="48"/>
        <v>106.5</v>
      </c>
      <c r="I773">
        <v>26</v>
      </c>
      <c r="J773" t="s">
        <v>21</v>
      </c>
      <c r="K773" t="s">
        <v>22</v>
      </c>
      <c r="L773" s="7">
        <f t="shared" si="50"/>
        <v>43491.25</v>
      </c>
      <c r="M773">
        <v>1548482400</v>
      </c>
      <c r="N773" s="8">
        <f t="shared" si="51"/>
        <v>43518.25</v>
      </c>
      <c r="O773">
        <v>1550815200</v>
      </c>
      <c r="P773" t="b">
        <v>0</v>
      </c>
      <c r="Q773" t="b">
        <v>0</v>
      </c>
      <c r="R773" t="str" cm="1">
        <f t="array" ref="R773:S773">_xlfn.TEXTSPLIT(T773, "/")</f>
        <v>theater</v>
      </c>
      <c r="S773" t="str">
        <v>plays</v>
      </c>
      <c r="T773" t="s">
        <v>33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9"/>
        <v>113</v>
      </c>
      <c r="G774" t="s">
        <v>20</v>
      </c>
      <c r="H774">
        <f t="shared" si="48"/>
        <v>33</v>
      </c>
      <c r="I774">
        <v>5139</v>
      </c>
      <c r="J774" t="s">
        <v>21</v>
      </c>
      <c r="K774" t="s">
        <v>22</v>
      </c>
      <c r="L774" s="7">
        <f t="shared" si="50"/>
        <v>43505.25</v>
      </c>
      <c r="M774">
        <v>1549692000</v>
      </c>
      <c r="N774" s="8">
        <f t="shared" si="51"/>
        <v>43509.25</v>
      </c>
      <c r="O774">
        <v>1550037600</v>
      </c>
      <c r="P774" t="b">
        <v>0</v>
      </c>
      <c r="Q774" t="b">
        <v>0</v>
      </c>
      <c r="R774" t="str" cm="1">
        <f t="array" ref="R774:S774">_xlfn.TEXTSPLIT(T774, "/")</f>
        <v>music</v>
      </c>
      <c r="S774" t="str">
        <v>indie rock</v>
      </c>
      <c r="T774" t="s">
        <v>60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9"/>
        <v>191</v>
      </c>
      <c r="G775" t="s">
        <v>20</v>
      </c>
      <c r="H775">
        <f t="shared" si="48"/>
        <v>43</v>
      </c>
      <c r="I775">
        <v>2353</v>
      </c>
      <c r="J775" t="s">
        <v>21</v>
      </c>
      <c r="K775" t="s">
        <v>22</v>
      </c>
      <c r="L775" s="7">
        <f t="shared" si="50"/>
        <v>42838.208333333328</v>
      </c>
      <c r="M775">
        <v>1492059600</v>
      </c>
      <c r="N775" s="8">
        <f t="shared" si="51"/>
        <v>42848.208333333328</v>
      </c>
      <c r="O775">
        <v>1492923600</v>
      </c>
      <c r="P775" t="b">
        <v>0</v>
      </c>
      <c r="Q775" t="b">
        <v>0</v>
      </c>
      <c r="R775" t="str" cm="1">
        <f t="array" ref="R775:S775">_xlfn.TEXTSPLIT(T775, "/")</f>
        <v>theater</v>
      </c>
      <c r="S775" t="str">
        <v>plays</v>
      </c>
      <c r="T775" t="s">
        <v>33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9"/>
        <v>136</v>
      </c>
      <c r="G776" t="s">
        <v>20</v>
      </c>
      <c r="H776">
        <f t="shared" si="48"/>
        <v>86.86</v>
      </c>
      <c r="I776">
        <v>78</v>
      </c>
      <c r="J776" t="s">
        <v>107</v>
      </c>
      <c r="K776" t="s">
        <v>108</v>
      </c>
      <c r="L776" s="7">
        <f t="shared" si="50"/>
        <v>42513.208333333328</v>
      </c>
      <c r="M776">
        <v>1463979600</v>
      </c>
      <c r="N776" s="8">
        <f t="shared" si="51"/>
        <v>42554.208333333328</v>
      </c>
      <c r="O776">
        <v>1467522000</v>
      </c>
      <c r="P776" t="b">
        <v>0</v>
      </c>
      <c r="Q776" t="b">
        <v>0</v>
      </c>
      <c r="R776" t="str" cm="1">
        <f t="array" ref="R776:S776">_xlfn.TEXTSPLIT(T776, "/")</f>
        <v>technology</v>
      </c>
      <c r="S776" t="str">
        <v>web</v>
      </c>
      <c r="T776" t="s">
        <v>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9"/>
        <v>10</v>
      </c>
      <c r="G777" t="s">
        <v>14</v>
      </c>
      <c r="H777">
        <f t="shared" si="48"/>
        <v>96.8</v>
      </c>
      <c r="I777">
        <v>10</v>
      </c>
      <c r="J777" t="s">
        <v>21</v>
      </c>
      <c r="K777" t="s">
        <v>22</v>
      </c>
      <c r="L777" s="7">
        <f t="shared" si="50"/>
        <v>41949.25</v>
      </c>
      <c r="M777">
        <v>1415253600</v>
      </c>
      <c r="N777" s="8">
        <f t="shared" si="51"/>
        <v>41959.25</v>
      </c>
      <c r="O777">
        <v>1416117600</v>
      </c>
      <c r="P777" t="b">
        <v>0</v>
      </c>
      <c r="Q777" t="b">
        <v>0</v>
      </c>
      <c r="R777" t="str" cm="1">
        <f t="array" ref="R777:S777">_xlfn.TEXTSPLIT(T777, "/")</f>
        <v>music</v>
      </c>
      <c r="S777" t="str">
        <v>rock</v>
      </c>
      <c r="T777" t="s">
        <v>23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9"/>
        <v>66</v>
      </c>
      <c r="G778" t="s">
        <v>14</v>
      </c>
      <c r="H778">
        <f t="shared" si="48"/>
        <v>33</v>
      </c>
      <c r="I778">
        <v>2201</v>
      </c>
      <c r="J778" t="s">
        <v>21</v>
      </c>
      <c r="K778" t="s">
        <v>22</v>
      </c>
      <c r="L778" s="7">
        <f t="shared" si="50"/>
        <v>43650.208333333328</v>
      </c>
      <c r="M778">
        <v>1562216400</v>
      </c>
      <c r="N778" s="8">
        <f t="shared" si="51"/>
        <v>43668.208333333328</v>
      </c>
      <c r="O778">
        <v>1563771600</v>
      </c>
      <c r="P778" t="b">
        <v>0</v>
      </c>
      <c r="Q778" t="b">
        <v>0</v>
      </c>
      <c r="R778" t="str" cm="1">
        <f t="array" ref="R778:S778">_xlfn.TEXTSPLIT(T778, "/")</f>
        <v>theater</v>
      </c>
      <c r="S778" t="str">
        <v>plays</v>
      </c>
      <c r="T778" t="s">
        <v>33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9"/>
        <v>49</v>
      </c>
      <c r="G779" t="s">
        <v>14</v>
      </c>
      <c r="H779">
        <f t="shared" si="48"/>
        <v>68.03</v>
      </c>
      <c r="I779">
        <v>676</v>
      </c>
      <c r="J779" t="s">
        <v>21</v>
      </c>
      <c r="K779" t="s">
        <v>22</v>
      </c>
      <c r="L779" s="7">
        <f t="shared" si="50"/>
        <v>40809.208333333336</v>
      </c>
      <c r="M779">
        <v>1316754000</v>
      </c>
      <c r="N779" s="8">
        <f t="shared" si="51"/>
        <v>40838.208333333336</v>
      </c>
      <c r="O779">
        <v>1319259600</v>
      </c>
      <c r="P779" t="b">
        <v>0</v>
      </c>
      <c r="Q779" t="b">
        <v>0</v>
      </c>
      <c r="R779" t="str" cm="1">
        <f t="array" ref="R779:S779">_xlfn.TEXTSPLIT(T779, "/")</f>
        <v>theater</v>
      </c>
      <c r="S779" t="str">
        <v>plays</v>
      </c>
      <c r="T779" t="s">
        <v>33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9"/>
        <v>788</v>
      </c>
      <c r="G780" t="s">
        <v>20</v>
      </c>
      <c r="H780">
        <f t="shared" si="48"/>
        <v>58.87</v>
      </c>
      <c r="I780">
        <v>174</v>
      </c>
      <c r="J780" t="s">
        <v>98</v>
      </c>
      <c r="K780" t="s">
        <v>99</v>
      </c>
      <c r="L780" s="7">
        <f t="shared" si="50"/>
        <v>40768.208333333336</v>
      </c>
      <c r="M780">
        <v>1313211600</v>
      </c>
      <c r="N780" s="8">
        <f t="shared" si="51"/>
        <v>40773.208333333336</v>
      </c>
      <c r="O780">
        <v>1313643600</v>
      </c>
      <c r="P780" t="b">
        <v>0</v>
      </c>
      <c r="Q780" t="b">
        <v>0</v>
      </c>
      <c r="R780" t="str" cm="1">
        <f t="array" ref="R780:S780">_xlfn.TEXTSPLIT(T780, "/")</f>
        <v>film &amp; video</v>
      </c>
      <c r="S780" t="str">
        <v>animation</v>
      </c>
      <c r="T780" t="s">
        <v>71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9"/>
        <v>80</v>
      </c>
      <c r="G781" t="s">
        <v>14</v>
      </c>
      <c r="H781">
        <f t="shared" si="48"/>
        <v>105.05</v>
      </c>
      <c r="I781">
        <v>831</v>
      </c>
      <c r="J781" t="s">
        <v>21</v>
      </c>
      <c r="K781" t="s">
        <v>22</v>
      </c>
      <c r="L781" s="7">
        <f t="shared" si="50"/>
        <v>42230.208333333328</v>
      </c>
      <c r="M781">
        <v>1439528400</v>
      </c>
      <c r="N781" s="8">
        <f t="shared" si="51"/>
        <v>42239.208333333328</v>
      </c>
      <c r="O781">
        <v>1440306000</v>
      </c>
      <c r="P781" t="b">
        <v>0</v>
      </c>
      <c r="Q781" t="b">
        <v>1</v>
      </c>
      <c r="R781" t="str" cm="1">
        <f t="array" ref="R781:S781">_xlfn.TEXTSPLIT(T781, "/")</f>
        <v>theater</v>
      </c>
      <c r="S781" t="str">
        <v>plays</v>
      </c>
      <c r="T781" t="s">
        <v>33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9"/>
        <v>106</v>
      </c>
      <c r="G782" t="s">
        <v>20</v>
      </c>
      <c r="H782">
        <f t="shared" si="48"/>
        <v>33.049999999999997</v>
      </c>
      <c r="I782">
        <v>164</v>
      </c>
      <c r="J782" t="s">
        <v>21</v>
      </c>
      <c r="K782" t="s">
        <v>22</v>
      </c>
      <c r="L782" s="7">
        <f t="shared" si="50"/>
        <v>42573.208333333328</v>
      </c>
      <c r="M782">
        <v>1469163600</v>
      </c>
      <c r="N782" s="8">
        <f t="shared" si="51"/>
        <v>42592.208333333328</v>
      </c>
      <c r="O782">
        <v>1470805200</v>
      </c>
      <c r="P782" t="b">
        <v>0</v>
      </c>
      <c r="Q782" t="b">
        <v>1</v>
      </c>
      <c r="R782" t="str" cm="1">
        <f t="array" ref="R782:S782">_xlfn.TEXTSPLIT(T782, "/")</f>
        <v>film &amp; video</v>
      </c>
      <c r="S782" t="str">
        <v>drama</v>
      </c>
      <c r="T782" t="s">
        <v>53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9"/>
        <v>51</v>
      </c>
      <c r="G783" t="s">
        <v>74</v>
      </c>
      <c r="H783">
        <f t="shared" si="48"/>
        <v>78.819999999999993</v>
      </c>
      <c r="I783">
        <v>56</v>
      </c>
      <c r="J783" t="s">
        <v>98</v>
      </c>
      <c r="K783" t="s">
        <v>99</v>
      </c>
      <c r="L783" s="7">
        <f t="shared" si="50"/>
        <v>40482.208333333336</v>
      </c>
      <c r="M783">
        <v>1288501200</v>
      </c>
      <c r="N783" s="8">
        <f t="shared" si="51"/>
        <v>40533.25</v>
      </c>
      <c r="O783">
        <v>1292911200</v>
      </c>
      <c r="P783" t="b">
        <v>0</v>
      </c>
      <c r="Q783" t="b">
        <v>0</v>
      </c>
      <c r="R783" t="str" cm="1">
        <f t="array" ref="R783:S783">_xlfn.TEXTSPLIT(T783, "/")</f>
        <v>theater</v>
      </c>
      <c r="S783" t="str">
        <v>plays</v>
      </c>
      <c r="T783" t="s">
        <v>33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9"/>
        <v>215</v>
      </c>
      <c r="G784" t="s">
        <v>20</v>
      </c>
      <c r="H784">
        <f t="shared" si="48"/>
        <v>68.2</v>
      </c>
      <c r="I784">
        <v>161</v>
      </c>
      <c r="J784" t="s">
        <v>21</v>
      </c>
      <c r="K784" t="s">
        <v>22</v>
      </c>
      <c r="L784" s="7">
        <f t="shared" si="50"/>
        <v>40603.25</v>
      </c>
      <c r="M784">
        <v>1298959200</v>
      </c>
      <c r="N784" s="8">
        <f t="shared" si="51"/>
        <v>40631.208333333336</v>
      </c>
      <c r="O784">
        <v>1301374800</v>
      </c>
      <c r="P784" t="b">
        <v>0</v>
      </c>
      <c r="Q784" t="b">
        <v>1</v>
      </c>
      <c r="R784" t="str" cm="1">
        <f t="array" ref="R784:S784">_xlfn.TEXTSPLIT(T784, "/")</f>
        <v>film &amp; video</v>
      </c>
      <c r="S784" t="str">
        <v>animation</v>
      </c>
      <c r="T784" t="s">
        <v>71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9"/>
        <v>141</v>
      </c>
      <c r="G785" t="s">
        <v>20</v>
      </c>
      <c r="H785">
        <f t="shared" si="48"/>
        <v>75.73</v>
      </c>
      <c r="I785">
        <v>138</v>
      </c>
      <c r="J785" t="s">
        <v>21</v>
      </c>
      <c r="K785" t="s">
        <v>22</v>
      </c>
      <c r="L785" s="7">
        <f t="shared" si="50"/>
        <v>41625.25</v>
      </c>
      <c r="M785">
        <v>1387260000</v>
      </c>
      <c r="N785" s="8">
        <f t="shared" si="51"/>
        <v>41632.25</v>
      </c>
      <c r="O785">
        <v>1387864800</v>
      </c>
      <c r="P785" t="b">
        <v>0</v>
      </c>
      <c r="Q785" t="b">
        <v>0</v>
      </c>
      <c r="R785" t="str" cm="1">
        <f t="array" ref="R785:S785">_xlfn.TEXTSPLIT(T785, "/")</f>
        <v>music</v>
      </c>
      <c r="S785" t="str">
        <v>rock</v>
      </c>
      <c r="T785" t="s">
        <v>23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9"/>
        <v>115</v>
      </c>
      <c r="G786" t="s">
        <v>20</v>
      </c>
      <c r="H786">
        <f t="shared" si="48"/>
        <v>31</v>
      </c>
      <c r="I786">
        <v>3308</v>
      </c>
      <c r="J786" t="s">
        <v>21</v>
      </c>
      <c r="K786" t="s">
        <v>22</v>
      </c>
      <c r="L786" s="7">
        <f t="shared" si="50"/>
        <v>42435.25</v>
      </c>
      <c r="M786">
        <v>1457244000</v>
      </c>
      <c r="N786" s="8">
        <f t="shared" si="51"/>
        <v>42446.208333333328</v>
      </c>
      <c r="O786">
        <v>1458190800</v>
      </c>
      <c r="P786" t="b">
        <v>0</v>
      </c>
      <c r="Q786" t="b">
        <v>0</v>
      </c>
      <c r="R786" t="str" cm="1">
        <f t="array" ref="R786:S786">_xlfn.TEXTSPLIT(T786, "/")</f>
        <v>technology</v>
      </c>
      <c r="S786" t="str">
        <v>web</v>
      </c>
      <c r="T786" t="s">
        <v>28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9"/>
        <v>193</v>
      </c>
      <c r="G787" t="s">
        <v>20</v>
      </c>
      <c r="H787">
        <f t="shared" si="48"/>
        <v>101.88</v>
      </c>
      <c r="I787">
        <v>127</v>
      </c>
      <c r="J787" t="s">
        <v>26</v>
      </c>
      <c r="K787" t="s">
        <v>27</v>
      </c>
      <c r="L787" s="7">
        <f t="shared" si="50"/>
        <v>43582.208333333328</v>
      </c>
      <c r="M787">
        <v>1556341200</v>
      </c>
      <c r="N787" s="8">
        <f t="shared" si="51"/>
        <v>43616.208333333328</v>
      </c>
      <c r="O787">
        <v>1559278800</v>
      </c>
      <c r="P787" t="b">
        <v>0</v>
      </c>
      <c r="Q787" t="b">
        <v>1</v>
      </c>
      <c r="R787" t="str" cm="1">
        <f t="array" ref="R787:S787">_xlfn.TEXTSPLIT(T787, "/")</f>
        <v>film &amp; video</v>
      </c>
      <c r="S787" t="str">
        <v>animation</v>
      </c>
      <c r="T787" t="s">
        <v>71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9"/>
        <v>730</v>
      </c>
      <c r="G788" t="s">
        <v>20</v>
      </c>
      <c r="H788">
        <f t="shared" si="48"/>
        <v>52.88</v>
      </c>
      <c r="I788">
        <v>207</v>
      </c>
      <c r="J788" t="s">
        <v>107</v>
      </c>
      <c r="K788" t="s">
        <v>108</v>
      </c>
      <c r="L788" s="7">
        <f t="shared" si="50"/>
        <v>43186.208333333328</v>
      </c>
      <c r="M788">
        <v>1522126800</v>
      </c>
      <c r="N788" s="8">
        <f t="shared" si="51"/>
        <v>43193.208333333328</v>
      </c>
      <c r="O788">
        <v>1522731600</v>
      </c>
      <c r="P788" t="b">
        <v>0</v>
      </c>
      <c r="Q788" t="b">
        <v>1</v>
      </c>
      <c r="R788" t="str" cm="1">
        <f t="array" ref="R788:S788">_xlfn.TEXTSPLIT(T788, "/")</f>
        <v>music</v>
      </c>
      <c r="S788" t="str">
        <v>jazz</v>
      </c>
      <c r="T788" t="s">
        <v>159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9"/>
        <v>100</v>
      </c>
      <c r="G789" t="s">
        <v>14</v>
      </c>
      <c r="H789">
        <f t="shared" si="48"/>
        <v>71.010000000000005</v>
      </c>
      <c r="I789">
        <v>859</v>
      </c>
      <c r="J789" t="s">
        <v>15</v>
      </c>
      <c r="K789" t="s">
        <v>16</v>
      </c>
      <c r="L789" s="7">
        <f t="shared" si="50"/>
        <v>40684.208333333336</v>
      </c>
      <c r="M789">
        <v>1305954000</v>
      </c>
      <c r="N789" s="8">
        <f t="shared" si="51"/>
        <v>40693.208333333336</v>
      </c>
      <c r="O789">
        <v>1306731600</v>
      </c>
      <c r="P789" t="b">
        <v>0</v>
      </c>
      <c r="Q789" t="b">
        <v>0</v>
      </c>
      <c r="R789" t="str" cm="1">
        <f t="array" ref="R789:S789">_xlfn.TEXTSPLIT(T789, "/")</f>
        <v>music</v>
      </c>
      <c r="S789" t="str">
        <v>rock</v>
      </c>
      <c r="T789" t="s">
        <v>23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9"/>
        <v>88</v>
      </c>
      <c r="G790" t="s">
        <v>47</v>
      </c>
      <c r="H790">
        <f t="shared" si="48"/>
        <v>102.39</v>
      </c>
      <c r="I790">
        <v>31</v>
      </c>
      <c r="J790" t="s">
        <v>21</v>
      </c>
      <c r="K790" t="s">
        <v>22</v>
      </c>
      <c r="L790" s="7">
        <f t="shared" si="50"/>
        <v>41202.208333333336</v>
      </c>
      <c r="M790">
        <v>1350709200</v>
      </c>
      <c r="N790" s="8">
        <f t="shared" si="51"/>
        <v>41223.25</v>
      </c>
      <c r="O790">
        <v>1352527200</v>
      </c>
      <c r="P790" t="b">
        <v>0</v>
      </c>
      <c r="Q790" t="b">
        <v>0</v>
      </c>
      <c r="R790" t="str" cm="1">
        <f t="array" ref="R790:S790">_xlfn.TEXTSPLIT(T790, "/")</f>
        <v>film &amp; video</v>
      </c>
      <c r="S790" t="str">
        <v>animation</v>
      </c>
      <c r="T790" t="s">
        <v>71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9"/>
        <v>37</v>
      </c>
      <c r="G791" t="s">
        <v>14</v>
      </c>
      <c r="H791">
        <f t="shared" si="48"/>
        <v>74.47</v>
      </c>
      <c r="I791">
        <v>45</v>
      </c>
      <c r="J791" t="s">
        <v>21</v>
      </c>
      <c r="K791" t="s">
        <v>22</v>
      </c>
      <c r="L791" s="7">
        <f t="shared" si="50"/>
        <v>41786.208333333336</v>
      </c>
      <c r="M791">
        <v>1401166800</v>
      </c>
      <c r="N791" s="8">
        <f t="shared" si="51"/>
        <v>41823.208333333336</v>
      </c>
      <c r="O791">
        <v>1404363600</v>
      </c>
      <c r="P791" t="b">
        <v>0</v>
      </c>
      <c r="Q791" t="b">
        <v>0</v>
      </c>
      <c r="R791" t="str" cm="1">
        <f t="array" ref="R791:S791">_xlfn.TEXTSPLIT(T791, "/")</f>
        <v>theater</v>
      </c>
      <c r="S791" t="str">
        <v>plays</v>
      </c>
      <c r="T791" t="s">
        <v>33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9"/>
        <v>31</v>
      </c>
      <c r="G792" t="s">
        <v>74</v>
      </c>
      <c r="H792">
        <f t="shared" si="48"/>
        <v>51.01</v>
      </c>
      <c r="I792">
        <v>1113</v>
      </c>
      <c r="J792" t="s">
        <v>21</v>
      </c>
      <c r="K792" t="s">
        <v>22</v>
      </c>
      <c r="L792" s="7">
        <f t="shared" si="50"/>
        <v>40223.25</v>
      </c>
      <c r="M792">
        <v>1266127200</v>
      </c>
      <c r="N792" s="8">
        <f t="shared" si="51"/>
        <v>40229.25</v>
      </c>
      <c r="O792">
        <v>1266645600</v>
      </c>
      <c r="P792" t="b">
        <v>0</v>
      </c>
      <c r="Q792" t="b">
        <v>0</v>
      </c>
      <c r="R792" t="str" cm="1">
        <f t="array" ref="R792:S792">_xlfn.TEXTSPLIT(T792, "/")</f>
        <v>theater</v>
      </c>
      <c r="S792" t="str">
        <v>plays</v>
      </c>
      <c r="T792" t="s">
        <v>33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9"/>
        <v>26</v>
      </c>
      <c r="G793" t="s">
        <v>14</v>
      </c>
      <c r="H793">
        <f t="shared" si="48"/>
        <v>90</v>
      </c>
      <c r="I793">
        <v>6</v>
      </c>
      <c r="J793" t="s">
        <v>21</v>
      </c>
      <c r="K793" t="s">
        <v>22</v>
      </c>
      <c r="L793" s="7">
        <f t="shared" si="50"/>
        <v>42715.25</v>
      </c>
      <c r="M793">
        <v>1481436000</v>
      </c>
      <c r="N793" s="8">
        <f t="shared" si="51"/>
        <v>42731.25</v>
      </c>
      <c r="O793">
        <v>1482818400</v>
      </c>
      <c r="P793" t="b">
        <v>0</v>
      </c>
      <c r="Q793" t="b">
        <v>0</v>
      </c>
      <c r="R793" t="str" cm="1">
        <f t="array" ref="R793:S793">_xlfn.TEXTSPLIT(T793, "/")</f>
        <v>food</v>
      </c>
      <c r="S793" t="str">
        <v>food trucks</v>
      </c>
      <c r="T793" t="s">
        <v>17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9"/>
        <v>34</v>
      </c>
      <c r="G794" t="s">
        <v>14</v>
      </c>
      <c r="H794">
        <f t="shared" si="48"/>
        <v>97.14</v>
      </c>
      <c r="I794">
        <v>7</v>
      </c>
      <c r="J794" t="s">
        <v>21</v>
      </c>
      <c r="K794" t="s">
        <v>22</v>
      </c>
      <c r="L794" s="7">
        <f t="shared" si="50"/>
        <v>41451.208333333336</v>
      </c>
      <c r="M794">
        <v>1372222800</v>
      </c>
      <c r="N794" s="8">
        <f t="shared" si="51"/>
        <v>41479.208333333336</v>
      </c>
      <c r="O794">
        <v>1374642000</v>
      </c>
      <c r="P794" t="b">
        <v>0</v>
      </c>
      <c r="Q794" t="b">
        <v>1</v>
      </c>
      <c r="R794" t="str" cm="1">
        <f t="array" ref="R794:S794">_xlfn.TEXTSPLIT(T794, "/")</f>
        <v>theater</v>
      </c>
      <c r="S794" t="str">
        <v>plays</v>
      </c>
      <c r="T794" t="s">
        <v>33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9"/>
        <v>1186</v>
      </c>
      <c r="G795" t="s">
        <v>20</v>
      </c>
      <c r="H795">
        <f t="shared" si="48"/>
        <v>72.069999999999993</v>
      </c>
      <c r="I795">
        <v>181</v>
      </c>
      <c r="J795" t="s">
        <v>98</v>
      </c>
      <c r="K795" t="s">
        <v>99</v>
      </c>
      <c r="L795" s="7">
        <f t="shared" si="50"/>
        <v>41450.208333333336</v>
      </c>
      <c r="M795">
        <v>1372136400</v>
      </c>
      <c r="N795" s="8">
        <f t="shared" si="51"/>
        <v>41454.208333333336</v>
      </c>
      <c r="O795">
        <v>1372482000</v>
      </c>
      <c r="P795" t="b">
        <v>0</v>
      </c>
      <c r="Q795" t="b">
        <v>0</v>
      </c>
      <c r="R795" t="str" cm="1">
        <f t="array" ref="R795:S795">_xlfn.TEXTSPLIT(T795, "/")</f>
        <v>publishing</v>
      </c>
      <c r="S795" t="str">
        <v>nonfiction</v>
      </c>
      <c r="T795" t="s">
        <v>68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9"/>
        <v>125</v>
      </c>
      <c r="G796" t="s">
        <v>20</v>
      </c>
      <c r="H796">
        <f t="shared" si="48"/>
        <v>75.239999999999995</v>
      </c>
      <c r="I796">
        <v>110</v>
      </c>
      <c r="J796" t="s">
        <v>21</v>
      </c>
      <c r="K796" t="s">
        <v>22</v>
      </c>
      <c r="L796" s="7">
        <f t="shared" si="50"/>
        <v>43091.25</v>
      </c>
      <c r="M796">
        <v>1513922400</v>
      </c>
      <c r="N796" s="8">
        <f t="shared" si="51"/>
        <v>43103.25</v>
      </c>
      <c r="O796">
        <v>1514959200</v>
      </c>
      <c r="P796" t="b">
        <v>0</v>
      </c>
      <c r="Q796" t="b">
        <v>0</v>
      </c>
      <c r="R796" t="str" cm="1">
        <f t="array" ref="R796:S796">_xlfn.TEXTSPLIT(T796, "/")</f>
        <v>music</v>
      </c>
      <c r="S796" t="str">
        <v>rock</v>
      </c>
      <c r="T796" t="s">
        <v>23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9"/>
        <v>14</v>
      </c>
      <c r="G797" t="s">
        <v>14</v>
      </c>
      <c r="H797">
        <f t="shared" si="48"/>
        <v>32.97</v>
      </c>
      <c r="I797">
        <v>31</v>
      </c>
      <c r="J797" t="s">
        <v>21</v>
      </c>
      <c r="K797" t="s">
        <v>22</v>
      </c>
      <c r="L797" s="7">
        <f t="shared" si="50"/>
        <v>42675.208333333328</v>
      </c>
      <c r="M797">
        <v>1477976400</v>
      </c>
      <c r="N797" s="8">
        <f t="shared" si="51"/>
        <v>42678.208333333328</v>
      </c>
      <c r="O797">
        <v>1478235600</v>
      </c>
      <c r="P797" t="b">
        <v>0</v>
      </c>
      <c r="Q797" t="b">
        <v>0</v>
      </c>
      <c r="R797" t="str" cm="1">
        <f t="array" ref="R797:S797">_xlfn.TEXTSPLIT(T797, "/")</f>
        <v>film &amp; video</v>
      </c>
      <c r="S797" t="str">
        <v>drama</v>
      </c>
      <c r="T797" t="s">
        <v>53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9"/>
        <v>55</v>
      </c>
      <c r="G798" t="s">
        <v>14</v>
      </c>
      <c r="H798">
        <f t="shared" si="48"/>
        <v>54.81</v>
      </c>
      <c r="I798">
        <v>78</v>
      </c>
      <c r="J798" t="s">
        <v>21</v>
      </c>
      <c r="K798" t="s">
        <v>22</v>
      </c>
      <c r="L798" s="7">
        <f t="shared" si="50"/>
        <v>41859.208333333336</v>
      </c>
      <c r="M798">
        <v>1407474000</v>
      </c>
      <c r="N798" s="8">
        <f t="shared" si="51"/>
        <v>41866.208333333336</v>
      </c>
      <c r="O798">
        <v>1408078800</v>
      </c>
      <c r="P798" t="b">
        <v>0</v>
      </c>
      <c r="Q798" t="b">
        <v>1</v>
      </c>
      <c r="R798" t="str" cm="1">
        <f t="array" ref="R798:S798">_xlfn.TEXTSPLIT(T798, "/")</f>
        <v>games</v>
      </c>
      <c r="S798" t="str">
        <v>mobile games</v>
      </c>
      <c r="T798" t="s">
        <v>292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9"/>
        <v>110</v>
      </c>
      <c r="G799" t="s">
        <v>20</v>
      </c>
      <c r="H799">
        <f t="shared" si="48"/>
        <v>45.04</v>
      </c>
      <c r="I799">
        <v>185</v>
      </c>
      <c r="J799" t="s">
        <v>21</v>
      </c>
      <c r="K799" t="s">
        <v>22</v>
      </c>
      <c r="L799" s="7">
        <f t="shared" si="50"/>
        <v>43464.25</v>
      </c>
      <c r="M799">
        <v>1546149600</v>
      </c>
      <c r="N799" s="8">
        <f t="shared" si="51"/>
        <v>43487.25</v>
      </c>
      <c r="O799">
        <v>1548136800</v>
      </c>
      <c r="P799" t="b">
        <v>0</v>
      </c>
      <c r="Q799" t="b">
        <v>0</v>
      </c>
      <c r="R799" t="str" cm="1">
        <f t="array" ref="R799:S799">_xlfn.TEXTSPLIT(T799, "/")</f>
        <v>technology</v>
      </c>
      <c r="S799" t="str">
        <v>web</v>
      </c>
      <c r="T799" t="s">
        <v>28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9"/>
        <v>188</v>
      </c>
      <c r="G800" t="s">
        <v>20</v>
      </c>
      <c r="H800">
        <f t="shared" si="48"/>
        <v>52.96</v>
      </c>
      <c r="I800">
        <v>121</v>
      </c>
      <c r="J800" t="s">
        <v>21</v>
      </c>
      <c r="K800" t="s">
        <v>22</v>
      </c>
      <c r="L800" s="7">
        <f t="shared" si="50"/>
        <v>41060.208333333336</v>
      </c>
      <c r="M800">
        <v>1338440400</v>
      </c>
      <c r="N800" s="8">
        <f t="shared" si="51"/>
        <v>41088.208333333336</v>
      </c>
      <c r="O800">
        <v>1340859600</v>
      </c>
      <c r="P800" t="b">
        <v>0</v>
      </c>
      <c r="Q800" t="b">
        <v>1</v>
      </c>
      <c r="R800" t="str" cm="1">
        <f t="array" ref="R800:S800">_xlfn.TEXTSPLIT(T800, "/")</f>
        <v>theater</v>
      </c>
      <c r="S800" t="str">
        <v>plays</v>
      </c>
      <c r="T800" t="s">
        <v>33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9"/>
        <v>87</v>
      </c>
      <c r="G801" t="s">
        <v>14</v>
      </c>
      <c r="H801">
        <f t="shared" si="48"/>
        <v>60.02</v>
      </c>
      <c r="I801">
        <v>1225</v>
      </c>
      <c r="J801" t="s">
        <v>40</v>
      </c>
      <c r="K801" t="s">
        <v>41</v>
      </c>
      <c r="L801" s="7">
        <f t="shared" si="50"/>
        <v>42399.25</v>
      </c>
      <c r="M801">
        <v>1454133600</v>
      </c>
      <c r="N801" s="8">
        <f t="shared" si="51"/>
        <v>42403.25</v>
      </c>
      <c r="O801">
        <v>1454479200</v>
      </c>
      <c r="P801" t="b">
        <v>0</v>
      </c>
      <c r="Q801" t="b">
        <v>0</v>
      </c>
      <c r="R801" t="str" cm="1">
        <f t="array" ref="R801:S801">_xlfn.TEXTSPLIT(T801, "/")</f>
        <v>theater</v>
      </c>
      <c r="S801" t="str">
        <v>plays</v>
      </c>
      <c r="T801" t="s">
        <v>33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9"/>
        <v>1</v>
      </c>
      <c r="G802" t="s">
        <v>14</v>
      </c>
      <c r="H802">
        <f t="shared" si="48"/>
        <v>1</v>
      </c>
      <c r="I802">
        <v>1</v>
      </c>
      <c r="J802" t="s">
        <v>98</v>
      </c>
      <c r="K802" t="s">
        <v>99</v>
      </c>
      <c r="L802" s="7">
        <f t="shared" si="50"/>
        <v>42167.208333333328</v>
      </c>
      <c r="M802">
        <v>1434085200</v>
      </c>
      <c r="N802" s="8">
        <f t="shared" si="51"/>
        <v>42171.208333333328</v>
      </c>
      <c r="O802">
        <v>1434430800</v>
      </c>
      <c r="P802" t="b">
        <v>0</v>
      </c>
      <c r="Q802" t="b">
        <v>0</v>
      </c>
      <c r="R802" t="str" cm="1">
        <f t="array" ref="R802:S802">_xlfn.TEXTSPLIT(T802, "/")</f>
        <v>music</v>
      </c>
      <c r="S802" t="str">
        <v>rock</v>
      </c>
      <c r="T802" t="s">
        <v>23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9"/>
        <v>203</v>
      </c>
      <c r="G803" t="s">
        <v>20</v>
      </c>
      <c r="H803">
        <f t="shared" si="48"/>
        <v>44.03</v>
      </c>
      <c r="I803">
        <v>106</v>
      </c>
      <c r="J803" t="s">
        <v>21</v>
      </c>
      <c r="K803" t="s">
        <v>22</v>
      </c>
      <c r="L803" s="7">
        <f t="shared" si="50"/>
        <v>43830.25</v>
      </c>
      <c r="M803">
        <v>1577772000</v>
      </c>
      <c r="N803" s="8">
        <f t="shared" si="51"/>
        <v>43852.25</v>
      </c>
      <c r="O803">
        <v>1579672800</v>
      </c>
      <c r="P803" t="b">
        <v>0</v>
      </c>
      <c r="Q803" t="b">
        <v>1</v>
      </c>
      <c r="R803" t="str" cm="1">
        <f t="array" ref="R803:S803">_xlfn.TEXTSPLIT(T803, "/")</f>
        <v>photography</v>
      </c>
      <c r="S803" t="str">
        <v>photography books</v>
      </c>
      <c r="T803" t="s">
        <v>122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9"/>
        <v>197</v>
      </c>
      <c r="G804" t="s">
        <v>20</v>
      </c>
      <c r="H804">
        <f t="shared" si="48"/>
        <v>86.03</v>
      </c>
      <c r="I804">
        <v>142</v>
      </c>
      <c r="J804" t="s">
        <v>21</v>
      </c>
      <c r="K804" t="s">
        <v>22</v>
      </c>
      <c r="L804" s="7">
        <f t="shared" si="50"/>
        <v>43650.208333333328</v>
      </c>
      <c r="M804">
        <v>1562216400</v>
      </c>
      <c r="N804" s="8">
        <f t="shared" si="51"/>
        <v>43652.208333333328</v>
      </c>
      <c r="O804">
        <v>1562389200</v>
      </c>
      <c r="P804" t="b">
        <v>0</v>
      </c>
      <c r="Q804" t="b">
        <v>0</v>
      </c>
      <c r="R804" t="str" cm="1">
        <f t="array" ref="R804:S804">_xlfn.TEXTSPLIT(T804, "/")</f>
        <v>photography</v>
      </c>
      <c r="S804" t="str">
        <v>photography books</v>
      </c>
      <c r="T804" t="s">
        <v>122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9"/>
        <v>107</v>
      </c>
      <c r="G805" t="s">
        <v>20</v>
      </c>
      <c r="H805">
        <f t="shared" si="48"/>
        <v>28.01</v>
      </c>
      <c r="I805">
        <v>233</v>
      </c>
      <c r="J805" t="s">
        <v>21</v>
      </c>
      <c r="K805" t="s">
        <v>22</v>
      </c>
      <c r="L805" s="7">
        <f t="shared" si="50"/>
        <v>43492.25</v>
      </c>
      <c r="M805">
        <v>1548568800</v>
      </c>
      <c r="N805" s="8">
        <f t="shared" si="51"/>
        <v>43526.25</v>
      </c>
      <c r="O805">
        <v>1551506400</v>
      </c>
      <c r="P805" t="b">
        <v>0</v>
      </c>
      <c r="Q805" t="b">
        <v>0</v>
      </c>
      <c r="R805" t="str" cm="1">
        <f t="array" ref="R805:S805">_xlfn.TEXTSPLIT(T805, "/")</f>
        <v>theater</v>
      </c>
      <c r="S805" t="str">
        <v>plays</v>
      </c>
      <c r="T805" t="s">
        <v>33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9"/>
        <v>269</v>
      </c>
      <c r="G806" t="s">
        <v>20</v>
      </c>
      <c r="H806">
        <f t="shared" si="48"/>
        <v>32.049999999999997</v>
      </c>
      <c r="I806">
        <v>218</v>
      </c>
      <c r="J806" t="s">
        <v>21</v>
      </c>
      <c r="K806" t="s">
        <v>22</v>
      </c>
      <c r="L806" s="7">
        <f t="shared" si="50"/>
        <v>43102.25</v>
      </c>
      <c r="M806">
        <v>1514872800</v>
      </c>
      <c r="N806" s="8">
        <f t="shared" si="51"/>
        <v>43122.25</v>
      </c>
      <c r="O806">
        <v>1516600800</v>
      </c>
      <c r="P806" t="b">
        <v>0</v>
      </c>
      <c r="Q806" t="b">
        <v>0</v>
      </c>
      <c r="R806" t="str" cm="1">
        <f t="array" ref="R806:S806">_xlfn.TEXTSPLIT(T806, "/")</f>
        <v>music</v>
      </c>
      <c r="S806" t="str">
        <v>rock</v>
      </c>
      <c r="T806" t="s">
        <v>23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9"/>
        <v>51</v>
      </c>
      <c r="G807" t="s">
        <v>14</v>
      </c>
      <c r="H807">
        <f t="shared" si="48"/>
        <v>73.61</v>
      </c>
      <c r="I807">
        <v>67</v>
      </c>
      <c r="J807" t="s">
        <v>26</v>
      </c>
      <c r="K807" t="s">
        <v>27</v>
      </c>
      <c r="L807" s="7">
        <f t="shared" si="50"/>
        <v>41958.25</v>
      </c>
      <c r="M807">
        <v>1416031200</v>
      </c>
      <c r="N807" s="8">
        <f t="shared" si="51"/>
        <v>42009.25</v>
      </c>
      <c r="O807">
        <v>1420437600</v>
      </c>
      <c r="P807" t="b">
        <v>0</v>
      </c>
      <c r="Q807" t="b">
        <v>0</v>
      </c>
      <c r="R807" t="str" cm="1">
        <f t="array" ref="R807:S807">_xlfn.TEXTSPLIT(T807, "/")</f>
        <v>film &amp; video</v>
      </c>
      <c r="S807" t="str">
        <v>documentary</v>
      </c>
      <c r="T807" t="s">
        <v>42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9"/>
        <v>1180</v>
      </c>
      <c r="G808" t="s">
        <v>20</v>
      </c>
      <c r="H808">
        <f t="shared" si="48"/>
        <v>108.71</v>
      </c>
      <c r="I808">
        <v>76</v>
      </c>
      <c r="J808" t="s">
        <v>21</v>
      </c>
      <c r="K808" t="s">
        <v>22</v>
      </c>
      <c r="L808" s="7">
        <f t="shared" si="50"/>
        <v>40973.25</v>
      </c>
      <c r="M808">
        <v>1330927200</v>
      </c>
      <c r="N808" s="8">
        <f t="shared" si="51"/>
        <v>40997.208333333336</v>
      </c>
      <c r="O808">
        <v>1332997200</v>
      </c>
      <c r="P808" t="b">
        <v>0</v>
      </c>
      <c r="Q808" t="b">
        <v>1</v>
      </c>
      <c r="R808" t="str" cm="1">
        <f t="array" ref="R808:S808">_xlfn.TEXTSPLIT(T808, "/")</f>
        <v>film &amp; video</v>
      </c>
      <c r="S808" t="str">
        <v>drama</v>
      </c>
      <c r="T808" t="s">
        <v>53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9"/>
        <v>264</v>
      </c>
      <c r="G809" t="s">
        <v>20</v>
      </c>
      <c r="H809">
        <f t="shared" si="48"/>
        <v>42.98</v>
      </c>
      <c r="I809">
        <v>43</v>
      </c>
      <c r="J809" t="s">
        <v>21</v>
      </c>
      <c r="K809" t="s">
        <v>22</v>
      </c>
      <c r="L809" s="7">
        <f t="shared" si="50"/>
        <v>43753.208333333328</v>
      </c>
      <c r="M809">
        <v>1571115600</v>
      </c>
      <c r="N809" s="8">
        <f t="shared" si="51"/>
        <v>43797.25</v>
      </c>
      <c r="O809">
        <v>1574920800</v>
      </c>
      <c r="P809" t="b">
        <v>0</v>
      </c>
      <c r="Q809" t="b">
        <v>1</v>
      </c>
      <c r="R809" t="str" cm="1">
        <f t="array" ref="R809:S809">_xlfn.TEXTSPLIT(T809, "/")</f>
        <v>theater</v>
      </c>
      <c r="S809" t="str">
        <v>plays</v>
      </c>
      <c r="T809" t="s">
        <v>33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9"/>
        <v>30</v>
      </c>
      <c r="G810" t="s">
        <v>14</v>
      </c>
      <c r="H810">
        <f t="shared" si="48"/>
        <v>83.32</v>
      </c>
      <c r="I810">
        <v>19</v>
      </c>
      <c r="J810" t="s">
        <v>21</v>
      </c>
      <c r="K810" t="s">
        <v>22</v>
      </c>
      <c r="L810" s="7">
        <f t="shared" si="50"/>
        <v>42507.208333333328</v>
      </c>
      <c r="M810">
        <v>1463461200</v>
      </c>
      <c r="N810" s="8">
        <f t="shared" si="51"/>
        <v>42524.208333333328</v>
      </c>
      <c r="O810">
        <v>1464930000</v>
      </c>
      <c r="P810" t="b">
        <v>0</v>
      </c>
      <c r="Q810" t="b">
        <v>0</v>
      </c>
      <c r="R810" t="str" cm="1">
        <f t="array" ref="R810:S810">_xlfn.TEXTSPLIT(T810, "/")</f>
        <v>food</v>
      </c>
      <c r="S810" t="str">
        <v>food trucks</v>
      </c>
      <c r="T810" t="s">
        <v>17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9"/>
        <v>63</v>
      </c>
      <c r="G811" t="s">
        <v>14</v>
      </c>
      <c r="H811">
        <f t="shared" si="48"/>
        <v>42</v>
      </c>
      <c r="I811">
        <v>2108</v>
      </c>
      <c r="J811" t="s">
        <v>98</v>
      </c>
      <c r="K811" t="s">
        <v>99</v>
      </c>
      <c r="L811" s="7">
        <f t="shared" si="50"/>
        <v>41135.208333333336</v>
      </c>
      <c r="M811">
        <v>1344920400</v>
      </c>
      <c r="N811" s="8">
        <f t="shared" si="51"/>
        <v>41136.208333333336</v>
      </c>
      <c r="O811">
        <v>1345006800</v>
      </c>
      <c r="P811" t="b">
        <v>0</v>
      </c>
      <c r="Q811" t="b">
        <v>0</v>
      </c>
      <c r="R811" t="str" cm="1">
        <f t="array" ref="R811:S811">_xlfn.TEXTSPLIT(T811, "/")</f>
        <v>film &amp; video</v>
      </c>
      <c r="S811" t="str">
        <v>documentary</v>
      </c>
      <c r="T811" t="s">
        <v>42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9"/>
        <v>193</v>
      </c>
      <c r="G812" t="s">
        <v>20</v>
      </c>
      <c r="H812">
        <f t="shared" si="48"/>
        <v>55.93</v>
      </c>
      <c r="I812">
        <v>221</v>
      </c>
      <c r="J812" t="s">
        <v>21</v>
      </c>
      <c r="K812" t="s">
        <v>22</v>
      </c>
      <c r="L812" s="7">
        <f t="shared" si="50"/>
        <v>43067.25</v>
      </c>
      <c r="M812">
        <v>1511848800</v>
      </c>
      <c r="N812" s="8">
        <f t="shared" si="51"/>
        <v>43077.25</v>
      </c>
      <c r="O812">
        <v>1512712800</v>
      </c>
      <c r="P812" t="b">
        <v>0</v>
      </c>
      <c r="Q812" t="b">
        <v>1</v>
      </c>
      <c r="R812" t="str" cm="1">
        <f t="array" ref="R812:S812">_xlfn.TEXTSPLIT(T812, "/")</f>
        <v>theater</v>
      </c>
      <c r="S812" t="str">
        <v>plays</v>
      </c>
      <c r="T812" t="s">
        <v>33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9"/>
        <v>77</v>
      </c>
      <c r="G813" t="s">
        <v>14</v>
      </c>
      <c r="H813">
        <f t="shared" si="48"/>
        <v>105.04</v>
      </c>
      <c r="I813">
        <v>679</v>
      </c>
      <c r="J813" t="s">
        <v>21</v>
      </c>
      <c r="K813" t="s">
        <v>22</v>
      </c>
      <c r="L813" s="7">
        <f t="shared" si="50"/>
        <v>42378.25</v>
      </c>
      <c r="M813">
        <v>1452319200</v>
      </c>
      <c r="N813" s="8">
        <f t="shared" si="51"/>
        <v>42380.25</v>
      </c>
      <c r="O813">
        <v>1452492000</v>
      </c>
      <c r="P813" t="b">
        <v>0</v>
      </c>
      <c r="Q813" t="b">
        <v>1</v>
      </c>
      <c r="R813" t="str" cm="1">
        <f t="array" ref="R813:S813">_xlfn.TEXTSPLIT(T813, "/")</f>
        <v>games</v>
      </c>
      <c r="S813" t="str">
        <v>video games</v>
      </c>
      <c r="T813" t="s">
        <v>89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9"/>
        <v>226</v>
      </c>
      <c r="G814" t="s">
        <v>20</v>
      </c>
      <c r="H814">
        <f t="shared" si="48"/>
        <v>48</v>
      </c>
      <c r="I814">
        <v>2805</v>
      </c>
      <c r="J814" t="s">
        <v>15</v>
      </c>
      <c r="K814" t="s">
        <v>16</v>
      </c>
      <c r="L814" s="7">
        <f t="shared" si="50"/>
        <v>43206.208333333328</v>
      </c>
      <c r="M814">
        <v>1523854800</v>
      </c>
      <c r="N814" s="8">
        <f t="shared" si="51"/>
        <v>43211.208333333328</v>
      </c>
      <c r="O814">
        <v>1524286800</v>
      </c>
      <c r="P814" t="b">
        <v>0</v>
      </c>
      <c r="Q814" t="b">
        <v>0</v>
      </c>
      <c r="R814" t="str" cm="1">
        <f t="array" ref="R814:S814">_xlfn.TEXTSPLIT(T814, "/")</f>
        <v>publishing</v>
      </c>
      <c r="S814" t="str">
        <v>nonfiction</v>
      </c>
      <c r="T814" t="s">
        <v>68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9"/>
        <v>239</v>
      </c>
      <c r="G815" t="s">
        <v>20</v>
      </c>
      <c r="H815">
        <f t="shared" si="48"/>
        <v>112.66</v>
      </c>
      <c r="I815">
        <v>68</v>
      </c>
      <c r="J815" t="s">
        <v>21</v>
      </c>
      <c r="K815" t="s">
        <v>22</v>
      </c>
      <c r="L815" s="7">
        <f t="shared" si="50"/>
        <v>41148.208333333336</v>
      </c>
      <c r="M815">
        <v>1346043600</v>
      </c>
      <c r="N815" s="8">
        <f t="shared" si="51"/>
        <v>41158.208333333336</v>
      </c>
      <c r="O815">
        <v>1346907600</v>
      </c>
      <c r="P815" t="b">
        <v>0</v>
      </c>
      <c r="Q815" t="b">
        <v>0</v>
      </c>
      <c r="R815" t="str" cm="1">
        <f t="array" ref="R815:S815">_xlfn.TEXTSPLIT(T815, "/")</f>
        <v>games</v>
      </c>
      <c r="S815" t="str">
        <v>video games</v>
      </c>
      <c r="T815" t="s">
        <v>89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9"/>
        <v>92</v>
      </c>
      <c r="G816" t="s">
        <v>14</v>
      </c>
      <c r="H816">
        <f t="shared" si="48"/>
        <v>81.94</v>
      </c>
      <c r="I816">
        <v>36</v>
      </c>
      <c r="J816" t="s">
        <v>36</v>
      </c>
      <c r="K816" t="s">
        <v>37</v>
      </c>
      <c r="L816" s="7">
        <f t="shared" si="50"/>
        <v>42517.208333333328</v>
      </c>
      <c r="M816">
        <v>1464325200</v>
      </c>
      <c r="N816" s="8">
        <f t="shared" si="51"/>
        <v>42519.208333333328</v>
      </c>
      <c r="O816">
        <v>1464498000</v>
      </c>
      <c r="P816" t="b">
        <v>0</v>
      </c>
      <c r="Q816" t="b">
        <v>1</v>
      </c>
      <c r="R816" t="str" cm="1">
        <f t="array" ref="R816:S816">_xlfn.TEXTSPLIT(T816, "/")</f>
        <v>music</v>
      </c>
      <c r="S816" t="str">
        <v>rock</v>
      </c>
      <c r="T816" t="s">
        <v>23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9"/>
        <v>130</v>
      </c>
      <c r="G817" t="s">
        <v>20</v>
      </c>
      <c r="H817">
        <f t="shared" si="48"/>
        <v>64.05</v>
      </c>
      <c r="I817">
        <v>183</v>
      </c>
      <c r="J817" t="s">
        <v>15</v>
      </c>
      <c r="K817" t="s">
        <v>16</v>
      </c>
      <c r="L817" s="7">
        <f t="shared" si="50"/>
        <v>43068.25</v>
      </c>
      <c r="M817">
        <v>1511935200</v>
      </c>
      <c r="N817" s="8">
        <f t="shared" si="51"/>
        <v>43094.25</v>
      </c>
      <c r="O817">
        <v>1514181600</v>
      </c>
      <c r="P817" t="b">
        <v>0</v>
      </c>
      <c r="Q817" t="b">
        <v>0</v>
      </c>
      <c r="R817" t="str" cm="1">
        <f t="array" ref="R817:S817">_xlfn.TEXTSPLIT(T817, "/")</f>
        <v>music</v>
      </c>
      <c r="S817" t="str">
        <v>rock</v>
      </c>
      <c r="T817" t="s">
        <v>23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9"/>
        <v>615</v>
      </c>
      <c r="G818" t="s">
        <v>20</v>
      </c>
      <c r="H818">
        <f t="shared" si="48"/>
        <v>106.39</v>
      </c>
      <c r="I818">
        <v>133</v>
      </c>
      <c r="J818" t="s">
        <v>21</v>
      </c>
      <c r="K818" t="s">
        <v>22</v>
      </c>
      <c r="L818" s="7">
        <f t="shared" si="50"/>
        <v>41680.25</v>
      </c>
      <c r="M818">
        <v>1392012000</v>
      </c>
      <c r="N818" s="8">
        <f t="shared" si="51"/>
        <v>41682.25</v>
      </c>
      <c r="O818">
        <v>1392184800</v>
      </c>
      <c r="P818" t="b">
        <v>1</v>
      </c>
      <c r="Q818" t="b">
        <v>1</v>
      </c>
      <c r="R818" t="str" cm="1">
        <f t="array" ref="R818:S818">_xlfn.TEXTSPLIT(T818, "/")</f>
        <v>theater</v>
      </c>
      <c r="S818" t="str">
        <v>plays</v>
      </c>
      <c r="T818" t="s">
        <v>33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9"/>
        <v>369</v>
      </c>
      <c r="G819" t="s">
        <v>20</v>
      </c>
      <c r="H819">
        <f t="shared" si="48"/>
        <v>76.010000000000005</v>
      </c>
      <c r="I819">
        <v>2489</v>
      </c>
      <c r="J819" t="s">
        <v>107</v>
      </c>
      <c r="K819" t="s">
        <v>108</v>
      </c>
      <c r="L819" s="7">
        <f t="shared" si="50"/>
        <v>43589.208333333328</v>
      </c>
      <c r="M819">
        <v>1556946000</v>
      </c>
      <c r="N819" s="8">
        <f t="shared" si="51"/>
        <v>43617.208333333328</v>
      </c>
      <c r="O819">
        <v>1559365200</v>
      </c>
      <c r="P819" t="b">
        <v>0</v>
      </c>
      <c r="Q819" t="b">
        <v>1</v>
      </c>
      <c r="R819" t="str" cm="1">
        <f t="array" ref="R819:S819">_xlfn.TEXTSPLIT(T819, "/")</f>
        <v>publishing</v>
      </c>
      <c r="S819" t="str">
        <v>nonfiction</v>
      </c>
      <c r="T819" t="s">
        <v>68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9"/>
        <v>1095</v>
      </c>
      <c r="G820" t="s">
        <v>20</v>
      </c>
      <c r="H820">
        <f t="shared" si="48"/>
        <v>111.07</v>
      </c>
      <c r="I820">
        <v>69</v>
      </c>
      <c r="J820" t="s">
        <v>21</v>
      </c>
      <c r="K820" t="s">
        <v>22</v>
      </c>
      <c r="L820" s="7">
        <f t="shared" si="50"/>
        <v>43486.25</v>
      </c>
      <c r="M820">
        <v>1548050400</v>
      </c>
      <c r="N820" s="8">
        <f t="shared" si="51"/>
        <v>43499.25</v>
      </c>
      <c r="O820">
        <v>1549173600</v>
      </c>
      <c r="P820" t="b">
        <v>0</v>
      </c>
      <c r="Q820" t="b">
        <v>1</v>
      </c>
      <c r="R820" t="str" cm="1">
        <f t="array" ref="R820:S820">_xlfn.TEXTSPLIT(T820, "/")</f>
        <v>theater</v>
      </c>
      <c r="S820" t="str">
        <v>plays</v>
      </c>
      <c r="T820" t="s">
        <v>33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9"/>
        <v>51</v>
      </c>
      <c r="G821" t="s">
        <v>14</v>
      </c>
      <c r="H821">
        <f t="shared" si="48"/>
        <v>95.94</v>
      </c>
      <c r="I821">
        <v>47</v>
      </c>
      <c r="J821" t="s">
        <v>21</v>
      </c>
      <c r="K821" t="s">
        <v>22</v>
      </c>
      <c r="L821" s="7">
        <f t="shared" si="50"/>
        <v>41237.25</v>
      </c>
      <c r="M821">
        <v>1353736800</v>
      </c>
      <c r="N821" s="8">
        <f t="shared" si="51"/>
        <v>41252.25</v>
      </c>
      <c r="O821">
        <v>1355032800</v>
      </c>
      <c r="P821" t="b">
        <v>1</v>
      </c>
      <c r="Q821" t="b">
        <v>0</v>
      </c>
      <c r="R821" t="str" cm="1">
        <f t="array" ref="R821:S821">_xlfn.TEXTSPLIT(T821, "/")</f>
        <v>games</v>
      </c>
      <c r="S821" t="str">
        <v>video games</v>
      </c>
      <c r="T821" t="s">
        <v>89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9"/>
        <v>801</v>
      </c>
      <c r="G822" t="s">
        <v>20</v>
      </c>
      <c r="H822">
        <f t="shared" si="48"/>
        <v>43.04</v>
      </c>
      <c r="I822">
        <v>279</v>
      </c>
      <c r="J822" t="s">
        <v>40</v>
      </c>
      <c r="K822" t="s">
        <v>41</v>
      </c>
      <c r="L822" s="7">
        <f t="shared" si="50"/>
        <v>43310.208333333328</v>
      </c>
      <c r="M822">
        <v>1532840400</v>
      </c>
      <c r="N822" s="8">
        <f t="shared" si="51"/>
        <v>43323.208333333328</v>
      </c>
      <c r="O822">
        <v>1533963600</v>
      </c>
      <c r="P822" t="b">
        <v>0</v>
      </c>
      <c r="Q822" t="b">
        <v>1</v>
      </c>
      <c r="R822" t="str" cm="1">
        <f t="array" ref="R822:S822">_xlfn.TEXTSPLIT(T822, "/")</f>
        <v>music</v>
      </c>
      <c r="S822" t="str">
        <v>rock</v>
      </c>
      <c r="T822" t="s">
        <v>23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9"/>
        <v>291</v>
      </c>
      <c r="G823" t="s">
        <v>20</v>
      </c>
      <c r="H823">
        <f t="shared" si="48"/>
        <v>67.97</v>
      </c>
      <c r="I823">
        <v>210</v>
      </c>
      <c r="J823" t="s">
        <v>21</v>
      </c>
      <c r="K823" t="s">
        <v>22</v>
      </c>
      <c r="L823" s="7">
        <f t="shared" si="50"/>
        <v>42794.25</v>
      </c>
      <c r="M823">
        <v>1488261600</v>
      </c>
      <c r="N823" s="8">
        <f t="shared" si="51"/>
        <v>42807.208333333328</v>
      </c>
      <c r="O823">
        <v>1489381200</v>
      </c>
      <c r="P823" t="b">
        <v>0</v>
      </c>
      <c r="Q823" t="b">
        <v>0</v>
      </c>
      <c r="R823" t="str" cm="1">
        <f t="array" ref="R823:S823">_xlfn.TEXTSPLIT(T823, "/")</f>
        <v>film &amp; video</v>
      </c>
      <c r="S823" t="str">
        <v>documentary</v>
      </c>
      <c r="T823" t="s">
        <v>42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9"/>
        <v>350</v>
      </c>
      <c r="G824" t="s">
        <v>20</v>
      </c>
      <c r="H824">
        <f t="shared" si="48"/>
        <v>89.99</v>
      </c>
      <c r="I824">
        <v>2100</v>
      </c>
      <c r="J824" t="s">
        <v>21</v>
      </c>
      <c r="K824" t="s">
        <v>22</v>
      </c>
      <c r="L824" s="7">
        <f t="shared" si="50"/>
        <v>41698.25</v>
      </c>
      <c r="M824">
        <v>1393567200</v>
      </c>
      <c r="N824" s="8">
        <f t="shared" si="51"/>
        <v>41715.208333333336</v>
      </c>
      <c r="O824">
        <v>1395032400</v>
      </c>
      <c r="P824" t="b">
        <v>0</v>
      </c>
      <c r="Q824" t="b">
        <v>0</v>
      </c>
      <c r="R824" t="str" cm="1">
        <f t="array" ref="R824:S824">_xlfn.TEXTSPLIT(T824, "/")</f>
        <v>music</v>
      </c>
      <c r="S824" t="str">
        <v>rock</v>
      </c>
      <c r="T824" t="s">
        <v>23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9"/>
        <v>357</v>
      </c>
      <c r="G825" t="s">
        <v>20</v>
      </c>
      <c r="H825">
        <f t="shared" si="48"/>
        <v>58.1</v>
      </c>
      <c r="I825">
        <v>252</v>
      </c>
      <c r="J825" t="s">
        <v>21</v>
      </c>
      <c r="K825" t="s">
        <v>22</v>
      </c>
      <c r="L825" s="7">
        <f t="shared" si="50"/>
        <v>41892.208333333336</v>
      </c>
      <c r="M825">
        <v>1410325200</v>
      </c>
      <c r="N825" s="8">
        <f t="shared" si="51"/>
        <v>41917.208333333336</v>
      </c>
      <c r="O825">
        <v>1412485200</v>
      </c>
      <c r="P825" t="b">
        <v>1</v>
      </c>
      <c r="Q825" t="b">
        <v>1</v>
      </c>
      <c r="R825" t="str" cm="1">
        <f t="array" ref="R825:S825">_xlfn.TEXTSPLIT(T825, "/")</f>
        <v>music</v>
      </c>
      <c r="S825" t="str">
        <v>rock</v>
      </c>
      <c r="T825" t="s">
        <v>23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9"/>
        <v>126</v>
      </c>
      <c r="G826" t="s">
        <v>20</v>
      </c>
      <c r="H826">
        <f t="shared" si="48"/>
        <v>84</v>
      </c>
      <c r="I826">
        <v>1280</v>
      </c>
      <c r="J826" t="s">
        <v>21</v>
      </c>
      <c r="K826" t="s">
        <v>22</v>
      </c>
      <c r="L826" s="7">
        <f t="shared" si="50"/>
        <v>40348.208333333336</v>
      </c>
      <c r="M826">
        <v>1276923600</v>
      </c>
      <c r="N826" s="8">
        <f t="shared" si="51"/>
        <v>40380.208333333336</v>
      </c>
      <c r="O826">
        <v>1279688400</v>
      </c>
      <c r="P826" t="b">
        <v>0</v>
      </c>
      <c r="Q826" t="b">
        <v>1</v>
      </c>
      <c r="R826" t="str" cm="1">
        <f t="array" ref="R826:S826">_xlfn.TEXTSPLIT(T826, "/")</f>
        <v>publishing</v>
      </c>
      <c r="S826" t="str">
        <v>nonfiction</v>
      </c>
      <c r="T826" t="s">
        <v>68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9"/>
        <v>388</v>
      </c>
      <c r="G827" t="s">
        <v>20</v>
      </c>
      <c r="H827">
        <f t="shared" si="48"/>
        <v>88.85</v>
      </c>
      <c r="I827">
        <v>157</v>
      </c>
      <c r="J827" t="s">
        <v>40</v>
      </c>
      <c r="K827" t="s">
        <v>41</v>
      </c>
      <c r="L827" s="7">
        <f t="shared" si="50"/>
        <v>42941.208333333328</v>
      </c>
      <c r="M827">
        <v>1500958800</v>
      </c>
      <c r="N827" s="8">
        <f t="shared" si="51"/>
        <v>42953.208333333328</v>
      </c>
      <c r="O827">
        <v>1501995600</v>
      </c>
      <c r="P827" t="b">
        <v>0</v>
      </c>
      <c r="Q827" t="b">
        <v>0</v>
      </c>
      <c r="R827" t="str" cm="1">
        <f t="array" ref="R827:S827">_xlfn.TEXTSPLIT(T827, "/")</f>
        <v>film &amp; video</v>
      </c>
      <c r="S827" t="str">
        <v>shorts</v>
      </c>
      <c r="T827" t="s">
        <v>100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9"/>
        <v>457</v>
      </c>
      <c r="G828" t="s">
        <v>20</v>
      </c>
      <c r="H828">
        <f t="shared" si="48"/>
        <v>65.959999999999994</v>
      </c>
      <c r="I828">
        <v>194</v>
      </c>
      <c r="J828" t="s">
        <v>21</v>
      </c>
      <c r="K828" t="s">
        <v>22</v>
      </c>
      <c r="L828" s="7">
        <f t="shared" si="50"/>
        <v>40525.25</v>
      </c>
      <c r="M828">
        <v>1292220000</v>
      </c>
      <c r="N828" s="8">
        <f t="shared" si="51"/>
        <v>40553.25</v>
      </c>
      <c r="O828">
        <v>1294639200</v>
      </c>
      <c r="P828" t="b">
        <v>0</v>
      </c>
      <c r="Q828" t="b">
        <v>1</v>
      </c>
      <c r="R828" t="str" cm="1">
        <f t="array" ref="R828:S828">_xlfn.TEXTSPLIT(T828, "/")</f>
        <v>theater</v>
      </c>
      <c r="S828" t="str">
        <v>plays</v>
      </c>
      <c r="T828" t="s">
        <v>33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9"/>
        <v>267</v>
      </c>
      <c r="G829" t="s">
        <v>20</v>
      </c>
      <c r="H829">
        <f t="shared" si="48"/>
        <v>74.8</v>
      </c>
      <c r="I829">
        <v>82</v>
      </c>
      <c r="J829" t="s">
        <v>26</v>
      </c>
      <c r="K829" t="s">
        <v>27</v>
      </c>
      <c r="L829" s="7">
        <f t="shared" si="50"/>
        <v>40666.208333333336</v>
      </c>
      <c r="M829">
        <v>1304398800</v>
      </c>
      <c r="N829" s="8">
        <f t="shared" si="51"/>
        <v>40678.208333333336</v>
      </c>
      <c r="O829">
        <v>1305435600</v>
      </c>
      <c r="P829" t="b">
        <v>0</v>
      </c>
      <c r="Q829" t="b">
        <v>1</v>
      </c>
      <c r="R829" t="str" cm="1">
        <f t="array" ref="R829:S829">_xlfn.TEXTSPLIT(T829, "/")</f>
        <v>film &amp; video</v>
      </c>
      <c r="S829" t="str">
        <v>drama</v>
      </c>
      <c r="T829" t="s">
        <v>53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9"/>
        <v>69</v>
      </c>
      <c r="G830" t="s">
        <v>14</v>
      </c>
      <c r="H830">
        <f t="shared" si="48"/>
        <v>69.989999999999995</v>
      </c>
      <c r="I830">
        <v>70</v>
      </c>
      <c r="J830" t="s">
        <v>21</v>
      </c>
      <c r="K830" t="s">
        <v>22</v>
      </c>
      <c r="L830" s="7">
        <f t="shared" si="50"/>
        <v>43340.208333333328</v>
      </c>
      <c r="M830">
        <v>1535432400</v>
      </c>
      <c r="N830" s="8">
        <f t="shared" si="51"/>
        <v>43365.208333333328</v>
      </c>
      <c r="O830">
        <v>1537592400</v>
      </c>
      <c r="P830" t="b">
        <v>0</v>
      </c>
      <c r="Q830" t="b">
        <v>0</v>
      </c>
      <c r="R830" t="str" cm="1">
        <f t="array" ref="R830:S830">_xlfn.TEXTSPLIT(T830, "/")</f>
        <v>theater</v>
      </c>
      <c r="S830" t="str">
        <v>plays</v>
      </c>
      <c r="T830" t="s">
        <v>33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9"/>
        <v>51</v>
      </c>
      <c r="G831" t="s">
        <v>14</v>
      </c>
      <c r="H831">
        <f t="shared" si="48"/>
        <v>32.01</v>
      </c>
      <c r="I831">
        <v>154</v>
      </c>
      <c r="J831" t="s">
        <v>21</v>
      </c>
      <c r="K831" t="s">
        <v>22</v>
      </c>
      <c r="L831" s="7">
        <f t="shared" si="50"/>
        <v>42164.208333333328</v>
      </c>
      <c r="M831">
        <v>1433826000</v>
      </c>
      <c r="N831" s="8">
        <f t="shared" si="51"/>
        <v>42179.208333333328</v>
      </c>
      <c r="O831">
        <v>1435122000</v>
      </c>
      <c r="P831" t="b">
        <v>0</v>
      </c>
      <c r="Q831" t="b">
        <v>0</v>
      </c>
      <c r="R831" t="str" cm="1">
        <f t="array" ref="R831:S831">_xlfn.TEXTSPLIT(T831, "/")</f>
        <v>theater</v>
      </c>
      <c r="S831" t="str">
        <v>plays</v>
      </c>
      <c r="T831" t="s">
        <v>33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9"/>
        <v>1</v>
      </c>
      <c r="G832" t="s">
        <v>14</v>
      </c>
      <c r="H832">
        <f t="shared" si="48"/>
        <v>64.73</v>
      </c>
      <c r="I832">
        <v>22</v>
      </c>
      <c r="J832" t="s">
        <v>21</v>
      </c>
      <c r="K832" t="s">
        <v>22</v>
      </c>
      <c r="L832" s="7">
        <f t="shared" si="50"/>
        <v>43103.25</v>
      </c>
      <c r="M832">
        <v>1514959200</v>
      </c>
      <c r="N832" s="8">
        <f t="shared" si="51"/>
        <v>43162.25</v>
      </c>
      <c r="O832">
        <v>1520056800</v>
      </c>
      <c r="P832" t="b">
        <v>0</v>
      </c>
      <c r="Q832" t="b">
        <v>0</v>
      </c>
      <c r="R832" t="str" cm="1">
        <f t="array" ref="R832:S832">_xlfn.TEXTSPLIT(T832, "/")</f>
        <v>theater</v>
      </c>
      <c r="S832" t="str">
        <v>plays</v>
      </c>
      <c r="T832" t="s">
        <v>33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9"/>
        <v>109</v>
      </c>
      <c r="G833" t="s">
        <v>20</v>
      </c>
      <c r="H833">
        <f t="shared" si="48"/>
        <v>25</v>
      </c>
      <c r="I833">
        <v>4233</v>
      </c>
      <c r="J833" t="s">
        <v>21</v>
      </c>
      <c r="K833" t="s">
        <v>22</v>
      </c>
      <c r="L833" s="7">
        <f t="shared" si="50"/>
        <v>40994.208333333336</v>
      </c>
      <c r="M833">
        <v>1332738000</v>
      </c>
      <c r="N833" s="8">
        <f t="shared" si="51"/>
        <v>41028.208333333336</v>
      </c>
      <c r="O833">
        <v>1335675600</v>
      </c>
      <c r="P833" t="b">
        <v>0</v>
      </c>
      <c r="Q833" t="b">
        <v>0</v>
      </c>
      <c r="R833" t="str" cm="1">
        <f t="array" ref="R833:S833">_xlfn.TEXTSPLIT(T833, "/")</f>
        <v>photography</v>
      </c>
      <c r="S833" t="str">
        <v>photography books</v>
      </c>
      <c r="T833" t="s">
        <v>122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49"/>
        <v>315</v>
      </c>
      <c r="G834" t="s">
        <v>20</v>
      </c>
      <c r="H834">
        <f t="shared" ref="H834:H897" si="52">IFERROR(ROUND(E834/I834, 2), 0)</f>
        <v>104.98</v>
      </c>
      <c r="I834">
        <v>1297</v>
      </c>
      <c r="J834" t="s">
        <v>36</v>
      </c>
      <c r="K834" t="s">
        <v>37</v>
      </c>
      <c r="L834" s="7">
        <f t="shared" si="50"/>
        <v>42299.208333333328</v>
      </c>
      <c r="M834">
        <v>1445490000</v>
      </c>
      <c r="N834" s="8">
        <f t="shared" si="51"/>
        <v>42333.25</v>
      </c>
      <c r="O834">
        <v>1448431200</v>
      </c>
      <c r="P834" t="b">
        <v>1</v>
      </c>
      <c r="Q834" t="b">
        <v>0</v>
      </c>
      <c r="R834" t="str" cm="1">
        <f t="array" ref="R834:S834">_xlfn.TEXTSPLIT(T834, "/")</f>
        <v>publishing</v>
      </c>
      <c r="S834" t="str">
        <v>translations</v>
      </c>
      <c r="T834" t="s">
        <v>206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3">ROUND((E835/D835)*100,0)</f>
        <v>158</v>
      </c>
      <c r="G835" t="s">
        <v>20</v>
      </c>
      <c r="H835">
        <f t="shared" si="52"/>
        <v>64.989999999999995</v>
      </c>
      <c r="I835">
        <v>165</v>
      </c>
      <c r="J835" t="s">
        <v>36</v>
      </c>
      <c r="K835" t="s">
        <v>37</v>
      </c>
      <c r="L835" s="7">
        <f t="shared" ref="L835:L898" si="54">(((M835/60)/60)/24)+DATE(1970,1,1)</f>
        <v>40588.25</v>
      </c>
      <c r="M835">
        <v>1297663200</v>
      </c>
      <c r="N835" s="8">
        <f t="shared" ref="N835:N898" si="55">(((O835/60)/60)/24)+DATE(1970,1,1)</f>
        <v>40599.25</v>
      </c>
      <c r="O835">
        <v>1298613600</v>
      </c>
      <c r="P835" t="b">
        <v>0</v>
      </c>
      <c r="Q835" t="b">
        <v>0</v>
      </c>
      <c r="R835" t="str" cm="1">
        <f t="array" ref="R835:S835">_xlfn.TEXTSPLIT(T835, "/")</f>
        <v>publishing</v>
      </c>
      <c r="S835" t="str">
        <v>translations</v>
      </c>
      <c r="T835" t="s">
        <v>206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3"/>
        <v>154</v>
      </c>
      <c r="G836" t="s">
        <v>20</v>
      </c>
      <c r="H836">
        <f t="shared" si="52"/>
        <v>94.35</v>
      </c>
      <c r="I836">
        <v>119</v>
      </c>
      <c r="J836" t="s">
        <v>21</v>
      </c>
      <c r="K836" t="s">
        <v>22</v>
      </c>
      <c r="L836" s="7">
        <f t="shared" si="54"/>
        <v>41448.208333333336</v>
      </c>
      <c r="M836">
        <v>1371963600</v>
      </c>
      <c r="N836" s="8">
        <f t="shared" si="55"/>
        <v>41454.208333333336</v>
      </c>
      <c r="O836">
        <v>1372482000</v>
      </c>
      <c r="P836" t="b">
        <v>0</v>
      </c>
      <c r="Q836" t="b">
        <v>0</v>
      </c>
      <c r="R836" t="str" cm="1">
        <f t="array" ref="R836:S836">_xlfn.TEXTSPLIT(T836, "/")</f>
        <v>theater</v>
      </c>
      <c r="S836" t="str">
        <v>plays</v>
      </c>
      <c r="T836" t="s">
        <v>33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3"/>
        <v>90</v>
      </c>
      <c r="G837" t="s">
        <v>14</v>
      </c>
      <c r="H837">
        <f t="shared" si="52"/>
        <v>44</v>
      </c>
      <c r="I837">
        <v>1758</v>
      </c>
      <c r="J837" t="s">
        <v>21</v>
      </c>
      <c r="K837" t="s">
        <v>22</v>
      </c>
      <c r="L837" s="7">
        <f t="shared" si="54"/>
        <v>42063.25</v>
      </c>
      <c r="M837">
        <v>1425103200</v>
      </c>
      <c r="N837" s="8">
        <f t="shared" si="55"/>
        <v>42069.25</v>
      </c>
      <c r="O837">
        <v>1425621600</v>
      </c>
      <c r="P837" t="b">
        <v>0</v>
      </c>
      <c r="Q837" t="b">
        <v>0</v>
      </c>
      <c r="R837" t="str" cm="1">
        <f t="array" ref="R837:S837">_xlfn.TEXTSPLIT(T837, "/")</f>
        <v>technology</v>
      </c>
      <c r="S837" t="str">
        <v>web</v>
      </c>
      <c r="T837" t="s">
        <v>28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3"/>
        <v>75</v>
      </c>
      <c r="G838" t="s">
        <v>14</v>
      </c>
      <c r="H838">
        <f t="shared" si="52"/>
        <v>64.739999999999995</v>
      </c>
      <c r="I838">
        <v>94</v>
      </c>
      <c r="J838" t="s">
        <v>21</v>
      </c>
      <c r="K838" t="s">
        <v>22</v>
      </c>
      <c r="L838" s="7">
        <f t="shared" si="54"/>
        <v>40214.25</v>
      </c>
      <c r="M838">
        <v>1265349600</v>
      </c>
      <c r="N838" s="8">
        <f t="shared" si="55"/>
        <v>40225.25</v>
      </c>
      <c r="O838">
        <v>1266300000</v>
      </c>
      <c r="P838" t="b">
        <v>0</v>
      </c>
      <c r="Q838" t="b">
        <v>0</v>
      </c>
      <c r="R838" t="str" cm="1">
        <f t="array" ref="R838:S838">_xlfn.TEXTSPLIT(T838, "/")</f>
        <v>music</v>
      </c>
      <c r="S838" t="str">
        <v>indie rock</v>
      </c>
      <c r="T838" t="s">
        <v>60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3"/>
        <v>853</v>
      </c>
      <c r="G839" t="s">
        <v>20</v>
      </c>
      <c r="H839">
        <f t="shared" si="52"/>
        <v>84.01</v>
      </c>
      <c r="I839">
        <v>1797</v>
      </c>
      <c r="J839" t="s">
        <v>21</v>
      </c>
      <c r="K839" t="s">
        <v>22</v>
      </c>
      <c r="L839" s="7">
        <f t="shared" si="54"/>
        <v>40629.208333333336</v>
      </c>
      <c r="M839">
        <v>1301202000</v>
      </c>
      <c r="N839" s="8">
        <f t="shared" si="55"/>
        <v>40683.208333333336</v>
      </c>
      <c r="O839">
        <v>1305867600</v>
      </c>
      <c r="P839" t="b">
        <v>0</v>
      </c>
      <c r="Q839" t="b">
        <v>0</v>
      </c>
      <c r="R839" t="str" cm="1">
        <f t="array" ref="R839:S839">_xlfn.TEXTSPLIT(T839, "/")</f>
        <v>music</v>
      </c>
      <c r="S839" t="str">
        <v>jazz</v>
      </c>
      <c r="T839" t="s">
        <v>159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3"/>
        <v>139</v>
      </c>
      <c r="G840" t="s">
        <v>20</v>
      </c>
      <c r="H840">
        <f t="shared" si="52"/>
        <v>34.06</v>
      </c>
      <c r="I840">
        <v>261</v>
      </c>
      <c r="J840" t="s">
        <v>21</v>
      </c>
      <c r="K840" t="s">
        <v>22</v>
      </c>
      <c r="L840" s="7">
        <f t="shared" si="54"/>
        <v>43370.208333333328</v>
      </c>
      <c r="M840">
        <v>1538024400</v>
      </c>
      <c r="N840" s="8">
        <f t="shared" si="55"/>
        <v>43379.208333333328</v>
      </c>
      <c r="O840">
        <v>1538802000</v>
      </c>
      <c r="P840" t="b">
        <v>0</v>
      </c>
      <c r="Q840" t="b">
        <v>0</v>
      </c>
      <c r="R840" t="str" cm="1">
        <f t="array" ref="R840:S840">_xlfn.TEXTSPLIT(T840, "/")</f>
        <v>theater</v>
      </c>
      <c r="S840" t="str">
        <v>plays</v>
      </c>
      <c r="T840" t="s">
        <v>33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3"/>
        <v>190</v>
      </c>
      <c r="G841" t="s">
        <v>20</v>
      </c>
      <c r="H841">
        <f t="shared" si="52"/>
        <v>93.27</v>
      </c>
      <c r="I841">
        <v>157</v>
      </c>
      <c r="J841" t="s">
        <v>21</v>
      </c>
      <c r="K841" t="s">
        <v>22</v>
      </c>
      <c r="L841" s="7">
        <f t="shared" si="54"/>
        <v>41715.208333333336</v>
      </c>
      <c r="M841">
        <v>1395032400</v>
      </c>
      <c r="N841" s="8">
        <f t="shared" si="55"/>
        <v>41760.208333333336</v>
      </c>
      <c r="O841">
        <v>1398920400</v>
      </c>
      <c r="P841" t="b">
        <v>0</v>
      </c>
      <c r="Q841" t="b">
        <v>1</v>
      </c>
      <c r="R841" t="str" cm="1">
        <f t="array" ref="R841:S841">_xlfn.TEXTSPLIT(T841, "/")</f>
        <v>film &amp; video</v>
      </c>
      <c r="S841" t="str">
        <v>documentary</v>
      </c>
      <c r="T841" t="s">
        <v>42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3"/>
        <v>100</v>
      </c>
      <c r="G842" t="s">
        <v>20</v>
      </c>
      <c r="H842">
        <f t="shared" si="52"/>
        <v>33</v>
      </c>
      <c r="I842">
        <v>3533</v>
      </c>
      <c r="J842" t="s">
        <v>21</v>
      </c>
      <c r="K842" t="s">
        <v>22</v>
      </c>
      <c r="L842" s="7">
        <f t="shared" si="54"/>
        <v>41836.208333333336</v>
      </c>
      <c r="M842">
        <v>1405486800</v>
      </c>
      <c r="N842" s="8">
        <f t="shared" si="55"/>
        <v>41838.208333333336</v>
      </c>
      <c r="O842">
        <v>1405659600</v>
      </c>
      <c r="P842" t="b">
        <v>0</v>
      </c>
      <c r="Q842" t="b">
        <v>1</v>
      </c>
      <c r="R842" t="str" cm="1">
        <f t="array" ref="R842:S842">_xlfn.TEXTSPLIT(T842, "/")</f>
        <v>theater</v>
      </c>
      <c r="S842" t="str">
        <v>plays</v>
      </c>
      <c r="T842" t="s">
        <v>33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3"/>
        <v>143</v>
      </c>
      <c r="G843" t="s">
        <v>20</v>
      </c>
      <c r="H843">
        <f t="shared" si="52"/>
        <v>83.81</v>
      </c>
      <c r="I843">
        <v>155</v>
      </c>
      <c r="J843" t="s">
        <v>21</v>
      </c>
      <c r="K843" t="s">
        <v>22</v>
      </c>
      <c r="L843" s="7">
        <f t="shared" si="54"/>
        <v>42419.25</v>
      </c>
      <c r="M843">
        <v>1455861600</v>
      </c>
      <c r="N843" s="8">
        <f t="shared" si="55"/>
        <v>42435.25</v>
      </c>
      <c r="O843">
        <v>1457244000</v>
      </c>
      <c r="P843" t="b">
        <v>0</v>
      </c>
      <c r="Q843" t="b">
        <v>0</v>
      </c>
      <c r="R843" t="str" cm="1">
        <f t="array" ref="R843:S843">_xlfn.TEXTSPLIT(T843, "/")</f>
        <v>technology</v>
      </c>
      <c r="S843" t="str">
        <v>web</v>
      </c>
      <c r="T843" t="s">
        <v>28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3"/>
        <v>563</v>
      </c>
      <c r="G844" t="s">
        <v>20</v>
      </c>
      <c r="H844">
        <f t="shared" si="52"/>
        <v>63.99</v>
      </c>
      <c r="I844">
        <v>132</v>
      </c>
      <c r="J844" t="s">
        <v>107</v>
      </c>
      <c r="K844" t="s">
        <v>108</v>
      </c>
      <c r="L844" s="7">
        <f t="shared" si="54"/>
        <v>43266.208333333328</v>
      </c>
      <c r="M844">
        <v>1529038800</v>
      </c>
      <c r="N844" s="8">
        <f t="shared" si="55"/>
        <v>43269.208333333328</v>
      </c>
      <c r="O844">
        <v>1529298000</v>
      </c>
      <c r="P844" t="b">
        <v>0</v>
      </c>
      <c r="Q844" t="b">
        <v>0</v>
      </c>
      <c r="R844" t="str" cm="1">
        <f t="array" ref="R844:S844">_xlfn.TEXTSPLIT(T844, "/")</f>
        <v>technology</v>
      </c>
      <c r="S844" t="str">
        <v>wearables</v>
      </c>
      <c r="T844" t="s">
        <v>65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3"/>
        <v>31</v>
      </c>
      <c r="G845" t="s">
        <v>14</v>
      </c>
      <c r="H845">
        <f t="shared" si="52"/>
        <v>81.91</v>
      </c>
      <c r="I845">
        <v>33</v>
      </c>
      <c r="J845" t="s">
        <v>21</v>
      </c>
      <c r="K845" t="s">
        <v>22</v>
      </c>
      <c r="L845" s="7">
        <f t="shared" si="54"/>
        <v>43338.208333333328</v>
      </c>
      <c r="M845">
        <v>1535259600</v>
      </c>
      <c r="N845" s="8">
        <f t="shared" si="55"/>
        <v>43344.208333333328</v>
      </c>
      <c r="O845">
        <v>1535778000</v>
      </c>
      <c r="P845" t="b">
        <v>0</v>
      </c>
      <c r="Q845" t="b">
        <v>0</v>
      </c>
      <c r="R845" t="str" cm="1">
        <f t="array" ref="R845:S845">_xlfn.TEXTSPLIT(T845, "/")</f>
        <v>photography</v>
      </c>
      <c r="S845" t="str">
        <v>photography books</v>
      </c>
      <c r="T845" t="s">
        <v>122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3"/>
        <v>99</v>
      </c>
      <c r="G846" t="s">
        <v>74</v>
      </c>
      <c r="H846">
        <f t="shared" si="52"/>
        <v>93.05</v>
      </c>
      <c r="I846">
        <v>94</v>
      </c>
      <c r="J846" t="s">
        <v>21</v>
      </c>
      <c r="K846" t="s">
        <v>22</v>
      </c>
      <c r="L846" s="7">
        <f t="shared" si="54"/>
        <v>40930.25</v>
      </c>
      <c r="M846">
        <v>1327212000</v>
      </c>
      <c r="N846" s="8">
        <f t="shared" si="55"/>
        <v>40933.25</v>
      </c>
      <c r="O846">
        <v>1327471200</v>
      </c>
      <c r="P846" t="b">
        <v>0</v>
      </c>
      <c r="Q846" t="b">
        <v>0</v>
      </c>
      <c r="R846" t="str" cm="1">
        <f t="array" ref="R846:S846">_xlfn.TEXTSPLIT(T846, "/")</f>
        <v>film &amp; video</v>
      </c>
      <c r="S846" t="str">
        <v>documentary</v>
      </c>
      <c r="T846" t="s">
        <v>42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3"/>
        <v>198</v>
      </c>
      <c r="G847" t="s">
        <v>20</v>
      </c>
      <c r="H847">
        <f t="shared" si="52"/>
        <v>101.98</v>
      </c>
      <c r="I847">
        <v>1354</v>
      </c>
      <c r="J847" t="s">
        <v>40</v>
      </c>
      <c r="K847" t="s">
        <v>41</v>
      </c>
      <c r="L847" s="7">
        <f t="shared" si="54"/>
        <v>43235.208333333328</v>
      </c>
      <c r="M847">
        <v>1526360400</v>
      </c>
      <c r="N847" s="8">
        <f t="shared" si="55"/>
        <v>43272.208333333328</v>
      </c>
      <c r="O847">
        <v>1529557200</v>
      </c>
      <c r="P847" t="b">
        <v>0</v>
      </c>
      <c r="Q847" t="b">
        <v>0</v>
      </c>
      <c r="R847" t="str" cm="1">
        <f t="array" ref="R847:S847">_xlfn.TEXTSPLIT(T847, "/")</f>
        <v>technology</v>
      </c>
      <c r="S847" t="str">
        <v>web</v>
      </c>
      <c r="T847" t="s">
        <v>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3"/>
        <v>509</v>
      </c>
      <c r="G848" t="s">
        <v>20</v>
      </c>
      <c r="H848">
        <f t="shared" si="52"/>
        <v>105.94</v>
      </c>
      <c r="I848">
        <v>48</v>
      </c>
      <c r="J848" t="s">
        <v>21</v>
      </c>
      <c r="K848" t="s">
        <v>22</v>
      </c>
      <c r="L848" s="7">
        <f t="shared" si="54"/>
        <v>43302.208333333328</v>
      </c>
      <c r="M848">
        <v>1532149200</v>
      </c>
      <c r="N848" s="8">
        <f t="shared" si="55"/>
        <v>43338.208333333328</v>
      </c>
      <c r="O848">
        <v>1535259600</v>
      </c>
      <c r="P848" t="b">
        <v>1</v>
      </c>
      <c r="Q848" t="b">
        <v>1</v>
      </c>
      <c r="R848" t="str" cm="1">
        <f t="array" ref="R848:S848">_xlfn.TEXTSPLIT(T848, "/")</f>
        <v>technology</v>
      </c>
      <c r="S848" t="str">
        <v>web</v>
      </c>
      <c r="T848" t="s">
        <v>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3"/>
        <v>238</v>
      </c>
      <c r="G849" t="s">
        <v>20</v>
      </c>
      <c r="H849">
        <f t="shared" si="52"/>
        <v>101.58</v>
      </c>
      <c r="I849">
        <v>110</v>
      </c>
      <c r="J849" t="s">
        <v>21</v>
      </c>
      <c r="K849" t="s">
        <v>22</v>
      </c>
      <c r="L849" s="7">
        <f t="shared" si="54"/>
        <v>43107.25</v>
      </c>
      <c r="M849">
        <v>1515304800</v>
      </c>
      <c r="N849" s="8">
        <f t="shared" si="55"/>
        <v>43110.25</v>
      </c>
      <c r="O849">
        <v>1515564000</v>
      </c>
      <c r="P849" t="b">
        <v>0</v>
      </c>
      <c r="Q849" t="b">
        <v>0</v>
      </c>
      <c r="R849" t="str" cm="1">
        <f t="array" ref="R849:S849">_xlfn.TEXTSPLIT(T849, "/")</f>
        <v>food</v>
      </c>
      <c r="S849" t="str">
        <v>food trucks</v>
      </c>
      <c r="T849" t="s">
        <v>17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3"/>
        <v>338</v>
      </c>
      <c r="G850" t="s">
        <v>20</v>
      </c>
      <c r="H850">
        <f t="shared" si="52"/>
        <v>62.97</v>
      </c>
      <c r="I850">
        <v>172</v>
      </c>
      <c r="J850" t="s">
        <v>21</v>
      </c>
      <c r="K850" t="s">
        <v>22</v>
      </c>
      <c r="L850" s="7">
        <f t="shared" si="54"/>
        <v>40341.208333333336</v>
      </c>
      <c r="M850">
        <v>1276318800</v>
      </c>
      <c r="N850" s="8">
        <f t="shared" si="55"/>
        <v>40350.208333333336</v>
      </c>
      <c r="O850">
        <v>1277096400</v>
      </c>
      <c r="P850" t="b">
        <v>0</v>
      </c>
      <c r="Q850" t="b">
        <v>0</v>
      </c>
      <c r="R850" t="str" cm="1">
        <f t="array" ref="R850:S850">_xlfn.TEXTSPLIT(T850, "/")</f>
        <v>film &amp; video</v>
      </c>
      <c r="S850" t="str">
        <v>drama</v>
      </c>
      <c r="T850" t="s">
        <v>53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3"/>
        <v>133</v>
      </c>
      <c r="G851" t="s">
        <v>20</v>
      </c>
      <c r="H851">
        <f t="shared" si="52"/>
        <v>29.05</v>
      </c>
      <c r="I851">
        <v>307</v>
      </c>
      <c r="J851" t="s">
        <v>21</v>
      </c>
      <c r="K851" t="s">
        <v>22</v>
      </c>
      <c r="L851" s="7">
        <f t="shared" si="54"/>
        <v>40948.25</v>
      </c>
      <c r="M851">
        <v>1328767200</v>
      </c>
      <c r="N851" s="8">
        <f t="shared" si="55"/>
        <v>40951.25</v>
      </c>
      <c r="O851">
        <v>1329026400</v>
      </c>
      <c r="P851" t="b">
        <v>0</v>
      </c>
      <c r="Q851" t="b">
        <v>1</v>
      </c>
      <c r="R851" t="str" cm="1">
        <f t="array" ref="R851:S851">_xlfn.TEXTSPLIT(T851, "/")</f>
        <v>music</v>
      </c>
      <c r="S851" t="str">
        <v>indie rock</v>
      </c>
      <c r="T851" t="s">
        <v>60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3"/>
        <v>1</v>
      </c>
      <c r="G852" t="s">
        <v>14</v>
      </c>
      <c r="H852">
        <f t="shared" si="52"/>
        <v>1</v>
      </c>
      <c r="I852">
        <v>1</v>
      </c>
      <c r="J852" t="s">
        <v>21</v>
      </c>
      <c r="K852" t="s">
        <v>22</v>
      </c>
      <c r="L852" s="7">
        <f t="shared" si="54"/>
        <v>40866.25</v>
      </c>
      <c r="M852">
        <v>1321682400</v>
      </c>
      <c r="N852" s="8">
        <f t="shared" si="55"/>
        <v>40881.25</v>
      </c>
      <c r="O852">
        <v>1322978400</v>
      </c>
      <c r="P852" t="b">
        <v>1</v>
      </c>
      <c r="Q852" t="b">
        <v>0</v>
      </c>
      <c r="R852" t="str" cm="1">
        <f t="array" ref="R852:S852">_xlfn.TEXTSPLIT(T852, "/")</f>
        <v>music</v>
      </c>
      <c r="S852" t="str">
        <v>rock</v>
      </c>
      <c r="T852" t="s">
        <v>23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3"/>
        <v>208</v>
      </c>
      <c r="G853" t="s">
        <v>20</v>
      </c>
      <c r="H853">
        <f t="shared" si="52"/>
        <v>77.930000000000007</v>
      </c>
      <c r="I853">
        <v>160</v>
      </c>
      <c r="J853" t="s">
        <v>21</v>
      </c>
      <c r="K853" t="s">
        <v>22</v>
      </c>
      <c r="L853" s="7">
        <f t="shared" si="54"/>
        <v>41031.208333333336</v>
      </c>
      <c r="M853">
        <v>1335934800</v>
      </c>
      <c r="N853" s="8">
        <f t="shared" si="55"/>
        <v>41064.208333333336</v>
      </c>
      <c r="O853">
        <v>1338786000</v>
      </c>
      <c r="P853" t="b">
        <v>0</v>
      </c>
      <c r="Q853" t="b">
        <v>0</v>
      </c>
      <c r="R853" t="str" cm="1">
        <f t="array" ref="R853:S853">_xlfn.TEXTSPLIT(T853, "/")</f>
        <v>music</v>
      </c>
      <c r="S853" t="str">
        <v>electric music</v>
      </c>
      <c r="T853" t="s">
        <v>50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3"/>
        <v>51</v>
      </c>
      <c r="G854" t="s">
        <v>14</v>
      </c>
      <c r="H854">
        <f t="shared" si="52"/>
        <v>80.81</v>
      </c>
      <c r="I854">
        <v>31</v>
      </c>
      <c r="J854" t="s">
        <v>21</v>
      </c>
      <c r="K854" t="s">
        <v>22</v>
      </c>
      <c r="L854" s="7">
        <f t="shared" si="54"/>
        <v>40740.208333333336</v>
      </c>
      <c r="M854">
        <v>1310792400</v>
      </c>
      <c r="N854" s="8">
        <f t="shared" si="55"/>
        <v>40750.208333333336</v>
      </c>
      <c r="O854">
        <v>1311656400</v>
      </c>
      <c r="P854" t="b">
        <v>0</v>
      </c>
      <c r="Q854" t="b">
        <v>1</v>
      </c>
      <c r="R854" t="str" cm="1">
        <f t="array" ref="R854:S854">_xlfn.TEXTSPLIT(T854, "/")</f>
        <v>games</v>
      </c>
      <c r="S854" t="str">
        <v>video games</v>
      </c>
      <c r="T854" t="s">
        <v>89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3"/>
        <v>652</v>
      </c>
      <c r="G855" t="s">
        <v>20</v>
      </c>
      <c r="H855">
        <f t="shared" si="52"/>
        <v>76.010000000000005</v>
      </c>
      <c r="I855">
        <v>1467</v>
      </c>
      <c r="J855" t="s">
        <v>15</v>
      </c>
      <c r="K855" t="s">
        <v>16</v>
      </c>
      <c r="L855" s="7">
        <f t="shared" si="54"/>
        <v>40714.208333333336</v>
      </c>
      <c r="M855">
        <v>1308546000</v>
      </c>
      <c r="N855" s="8">
        <f t="shared" si="55"/>
        <v>40719.208333333336</v>
      </c>
      <c r="O855">
        <v>1308978000</v>
      </c>
      <c r="P855" t="b">
        <v>0</v>
      </c>
      <c r="Q855" t="b">
        <v>1</v>
      </c>
      <c r="R855" t="str" cm="1">
        <f t="array" ref="R855:S855">_xlfn.TEXTSPLIT(T855, "/")</f>
        <v>music</v>
      </c>
      <c r="S855" t="str">
        <v>indie rock</v>
      </c>
      <c r="T855" t="s">
        <v>60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3"/>
        <v>114</v>
      </c>
      <c r="G856" t="s">
        <v>20</v>
      </c>
      <c r="H856">
        <f t="shared" si="52"/>
        <v>72.989999999999995</v>
      </c>
      <c r="I856">
        <v>2662</v>
      </c>
      <c r="J856" t="s">
        <v>15</v>
      </c>
      <c r="K856" t="s">
        <v>16</v>
      </c>
      <c r="L856" s="7">
        <f t="shared" si="54"/>
        <v>43787.25</v>
      </c>
      <c r="M856">
        <v>1574056800</v>
      </c>
      <c r="N856" s="8">
        <f t="shared" si="55"/>
        <v>43814.25</v>
      </c>
      <c r="O856">
        <v>1576389600</v>
      </c>
      <c r="P856" t="b">
        <v>0</v>
      </c>
      <c r="Q856" t="b">
        <v>0</v>
      </c>
      <c r="R856" t="str" cm="1">
        <f t="array" ref="R856:S856">_xlfn.TEXTSPLIT(T856, "/")</f>
        <v>publishing</v>
      </c>
      <c r="S856" t="str">
        <v>fiction</v>
      </c>
      <c r="T856" t="s">
        <v>119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3"/>
        <v>102</v>
      </c>
      <c r="G857" t="s">
        <v>20</v>
      </c>
      <c r="H857">
        <f t="shared" si="52"/>
        <v>53</v>
      </c>
      <c r="I857">
        <v>452</v>
      </c>
      <c r="J857" t="s">
        <v>26</v>
      </c>
      <c r="K857" t="s">
        <v>27</v>
      </c>
      <c r="L857" s="7">
        <f t="shared" si="54"/>
        <v>40712.208333333336</v>
      </c>
      <c r="M857">
        <v>1308373200</v>
      </c>
      <c r="N857" s="8">
        <f t="shared" si="55"/>
        <v>40743.208333333336</v>
      </c>
      <c r="O857">
        <v>1311051600</v>
      </c>
      <c r="P857" t="b">
        <v>0</v>
      </c>
      <c r="Q857" t="b">
        <v>0</v>
      </c>
      <c r="R857" t="str" cm="1">
        <f t="array" ref="R857:S857">_xlfn.TEXTSPLIT(T857, "/")</f>
        <v>theater</v>
      </c>
      <c r="S857" t="str">
        <v>plays</v>
      </c>
      <c r="T857" t="s">
        <v>33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3"/>
        <v>357</v>
      </c>
      <c r="G858" t="s">
        <v>20</v>
      </c>
      <c r="H858">
        <f t="shared" si="52"/>
        <v>54.16</v>
      </c>
      <c r="I858">
        <v>158</v>
      </c>
      <c r="J858" t="s">
        <v>21</v>
      </c>
      <c r="K858" t="s">
        <v>22</v>
      </c>
      <c r="L858" s="7">
        <f t="shared" si="54"/>
        <v>41023.208333333336</v>
      </c>
      <c r="M858">
        <v>1335243600</v>
      </c>
      <c r="N858" s="8">
        <f t="shared" si="55"/>
        <v>41040.208333333336</v>
      </c>
      <c r="O858">
        <v>1336712400</v>
      </c>
      <c r="P858" t="b">
        <v>0</v>
      </c>
      <c r="Q858" t="b">
        <v>0</v>
      </c>
      <c r="R858" t="str" cm="1">
        <f t="array" ref="R858:S858">_xlfn.TEXTSPLIT(T858, "/")</f>
        <v>food</v>
      </c>
      <c r="S858" t="str">
        <v>food trucks</v>
      </c>
      <c r="T858" t="s">
        <v>17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3"/>
        <v>140</v>
      </c>
      <c r="G859" t="s">
        <v>20</v>
      </c>
      <c r="H859">
        <f t="shared" si="52"/>
        <v>32.950000000000003</v>
      </c>
      <c r="I859">
        <v>225</v>
      </c>
      <c r="J859" t="s">
        <v>98</v>
      </c>
      <c r="K859" t="s">
        <v>99</v>
      </c>
      <c r="L859" s="7">
        <f t="shared" si="54"/>
        <v>40944.25</v>
      </c>
      <c r="M859">
        <v>1328421600</v>
      </c>
      <c r="N859" s="8">
        <f t="shared" si="55"/>
        <v>40967.25</v>
      </c>
      <c r="O859">
        <v>1330408800</v>
      </c>
      <c r="P859" t="b">
        <v>1</v>
      </c>
      <c r="Q859" t="b">
        <v>0</v>
      </c>
      <c r="R859" t="str" cm="1">
        <f t="array" ref="R859:S859">_xlfn.TEXTSPLIT(T859, "/")</f>
        <v>film &amp; video</v>
      </c>
      <c r="S859" t="str">
        <v>shorts</v>
      </c>
      <c r="T859" t="s">
        <v>100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3"/>
        <v>69</v>
      </c>
      <c r="G860" t="s">
        <v>14</v>
      </c>
      <c r="H860">
        <f t="shared" si="52"/>
        <v>79.37</v>
      </c>
      <c r="I860">
        <v>35</v>
      </c>
      <c r="J860" t="s">
        <v>21</v>
      </c>
      <c r="K860" t="s">
        <v>22</v>
      </c>
      <c r="L860" s="7">
        <f t="shared" si="54"/>
        <v>43211.208333333328</v>
      </c>
      <c r="M860">
        <v>1524286800</v>
      </c>
      <c r="N860" s="8">
        <f t="shared" si="55"/>
        <v>43218.208333333328</v>
      </c>
      <c r="O860">
        <v>1524891600</v>
      </c>
      <c r="P860" t="b">
        <v>1</v>
      </c>
      <c r="Q860" t="b">
        <v>0</v>
      </c>
      <c r="R860" t="str" cm="1">
        <f t="array" ref="R860:S860">_xlfn.TEXTSPLIT(T860, "/")</f>
        <v>food</v>
      </c>
      <c r="S860" t="str">
        <v>food trucks</v>
      </c>
      <c r="T860" t="s">
        <v>17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3"/>
        <v>36</v>
      </c>
      <c r="G861" t="s">
        <v>14</v>
      </c>
      <c r="H861">
        <f t="shared" si="52"/>
        <v>41.17</v>
      </c>
      <c r="I861">
        <v>63</v>
      </c>
      <c r="J861" t="s">
        <v>21</v>
      </c>
      <c r="K861" t="s">
        <v>22</v>
      </c>
      <c r="L861" s="7">
        <f t="shared" si="54"/>
        <v>41334.25</v>
      </c>
      <c r="M861">
        <v>1362117600</v>
      </c>
      <c r="N861" s="8">
        <f t="shared" si="55"/>
        <v>41352.208333333336</v>
      </c>
      <c r="O861">
        <v>1363669200</v>
      </c>
      <c r="P861" t="b">
        <v>0</v>
      </c>
      <c r="Q861" t="b">
        <v>1</v>
      </c>
      <c r="R861" t="str" cm="1">
        <f t="array" ref="R861:S861">_xlfn.TEXTSPLIT(T861, "/")</f>
        <v>theater</v>
      </c>
      <c r="S861" t="str">
        <v>plays</v>
      </c>
      <c r="T861" t="s">
        <v>33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3"/>
        <v>252</v>
      </c>
      <c r="G862" t="s">
        <v>20</v>
      </c>
      <c r="H862">
        <f t="shared" si="52"/>
        <v>77.430000000000007</v>
      </c>
      <c r="I862">
        <v>65</v>
      </c>
      <c r="J862" t="s">
        <v>21</v>
      </c>
      <c r="K862" t="s">
        <v>22</v>
      </c>
      <c r="L862" s="7">
        <f t="shared" si="54"/>
        <v>43515.25</v>
      </c>
      <c r="M862">
        <v>1550556000</v>
      </c>
      <c r="N862" s="8">
        <f t="shared" si="55"/>
        <v>43525.25</v>
      </c>
      <c r="O862">
        <v>1551420000</v>
      </c>
      <c r="P862" t="b">
        <v>0</v>
      </c>
      <c r="Q862" t="b">
        <v>1</v>
      </c>
      <c r="R862" t="str" cm="1">
        <f t="array" ref="R862:S862">_xlfn.TEXTSPLIT(T862, "/")</f>
        <v>technology</v>
      </c>
      <c r="S862" t="str">
        <v>wearables</v>
      </c>
      <c r="T862" t="s">
        <v>65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3"/>
        <v>106</v>
      </c>
      <c r="G863" t="s">
        <v>20</v>
      </c>
      <c r="H863">
        <f t="shared" si="52"/>
        <v>57.16</v>
      </c>
      <c r="I863">
        <v>163</v>
      </c>
      <c r="J863" t="s">
        <v>21</v>
      </c>
      <c r="K863" t="s">
        <v>22</v>
      </c>
      <c r="L863" s="7">
        <f t="shared" si="54"/>
        <v>40258.208333333336</v>
      </c>
      <c r="M863">
        <v>1269147600</v>
      </c>
      <c r="N863" s="8">
        <f t="shared" si="55"/>
        <v>40266.208333333336</v>
      </c>
      <c r="O863">
        <v>1269838800</v>
      </c>
      <c r="P863" t="b">
        <v>0</v>
      </c>
      <c r="Q863" t="b">
        <v>0</v>
      </c>
      <c r="R863" t="str" cm="1">
        <f t="array" ref="R863:S863">_xlfn.TEXTSPLIT(T863, "/")</f>
        <v>theater</v>
      </c>
      <c r="S863" t="str">
        <v>plays</v>
      </c>
      <c r="T863" t="s">
        <v>33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3"/>
        <v>187</v>
      </c>
      <c r="G864" t="s">
        <v>20</v>
      </c>
      <c r="H864">
        <f t="shared" si="52"/>
        <v>77.180000000000007</v>
      </c>
      <c r="I864">
        <v>85</v>
      </c>
      <c r="J864" t="s">
        <v>21</v>
      </c>
      <c r="K864" t="s">
        <v>22</v>
      </c>
      <c r="L864" s="7">
        <f t="shared" si="54"/>
        <v>40756.208333333336</v>
      </c>
      <c r="M864">
        <v>1312174800</v>
      </c>
      <c r="N864" s="8">
        <f t="shared" si="55"/>
        <v>40760.208333333336</v>
      </c>
      <c r="O864">
        <v>1312520400</v>
      </c>
      <c r="P864" t="b">
        <v>0</v>
      </c>
      <c r="Q864" t="b">
        <v>0</v>
      </c>
      <c r="R864" t="str" cm="1">
        <f t="array" ref="R864:S864">_xlfn.TEXTSPLIT(T864, "/")</f>
        <v>theater</v>
      </c>
      <c r="S864" t="str">
        <v>plays</v>
      </c>
      <c r="T864" t="s">
        <v>33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3"/>
        <v>387</v>
      </c>
      <c r="G865" t="s">
        <v>20</v>
      </c>
      <c r="H865">
        <f t="shared" si="52"/>
        <v>24.95</v>
      </c>
      <c r="I865">
        <v>217</v>
      </c>
      <c r="J865" t="s">
        <v>21</v>
      </c>
      <c r="K865" t="s">
        <v>22</v>
      </c>
      <c r="L865" s="7">
        <f t="shared" si="54"/>
        <v>42172.208333333328</v>
      </c>
      <c r="M865">
        <v>1434517200</v>
      </c>
      <c r="N865" s="8">
        <f t="shared" si="55"/>
        <v>42195.208333333328</v>
      </c>
      <c r="O865">
        <v>1436504400</v>
      </c>
      <c r="P865" t="b">
        <v>0</v>
      </c>
      <c r="Q865" t="b">
        <v>1</v>
      </c>
      <c r="R865" t="str" cm="1">
        <f t="array" ref="R865:S865">_xlfn.TEXTSPLIT(T865, "/")</f>
        <v>film &amp; video</v>
      </c>
      <c r="S865" t="str">
        <v>television</v>
      </c>
      <c r="T865" t="s">
        <v>269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3"/>
        <v>347</v>
      </c>
      <c r="G866" t="s">
        <v>20</v>
      </c>
      <c r="H866">
        <f t="shared" si="52"/>
        <v>97.18</v>
      </c>
      <c r="I866">
        <v>150</v>
      </c>
      <c r="J866" t="s">
        <v>21</v>
      </c>
      <c r="K866" t="s">
        <v>22</v>
      </c>
      <c r="L866" s="7">
        <f t="shared" si="54"/>
        <v>42601.208333333328</v>
      </c>
      <c r="M866">
        <v>1471582800</v>
      </c>
      <c r="N866" s="8">
        <f t="shared" si="55"/>
        <v>42606.208333333328</v>
      </c>
      <c r="O866">
        <v>1472014800</v>
      </c>
      <c r="P866" t="b">
        <v>0</v>
      </c>
      <c r="Q866" t="b">
        <v>0</v>
      </c>
      <c r="R866" t="str" cm="1">
        <f t="array" ref="R866:S866">_xlfn.TEXTSPLIT(T866, "/")</f>
        <v>film &amp; video</v>
      </c>
      <c r="S866" t="str">
        <v>shorts</v>
      </c>
      <c r="T866" t="s">
        <v>100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3"/>
        <v>186</v>
      </c>
      <c r="G867" t="s">
        <v>20</v>
      </c>
      <c r="H867">
        <f t="shared" si="52"/>
        <v>46</v>
      </c>
      <c r="I867">
        <v>3272</v>
      </c>
      <c r="J867" t="s">
        <v>21</v>
      </c>
      <c r="K867" t="s">
        <v>22</v>
      </c>
      <c r="L867" s="7">
        <f t="shared" si="54"/>
        <v>41897.208333333336</v>
      </c>
      <c r="M867">
        <v>1410757200</v>
      </c>
      <c r="N867" s="8">
        <f t="shared" si="55"/>
        <v>41906.208333333336</v>
      </c>
      <c r="O867">
        <v>1411534800</v>
      </c>
      <c r="P867" t="b">
        <v>0</v>
      </c>
      <c r="Q867" t="b">
        <v>0</v>
      </c>
      <c r="R867" t="str" cm="1">
        <f t="array" ref="R867:S867">_xlfn.TEXTSPLIT(T867, "/")</f>
        <v>theater</v>
      </c>
      <c r="S867" t="str">
        <v>plays</v>
      </c>
      <c r="T867" t="s">
        <v>33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3"/>
        <v>43</v>
      </c>
      <c r="G868" t="s">
        <v>74</v>
      </c>
      <c r="H868">
        <f t="shared" si="52"/>
        <v>88.02</v>
      </c>
      <c r="I868">
        <v>898</v>
      </c>
      <c r="J868" t="s">
        <v>21</v>
      </c>
      <c r="K868" t="s">
        <v>22</v>
      </c>
      <c r="L868" s="7">
        <f t="shared" si="54"/>
        <v>40671.208333333336</v>
      </c>
      <c r="M868">
        <v>1304830800</v>
      </c>
      <c r="N868" s="8">
        <f t="shared" si="55"/>
        <v>40672.208333333336</v>
      </c>
      <c r="O868">
        <v>1304917200</v>
      </c>
      <c r="P868" t="b">
        <v>0</v>
      </c>
      <c r="Q868" t="b">
        <v>0</v>
      </c>
      <c r="R868" t="str" cm="1">
        <f t="array" ref="R868:S868">_xlfn.TEXTSPLIT(T868, "/")</f>
        <v>photography</v>
      </c>
      <c r="S868" t="str">
        <v>photography books</v>
      </c>
      <c r="T868" t="s">
        <v>122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3"/>
        <v>162</v>
      </c>
      <c r="G869" t="s">
        <v>20</v>
      </c>
      <c r="H869">
        <f t="shared" si="52"/>
        <v>25.99</v>
      </c>
      <c r="I869">
        <v>300</v>
      </c>
      <c r="J869" t="s">
        <v>21</v>
      </c>
      <c r="K869" t="s">
        <v>22</v>
      </c>
      <c r="L869" s="7">
        <f t="shared" si="54"/>
        <v>43382.208333333328</v>
      </c>
      <c r="M869">
        <v>1539061200</v>
      </c>
      <c r="N869" s="8">
        <f t="shared" si="55"/>
        <v>43388.208333333328</v>
      </c>
      <c r="O869">
        <v>1539579600</v>
      </c>
      <c r="P869" t="b">
        <v>0</v>
      </c>
      <c r="Q869" t="b">
        <v>0</v>
      </c>
      <c r="R869" t="str" cm="1">
        <f t="array" ref="R869:S869">_xlfn.TEXTSPLIT(T869, "/")</f>
        <v>food</v>
      </c>
      <c r="S869" t="str">
        <v>food trucks</v>
      </c>
      <c r="T869" t="s">
        <v>17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3"/>
        <v>185</v>
      </c>
      <c r="G870" t="s">
        <v>20</v>
      </c>
      <c r="H870">
        <f t="shared" si="52"/>
        <v>102.69</v>
      </c>
      <c r="I870">
        <v>126</v>
      </c>
      <c r="J870" t="s">
        <v>21</v>
      </c>
      <c r="K870" t="s">
        <v>22</v>
      </c>
      <c r="L870" s="7">
        <f t="shared" si="54"/>
        <v>41559.208333333336</v>
      </c>
      <c r="M870">
        <v>1381554000</v>
      </c>
      <c r="N870" s="8">
        <f t="shared" si="55"/>
        <v>41570.208333333336</v>
      </c>
      <c r="O870">
        <v>1382504400</v>
      </c>
      <c r="P870" t="b">
        <v>0</v>
      </c>
      <c r="Q870" t="b">
        <v>0</v>
      </c>
      <c r="R870" t="str" cm="1">
        <f t="array" ref="R870:S870">_xlfn.TEXTSPLIT(T870, "/")</f>
        <v>theater</v>
      </c>
      <c r="S870" t="str">
        <v>plays</v>
      </c>
      <c r="T870" t="s">
        <v>33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3"/>
        <v>24</v>
      </c>
      <c r="G871" t="s">
        <v>14</v>
      </c>
      <c r="H871">
        <f t="shared" si="52"/>
        <v>72.959999999999994</v>
      </c>
      <c r="I871">
        <v>526</v>
      </c>
      <c r="J871" t="s">
        <v>21</v>
      </c>
      <c r="K871" t="s">
        <v>22</v>
      </c>
      <c r="L871" s="7">
        <f t="shared" si="54"/>
        <v>40350.208333333336</v>
      </c>
      <c r="M871">
        <v>1277096400</v>
      </c>
      <c r="N871" s="8">
        <f t="shared" si="55"/>
        <v>40364.208333333336</v>
      </c>
      <c r="O871">
        <v>1278306000</v>
      </c>
      <c r="P871" t="b">
        <v>0</v>
      </c>
      <c r="Q871" t="b">
        <v>0</v>
      </c>
      <c r="R871" t="str" cm="1">
        <f t="array" ref="R871:S871">_xlfn.TEXTSPLIT(T871, "/")</f>
        <v>film &amp; video</v>
      </c>
      <c r="S871" t="str">
        <v>drama</v>
      </c>
      <c r="T871" t="s">
        <v>53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3"/>
        <v>90</v>
      </c>
      <c r="G872" t="s">
        <v>14</v>
      </c>
      <c r="H872">
        <f t="shared" si="52"/>
        <v>57.19</v>
      </c>
      <c r="I872">
        <v>121</v>
      </c>
      <c r="J872" t="s">
        <v>21</v>
      </c>
      <c r="K872" t="s">
        <v>22</v>
      </c>
      <c r="L872" s="7">
        <f t="shared" si="54"/>
        <v>42240.208333333328</v>
      </c>
      <c r="M872">
        <v>1440392400</v>
      </c>
      <c r="N872" s="8">
        <f t="shared" si="55"/>
        <v>42265.208333333328</v>
      </c>
      <c r="O872">
        <v>1442552400</v>
      </c>
      <c r="P872" t="b">
        <v>0</v>
      </c>
      <c r="Q872" t="b">
        <v>0</v>
      </c>
      <c r="R872" t="str" cm="1">
        <f t="array" ref="R872:S872">_xlfn.TEXTSPLIT(T872, "/")</f>
        <v>theater</v>
      </c>
      <c r="S872" t="str">
        <v>plays</v>
      </c>
      <c r="T872" t="s">
        <v>33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3"/>
        <v>273</v>
      </c>
      <c r="G873" t="s">
        <v>20</v>
      </c>
      <c r="H873">
        <f t="shared" si="52"/>
        <v>84.01</v>
      </c>
      <c r="I873">
        <v>2320</v>
      </c>
      <c r="J873" t="s">
        <v>21</v>
      </c>
      <c r="K873" t="s">
        <v>22</v>
      </c>
      <c r="L873" s="7">
        <f t="shared" si="54"/>
        <v>43040.208333333328</v>
      </c>
      <c r="M873">
        <v>1509512400</v>
      </c>
      <c r="N873" s="8">
        <f t="shared" si="55"/>
        <v>43058.25</v>
      </c>
      <c r="O873">
        <v>1511071200</v>
      </c>
      <c r="P873" t="b">
        <v>0</v>
      </c>
      <c r="Q873" t="b">
        <v>1</v>
      </c>
      <c r="R873" t="str" cm="1">
        <f t="array" ref="R873:S873">_xlfn.TEXTSPLIT(T873, "/")</f>
        <v>theater</v>
      </c>
      <c r="S873" t="str">
        <v>plays</v>
      </c>
      <c r="T873" t="s">
        <v>33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3"/>
        <v>170</v>
      </c>
      <c r="G874" t="s">
        <v>20</v>
      </c>
      <c r="H874">
        <f t="shared" si="52"/>
        <v>98.67</v>
      </c>
      <c r="I874">
        <v>81</v>
      </c>
      <c r="J874" t="s">
        <v>26</v>
      </c>
      <c r="K874" t="s">
        <v>27</v>
      </c>
      <c r="L874" s="7">
        <f t="shared" si="54"/>
        <v>43346.208333333328</v>
      </c>
      <c r="M874">
        <v>1535950800</v>
      </c>
      <c r="N874" s="8">
        <f t="shared" si="55"/>
        <v>43351.208333333328</v>
      </c>
      <c r="O874">
        <v>1536382800</v>
      </c>
      <c r="P874" t="b">
        <v>0</v>
      </c>
      <c r="Q874" t="b">
        <v>0</v>
      </c>
      <c r="R874" t="str" cm="1">
        <f t="array" ref="R874:S874">_xlfn.TEXTSPLIT(T874, "/")</f>
        <v>film &amp; video</v>
      </c>
      <c r="S874" t="str">
        <v>science fiction</v>
      </c>
      <c r="T874" t="s">
        <v>474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3"/>
        <v>188</v>
      </c>
      <c r="G875" t="s">
        <v>20</v>
      </c>
      <c r="H875">
        <f t="shared" si="52"/>
        <v>42.01</v>
      </c>
      <c r="I875">
        <v>1887</v>
      </c>
      <c r="J875" t="s">
        <v>21</v>
      </c>
      <c r="K875" t="s">
        <v>22</v>
      </c>
      <c r="L875" s="7">
        <f t="shared" si="54"/>
        <v>41647.25</v>
      </c>
      <c r="M875">
        <v>1389160800</v>
      </c>
      <c r="N875" s="8">
        <f t="shared" si="55"/>
        <v>41652.25</v>
      </c>
      <c r="O875">
        <v>1389592800</v>
      </c>
      <c r="P875" t="b">
        <v>0</v>
      </c>
      <c r="Q875" t="b">
        <v>0</v>
      </c>
      <c r="R875" t="str" cm="1">
        <f t="array" ref="R875:S875">_xlfn.TEXTSPLIT(T875, "/")</f>
        <v>photography</v>
      </c>
      <c r="S875" t="str">
        <v>photography books</v>
      </c>
      <c r="T875" t="s">
        <v>122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3"/>
        <v>347</v>
      </c>
      <c r="G876" t="s">
        <v>20</v>
      </c>
      <c r="H876">
        <f t="shared" si="52"/>
        <v>32</v>
      </c>
      <c r="I876">
        <v>4358</v>
      </c>
      <c r="J876" t="s">
        <v>21</v>
      </c>
      <c r="K876" t="s">
        <v>22</v>
      </c>
      <c r="L876" s="7">
        <f t="shared" si="54"/>
        <v>40291.208333333336</v>
      </c>
      <c r="M876">
        <v>1271998800</v>
      </c>
      <c r="N876" s="8">
        <f t="shared" si="55"/>
        <v>40329.208333333336</v>
      </c>
      <c r="O876">
        <v>1275282000</v>
      </c>
      <c r="P876" t="b">
        <v>0</v>
      </c>
      <c r="Q876" t="b">
        <v>1</v>
      </c>
      <c r="R876" t="str" cm="1">
        <f t="array" ref="R876:S876">_xlfn.TEXTSPLIT(T876, "/")</f>
        <v>photography</v>
      </c>
      <c r="S876" t="str">
        <v>photography books</v>
      </c>
      <c r="T876" t="s">
        <v>122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3"/>
        <v>69</v>
      </c>
      <c r="G877" t="s">
        <v>14</v>
      </c>
      <c r="H877">
        <f t="shared" si="52"/>
        <v>81.569999999999993</v>
      </c>
      <c r="I877">
        <v>67</v>
      </c>
      <c r="J877" t="s">
        <v>21</v>
      </c>
      <c r="K877" t="s">
        <v>22</v>
      </c>
      <c r="L877" s="7">
        <f t="shared" si="54"/>
        <v>40556.25</v>
      </c>
      <c r="M877">
        <v>1294898400</v>
      </c>
      <c r="N877" s="8">
        <f t="shared" si="55"/>
        <v>40557.25</v>
      </c>
      <c r="O877">
        <v>1294984800</v>
      </c>
      <c r="P877" t="b">
        <v>0</v>
      </c>
      <c r="Q877" t="b">
        <v>0</v>
      </c>
      <c r="R877" t="str" cm="1">
        <f t="array" ref="R877:S877">_xlfn.TEXTSPLIT(T877, "/")</f>
        <v>music</v>
      </c>
      <c r="S877" t="str">
        <v>rock</v>
      </c>
      <c r="T877" t="s">
        <v>23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3"/>
        <v>25</v>
      </c>
      <c r="G878" t="s">
        <v>14</v>
      </c>
      <c r="H878">
        <f t="shared" si="52"/>
        <v>37.04</v>
      </c>
      <c r="I878">
        <v>57</v>
      </c>
      <c r="J878" t="s">
        <v>15</v>
      </c>
      <c r="K878" t="s">
        <v>16</v>
      </c>
      <c r="L878" s="7">
        <f t="shared" si="54"/>
        <v>43624.208333333328</v>
      </c>
      <c r="M878">
        <v>1559970000</v>
      </c>
      <c r="N878" s="8">
        <f t="shared" si="55"/>
        <v>43648.208333333328</v>
      </c>
      <c r="O878">
        <v>1562043600</v>
      </c>
      <c r="P878" t="b">
        <v>0</v>
      </c>
      <c r="Q878" t="b">
        <v>0</v>
      </c>
      <c r="R878" t="str" cm="1">
        <f t="array" ref="R878:S878">_xlfn.TEXTSPLIT(T878, "/")</f>
        <v>photography</v>
      </c>
      <c r="S878" t="str">
        <v>photography books</v>
      </c>
      <c r="T878" t="s">
        <v>122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3"/>
        <v>77</v>
      </c>
      <c r="G879" t="s">
        <v>14</v>
      </c>
      <c r="H879">
        <f t="shared" si="52"/>
        <v>103.03</v>
      </c>
      <c r="I879">
        <v>1229</v>
      </c>
      <c r="J879" t="s">
        <v>21</v>
      </c>
      <c r="K879" t="s">
        <v>22</v>
      </c>
      <c r="L879" s="7">
        <f t="shared" si="54"/>
        <v>42577.208333333328</v>
      </c>
      <c r="M879">
        <v>1469509200</v>
      </c>
      <c r="N879" s="8">
        <f t="shared" si="55"/>
        <v>42578.208333333328</v>
      </c>
      <c r="O879">
        <v>1469595600</v>
      </c>
      <c r="P879" t="b">
        <v>0</v>
      </c>
      <c r="Q879" t="b">
        <v>0</v>
      </c>
      <c r="R879" t="str" cm="1">
        <f t="array" ref="R879:S879">_xlfn.TEXTSPLIT(T879, "/")</f>
        <v>food</v>
      </c>
      <c r="S879" t="str">
        <v>food trucks</v>
      </c>
      <c r="T879" t="s">
        <v>17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3"/>
        <v>37</v>
      </c>
      <c r="G880" t="s">
        <v>14</v>
      </c>
      <c r="H880">
        <f t="shared" si="52"/>
        <v>84.33</v>
      </c>
      <c r="I880">
        <v>12</v>
      </c>
      <c r="J880" t="s">
        <v>107</v>
      </c>
      <c r="K880" t="s">
        <v>108</v>
      </c>
      <c r="L880" s="7">
        <f t="shared" si="54"/>
        <v>43845.25</v>
      </c>
      <c r="M880">
        <v>1579068000</v>
      </c>
      <c r="N880" s="8">
        <f t="shared" si="55"/>
        <v>43869.25</v>
      </c>
      <c r="O880">
        <v>1581141600</v>
      </c>
      <c r="P880" t="b">
        <v>0</v>
      </c>
      <c r="Q880" t="b">
        <v>0</v>
      </c>
      <c r="R880" t="str" cm="1">
        <f t="array" ref="R880:S880">_xlfn.TEXTSPLIT(T880, "/")</f>
        <v>music</v>
      </c>
      <c r="S880" t="str">
        <v>metal</v>
      </c>
      <c r="T880" t="s">
        <v>148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3"/>
        <v>544</v>
      </c>
      <c r="G881" t="s">
        <v>20</v>
      </c>
      <c r="H881">
        <f t="shared" si="52"/>
        <v>102.6</v>
      </c>
      <c r="I881">
        <v>53</v>
      </c>
      <c r="J881" t="s">
        <v>21</v>
      </c>
      <c r="K881" t="s">
        <v>22</v>
      </c>
      <c r="L881" s="7">
        <f t="shared" si="54"/>
        <v>42788.25</v>
      </c>
      <c r="M881">
        <v>1487743200</v>
      </c>
      <c r="N881" s="8">
        <f t="shared" si="55"/>
        <v>42797.25</v>
      </c>
      <c r="O881">
        <v>1488520800</v>
      </c>
      <c r="P881" t="b">
        <v>0</v>
      </c>
      <c r="Q881" t="b">
        <v>0</v>
      </c>
      <c r="R881" t="str" cm="1">
        <f t="array" ref="R881:S881">_xlfn.TEXTSPLIT(T881, "/")</f>
        <v>publishing</v>
      </c>
      <c r="S881" t="str">
        <v>nonfiction</v>
      </c>
      <c r="T881" t="s">
        <v>68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3"/>
        <v>229</v>
      </c>
      <c r="G882" t="s">
        <v>20</v>
      </c>
      <c r="H882">
        <f t="shared" si="52"/>
        <v>79.989999999999995</v>
      </c>
      <c r="I882">
        <v>2414</v>
      </c>
      <c r="J882" t="s">
        <v>21</v>
      </c>
      <c r="K882" t="s">
        <v>22</v>
      </c>
      <c r="L882" s="7">
        <f t="shared" si="54"/>
        <v>43667.208333333328</v>
      </c>
      <c r="M882">
        <v>1563685200</v>
      </c>
      <c r="N882" s="8">
        <f t="shared" si="55"/>
        <v>43669.208333333328</v>
      </c>
      <c r="O882">
        <v>1563858000</v>
      </c>
      <c r="P882" t="b">
        <v>0</v>
      </c>
      <c r="Q882" t="b">
        <v>0</v>
      </c>
      <c r="R882" t="str" cm="1">
        <f t="array" ref="R882:S882">_xlfn.TEXTSPLIT(T882, "/")</f>
        <v>music</v>
      </c>
      <c r="S882" t="str">
        <v>electric music</v>
      </c>
      <c r="T882" t="s">
        <v>50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3"/>
        <v>39</v>
      </c>
      <c r="G883" t="s">
        <v>14</v>
      </c>
      <c r="H883">
        <f t="shared" si="52"/>
        <v>70.06</v>
      </c>
      <c r="I883">
        <v>452</v>
      </c>
      <c r="J883" t="s">
        <v>21</v>
      </c>
      <c r="K883" t="s">
        <v>22</v>
      </c>
      <c r="L883" s="7">
        <f t="shared" si="54"/>
        <v>42194.208333333328</v>
      </c>
      <c r="M883">
        <v>1436418000</v>
      </c>
      <c r="N883" s="8">
        <f t="shared" si="55"/>
        <v>42223.208333333328</v>
      </c>
      <c r="O883">
        <v>1438923600</v>
      </c>
      <c r="P883" t="b">
        <v>0</v>
      </c>
      <c r="Q883" t="b">
        <v>1</v>
      </c>
      <c r="R883" t="str" cm="1">
        <f t="array" ref="R883:S883">_xlfn.TEXTSPLIT(T883, "/")</f>
        <v>theater</v>
      </c>
      <c r="S883" t="str">
        <v>plays</v>
      </c>
      <c r="T883" t="s">
        <v>33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3"/>
        <v>370</v>
      </c>
      <c r="G884" t="s">
        <v>20</v>
      </c>
      <c r="H884">
        <f t="shared" si="52"/>
        <v>37</v>
      </c>
      <c r="I884">
        <v>80</v>
      </c>
      <c r="J884" t="s">
        <v>21</v>
      </c>
      <c r="K884" t="s">
        <v>22</v>
      </c>
      <c r="L884" s="7">
        <f t="shared" si="54"/>
        <v>42025.25</v>
      </c>
      <c r="M884">
        <v>1421820000</v>
      </c>
      <c r="N884" s="8">
        <f t="shared" si="55"/>
        <v>42029.25</v>
      </c>
      <c r="O884">
        <v>1422165600</v>
      </c>
      <c r="P884" t="b">
        <v>0</v>
      </c>
      <c r="Q884" t="b">
        <v>0</v>
      </c>
      <c r="R884" t="str" cm="1">
        <f t="array" ref="R884:S884">_xlfn.TEXTSPLIT(T884, "/")</f>
        <v>theater</v>
      </c>
      <c r="S884" t="str">
        <v>plays</v>
      </c>
      <c r="T884" t="s">
        <v>33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3"/>
        <v>238</v>
      </c>
      <c r="G885" t="s">
        <v>20</v>
      </c>
      <c r="H885">
        <f t="shared" si="52"/>
        <v>41.91</v>
      </c>
      <c r="I885">
        <v>193</v>
      </c>
      <c r="J885" t="s">
        <v>21</v>
      </c>
      <c r="K885" t="s">
        <v>22</v>
      </c>
      <c r="L885" s="7">
        <f t="shared" si="54"/>
        <v>40323.208333333336</v>
      </c>
      <c r="M885">
        <v>1274763600</v>
      </c>
      <c r="N885" s="8">
        <f t="shared" si="55"/>
        <v>40359.208333333336</v>
      </c>
      <c r="O885">
        <v>1277874000</v>
      </c>
      <c r="P885" t="b">
        <v>0</v>
      </c>
      <c r="Q885" t="b">
        <v>0</v>
      </c>
      <c r="R885" t="str" cm="1">
        <f t="array" ref="R885:S885">_xlfn.TEXTSPLIT(T885, "/")</f>
        <v>film &amp; video</v>
      </c>
      <c r="S885" t="str">
        <v>shorts</v>
      </c>
      <c r="T885" t="s">
        <v>100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3"/>
        <v>64</v>
      </c>
      <c r="G886" t="s">
        <v>14</v>
      </c>
      <c r="H886">
        <f t="shared" si="52"/>
        <v>57.99</v>
      </c>
      <c r="I886">
        <v>1886</v>
      </c>
      <c r="J886" t="s">
        <v>21</v>
      </c>
      <c r="K886" t="s">
        <v>22</v>
      </c>
      <c r="L886" s="7">
        <f t="shared" si="54"/>
        <v>41763.208333333336</v>
      </c>
      <c r="M886">
        <v>1399179600</v>
      </c>
      <c r="N886" s="8">
        <f t="shared" si="55"/>
        <v>41765.208333333336</v>
      </c>
      <c r="O886">
        <v>1399352400</v>
      </c>
      <c r="P886" t="b">
        <v>0</v>
      </c>
      <c r="Q886" t="b">
        <v>1</v>
      </c>
      <c r="R886" t="str" cm="1">
        <f t="array" ref="R886:S886">_xlfn.TEXTSPLIT(T886, "/")</f>
        <v>theater</v>
      </c>
      <c r="S886" t="str">
        <v>plays</v>
      </c>
      <c r="T886" t="s">
        <v>33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3"/>
        <v>118</v>
      </c>
      <c r="G887" t="s">
        <v>20</v>
      </c>
      <c r="H887">
        <f t="shared" si="52"/>
        <v>40.94</v>
      </c>
      <c r="I887">
        <v>52</v>
      </c>
      <c r="J887" t="s">
        <v>21</v>
      </c>
      <c r="K887" t="s">
        <v>22</v>
      </c>
      <c r="L887" s="7">
        <f t="shared" si="54"/>
        <v>40335.208333333336</v>
      </c>
      <c r="M887">
        <v>1275800400</v>
      </c>
      <c r="N887" s="8">
        <f t="shared" si="55"/>
        <v>40373.208333333336</v>
      </c>
      <c r="O887">
        <v>1279083600</v>
      </c>
      <c r="P887" t="b">
        <v>0</v>
      </c>
      <c r="Q887" t="b">
        <v>0</v>
      </c>
      <c r="R887" t="str" cm="1">
        <f t="array" ref="R887:S887">_xlfn.TEXTSPLIT(T887, "/")</f>
        <v>theater</v>
      </c>
      <c r="S887" t="str">
        <v>plays</v>
      </c>
      <c r="T887" t="s">
        <v>33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3"/>
        <v>85</v>
      </c>
      <c r="G888" t="s">
        <v>14</v>
      </c>
      <c r="H888">
        <f t="shared" si="52"/>
        <v>70</v>
      </c>
      <c r="I888">
        <v>1825</v>
      </c>
      <c r="J888" t="s">
        <v>21</v>
      </c>
      <c r="K888" t="s">
        <v>22</v>
      </c>
      <c r="L888" s="7">
        <f t="shared" si="54"/>
        <v>40416.208333333336</v>
      </c>
      <c r="M888">
        <v>1282798800</v>
      </c>
      <c r="N888" s="8">
        <f t="shared" si="55"/>
        <v>40434.208333333336</v>
      </c>
      <c r="O888">
        <v>1284354000</v>
      </c>
      <c r="P888" t="b">
        <v>0</v>
      </c>
      <c r="Q888" t="b">
        <v>0</v>
      </c>
      <c r="R888" t="str" cm="1">
        <f t="array" ref="R888:S888">_xlfn.TEXTSPLIT(T888, "/")</f>
        <v>music</v>
      </c>
      <c r="S888" t="str">
        <v>indie rock</v>
      </c>
      <c r="T888" t="s">
        <v>60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3"/>
        <v>29</v>
      </c>
      <c r="G889" t="s">
        <v>14</v>
      </c>
      <c r="H889">
        <f t="shared" si="52"/>
        <v>73.84</v>
      </c>
      <c r="I889">
        <v>31</v>
      </c>
      <c r="J889" t="s">
        <v>21</v>
      </c>
      <c r="K889" t="s">
        <v>22</v>
      </c>
      <c r="L889" s="7">
        <f t="shared" si="54"/>
        <v>42202.208333333328</v>
      </c>
      <c r="M889">
        <v>1437109200</v>
      </c>
      <c r="N889" s="8">
        <f t="shared" si="55"/>
        <v>42249.208333333328</v>
      </c>
      <c r="O889">
        <v>1441170000</v>
      </c>
      <c r="P889" t="b">
        <v>0</v>
      </c>
      <c r="Q889" t="b">
        <v>1</v>
      </c>
      <c r="R889" t="str" cm="1">
        <f t="array" ref="R889:S889">_xlfn.TEXTSPLIT(T889, "/")</f>
        <v>theater</v>
      </c>
      <c r="S889" t="str">
        <v>plays</v>
      </c>
      <c r="T889" t="s">
        <v>33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3"/>
        <v>210</v>
      </c>
      <c r="G890" t="s">
        <v>20</v>
      </c>
      <c r="H890">
        <f t="shared" si="52"/>
        <v>41.98</v>
      </c>
      <c r="I890">
        <v>290</v>
      </c>
      <c r="J890" t="s">
        <v>21</v>
      </c>
      <c r="K890" t="s">
        <v>22</v>
      </c>
      <c r="L890" s="7">
        <f t="shared" si="54"/>
        <v>42836.208333333328</v>
      </c>
      <c r="M890">
        <v>1491886800</v>
      </c>
      <c r="N890" s="8">
        <f t="shared" si="55"/>
        <v>42855.208333333328</v>
      </c>
      <c r="O890">
        <v>1493528400</v>
      </c>
      <c r="P890" t="b">
        <v>0</v>
      </c>
      <c r="Q890" t="b">
        <v>0</v>
      </c>
      <c r="R890" t="str" cm="1">
        <f t="array" ref="R890:S890">_xlfn.TEXTSPLIT(T890, "/")</f>
        <v>theater</v>
      </c>
      <c r="S890" t="str">
        <v>plays</v>
      </c>
      <c r="T890" t="s">
        <v>33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3"/>
        <v>170</v>
      </c>
      <c r="G891" t="s">
        <v>20</v>
      </c>
      <c r="H891">
        <f t="shared" si="52"/>
        <v>77.930000000000007</v>
      </c>
      <c r="I891">
        <v>122</v>
      </c>
      <c r="J891" t="s">
        <v>21</v>
      </c>
      <c r="K891" t="s">
        <v>22</v>
      </c>
      <c r="L891" s="7">
        <f t="shared" si="54"/>
        <v>41710.208333333336</v>
      </c>
      <c r="M891">
        <v>1394600400</v>
      </c>
      <c r="N891" s="8">
        <f t="shared" si="55"/>
        <v>41717.208333333336</v>
      </c>
      <c r="O891">
        <v>1395205200</v>
      </c>
      <c r="P891" t="b">
        <v>0</v>
      </c>
      <c r="Q891" t="b">
        <v>1</v>
      </c>
      <c r="R891" t="str" cm="1">
        <f t="array" ref="R891:S891">_xlfn.TEXTSPLIT(T891, "/")</f>
        <v>music</v>
      </c>
      <c r="S891" t="str">
        <v>electric music</v>
      </c>
      <c r="T891" t="s">
        <v>50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3"/>
        <v>116</v>
      </c>
      <c r="G892" t="s">
        <v>20</v>
      </c>
      <c r="H892">
        <f t="shared" si="52"/>
        <v>106.02</v>
      </c>
      <c r="I892">
        <v>1470</v>
      </c>
      <c r="J892" t="s">
        <v>21</v>
      </c>
      <c r="K892" t="s">
        <v>22</v>
      </c>
      <c r="L892" s="7">
        <f t="shared" si="54"/>
        <v>43640.208333333328</v>
      </c>
      <c r="M892">
        <v>1561352400</v>
      </c>
      <c r="N892" s="8">
        <f t="shared" si="55"/>
        <v>43641.208333333328</v>
      </c>
      <c r="O892">
        <v>1561438800</v>
      </c>
      <c r="P892" t="b">
        <v>0</v>
      </c>
      <c r="Q892" t="b">
        <v>0</v>
      </c>
      <c r="R892" t="str" cm="1">
        <f t="array" ref="R892:S892">_xlfn.TEXTSPLIT(T892, "/")</f>
        <v>music</v>
      </c>
      <c r="S892" t="str">
        <v>indie rock</v>
      </c>
      <c r="T892" t="s">
        <v>60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3"/>
        <v>259</v>
      </c>
      <c r="G893" t="s">
        <v>20</v>
      </c>
      <c r="H893">
        <f t="shared" si="52"/>
        <v>47.02</v>
      </c>
      <c r="I893">
        <v>165</v>
      </c>
      <c r="J893" t="s">
        <v>15</v>
      </c>
      <c r="K893" t="s">
        <v>16</v>
      </c>
      <c r="L893" s="7">
        <f t="shared" si="54"/>
        <v>40880.25</v>
      </c>
      <c r="M893">
        <v>1322892000</v>
      </c>
      <c r="N893" s="8">
        <f t="shared" si="55"/>
        <v>40924.25</v>
      </c>
      <c r="O893">
        <v>1326693600</v>
      </c>
      <c r="P893" t="b">
        <v>0</v>
      </c>
      <c r="Q893" t="b">
        <v>0</v>
      </c>
      <c r="R893" t="str" cm="1">
        <f t="array" ref="R893:S893">_xlfn.TEXTSPLIT(T893, "/")</f>
        <v>film &amp; video</v>
      </c>
      <c r="S893" t="str">
        <v>documentary</v>
      </c>
      <c r="T893" t="s">
        <v>42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3"/>
        <v>231</v>
      </c>
      <c r="G894" t="s">
        <v>20</v>
      </c>
      <c r="H894">
        <f t="shared" si="52"/>
        <v>76.02</v>
      </c>
      <c r="I894">
        <v>182</v>
      </c>
      <c r="J894" t="s">
        <v>21</v>
      </c>
      <c r="K894" t="s">
        <v>22</v>
      </c>
      <c r="L894" s="7">
        <f t="shared" si="54"/>
        <v>40319.208333333336</v>
      </c>
      <c r="M894">
        <v>1274418000</v>
      </c>
      <c r="N894" s="8">
        <f t="shared" si="55"/>
        <v>40360.208333333336</v>
      </c>
      <c r="O894">
        <v>1277960400</v>
      </c>
      <c r="P894" t="b">
        <v>0</v>
      </c>
      <c r="Q894" t="b">
        <v>0</v>
      </c>
      <c r="R894" t="str" cm="1">
        <f t="array" ref="R894:S894">_xlfn.TEXTSPLIT(T894, "/")</f>
        <v>publishing</v>
      </c>
      <c r="S894" t="str">
        <v>translations</v>
      </c>
      <c r="T894" t="s">
        <v>206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3"/>
        <v>128</v>
      </c>
      <c r="G895" t="s">
        <v>20</v>
      </c>
      <c r="H895">
        <f t="shared" si="52"/>
        <v>54.12</v>
      </c>
      <c r="I895">
        <v>199</v>
      </c>
      <c r="J895" t="s">
        <v>107</v>
      </c>
      <c r="K895" t="s">
        <v>108</v>
      </c>
      <c r="L895" s="7">
        <f t="shared" si="54"/>
        <v>42170.208333333328</v>
      </c>
      <c r="M895">
        <v>1434344400</v>
      </c>
      <c r="N895" s="8">
        <f t="shared" si="55"/>
        <v>42174.208333333328</v>
      </c>
      <c r="O895">
        <v>1434690000</v>
      </c>
      <c r="P895" t="b">
        <v>0</v>
      </c>
      <c r="Q895" t="b">
        <v>1</v>
      </c>
      <c r="R895" t="str" cm="1">
        <f t="array" ref="R895:S895">_xlfn.TEXTSPLIT(T895, "/")</f>
        <v>film &amp; video</v>
      </c>
      <c r="S895" t="str">
        <v>documentary</v>
      </c>
      <c r="T895" t="s">
        <v>42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3"/>
        <v>189</v>
      </c>
      <c r="G896" t="s">
        <v>20</v>
      </c>
      <c r="H896">
        <f t="shared" si="52"/>
        <v>57.29</v>
      </c>
      <c r="I896">
        <v>56</v>
      </c>
      <c r="J896" t="s">
        <v>40</v>
      </c>
      <c r="K896" t="s">
        <v>41</v>
      </c>
      <c r="L896" s="7">
        <f t="shared" si="54"/>
        <v>41466.208333333336</v>
      </c>
      <c r="M896">
        <v>1373518800</v>
      </c>
      <c r="N896" s="8">
        <f t="shared" si="55"/>
        <v>41496.208333333336</v>
      </c>
      <c r="O896">
        <v>1376110800</v>
      </c>
      <c r="P896" t="b">
        <v>0</v>
      </c>
      <c r="Q896" t="b">
        <v>1</v>
      </c>
      <c r="R896" t="str" cm="1">
        <f t="array" ref="R896:S896">_xlfn.TEXTSPLIT(T896, "/")</f>
        <v>film &amp; video</v>
      </c>
      <c r="S896" t="str">
        <v>television</v>
      </c>
      <c r="T896" t="s">
        <v>269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3"/>
        <v>7</v>
      </c>
      <c r="G897" t="s">
        <v>14</v>
      </c>
      <c r="H897">
        <f t="shared" si="52"/>
        <v>103.81</v>
      </c>
      <c r="I897">
        <v>107</v>
      </c>
      <c r="J897" t="s">
        <v>21</v>
      </c>
      <c r="K897" t="s">
        <v>22</v>
      </c>
      <c r="L897" s="7">
        <f t="shared" si="54"/>
        <v>43134.25</v>
      </c>
      <c r="M897">
        <v>1517637600</v>
      </c>
      <c r="N897" s="8">
        <f t="shared" si="55"/>
        <v>43143.25</v>
      </c>
      <c r="O897">
        <v>1518415200</v>
      </c>
      <c r="P897" t="b">
        <v>0</v>
      </c>
      <c r="Q897" t="b">
        <v>0</v>
      </c>
      <c r="R897" t="str" cm="1">
        <f t="array" ref="R897:S897">_xlfn.TEXTSPLIT(T897, "/")</f>
        <v>theater</v>
      </c>
      <c r="S897" t="str">
        <v>plays</v>
      </c>
      <c r="T897" t="s">
        <v>33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3"/>
        <v>774</v>
      </c>
      <c r="G898" t="s">
        <v>20</v>
      </c>
      <c r="H898">
        <f t="shared" ref="H898:H961" si="56">IFERROR(ROUND(E898/I898, 2), 0)</f>
        <v>105.03</v>
      </c>
      <c r="I898">
        <v>1460</v>
      </c>
      <c r="J898" t="s">
        <v>26</v>
      </c>
      <c r="K898" t="s">
        <v>27</v>
      </c>
      <c r="L898" s="7">
        <f t="shared" si="54"/>
        <v>40738.208333333336</v>
      </c>
      <c r="M898">
        <v>1310619600</v>
      </c>
      <c r="N898" s="8">
        <f t="shared" si="55"/>
        <v>40741.208333333336</v>
      </c>
      <c r="O898">
        <v>1310878800</v>
      </c>
      <c r="P898" t="b">
        <v>0</v>
      </c>
      <c r="Q898" t="b">
        <v>1</v>
      </c>
      <c r="R898" t="str" cm="1">
        <f t="array" ref="R898:S898">_xlfn.TEXTSPLIT(T898, "/")</f>
        <v>food</v>
      </c>
      <c r="S898" t="str">
        <v>food trucks</v>
      </c>
      <c r="T898" t="s">
        <v>17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7">ROUND((E899/D899)*100,0)</f>
        <v>28</v>
      </c>
      <c r="G899" t="s">
        <v>14</v>
      </c>
      <c r="H899">
        <f t="shared" si="56"/>
        <v>90.26</v>
      </c>
      <c r="I899">
        <v>27</v>
      </c>
      <c r="J899" t="s">
        <v>21</v>
      </c>
      <c r="K899" t="s">
        <v>22</v>
      </c>
      <c r="L899" s="7">
        <f t="shared" ref="L899:L962" si="58">(((M899/60)/60)/24)+DATE(1970,1,1)</f>
        <v>43583.208333333328</v>
      </c>
      <c r="M899">
        <v>1556427600</v>
      </c>
      <c r="N899" s="8">
        <f t="shared" ref="N899:N962" si="59">(((O899/60)/60)/24)+DATE(1970,1,1)</f>
        <v>43585.208333333328</v>
      </c>
      <c r="O899">
        <v>1556600400</v>
      </c>
      <c r="P899" t="b">
        <v>0</v>
      </c>
      <c r="Q899" t="b">
        <v>0</v>
      </c>
      <c r="R899" t="str" cm="1">
        <f t="array" ref="R899:S899">_xlfn.TEXTSPLIT(T899, "/")</f>
        <v>theater</v>
      </c>
      <c r="S899" t="str">
        <v>plays</v>
      </c>
      <c r="T899" t="s">
        <v>33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7"/>
        <v>52</v>
      </c>
      <c r="G900" t="s">
        <v>14</v>
      </c>
      <c r="H900">
        <f t="shared" si="56"/>
        <v>76.98</v>
      </c>
      <c r="I900">
        <v>1221</v>
      </c>
      <c r="J900" t="s">
        <v>21</v>
      </c>
      <c r="K900" t="s">
        <v>22</v>
      </c>
      <c r="L900" s="7">
        <f t="shared" si="58"/>
        <v>43815.25</v>
      </c>
      <c r="M900">
        <v>1576476000</v>
      </c>
      <c r="N900" s="8">
        <f t="shared" si="59"/>
        <v>43821.25</v>
      </c>
      <c r="O900">
        <v>1576994400</v>
      </c>
      <c r="P900" t="b">
        <v>0</v>
      </c>
      <c r="Q900" t="b">
        <v>0</v>
      </c>
      <c r="R900" t="str" cm="1">
        <f t="array" ref="R900:S900">_xlfn.TEXTSPLIT(T900, "/")</f>
        <v>film &amp; video</v>
      </c>
      <c r="S900" t="str">
        <v>documentary</v>
      </c>
      <c r="T900" t="s">
        <v>42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7"/>
        <v>407</v>
      </c>
      <c r="G901" t="s">
        <v>20</v>
      </c>
      <c r="H901">
        <f t="shared" si="56"/>
        <v>102.6</v>
      </c>
      <c r="I901">
        <v>123</v>
      </c>
      <c r="J901" t="s">
        <v>98</v>
      </c>
      <c r="K901" t="s">
        <v>99</v>
      </c>
      <c r="L901" s="7">
        <f t="shared" si="58"/>
        <v>41554.208333333336</v>
      </c>
      <c r="M901">
        <v>1381122000</v>
      </c>
      <c r="N901" s="8">
        <f t="shared" si="59"/>
        <v>41572.208333333336</v>
      </c>
      <c r="O901">
        <v>1382677200</v>
      </c>
      <c r="P901" t="b">
        <v>0</v>
      </c>
      <c r="Q901" t="b">
        <v>0</v>
      </c>
      <c r="R901" t="str" cm="1">
        <f t="array" ref="R901:S901">_xlfn.TEXTSPLIT(T901, "/")</f>
        <v>music</v>
      </c>
      <c r="S901" t="str">
        <v>jazz</v>
      </c>
      <c r="T901" t="s">
        <v>159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7"/>
        <v>2</v>
      </c>
      <c r="G902" t="s">
        <v>14</v>
      </c>
      <c r="H902">
        <f t="shared" si="56"/>
        <v>2</v>
      </c>
      <c r="I902">
        <v>1</v>
      </c>
      <c r="J902" t="s">
        <v>21</v>
      </c>
      <c r="K902" t="s">
        <v>22</v>
      </c>
      <c r="L902" s="7">
        <f t="shared" si="58"/>
        <v>41901.208333333336</v>
      </c>
      <c r="M902">
        <v>1411102800</v>
      </c>
      <c r="N902" s="8">
        <f t="shared" si="59"/>
        <v>41902.208333333336</v>
      </c>
      <c r="O902">
        <v>1411189200</v>
      </c>
      <c r="P902" t="b">
        <v>0</v>
      </c>
      <c r="Q902" t="b">
        <v>1</v>
      </c>
      <c r="R902" t="str" cm="1">
        <f t="array" ref="R902:S902">_xlfn.TEXTSPLIT(T902, "/")</f>
        <v>technology</v>
      </c>
      <c r="S902" t="str">
        <v>web</v>
      </c>
      <c r="T902" t="s">
        <v>28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7"/>
        <v>156</v>
      </c>
      <c r="G903" t="s">
        <v>20</v>
      </c>
      <c r="H903">
        <f t="shared" si="56"/>
        <v>55.01</v>
      </c>
      <c r="I903">
        <v>159</v>
      </c>
      <c r="J903" t="s">
        <v>21</v>
      </c>
      <c r="K903" t="s">
        <v>22</v>
      </c>
      <c r="L903" s="7">
        <f t="shared" si="58"/>
        <v>43298.208333333328</v>
      </c>
      <c r="M903">
        <v>1531803600</v>
      </c>
      <c r="N903" s="8">
        <f t="shared" si="59"/>
        <v>43331.208333333328</v>
      </c>
      <c r="O903">
        <v>1534654800</v>
      </c>
      <c r="P903" t="b">
        <v>0</v>
      </c>
      <c r="Q903" t="b">
        <v>1</v>
      </c>
      <c r="R903" t="str" cm="1">
        <f t="array" ref="R903:S903">_xlfn.TEXTSPLIT(T903, "/")</f>
        <v>music</v>
      </c>
      <c r="S903" t="str">
        <v>rock</v>
      </c>
      <c r="T903" t="s">
        <v>23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7"/>
        <v>252</v>
      </c>
      <c r="G904" t="s">
        <v>20</v>
      </c>
      <c r="H904">
        <f t="shared" si="56"/>
        <v>32.130000000000003</v>
      </c>
      <c r="I904">
        <v>110</v>
      </c>
      <c r="J904" t="s">
        <v>21</v>
      </c>
      <c r="K904" t="s">
        <v>22</v>
      </c>
      <c r="L904" s="7">
        <f t="shared" si="58"/>
        <v>42399.25</v>
      </c>
      <c r="M904">
        <v>1454133600</v>
      </c>
      <c r="N904" s="8">
        <f t="shared" si="59"/>
        <v>42441.25</v>
      </c>
      <c r="O904">
        <v>1457762400</v>
      </c>
      <c r="P904" t="b">
        <v>0</v>
      </c>
      <c r="Q904" t="b">
        <v>0</v>
      </c>
      <c r="R904" t="str" cm="1">
        <f t="array" ref="R904:S904">_xlfn.TEXTSPLIT(T904, "/")</f>
        <v>technology</v>
      </c>
      <c r="S904" t="str">
        <v>web</v>
      </c>
      <c r="T904" t="s">
        <v>28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7"/>
        <v>2</v>
      </c>
      <c r="G905" t="s">
        <v>47</v>
      </c>
      <c r="H905">
        <f t="shared" si="56"/>
        <v>50.64</v>
      </c>
      <c r="I905">
        <v>14</v>
      </c>
      <c r="J905" t="s">
        <v>21</v>
      </c>
      <c r="K905" t="s">
        <v>22</v>
      </c>
      <c r="L905" s="7">
        <f t="shared" si="58"/>
        <v>41034.208333333336</v>
      </c>
      <c r="M905">
        <v>1336194000</v>
      </c>
      <c r="N905" s="8">
        <f t="shared" si="59"/>
        <v>41049.208333333336</v>
      </c>
      <c r="O905">
        <v>1337490000</v>
      </c>
      <c r="P905" t="b">
        <v>0</v>
      </c>
      <c r="Q905" t="b">
        <v>1</v>
      </c>
      <c r="R905" t="str" cm="1">
        <f t="array" ref="R905:S905">_xlfn.TEXTSPLIT(T905, "/")</f>
        <v>publishing</v>
      </c>
      <c r="S905" t="str">
        <v>nonfiction</v>
      </c>
      <c r="T905" t="s">
        <v>68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7"/>
        <v>12</v>
      </c>
      <c r="G906" t="s">
        <v>14</v>
      </c>
      <c r="H906">
        <f t="shared" si="56"/>
        <v>49.69</v>
      </c>
      <c r="I906">
        <v>16</v>
      </c>
      <c r="J906" t="s">
        <v>21</v>
      </c>
      <c r="K906" t="s">
        <v>22</v>
      </c>
      <c r="L906" s="7">
        <f t="shared" si="58"/>
        <v>41186.208333333336</v>
      </c>
      <c r="M906">
        <v>1349326800</v>
      </c>
      <c r="N906" s="8">
        <f t="shared" si="59"/>
        <v>41190.208333333336</v>
      </c>
      <c r="O906">
        <v>1349672400</v>
      </c>
      <c r="P906" t="b">
        <v>0</v>
      </c>
      <c r="Q906" t="b">
        <v>0</v>
      </c>
      <c r="R906" t="str" cm="1">
        <f t="array" ref="R906:S906">_xlfn.TEXTSPLIT(T906, "/")</f>
        <v>publishing</v>
      </c>
      <c r="S906" t="str">
        <v>radio &amp; podcasts</v>
      </c>
      <c r="T906" t="s">
        <v>133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7"/>
        <v>164</v>
      </c>
      <c r="G907" t="s">
        <v>20</v>
      </c>
      <c r="H907">
        <f t="shared" si="56"/>
        <v>54.89</v>
      </c>
      <c r="I907">
        <v>236</v>
      </c>
      <c r="J907" t="s">
        <v>21</v>
      </c>
      <c r="K907" t="s">
        <v>22</v>
      </c>
      <c r="L907" s="7">
        <f t="shared" si="58"/>
        <v>41536.208333333336</v>
      </c>
      <c r="M907">
        <v>1379566800</v>
      </c>
      <c r="N907" s="8">
        <f t="shared" si="59"/>
        <v>41539.208333333336</v>
      </c>
      <c r="O907">
        <v>1379826000</v>
      </c>
      <c r="P907" t="b">
        <v>0</v>
      </c>
      <c r="Q907" t="b">
        <v>0</v>
      </c>
      <c r="R907" t="str" cm="1">
        <f t="array" ref="R907:S907">_xlfn.TEXTSPLIT(T907, "/")</f>
        <v>theater</v>
      </c>
      <c r="S907" t="str">
        <v>plays</v>
      </c>
      <c r="T907" t="s">
        <v>33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7"/>
        <v>163</v>
      </c>
      <c r="G908" t="s">
        <v>20</v>
      </c>
      <c r="H908">
        <f t="shared" si="56"/>
        <v>46.93</v>
      </c>
      <c r="I908">
        <v>191</v>
      </c>
      <c r="J908" t="s">
        <v>21</v>
      </c>
      <c r="K908" t="s">
        <v>22</v>
      </c>
      <c r="L908" s="7">
        <f t="shared" si="58"/>
        <v>42868.208333333328</v>
      </c>
      <c r="M908">
        <v>1494651600</v>
      </c>
      <c r="N908" s="8">
        <f t="shared" si="59"/>
        <v>42904.208333333328</v>
      </c>
      <c r="O908">
        <v>1497762000</v>
      </c>
      <c r="P908" t="b">
        <v>1</v>
      </c>
      <c r="Q908" t="b">
        <v>1</v>
      </c>
      <c r="R908" t="str" cm="1">
        <f t="array" ref="R908:S908">_xlfn.TEXTSPLIT(T908, "/")</f>
        <v>film &amp; video</v>
      </c>
      <c r="S908" t="str">
        <v>documentary</v>
      </c>
      <c r="T908" t="s">
        <v>42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7"/>
        <v>20</v>
      </c>
      <c r="G909" t="s">
        <v>14</v>
      </c>
      <c r="H909">
        <f t="shared" si="56"/>
        <v>44.95</v>
      </c>
      <c r="I909">
        <v>41</v>
      </c>
      <c r="J909" t="s">
        <v>21</v>
      </c>
      <c r="K909" t="s">
        <v>22</v>
      </c>
      <c r="L909" s="7">
        <f t="shared" si="58"/>
        <v>40660.208333333336</v>
      </c>
      <c r="M909">
        <v>1303880400</v>
      </c>
      <c r="N909" s="8">
        <f t="shared" si="59"/>
        <v>40667.208333333336</v>
      </c>
      <c r="O909">
        <v>1304485200</v>
      </c>
      <c r="P909" t="b">
        <v>0</v>
      </c>
      <c r="Q909" t="b">
        <v>0</v>
      </c>
      <c r="R909" t="str" cm="1">
        <f t="array" ref="R909:S909">_xlfn.TEXTSPLIT(T909, "/")</f>
        <v>theater</v>
      </c>
      <c r="S909" t="str">
        <v>plays</v>
      </c>
      <c r="T909" t="s">
        <v>33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7"/>
        <v>319</v>
      </c>
      <c r="G910" t="s">
        <v>20</v>
      </c>
      <c r="H910">
        <f t="shared" si="56"/>
        <v>31</v>
      </c>
      <c r="I910">
        <v>3934</v>
      </c>
      <c r="J910" t="s">
        <v>21</v>
      </c>
      <c r="K910" t="s">
        <v>22</v>
      </c>
      <c r="L910" s="7">
        <f t="shared" si="58"/>
        <v>41031.208333333336</v>
      </c>
      <c r="M910">
        <v>1335934800</v>
      </c>
      <c r="N910" s="8">
        <f t="shared" si="59"/>
        <v>41042.208333333336</v>
      </c>
      <c r="O910">
        <v>1336885200</v>
      </c>
      <c r="P910" t="b">
        <v>0</v>
      </c>
      <c r="Q910" t="b">
        <v>0</v>
      </c>
      <c r="R910" t="str" cm="1">
        <f t="array" ref="R910:S910">_xlfn.TEXTSPLIT(T910, "/")</f>
        <v>games</v>
      </c>
      <c r="S910" t="str">
        <v>video games</v>
      </c>
      <c r="T910" t="s">
        <v>89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7"/>
        <v>479</v>
      </c>
      <c r="G911" t="s">
        <v>20</v>
      </c>
      <c r="H911">
        <f t="shared" si="56"/>
        <v>107.76</v>
      </c>
      <c r="I911">
        <v>80</v>
      </c>
      <c r="J911" t="s">
        <v>15</v>
      </c>
      <c r="K911" t="s">
        <v>16</v>
      </c>
      <c r="L911" s="7">
        <f t="shared" si="58"/>
        <v>43255.208333333328</v>
      </c>
      <c r="M911">
        <v>1528088400</v>
      </c>
      <c r="N911" s="8">
        <f t="shared" si="59"/>
        <v>43282.208333333328</v>
      </c>
      <c r="O911">
        <v>1530421200</v>
      </c>
      <c r="P911" t="b">
        <v>0</v>
      </c>
      <c r="Q911" t="b">
        <v>1</v>
      </c>
      <c r="R911" t="str" cm="1">
        <f t="array" ref="R911:S911">_xlfn.TEXTSPLIT(T911, "/")</f>
        <v>theater</v>
      </c>
      <c r="S911" t="str">
        <v>plays</v>
      </c>
      <c r="T911" t="s">
        <v>33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7"/>
        <v>20</v>
      </c>
      <c r="G912" t="s">
        <v>74</v>
      </c>
      <c r="H912">
        <f t="shared" si="56"/>
        <v>102.08</v>
      </c>
      <c r="I912">
        <v>296</v>
      </c>
      <c r="J912" t="s">
        <v>21</v>
      </c>
      <c r="K912" t="s">
        <v>22</v>
      </c>
      <c r="L912" s="7">
        <f t="shared" si="58"/>
        <v>42026.25</v>
      </c>
      <c r="M912">
        <v>1421906400</v>
      </c>
      <c r="N912" s="8">
        <f t="shared" si="59"/>
        <v>42027.25</v>
      </c>
      <c r="O912">
        <v>1421992800</v>
      </c>
      <c r="P912" t="b">
        <v>0</v>
      </c>
      <c r="Q912" t="b">
        <v>0</v>
      </c>
      <c r="R912" t="str" cm="1">
        <f t="array" ref="R912:S912">_xlfn.TEXTSPLIT(T912, "/")</f>
        <v>theater</v>
      </c>
      <c r="S912" t="str">
        <v>plays</v>
      </c>
      <c r="T912" t="s">
        <v>33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7"/>
        <v>199</v>
      </c>
      <c r="G913" t="s">
        <v>20</v>
      </c>
      <c r="H913">
        <f t="shared" si="56"/>
        <v>24.98</v>
      </c>
      <c r="I913">
        <v>462</v>
      </c>
      <c r="J913" t="s">
        <v>21</v>
      </c>
      <c r="K913" t="s">
        <v>22</v>
      </c>
      <c r="L913" s="7">
        <f t="shared" si="58"/>
        <v>43717.208333333328</v>
      </c>
      <c r="M913">
        <v>1568005200</v>
      </c>
      <c r="N913" s="8">
        <f t="shared" si="59"/>
        <v>43719.208333333328</v>
      </c>
      <c r="O913">
        <v>1568178000</v>
      </c>
      <c r="P913" t="b">
        <v>1</v>
      </c>
      <c r="Q913" t="b">
        <v>0</v>
      </c>
      <c r="R913" t="str" cm="1">
        <f t="array" ref="R913:S913">_xlfn.TEXTSPLIT(T913, "/")</f>
        <v>technology</v>
      </c>
      <c r="S913" t="str">
        <v>web</v>
      </c>
      <c r="T913" t="s">
        <v>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7"/>
        <v>795</v>
      </c>
      <c r="G914" t="s">
        <v>20</v>
      </c>
      <c r="H914">
        <f t="shared" si="56"/>
        <v>79.94</v>
      </c>
      <c r="I914">
        <v>179</v>
      </c>
      <c r="J914" t="s">
        <v>21</v>
      </c>
      <c r="K914" t="s">
        <v>22</v>
      </c>
      <c r="L914" s="7">
        <f t="shared" si="58"/>
        <v>41157.208333333336</v>
      </c>
      <c r="M914">
        <v>1346821200</v>
      </c>
      <c r="N914" s="8">
        <f t="shared" si="59"/>
        <v>41170.208333333336</v>
      </c>
      <c r="O914">
        <v>1347944400</v>
      </c>
      <c r="P914" t="b">
        <v>1</v>
      </c>
      <c r="Q914" t="b">
        <v>0</v>
      </c>
      <c r="R914" t="str" cm="1">
        <f t="array" ref="R914:S914">_xlfn.TEXTSPLIT(T914, "/")</f>
        <v>film &amp; video</v>
      </c>
      <c r="S914" t="str">
        <v>drama</v>
      </c>
      <c r="T914" t="s">
        <v>53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7"/>
        <v>51</v>
      </c>
      <c r="G915" t="s">
        <v>14</v>
      </c>
      <c r="H915">
        <f t="shared" si="56"/>
        <v>67.95</v>
      </c>
      <c r="I915">
        <v>523</v>
      </c>
      <c r="J915" t="s">
        <v>26</v>
      </c>
      <c r="K915" t="s">
        <v>27</v>
      </c>
      <c r="L915" s="7">
        <f t="shared" si="58"/>
        <v>43597.208333333328</v>
      </c>
      <c r="M915">
        <v>1557637200</v>
      </c>
      <c r="N915" s="8">
        <f t="shared" si="59"/>
        <v>43610.208333333328</v>
      </c>
      <c r="O915">
        <v>1558760400</v>
      </c>
      <c r="P915" t="b">
        <v>0</v>
      </c>
      <c r="Q915" t="b">
        <v>0</v>
      </c>
      <c r="R915" t="str" cm="1">
        <f t="array" ref="R915:S915">_xlfn.TEXTSPLIT(T915, "/")</f>
        <v>film &amp; video</v>
      </c>
      <c r="S915" t="str">
        <v>drama</v>
      </c>
      <c r="T915" t="s">
        <v>53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7"/>
        <v>57</v>
      </c>
      <c r="G916" t="s">
        <v>14</v>
      </c>
      <c r="H916">
        <f t="shared" si="56"/>
        <v>26.07</v>
      </c>
      <c r="I916">
        <v>141</v>
      </c>
      <c r="J916" t="s">
        <v>40</v>
      </c>
      <c r="K916" t="s">
        <v>41</v>
      </c>
      <c r="L916" s="7">
        <f t="shared" si="58"/>
        <v>41490.208333333336</v>
      </c>
      <c r="M916">
        <v>1375592400</v>
      </c>
      <c r="N916" s="8">
        <f t="shared" si="59"/>
        <v>41502.208333333336</v>
      </c>
      <c r="O916">
        <v>1376629200</v>
      </c>
      <c r="P916" t="b">
        <v>0</v>
      </c>
      <c r="Q916" t="b">
        <v>0</v>
      </c>
      <c r="R916" t="str" cm="1">
        <f t="array" ref="R916:S916">_xlfn.TEXTSPLIT(T916, "/")</f>
        <v>theater</v>
      </c>
      <c r="S916" t="str">
        <v>plays</v>
      </c>
      <c r="T916" t="s">
        <v>33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7"/>
        <v>156</v>
      </c>
      <c r="G917" t="s">
        <v>20</v>
      </c>
      <c r="H917">
        <f t="shared" si="56"/>
        <v>105</v>
      </c>
      <c r="I917">
        <v>1866</v>
      </c>
      <c r="J917" t="s">
        <v>40</v>
      </c>
      <c r="K917" t="s">
        <v>41</v>
      </c>
      <c r="L917" s="7">
        <f t="shared" si="58"/>
        <v>42976.208333333328</v>
      </c>
      <c r="M917">
        <v>1503982800</v>
      </c>
      <c r="N917" s="8">
        <f t="shared" si="59"/>
        <v>42985.208333333328</v>
      </c>
      <c r="O917">
        <v>1504760400</v>
      </c>
      <c r="P917" t="b">
        <v>0</v>
      </c>
      <c r="Q917" t="b">
        <v>0</v>
      </c>
      <c r="R917" t="str" cm="1">
        <f t="array" ref="R917:S917">_xlfn.TEXTSPLIT(T917, "/")</f>
        <v>film &amp; video</v>
      </c>
      <c r="S917" t="str">
        <v>television</v>
      </c>
      <c r="T917" t="s">
        <v>269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7"/>
        <v>36</v>
      </c>
      <c r="G918" t="s">
        <v>14</v>
      </c>
      <c r="H918">
        <f t="shared" si="56"/>
        <v>25.83</v>
      </c>
      <c r="I918">
        <v>52</v>
      </c>
      <c r="J918" t="s">
        <v>21</v>
      </c>
      <c r="K918" t="s">
        <v>22</v>
      </c>
      <c r="L918" s="7">
        <f t="shared" si="58"/>
        <v>41991.25</v>
      </c>
      <c r="M918">
        <v>1418882400</v>
      </c>
      <c r="N918" s="8">
        <f t="shared" si="59"/>
        <v>42000.25</v>
      </c>
      <c r="O918">
        <v>1419660000</v>
      </c>
      <c r="P918" t="b">
        <v>0</v>
      </c>
      <c r="Q918" t="b">
        <v>0</v>
      </c>
      <c r="R918" t="str" cm="1">
        <f t="array" ref="R918:S918">_xlfn.TEXTSPLIT(T918, "/")</f>
        <v>photography</v>
      </c>
      <c r="S918" t="str">
        <v>photography books</v>
      </c>
      <c r="T918" t="s">
        <v>122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7"/>
        <v>58</v>
      </c>
      <c r="G919" t="s">
        <v>47</v>
      </c>
      <c r="H919">
        <f t="shared" si="56"/>
        <v>77.67</v>
      </c>
      <c r="I919">
        <v>27</v>
      </c>
      <c r="J919" t="s">
        <v>40</v>
      </c>
      <c r="K919" t="s">
        <v>41</v>
      </c>
      <c r="L919" s="7">
        <f t="shared" si="58"/>
        <v>40722.208333333336</v>
      </c>
      <c r="M919">
        <v>1309237200</v>
      </c>
      <c r="N919" s="8">
        <f t="shared" si="59"/>
        <v>40746.208333333336</v>
      </c>
      <c r="O919">
        <v>1311310800</v>
      </c>
      <c r="P919" t="b">
        <v>0</v>
      </c>
      <c r="Q919" t="b">
        <v>1</v>
      </c>
      <c r="R919" t="str" cm="1">
        <f t="array" ref="R919:S919">_xlfn.TEXTSPLIT(T919, "/")</f>
        <v>film &amp; video</v>
      </c>
      <c r="S919" t="str">
        <v>shorts</v>
      </c>
      <c r="T919" t="s">
        <v>100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7"/>
        <v>237</v>
      </c>
      <c r="G920" t="s">
        <v>20</v>
      </c>
      <c r="H920">
        <f t="shared" si="56"/>
        <v>57.83</v>
      </c>
      <c r="I920">
        <v>156</v>
      </c>
      <c r="J920" t="s">
        <v>98</v>
      </c>
      <c r="K920" t="s">
        <v>99</v>
      </c>
      <c r="L920" s="7">
        <f t="shared" si="58"/>
        <v>41117.208333333336</v>
      </c>
      <c r="M920">
        <v>1343365200</v>
      </c>
      <c r="N920" s="8">
        <f t="shared" si="59"/>
        <v>41128.208333333336</v>
      </c>
      <c r="O920">
        <v>1344315600</v>
      </c>
      <c r="P920" t="b">
        <v>0</v>
      </c>
      <c r="Q920" t="b">
        <v>0</v>
      </c>
      <c r="R920" t="str" cm="1">
        <f t="array" ref="R920:S920">_xlfn.TEXTSPLIT(T920, "/")</f>
        <v>publishing</v>
      </c>
      <c r="S920" t="str">
        <v>radio &amp; podcasts</v>
      </c>
      <c r="T920" t="s">
        <v>133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7"/>
        <v>59</v>
      </c>
      <c r="G921" t="s">
        <v>14</v>
      </c>
      <c r="H921">
        <f t="shared" si="56"/>
        <v>92.96</v>
      </c>
      <c r="I921">
        <v>225</v>
      </c>
      <c r="J921" t="s">
        <v>26</v>
      </c>
      <c r="K921" t="s">
        <v>27</v>
      </c>
      <c r="L921" s="7">
        <f t="shared" si="58"/>
        <v>43022.208333333328</v>
      </c>
      <c r="M921">
        <v>1507957200</v>
      </c>
      <c r="N921" s="8">
        <f t="shared" si="59"/>
        <v>43054.25</v>
      </c>
      <c r="O921">
        <v>1510725600</v>
      </c>
      <c r="P921" t="b">
        <v>0</v>
      </c>
      <c r="Q921" t="b">
        <v>1</v>
      </c>
      <c r="R921" t="str" cm="1">
        <f t="array" ref="R921:S921">_xlfn.TEXTSPLIT(T921, "/")</f>
        <v>theater</v>
      </c>
      <c r="S921" t="str">
        <v>plays</v>
      </c>
      <c r="T921" t="s">
        <v>33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7"/>
        <v>183</v>
      </c>
      <c r="G922" t="s">
        <v>20</v>
      </c>
      <c r="H922">
        <f t="shared" si="56"/>
        <v>37.950000000000003</v>
      </c>
      <c r="I922">
        <v>255</v>
      </c>
      <c r="J922" t="s">
        <v>21</v>
      </c>
      <c r="K922" t="s">
        <v>22</v>
      </c>
      <c r="L922" s="7">
        <f t="shared" si="58"/>
        <v>43503.25</v>
      </c>
      <c r="M922">
        <v>1549519200</v>
      </c>
      <c r="N922" s="8">
        <f t="shared" si="59"/>
        <v>43523.25</v>
      </c>
      <c r="O922">
        <v>1551247200</v>
      </c>
      <c r="P922" t="b">
        <v>1</v>
      </c>
      <c r="Q922" t="b">
        <v>0</v>
      </c>
      <c r="R922" t="str" cm="1">
        <f t="array" ref="R922:S922">_xlfn.TEXTSPLIT(T922, "/")</f>
        <v>film &amp; video</v>
      </c>
      <c r="S922" t="str">
        <v>animation</v>
      </c>
      <c r="T922" t="s">
        <v>71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7"/>
        <v>1</v>
      </c>
      <c r="G923" t="s">
        <v>14</v>
      </c>
      <c r="H923">
        <f t="shared" si="56"/>
        <v>31.84</v>
      </c>
      <c r="I923">
        <v>38</v>
      </c>
      <c r="J923" t="s">
        <v>21</v>
      </c>
      <c r="K923" t="s">
        <v>22</v>
      </c>
      <c r="L923" s="7">
        <f t="shared" si="58"/>
        <v>40951.25</v>
      </c>
      <c r="M923">
        <v>1329026400</v>
      </c>
      <c r="N923" s="8">
        <f t="shared" si="59"/>
        <v>40965.25</v>
      </c>
      <c r="O923">
        <v>1330236000</v>
      </c>
      <c r="P923" t="b">
        <v>0</v>
      </c>
      <c r="Q923" t="b">
        <v>0</v>
      </c>
      <c r="R923" t="str" cm="1">
        <f t="array" ref="R923:S923">_xlfn.TEXTSPLIT(T923, "/")</f>
        <v>technology</v>
      </c>
      <c r="S923" t="str">
        <v>web</v>
      </c>
      <c r="T923" t="s">
        <v>28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7"/>
        <v>176</v>
      </c>
      <c r="G924" t="s">
        <v>20</v>
      </c>
      <c r="H924">
        <f t="shared" si="56"/>
        <v>40</v>
      </c>
      <c r="I924">
        <v>2261</v>
      </c>
      <c r="J924" t="s">
        <v>21</v>
      </c>
      <c r="K924" t="s">
        <v>22</v>
      </c>
      <c r="L924" s="7">
        <f t="shared" si="58"/>
        <v>43443.25</v>
      </c>
      <c r="M924">
        <v>1544335200</v>
      </c>
      <c r="N924" s="8">
        <f t="shared" si="59"/>
        <v>43452.25</v>
      </c>
      <c r="O924">
        <v>1545112800</v>
      </c>
      <c r="P924" t="b">
        <v>0</v>
      </c>
      <c r="Q924" t="b">
        <v>1</v>
      </c>
      <c r="R924" t="str" cm="1">
        <f t="array" ref="R924:S924">_xlfn.TEXTSPLIT(T924, "/")</f>
        <v>music</v>
      </c>
      <c r="S924" t="str">
        <v>world music</v>
      </c>
      <c r="T924" t="s">
        <v>319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7"/>
        <v>238</v>
      </c>
      <c r="G925" t="s">
        <v>20</v>
      </c>
      <c r="H925">
        <f t="shared" si="56"/>
        <v>101.1</v>
      </c>
      <c r="I925">
        <v>40</v>
      </c>
      <c r="J925" t="s">
        <v>21</v>
      </c>
      <c r="K925" t="s">
        <v>22</v>
      </c>
      <c r="L925" s="7">
        <f t="shared" si="58"/>
        <v>40373.208333333336</v>
      </c>
      <c r="M925">
        <v>1279083600</v>
      </c>
      <c r="N925" s="8">
        <f t="shared" si="59"/>
        <v>40374.208333333336</v>
      </c>
      <c r="O925">
        <v>1279170000</v>
      </c>
      <c r="P925" t="b">
        <v>0</v>
      </c>
      <c r="Q925" t="b">
        <v>0</v>
      </c>
      <c r="R925" t="str" cm="1">
        <f t="array" ref="R925:S925">_xlfn.TEXTSPLIT(T925, "/")</f>
        <v>theater</v>
      </c>
      <c r="S925" t="str">
        <v>plays</v>
      </c>
      <c r="T925" t="s">
        <v>33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7"/>
        <v>488</v>
      </c>
      <c r="G926" t="s">
        <v>20</v>
      </c>
      <c r="H926">
        <f t="shared" si="56"/>
        <v>84.01</v>
      </c>
      <c r="I926">
        <v>2289</v>
      </c>
      <c r="J926" t="s">
        <v>107</v>
      </c>
      <c r="K926" t="s">
        <v>108</v>
      </c>
      <c r="L926" s="7">
        <f t="shared" si="58"/>
        <v>43769.208333333328</v>
      </c>
      <c r="M926">
        <v>1572498000</v>
      </c>
      <c r="N926" s="8">
        <f t="shared" si="59"/>
        <v>43780.25</v>
      </c>
      <c r="O926">
        <v>1573452000</v>
      </c>
      <c r="P926" t="b">
        <v>0</v>
      </c>
      <c r="Q926" t="b">
        <v>0</v>
      </c>
      <c r="R926" t="str" cm="1">
        <f t="array" ref="R926:S926">_xlfn.TEXTSPLIT(T926, "/")</f>
        <v>theater</v>
      </c>
      <c r="S926" t="str">
        <v>plays</v>
      </c>
      <c r="T926" t="s">
        <v>33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7"/>
        <v>224</v>
      </c>
      <c r="G927" t="s">
        <v>20</v>
      </c>
      <c r="H927">
        <f t="shared" si="56"/>
        <v>103.42</v>
      </c>
      <c r="I927">
        <v>65</v>
      </c>
      <c r="J927" t="s">
        <v>21</v>
      </c>
      <c r="K927" t="s">
        <v>22</v>
      </c>
      <c r="L927" s="7">
        <f t="shared" si="58"/>
        <v>43000.208333333328</v>
      </c>
      <c r="M927">
        <v>1506056400</v>
      </c>
      <c r="N927" s="8">
        <f t="shared" si="59"/>
        <v>43012.208333333328</v>
      </c>
      <c r="O927">
        <v>1507093200</v>
      </c>
      <c r="P927" t="b">
        <v>0</v>
      </c>
      <c r="Q927" t="b">
        <v>0</v>
      </c>
      <c r="R927" t="str" cm="1">
        <f t="array" ref="R927:S927">_xlfn.TEXTSPLIT(T927, "/")</f>
        <v>theater</v>
      </c>
      <c r="S927" t="str">
        <v>plays</v>
      </c>
      <c r="T927" t="s">
        <v>33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7"/>
        <v>18</v>
      </c>
      <c r="G928" t="s">
        <v>14</v>
      </c>
      <c r="H928">
        <f t="shared" si="56"/>
        <v>105.13</v>
      </c>
      <c r="I928">
        <v>15</v>
      </c>
      <c r="J928" t="s">
        <v>21</v>
      </c>
      <c r="K928" t="s">
        <v>22</v>
      </c>
      <c r="L928" s="7">
        <f t="shared" si="58"/>
        <v>42502.208333333328</v>
      </c>
      <c r="M928">
        <v>1463029200</v>
      </c>
      <c r="N928" s="8">
        <f t="shared" si="59"/>
        <v>42506.208333333328</v>
      </c>
      <c r="O928">
        <v>1463374800</v>
      </c>
      <c r="P928" t="b">
        <v>0</v>
      </c>
      <c r="Q928" t="b">
        <v>0</v>
      </c>
      <c r="R928" t="str" cm="1">
        <f t="array" ref="R928:S928">_xlfn.TEXTSPLIT(T928, "/")</f>
        <v>food</v>
      </c>
      <c r="S928" t="str">
        <v>food trucks</v>
      </c>
      <c r="T928" t="s">
        <v>17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7"/>
        <v>46</v>
      </c>
      <c r="G929" t="s">
        <v>14</v>
      </c>
      <c r="H929">
        <f t="shared" si="56"/>
        <v>89.22</v>
      </c>
      <c r="I929">
        <v>37</v>
      </c>
      <c r="J929" t="s">
        <v>21</v>
      </c>
      <c r="K929" t="s">
        <v>22</v>
      </c>
      <c r="L929" s="7">
        <f t="shared" si="58"/>
        <v>41102.208333333336</v>
      </c>
      <c r="M929">
        <v>1342069200</v>
      </c>
      <c r="N929" s="8">
        <f t="shared" si="59"/>
        <v>41131.208333333336</v>
      </c>
      <c r="O929">
        <v>1344574800</v>
      </c>
      <c r="P929" t="b">
        <v>0</v>
      </c>
      <c r="Q929" t="b">
        <v>0</v>
      </c>
      <c r="R929" t="str" cm="1">
        <f t="array" ref="R929:S929">_xlfn.TEXTSPLIT(T929, "/")</f>
        <v>theater</v>
      </c>
      <c r="S929" t="str">
        <v>plays</v>
      </c>
      <c r="T929" t="s">
        <v>33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7"/>
        <v>117</v>
      </c>
      <c r="G930" t="s">
        <v>20</v>
      </c>
      <c r="H930">
        <f t="shared" si="56"/>
        <v>52</v>
      </c>
      <c r="I930">
        <v>3777</v>
      </c>
      <c r="J930" t="s">
        <v>107</v>
      </c>
      <c r="K930" t="s">
        <v>108</v>
      </c>
      <c r="L930" s="7">
        <f t="shared" si="58"/>
        <v>41637.25</v>
      </c>
      <c r="M930">
        <v>1388296800</v>
      </c>
      <c r="N930" s="8">
        <f t="shared" si="59"/>
        <v>41646.25</v>
      </c>
      <c r="O930">
        <v>1389074400</v>
      </c>
      <c r="P930" t="b">
        <v>0</v>
      </c>
      <c r="Q930" t="b">
        <v>0</v>
      </c>
      <c r="R930" t="str" cm="1">
        <f t="array" ref="R930:S930">_xlfn.TEXTSPLIT(T930, "/")</f>
        <v>technology</v>
      </c>
      <c r="S930" t="str">
        <v>web</v>
      </c>
      <c r="T930" t="s">
        <v>28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7"/>
        <v>217</v>
      </c>
      <c r="G931" t="s">
        <v>20</v>
      </c>
      <c r="H931">
        <f t="shared" si="56"/>
        <v>64.959999999999994</v>
      </c>
      <c r="I931">
        <v>184</v>
      </c>
      <c r="J931" t="s">
        <v>40</v>
      </c>
      <c r="K931" t="s">
        <v>41</v>
      </c>
      <c r="L931" s="7">
        <f t="shared" si="58"/>
        <v>42858.208333333328</v>
      </c>
      <c r="M931">
        <v>1493787600</v>
      </c>
      <c r="N931" s="8">
        <f t="shared" si="59"/>
        <v>42872.208333333328</v>
      </c>
      <c r="O931">
        <v>1494997200</v>
      </c>
      <c r="P931" t="b">
        <v>0</v>
      </c>
      <c r="Q931" t="b">
        <v>0</v>
      </c>
      <c r="R931" t="str" cm="1">
        <f t="array" ref="R931:S931">_xlfn.TEXTSPLIT(T931, "/")</f>
        <v>theater</v>
      </c>
      <c r="S931" t="str">
        <v>plays</v>
      </c>
      <c r="T931" t="s">
        <v>33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7"/>
        <v>112</v>
      </c>
      <c r="G932" t="s">
        <v>20</v>
      </c>
      <c r="H932">
        <f t="shared" si="56"/>
        <v>46.24</v>
      </c>
      <c r="I932">
        <v>85</v>
      </c>
      <c r="J932" t="s">
        <v>21</v>
      </c>
      <c r="K932" t="s">
        <v>22</v>
      </c>
      <c r="L932" s="7">
        <f t="shared" si="58"/>
        <v>42060.25</v>
      </c>
      <c r="M932">
        <v>1424844000</v>
      </c>
      <c r="N932" s="8">
        <f t="shared" si="59"/>
        <v>42067.25</v>
      </c>
      <c r="O932">
        <v>1425448800</v>
      </c>
      <c r="P932" t="b">
        <v>0</v>
      </c>
      <c r="Q932" t="b">
        <v>1</v>
      </c>
      <c r="R932" t="str" cm="1">
        <f t="array" ref="R932:S932">_xlfn.TEXTSPLIT(T932, "/")</f>
        <v>theater</v>
      </c>
      <c r="S932" t="str">
        <v>plays</v>
      </c>
      <c r="T932" t="s">
        <v>33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7"/>
        <v>73</v>
      </c>
      <c r="G933" t="s">
        <v>14</v>
      </c>
      <c r="H933">
        <f t="shared" si="56"/>
        <v>51.15</v>
      </c>
      <c r="I933">
        <v>112</v>
      </c>
      <c r="J933" t="s">
        <v>21</v>
      </c>
      <c r="K933" t="s">
        <v>22</v>
      </c>
      <c r="L933" s="7">
        <f t="shared" si="58"/>
        <v>41818.208333333336</v>
      </c>
      <c r="M933">
        <v>1403931600</v>
      </c>
      <c r="N933" s="8">
        <f t="shared" si="59"/>
        <v>41820.208333333336</v>
      </c>
      <c r="O933">
        <v>1404104400</v>
      </c>
      <c r="P933" t="b">
        <v>0</v>
      </c>
      <c r="Q933" t="b">
        <v>1</v>
      </c>
      <c r="R933" t="str" cm="1">
        <f t="array" ref="R933:S933">_xlfn.TEXTSPLIT(T933, "/")</f>
        <v>theater</v>
      </c>
      <c r="S933" t="str">
        <v>plays</v>
      </c>
      <c r="T933" t="s">
        <v>33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7"/>
        <v>212</v>
      </c>
      <c r="G934" t="s">
        <v>20</v>
      </c>
      <c r="H934">
        <f t="shared" si="56"/>
        <v>33.909999999999997</v>
      </c>
      <c r="I934">
        <v>144</v>
      </c>
      <c r="J934" t="s">
        <v>21</v>
      </c>
      <c r="K934" t="s">
        <v>22</v>
      </c>
      <c r="L934" s="7">
        <f t="shared" si="58"/>
        <v>41709.208333333336</v>
      </c>
      <c r="M934">
        <v>1394514000</v>
      </c>
      <c r="N934" s="8">
        <f t="shared" si="59"/>
        <v>41712.208333333336</v>
      </c>
      <c r="O934">
        <v>1394773200</v>
      </c>
      <c r="P934" t="b">
        <v>0</v>
      </c>
      <c r="Q934" t="b">
        <v>0</v>
      </c>
      <c r="R934" t="str" cm="1">
        <f t="array" ref="R934:S934">_xlfn.TEXTSPLIT(T934, "/")</f>
        <v>music</v>
      </c>
      <c r="S934" t="str">
        <v>rock</v>
      </c>
      <c r="T934" t="s">
        <v>23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7"/>
        <v>240</v>
      </c>
      <c r="G935" t="s">
        <v>20</v>
      </c>
      <c r="H935">
        <f t="shared" si="56"/>
        <v>92.02</v>
      </c>
      <c r="I935">
        <v>1902</v>
      </c>
      <c r="J935" t="s">
        <v>21</v>
      </c>
      <c r="K935" t="s">
        <v>22</v>
      </c>
      <c r="L935" s="7">
        <f t="shared" si="58"/>
        <v>41372.208333333336</v>
      </c>
      <c r="M935">
        <v>1365397200</v>
      </c>
      <c r="N935" s="8">
        <f t="shared" si="59"/>
        <v>41385.208333333336</v>
      </c>
      <c r="O935">
        <v>1366520400</v>
      </c>
      <c r="P935" t="b">
        <v>0</v>
      </c>
      <c r="Q935" t="b">
        <v>0</v>
      </c>
      <c r="R935" t="str" cm="1">
        <f t="array" ref="R935:S935">_xlfn.TEXTSPLIT(T935, "/")</f>
        <v>theater</v>
      </c>
      <c r="S935" t="str">
        <v>plays</v>
      </c>
      <c r="T935" t="s">
        <v>33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7"/>
        <v>182</v>
      </c>
      <c r="G936" t="s">
        <v>20</v>
      </c>
      <c r="H936">
        <f t="shared" si="56"/>
        <v>107.43</v>
      </c>
      <c r="I936">
        <v>105</v>
      </c>
      <c r="J936" t="s">
        <v>21</v>
      </c>
      <c r="K936" t="s">
        <v>22</v>
      </c>
      <c r="L936" s="7">
        <f t="shared" si="58"/>
        <v>42422.25</v>
      </c>
      <c r="M936">
        <v>1456120800</v>
      </c>
      <c r="N936" s="8">
        <f t="shared" si="59"/>
        <v>42428.25</v>
      </c>
      <c r="O936">
        <v>1456639200</v>
      </c>
      <c r="P936" t="b">
        <v>0</v>
      </c>
      <c r="Q936" t="b">
        <v>0</v>
      </c>
      <c r="R936" t="str" cm="1">
        <f t="array" ref="R936:S936">_xlfn.TEXTSPLIT(T936, "/")</f>
        <v>theater</v>
      </c>
      <c r="S936" t="str">
        <v>plays</v>
      </c>
      <c r="T936" t="s">
        <v>33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7"/>
        <v>164</v>
      </c>
      <c r="G937" t="s">
        <v>20</v>
      </c>
      <c r="H937">
        <f t="shared" si="56"/>
        <v>75.849999999999994</v>
      </c>
      <c r="I937">
        <v>132</v>
      </c>
      <c r="J937" t="s">
        <v>21</v>
      </c>
      <c r="K937" t="s">
        <v>22</v>
      </c>
      <c r="L937" s="7">
        <f t="shared" si="58"/>
        <v>42209.208333333328</v>
      </c>
      <c r="M937">
        <v>1437714000</v>
      </c>
      <c r="N937" s="8">
        <f t="shared" si="59"/>
        <v>42216.208333333328</v>
      </c>
      <c r="O937">
        <v>1438318800</v>
      </c>
      <c r="P937" t="b">
        <v>0</v>
      </c>
      <c r="Q937" t="b">
        <v>0</v>
      </c>
      <c r="R937" t="str" cm="1">
        <f t="array" ref="R937:S937">_xlfn.TEXTSPLIT(T937, "/")</f>
        <v>theater</v>
      </c>
      <c r="S937" t="str">
        <v>plays</v>
      </c>
      <c r="T937" t="s">
        <v>33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7"/>
        <v>2</v>
      </c>
      <c r="G938" t="s">
        <v>14</v>
      </c>
      <c r="H938">
        <f t="shared" si="56"/>
        <v>80.48</v>
      </c>
      <c r="I938">
        <v>21</v>
      </c>
      <c r="J938" t="s">
        <v>21</v>
      </c>
      <c r="K938" t="s">
        <v>22</v>
      </c>
      <c r="L938" s="7">
        <f t="shared" si="58"/>
        <v>43668.208333333328</v>
      </c>
      <c r="M938">
        <v>1563771600</v>
      </c>
      <c r="N938" s="8">
        <f t="shared" si="59"/>
        <v>43671.208333333328</v>
      </c>
      <c r="O938">
        <v>1564030800</v>
      </c>
      <c r="P938" t="b">
        <v>1</v>
      </c>
      <c r="Q938" t="b">
        <v>0</v>
      </c>
      <c r="R938" t="str" cm="1">
        <f t="array" ref="R938:S938">_xlfn.TEXTSPLIT(T938, "/")</f>
        <v>theater</v>
      </c>
      <c r="S938" t="str">
        <v>plays</v>
      </c>
      <c r="T938" t="s">
        <v>33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7"/>
        <v>50</v>
      </c>
      <c r="G939" t="s">
        <v>74</v>
      </c>
      <c r="H939">
        <f t="shared" si="56"/>
        <v>86.98</v>
      </c>
      <c r="I939">
        <v>976</v>
      </c>
      <c r="J939" t="s">
        <v>21</v>
      </c>
      <c r="K939" t="s">
        <v>22</v>
      </c>
      <c r="L939" s="7">
        <f t="shared" si="58"/>
        <v>42334.25</v>
      </c>
      <c r="M939">
        <v>1448517600</v>
      </c>
      <c r="N939" s="8">
        <f t="shared" si="59"/>
        <v>42343.25</v>
      </c>
      <c r="O939">
        <v>1449295200</v>
      </c>
      <c r="P939" t="b">
        <v>0</v>
      </c>
      <c r="Q939" t="b">
        <v>0</v>
      </c>
      <c r="R939" t="str" cm="1">
        <f t="array" ref="R939:S939">_xlfn.TEXTSPLIT(T939, "/")</f>
        <v>film &amp; video</v>
      </c>
      <c r="S939" t="str">
        <v>documentary</v>
      </c>
      <c r="T939" t="s">
        <v>42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7"/>
        <v>110</v>
      </c>
      <c r="G940" t="s">
        <v>20</v>
      </c>
      <c r="H940">
        <f t="shared" si="56"/>
        <v>105.14</v>
      </c>
      <c r="I940">
        <v>96</v>
      </c>
      <c r="J940" t="s">
        <v>21</v>
      </c>
      <c r="K940" t="s">
        <v>22</v>
      </c>
      <c r="L940" s="7">
        <f t="shared" si="58"/>
        <v>43263.208333333328</v>
      </c>
      <c r="M940">
        <v>1528779600</v>
      </c>
      <c r="N940" s="8">
        <f t="shared" si="59"/>
        <v>43299.208333333328</v>
      </c>
      <c r="O940">
        <v>1531890000</v>
      </c>
      <c r="P940" t="b">
        <v>0</v>
      </c>
      <c r="Q940" t="b">
        <v>1</v>
      </c>
      <c r="R940" t="str" cm="1">
        <f t="array" ref="R940:S940">_xlfn.TEXTSPLIT(T940, "/")</f>
        <v>publishing</v>
      </c>
      <c r="S940" t="str">
        <v>fiction</v>
      </c>
      <c r="T940" t="s">
        <v>119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7"/>
        <v>49</v>
      </c>
      <c r="G941" t="s">
        <v>14</v>
      </c>
      <c r="H941">
        <f t="shared" si="56"/>
        <v>57.3</v>
      </c>
      <c r="I941">
        <v>67</v>
      </c>
      <c r="J941" t="s">
        <v>21</v>
      </c>
      <c r="K941" t="s">
        <v>22</v>
      </c>
      <c r="L941" s="7">
        <f t="shared" si="58"/>
        <v>40670.208333333336</v>
      </c>
      <c r="M941">
        <v>1304744400</v>
      </c>
      <c r="N941" s="8">
        <f t="shared" si="59"/>
        <v>40687.208333333336</v>
      </c>
      <c r="O941">
        <v>1306213200</v>
      </c>
      <c r="P941" t="b">
        <v>0</v>
      </c>
      <c r="Q941" t="b">
        <v>1</v>
      </c>
      <c r="R941" t="str" cm="1">
        <f t="array" ref="R941:S941">_xlfn.TEXTSPLIT(T941, "/")</f>
        <v>games</v>
      </c>
      <c r="S941" t="str">
        <v>video games</v>
      </c>
      <c r="T941" t="s">
        <v>89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7"/>
        <v>62</v>
      </c>
      <c r="G942" t="s">
        <v>47</v>
      </c>
      <c r="H942">
        <f t="shared" si="56"/>
        <v>93.35</v>
      </c>
      <c r="I942">
        <v>66</v>
      </c>
      <c r="J942" t="s">
        <v>15</v>
      </c>
      <c r="K942" t="s">
        <v>16</v>
      </c>
      <c r="L942" s="7">
        <f t="shared" si="58"/>
        <v>41244.25</v>
      </c>
      <c r="M942">
        <v>1354341600</v>
      </c>
      <c r="N942" s="8">
        <f t="shared" si="59"/>
        <v>41266.25</v>
      </c>
      <c r="O942">
        <v>1356242400</v>
      </c>
      <c r="P942" t="b">
        <v>0</v>
      </c>
      <c r="Q942" t="b">
        <v>0</v>
      </c>
      <c r="R942" t="str" cm="1">
        <f t="array" ref="R942:S942">_xlfn.TEXTSPLIT(T942, "/")</f>
        <v>technology</v>
      </c>
      <c r="S942" t="str">
        <v>web</v>
      </c>
      <c r="T942" t="s">
        <v>28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7"/>
        <v>13</v>
      </c>
      <c r="G943" t="s">
        <v>14</v>
      </c>
      <c r="H943">
        <f t="shared" si="56"/>
        <v>71.989999999999995</v>
      </c>
      <c r="I943">
        <v>78</v>
      </c>
      <c r="J943" t="s">
        <v>21</v>
      </c>
      <c r="K943" t="s">
        <v>22</v>
      </c>
      <c r="L943" s="7">
        <f t="shared" si="58"/>
        <v>40552.25</v>
      </c>
      <c r="M943">
        <v>1294552800</v>
      </c>
      <c r="N943" s="8">
        <f t="shared" si="59"/>
        <v>40587.25</v>
      </c>
      <c r="O943">
        <v>1297576800</v>
      </c>
      <c r="P943" t="b">
        <v>1</v>
      </c>
      <c r="Q943" t="b">
        <v>0</v>
      </c>
      <c r="R943" t="str" cm="1">
        <f t="array" ref="R943:S943">_xlfn.TEXTSPLIT(T943, "/")</f>
        <v>theater</v>
      </c>
      <c r="S943" t="str">
        <v>plays</v>
      </c>
      <c r="T943" t="s">
        <v>33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7"/>
        <v>65</v>
      </c>
      <c r="G944" t="s">
        <v>14</v>
      </c>
      <c r="H944">
        <f t="shared" si="56"/>
        <v>92.61</v>
      </c>
      <c r="I944">
        <v>67</v>
      </c>
      <c r="J944" t="s">
        <v>26</v>
      </c>
      <c r="K944" t="s">
        <v>27</v>
      </c>
      <c r="L944" s="7">
        <f t="shared" si="58"/>
        <v>40568.25</v>
      </c>
      <c r="M944">
        <v>1295935200</v>
      </c>
      <c r="N944" s="8">
        <f t="shared" si="59"/>
        <v>40571.25</v>
      </c>
      <c r="O944">
        <v>1296194400</v>
      </c>
      <c r="P944" t="b">
        <v>0</v>
      </c>
      <c r="Q944" t="b">
        <v>0</v>
      </c>
      <c r="R944" t="str" cm="1">
        <f t="array" ref="R944:S944">_xlfn.TEXTSPLIT(T944, "/")</f>
        <v>theater</v>
      </c>
      <c r="S944" t="str">
        <v>plays</v>
      </c>
      <c r="T944" t="s">
        <v>33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7"/>
        <v>160</v>
      </c>
      <c r="G945" t="s">
        <v>20</v>
      </c>
      <c r="H945">
        <f t="shared" si="56"/>
        <v>104.99</v>
      </c>
      <c r="I945">
        <v>114</v>
      </c>
      <c r="J945" t="s">
        <v>21</v>
      </c>
      <c r="K945" t="s">
        <v>22</v>
      </c>
      <c r="L945" s="7">
        <f t="shared" si="58"/>
        <v>41906.208333333336</v>
      </c>
      <c r="M945">
        <v>1411534800</v>
      </c>
      <c r="N945" s="8">
        <f t="shared" si="59"/>
        <v>41941.208333333336</v>
      </c>
      <c r="O945">
        <v>1414558800</v>
      </c>
      <c r="P945" t="b">
        <v>0</v>
      </c>
      <c r="Q945" t="b">
        <v>0</v>
      </c>
      <c r="R945" t="str" cm="1">
        <f t="array" ref="R945:S945">_xlfn.TEXTSPLIT(T945, "/")</f>
        <v>food</v>
      </c>
      <c r="S945" t="str">
        <v>food trucks</v>
      </c>
      <c r="T945" t="s">
        <v>17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7"/>
        <v>81</v>
      </c>
      <c r="G946" t="s">
        <v>14</v>
      </c>
      <c r="H946">
        <f t="shared" si="56"/>
        <v>30.96</v>
      </c>
      <c r="I946">
        <v>263</v>
      </c>
      <c r="J946" t="s">
        <v>26</v>
      </c>
      <c r="K946" t="s">
        <v>27</v>
      </c>
      <c r="L946" s="7">
        <f t="shared" si="58"/>
        <v>42776.25</v>
      </c>
      <c r="M946">
        <v>1486706400</v>
      </c>
      <c r="N946" s="8">
        <f t="shared" si="59"/>
        <v>42795.25</v>
      </c>
      <c r="O946">
        <v>1488348000</v>
      </c>
      <c r="P946" t="b">
        <v>0</v>
      </c>
      <c r="Q946" t="b">
        <v>0</v>
      </c>
      <c r="R946" t="str" cm="1">
        <f t="array" ref="R946:S946">_xlfn.TEXTSPLIT(T946, "/")</f>
        <v>photography</v>
      </c>
      <c r="S946" t="str">
        <v>photography books</v>
      </c>
      <c r="T946" t="s">
        <v>122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7"/>
        <v>32</v>
      </c>
      <c r="G947" t="s">
        <v>14</v>
      </c>
      <c r="H947">
        <f t="shared" si="56"/>
        <v>33</v>
      </c>
      <c r="I947">
        <v>1691</v>
      </c>
      <c r="J947" t="s">
        <v>21</v>
      </c>
      <c r="K947" t="s">
        <v>22</v>
      </c>
      <c r="L947" s="7">
        <f t="shared" si="58"/>
        <v>41004.208333333336</v>
      </c>
      <c r="M947">
        <v>1333602000</v>
      </c>
      <c r="N947" s="8">
        <f t="shared" si="59"/>
        <v>41019.208333333336</v>
      </c>
      <c r="O947">
        <v>1334898000</v>
      </c>
      <c r="P947" t="b">
        <v>1</v>
      </c>
      <c r="Q947" t="b">
        <v>0</v>
      </c>
      <c r="R947" t="str" cm="1">
        <f t="array" ref="R947:S947">_xlfn.TEXTSPLIT(T947, "/")</f>
        <v>photography</v>
      </c>
      <c r="S947" t="str">
        <v>photography books</v>
      </c>
      <c r="T947" t="s">
        <v>122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7"/>
        <v>10</v>
      </c>
      <c r="G948" t="s">
        <v>14</v>
      </c>
      <c r="H948">
        <f t="shared" si="56"/>
        <v>84.19</v>
      </c>
      <c r="I948">
        <v>181</v>
      </c>
      <c r="J948" t="s">
        <v>21</v>
      </c>
      <c r="K948" t="s">
        <v>22</v>
      </c>
      <c r="L948" s="7">
        <f t="shared" si="58"/>
        <v>40710.208333333336</v>
      </c>
      <c r="M948">
        <v>1308200400</v>
      </c>
      <c r="N948" s="8">
        <f t="shared" si="59"/>
        <v>40712.208333333336</v>
      </c>
      <c r="O948">
        <v>1308373200</v>
      </c>
      <c r="P948" t="b">
        <v>0</v>
      </c>
      <c r="Q948" t="b">
        <v>0</v>
      </c>
      <c r="R948" t="str" cm="1">
        <f t="array" ref="R948:S948">_xlfn.TEXTSPLIT(T948, "/")</f>
        <v>theater</v>
      </c>
      <c r="S948" t="str">
        <v>plays</v>
      </c>
      <c r="T948" t="s">
        <v>33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7"/>
        <v>27</v>
      </c>
      <c r="G949" t="s">
        <v>14</v>
      </c>
      <c r="H949">
        <f t="shared" si="56"/>
        <v>73.92</v>
      </c>
      <c r="I949">
        <v>13</v>
      </c>
      <c r="J949" t="s">
        <v>21</v>
      </c>
      <c r="K949" t="s">
        <v>22</v>
      </c>
      <c r="L949" s="7">
        <f t="shared" si="58"/>
        <v>41908.208333333336</v>
      </c>
      <c r="M949">
        <v>1411707600</v>
      </c>
      <c r="N949" s="8">
        <f t="shared" si="59"/>
        <v>41915.208333333336</v>
      </c>
      <c r="O949">
        <v>1412312400</v>
      </c>
      <c r="P949" t="b">
        <v>0</v>
      </c>
      <c r="Q949" t="b">
        <v>0</v>
      </c>
      <c r="R949" t="str" cm="1">
        <f t="array" ref="R949:S949">_xlfn.TEXTSPLIT(T949, "/")</f>
        <v>theater</v>
      </c>
      <c r="S949" t="str">
        <v>plays</v>
      </c>
      <c r="T949" t="s">
        <v>33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7"/>
        <v>63</v>
      </c>
      <c r="G950" t="s">
        <v>74</v>
      </c>
      <c r="H950">
        <f t="shared" si="56"/>
        <v>36.99</v>
      </c>
      <c r="I950">
        <v>160</v>
      </c>
      <c r="J950" t="s">
        <v>21</v>
      </c>
      <c r="K950" t="s">
        <v>22</v>
      </c>
      <c r="L950" s="7">
        <f t="shared" si="58"/>
        <v>41985.25</v>
      </c>
      <c r="M950">
        <v>1418364000</v>
      </c>
      <c r="N950" s="8">
        <f t="shared" si="59"/>
        <v>41995.25</v>
      </c>
      <c r="O950">
        <v>1419228000</v>
      </c>
      <c r="P950" t="b">
        <v>1</v>
      </c>
      <c r="Q950" t="b">
        <v>1</v>
      </c>
      <c r="R950" t="str" cm="1">
        <f t="array" ref="R950:S950">_xlfn.TEXTSPLIT(T950, "/")</f>
        <v>film &amp; video</v>
      </c>
      <c r="S950" t="str">
        <v>documentary</v>
      </c>
      <c r="T950" t="s">
        <v>42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7"/>
        <v>161</v>
      </c>
      <c r="G951" t="s">
        <v>20</v>
      </c>
      <c r="H951">
        <f t="shared" si="56"/>
        <v>46.9</v>
      </c>
      <c r="I951">
        <v>203</v>
      </c>
      <c r="J951" t="s">
        <v>21</v>
      </c>
      <c r="K951" t="s">
        <v>22</v>
      </c>
      <c r="L951" s="7">
        <f t="shared" si="58"/>
        <v>42112.208333333328</v>
      </c>
      <c r="M951">
        <v>1429333200</v>
      </c>
      <c r="N951" s="8">
        <f t="shared" si="59"/>
        <v>42131.208333333328</v>
      </c>
      <c r="O951">
        <v>1430974800</v>
      </c>
      <c r="P951" t="b">
        <v>0</v>
      </c>
      <c r="Q951" t="b">
        <v>0</v>
      </c>
      <c r="R951" t="str" cm="1">
        <f t="array" ref="R951:S951">_xlfn.TEXTSPLIT(T951, "/")</f>
        <v>technology</v>
      </c>
      <c r="S951" t="str">
        <v>web</v>
      </c>
      <c r="T951" t="s">
        <v>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7"/>
        <v>5</v>
      </c>
      <c r="G952" t="s">
        <v>14</v>
      </c>
      <c r="H952">
        <f t="shared" si="56"/>
        <v>5</v>
      </c>
      <c r="I952">
        <v>1</v>
      </c>
      <c r="J952" t="s">
        <v>21</v>
      </c>
      <c r="K952" t="s">
        <v>22</v>
      </c>
      <c r="L952" s="7">
        <f t="shared" si="58"/>
        <v>43571.208333333328</v>
      </c>
      <c r="M952">
        <v>1555390800</v>
      </c>
      <c r="N952" s="8">
        <f t="shared" si="59"/>
        <v>43576.208333333328</v>
      </c>
      <c r="O952">
        <v>1555822800</v>
      </c>
      <c r="P952" t="b">
        <v>0</v>
      </c>
      <c r="Q952" t="b">
        <v>1</v>
      </c>
      <c r="R952" t="str" cm="1">
        <f t="array" ref="R952:S952">_xlfn.TEXTSPLIT(T952, "/")</f>
        <v>theater</v>
      </c>
      <c r="S952" t="str">
        <v>plays</v>
      </c>
      <c r="T952" t="s">
        <v>33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7"/>
        <v>1097</v>
      </c>
      <c r="G953" t="s">
        <v>20</v>
      </c>
      <c r="H953">
        <f t="shared" si="56"/>
        <v>102.02</v>
      </c>
      <c r="I953">
        <v>1559</v>
      </c>
      <c r="J953" t="s">
        <v>21</v>
      </c>
      <c r="K953" t="s">
        <v>22</v>
      </c>
      <c r="L953" s="7">
        <f t="shared" si="58"/>
        <v>42730.25</v>
      </c>
      <c r="M953">
        <v>1482732000</v>
      </c>
      <c r="N953" s="8">
        <f t="shared" si="59"/>
        <v>42731.25</v>
      </c>
      <c r="O953">
        <v>1482818400</v>
      </c>
      <c r="P953" t="b">
        <v>0</v>
      </c>
      <c r="Q953" t="b">
        <v>1</v>
      </c>
      <c r="R953" t="str" cm="1">
        <f t="array" ref="R953:S953">_xlfn.TEXTSPLIT(T953, "/")</f>
        <v>music</v>
      </c>
      <c r="S953" t="str">
        <v>rock</v>
      </c>
      <c r="T953" t="s">
        <v>23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7"/>
        <v>70</v>
      </c>
      <c r="G954" t="s">
        <v>74</v>
      </c>
      <c r="H954">
        <f t="shared" si="56"/>
        <v>45.01</v>
      </c>
      <c r="I954">
        <v>2266</v>
      </c>
      <c r="J954" t="s">
        <v>21</v>
      </c>
      <c r="K954" t="s">
        <v>22</v>
      </c>
      <c r="L954" s="7">
        <f t="shared" si="58"/>
        <v>42591.208333333328</v>
      </c>
      <c r="M954">
        <v>1470718800</v>
      </c>
      <c r="N954" s="8">
        <f t="shared" si="59"/>
        <v>42605.208333333328</v>
      </c>
      <c r="O954">
        <v>1471928400</v>
      </c>
      <c r="P954" t="b">
        <v>0</v>
      </c>
      <c r="Q954" t="b">
        <v>0</v>
      </c>
      <c r="R954" t="str" cm="1">
        <f t="array" ref="R954:S954">_xlfn.TEXTSPLIT(T954, "/")</f>
        <v>film &amp; video</v>
      </c>
      <c r="S954" t="str">
        <v>documentary</v>
      </c>
      <c r="T954" t="s">
        <v>42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7"/>
        <v>60</v>
      </c>
      <c r="G955" t="s">
        <v>14</v>
      </c>
      <c r="H955">
        <f t="shared" si="56"/>
        <v>94.29</v>
      </c>
      <c r="I955">
        <v>21</v>
      </c>
      <c r="J955" t="s">
        <v>21</v>
      </c>
      <c r="K955" t="s">
        <v>22</v>
      </c>
      <c r="L955" s="7">
        <f t="shared" si="58"/>
        <v>42358.25</v>
      </c>
      <c r="M955">
        <v>1450591200</v>
      </c>
      <c r="N955" s="8">
        <f t="shared" si="59"/>
        <v>42394.25</v>
      </c>
      <c r="O955">
        <v>1453701600</v>
      </c>
      <c r="P955" t="b">
        <v>0</v>
      </c>
      <c r="Q955" t="b">
        <v>1</v>
      </c>
      <c r="R955" t="str" cm="1">
        <f t="array" ref="R955:S955">_xlfn.TEXTSPLIT(T955, "/")</f>
        <v>film &amp; video</v>
      </c>
      <c r="S955" t="str">
        <v>science fiction</v>
      </c>
      <c r="T955" t="s">
        <v>474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7"/>
        <v>367</v>
      </c>
      <c r="G956" t="s">
        <v>20</v>
      </c>
      <c r="H956">
        <f t="shared" si="56"/>
        <v>101.02</v>
      </c>
      <c r="I956">
        <v>1548</v>
      </c>
      <c r="J956" t="s">
        <v>26</v>
      </c>
      <c r="K956" t="s">
        <v>27</v>
      </c>
      <c r="L956" s="7">
        <f t="shared" si="58"/>
        <v>41174.208333333336</v>
      </c>
      <c r="M956">
        <v>1348290000</v>
      </c>
      <c r="N956" s="8">
        <f t="shared" si="59"/>
        <v>41198.208333333336</v>
      </c>
      <c r="O956">
        <v>1350363600</v>
      </c>
      <c r="P956" t="b">
        <v>0</v>
      </c>
      <c r="Q956" t="b">
        <v>0</v>
      </c>
      <c r="R956" t="str" cm="1">
        <f t="array" ref="R956:S956">_xlfn.TEXTSPLIT(T956, "/")</f>
        <v>technology</v>
      </c>
      <c r="S956" t="str">
        <v>web</v>
      </c>
      <c r="T956" t="s">
        <v>28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7"/>
        <v>1109</v>
      </c>
      <c r="G957" t="s">
        <v>20</v>
      </c>
      <c r="H957">
        <f t="shared" si="56"/>
        <v>97.04</v>
      </c>
      <c r="I957">
        <v>80</v>
      </c>
      <c r="J957" t="s">
        <v>21</v>
      </c>
      <c r="K957" t="s">
        <v>22</v>
      </c>
      <c r="L957" s="7">
        <f t="shared" si="58"/>
        <v>41238.25</v>
      </c>
      <c r="M957">
        <v>1353823200</v>
      </c>
      <c r="N957" s="8">
        <f t="shared" si="59"/>
        <v>41240.25</v>
      </c>
      <c r="O957">
        <v>1353996000</v>
      </c>
      <c r="P957" t="b">
        <v>0</v>
      </c>
      <c r="Q957" t="b">
        <v>0</v>
      </c>
      <c r="R957" t="str" cm="1">
        <f t="array" ref="R957:S957">_xlfn.TEXTSPLIT(T957, "/")</f>
        <v>theater</v>
      </c>
      <c r="S957" t="str">
        <v>plays</v>
      </c>
      <c r="T957" t="s">
        <v>33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7"/>
        <v>19</v>
      </c>
      <c r="G958" t="s">
        <v>14</v>
      </c>
      <c r="H958">
        <f t="shared" si="56"/>
        <v>43.01</v>
      </c>
      <c r="I958">
        <v>830</v>
      </c>
      <c r="J958" t="s">
        <v>21</v>
      </c>
      <c r="K958" t="s">
        <v>22</v>
      </c>
      <c r="L958" s="7">
        <f t="shared" si="58"/>
        <v>42360.25</v>
      </c>
      <c r="M958">
        <v>1450764000</v>
      </c>
      <c r="N958" s="8">
        <f t="shared" si="59"/>
        <v>42364.25</v>
      </c>
      <c r="O958">
        <v>1451109600</v>
      </c>
      <c r="P958" t="b">
        <v>0</v>
      </c>
      <c r="Q958" t="b">
        <v>0</v>
      </c>
      <c r="R958" t="str" cm="1">
        <f t="array" ref="R958:S958">_xlfn.TEXTSPLIT(T958, "/")</f>
        <v>film &amp; video</v>
      </c>
      <c r="S958" t="str">
        <v>science fiction</v>
      </c>
      <c r="T958" t="s">
        <v>474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7"/>
        <v>127</v>
      </c>
      <c r="G959" t="s">
        <v>20</v>
      </c>
      <c r="H959">
        <f t="shared" si="56"/>
        <v>94.92</v>
      </c>
      <c r="I959">
        <v>131</v>
      </c>
      <c r="J959" t="s">
        <v>21</v>
      </c>
      <c r="K959" t="s">
        <v>22</v>
      </c>
      <c r="L959" s="7">
        <f t="shared" si="58"/>
        <v>40955.25</v>
      </c>
      <c r="M959">
        <v>1329372000</v>
      </c>
      <c r="N959" s="8">
        <f t="shared" si="59"/>
        <v>40958.25</v>
      </c>
      <c r="O959">
        <v>1329631200</v>
      </c>
      <c r="P959" t="b">
        <v>0</v>
      </c>
      <c r="Q959" t="b">
        <v>0</v>
      </c>
      <c r="R959" t="str" cm="1">
        <f t="array" ref="R959:S959">_xlfn.TEXTSPLIT(T959, "/")</f>
        <v>theater</v>
      </c>
      <c r="S959" t="str">
        <v>plays</v>
      </c>
      <c r="T959" t="s">
        <v>33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7"/>
        <v>735</v>
      </c>
      <c r="G960" t="s">
        <v>20</v>
      </c>
      <c r="H960">
        <f t="shared" si="56"/>
        <v>72.150000000000006</v>
      </c>
      <c r="I960">
        <v>112</v>
      </c>
      <c r="J960" t="s">
        <v>21</v>
      </c>
      <c r="K960" t="s">
        <v>22</v>
      </c>
      <c r="L960" s="7">
        <f t="shared" si="58"/>
        <v>40350.208333333336</v>
      </c>
      <c r="M960">
        <v>1277096400</v>
      </c>
      <c r="N960" s="8">
        <f t="shared" si="59"/>
        <v>40372.208333333336</v>
      </c>
      <c r="O960">
        <v>1278997200</v>
      </c>
      <c r="P960" t="b">
        <v>0</v>
      </c>
      <c r="Q960" t="b">
        <v>0</v>
      </c>
      <c r="R960" t="str" cm="1">
        <f t="array" ref="R960:S960">_xlfn.TEXTSPLIT(T960, "/")</f>
        <v>film &amp; video</v>
      </c>
      <c r="S960" t="str">
        <v>animation</v>
      </c>
      <c r="T960" t="s">
        <v>71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7"/>
        <v>5</v>
      </c>
      <c r="G961" t="s">
        <v>14</v>
      </c>
      <c r="H961">
        <f t="shared" si="56"/>
        <v>51.01</v>
      </c>
      <c r="I961">
        <v>130</v>
      </c>
      <c r="J961" t="s">
        <v>21</v>
      </c>
      <c r="K961" t="s">
        <v>22</v>
      </c>
      <c r="L961" s="7">
        <f t="shared" si="58"/>
        <v>40357.208333333336</v>
      </c>
      <c r="M961">
        <v>1277701200</v>
      </c>
      <c r="N961" s="8">
        <f t="shared" si="59"/>
        <v>40385.208333333336</v>
      </c>
      <c r="O961">
        <v>1280120400</v>
      </c>
      <c r="P961" t="b">
        <v>0</v>
      </c>
      <c r="Q961" t="b">
        <v>0</v>
      </c>
      <c r="R961" t="str" cm="1">
        <f t="array" ref="R961:S961">_xlfn.TEXTSPLIT(T961, "/")</f>
        <v>publishing</v>
      </c>
      <c r="S961" t="str">
        <v>translations</v>
      </c>
      <c r="T961" t="s">
        <v>206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7"/>
        <v>85</v>
      </c>
      <c r="G962" t="s">
        <v>14</v>
      </c>
      <c r="H962">
        <f t="shared" ref="H962:H1025" si="60">IFERROR(ROUND(E962/I962, 2), 0)</f>
        <v>85.05</v>
      </c>
      <c r="I962">
        <v>55</v>
      </c>
      <c r="J962" t="s">
        <v>21</v>
      </c>
      <c r="K962" t="s">
        <v>22</v>
      </c>
      <c r="L962" s="7">
        <f t="shared" si="58"/>
        <v>42408.25</v>
      </c>
      <c r="M962">
        <v>1454911200</v>
      </c>
      <c r="N962" s="8">
        <f t="shared" si="59"/>
        <v>42445.208333333328</v>
      </c>
      <c r="O962">
        <v>1458104400</v>
      </c>
      <c r="P962" t="b">
        <v>0</v>
      </c>
      <c r="Q962" t="b">
        <v>0</v>
      </c>
      <c r="R962" t="str" cm="1">
        <f t="array" ref="R962:S962">_xlfn.TEXTSPLIT(T962, "/")</f>
        <v>technology</v>
      </c>
      <c r="S962" t="str">
        <v>web</v>
      </c>
      <c r="T962" t="s">
        <v>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1">ROUND((E963/D963)*100,0)</f>
        <v>119</v>
      </c>
      <c r="G963" t="s">
        <v>20</v>
      </c>
      <c r="H963">
        <f t="shared" si="60"/>
        <v>43.87</v>
      </c>
      <c r="I963">
        <v>155</v>
      </c>
      <c r="J963" t="s">
        <v>21</v>
      </c>
      <c r="K963" t="s">
        <v>22</v>
      </c>
      <c r="L963" s="7">
        <f t="shared" ref="L963:L1001" si="62">(((M963/60)/60)/24)+DATE(1970,1,1)</f>
        <v>40591.25</v>
      </c>
      <c r="M963">
        <v>1297922400</v>
      </c>
      <c r="N963" s="8">
        <f t="shared" ref="N963:N1001" si="63">(((O963/60)/60)/24)+DATE(1970,1,1)</f>
        <v>40595.25</v>
      </c>
      <c r="O963">
        <v>1298268000</v>
      </c>
      <c r="P963" t="b">
        <v>0</v>
      </c>
      <c r="Q963" t="b">
        <v>0</v>
      </c>
      <c r="R963" t="str" cm="1">
        <f t="array" ref="R963:S963">_xlfn.TEXTSPLIT(T963, "/")</f>
        <v>publishing</v>
      </c>
      <c r="S963" t="str">
        <v>translations</v>
      </c>
      <c r="T963" t="s">
        <v>206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1"/>
        <v>296</v>
      </c>
      <c r="G964" t="s">
        <v>20</v>
      </c>
      <c r="H964">
        <f t="shared" si="60"/>
        <v>40.06</v>
      </c>
      <c r="I964">
        <v>266</v>
      </c>
      <c r="J964" t="s">
        <v>21</v>
      </c>
      <c r="K964" t="s">
        <v>22</v>
      </c>
      <c r="L964" s="7">
        <f t="shared" si="62"/>
        <v>41592.25</v>
      </c>
      <c r="M964">
        <v>1384408800</v>
      </c>
      <c r="N964" s="8">
        <f t="shared" si="63"/>
        <v>41613.25</v>
      </c>
      <c r="O964">
        <v>1386223200</v>
      </c>
      <c r="P964" t="b">
        <v>0</v>
      </c>
      <c r="Q964" t="b">
        <v>0</v>
      </c>
      <c r="R964" t="str" cm="1">
        <f t="array" ref="R964:S964">_xlfn.TEXTSPLIT(T964, "/")</f>
        <v>food</v>
      </c>
      <c r="S964" t="str">
        <v>food trucks</v>
      </c>
      <c r="T964" t="s">
        <v>17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1"/>
        <v>85</v>
      </c>
      <c r="G965" t="s">
        <v>14</v>
      </c>
      <c r="H965">
        <f t="shared" si="60"/>
        <v>43.83</v>
      </c>
      <c r="I965">
        <v>114</v>
      </c>
      <c r="J965" t="s">
        <v>107</v>
      </c>
      <c r="K965" t="s">
        <v>108</v>
      </c>
      <c r="L965" s="7">
        <f t="shared" si="62"/>
        <v>40607.25</v>
      </c>
      <c r="M965">
        <v>1299304800</v>
      </c>
      <c r="N965" s="8">
        <f t="shared" si="63"/>
        <v>40613.25</v>
      </c>
      <c r="O965">
        <v>1299823200</v>
      </c>
      <c r="P965" t="b">
        <v>0</v>
      </c>
      <c r="Q965" t="b">
        <v>1</v>
      </c>
      <c r="R965" t="str" cm="1">
        <f t="array" ref="R965:S965">_xlfn.TEXTSPLIT(T965, "/")</f>
        <v>photography</v>
      </c>
      <c r="S965" t="str">
        <v>photography books</v>
      </c>
      <c r="T965" t="s">
        <v>122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1"/>
        <v>356</v>
      </c>
      <c r="G966" t="s">
        <v>20</v>
      </c>
      <c r="H966">
        <f t="shared" si="60"/>
        <v>84.93</v>
      </c>
      <c r="I966">
        <v>155</v>
      </c>
      <c r="J966" t="s">
        <v>21</v>
      </c>
      <c r="K966" t="s">
        <v>22</v>
      </c>
      <c r="L966" s="7">
        <f t="shared" si="62"/>
        <v>42135.208333333328</v>
      </c>
      <c r="M966">
        <v>1431320400</v>
      </c>
      <c r="N966" s="8">
        <f t="shared" si="63"/>
        <v>42140.208333333328</v>
      </c>
      <c r="O966">
        <v>1431752400</v>
      </c>
      <c r="P966" t="b">
        <v>0</v>
      </c>
      <c r="Q966" t="b">
        <v>0</v>
      </c>
      <c r="R966" t="str" cm="1">
        <f t="array" ref="R966:S966">_xlfn.TEXTSPLIT(T966, "/")</f>
        <v>theater</v>
      </c>
      <c r="S966" t="str">
        <v>plays</v>
      </c>
      <c r="T966" t="s">
        <v>33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1"/>
        <v>386</v>
      </c>
      <c r="G967" t="s">
        <v>20</v>
      </c>
      <c r="H967">
        <f t="shared" si="60"/>
        <v>41.07</v>
      </c>
      <c r="I967">
        <v>207</v>
      </c>
      <c r="J967" t="s">
        <v>40</v>
      </c>
      <c r="K967" t="s">
        <v>41</v>
      </c>
      <c r="L967" s="7">
        <f t="shared" si="62"/>
        <v>40203.25</v>
      </c>
      <c r="M967">
        <v>1264399200</v>
      </c>
      <c r="N967" s="8">
        <f t="shared" si="63"/>
        <v>40243.25</v>
      </c>
      <c r="O967">
        <v>1267855200</v>
      </c>
      <c r="P967" t="b">
        <v>0</v>
      </c>
      <c r="Q967" t="b">
        <v>0</v>
      </c>
      <c r="R967" t="str" cm="1">
        <f t="array" ref="R967:S967">_xlfn.TEXTSPLIT(T967, "/")</f>
        <v>music</v>
      </c>
      <c r="S967" t="str">
        <v>rock</v>
      </c>
      <c r="T967" t="s">
        <v>23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1"/>
        <v>792</v>
      </c>
      <c r="G968" t="s">
        <v>20</v>
      </c>
      <c r="H968">
        <f t="shared" si="60"/>
        <v>54.97</v>
      </c>
      <c r="I968">
        <v>245</v>
      </c>
      <c r="J968" t="s">
        <v>21</v>
      </c>
      <c r="K968" t="s">
        <v>22</v>
      </c>
      <c r="L968" s="7">
        <f t="shared" si="62"/>
        <v>42901.208333333328</v>
      </c>
      <c r="M968">
        <v>1497502800</v>
      </c>
      <c r="N968" s="8">
        <f t="shared" si="63"/>
        <v>42903.208333333328</v>
      </c>
      <c r="O968">
        <v>1497675600</v>
      </c>
      <c r="P968" t="b">
        <v>0</v>
      </c>
      <c r="Q968" t="b">
        <v>0</v>
      </c>
      <c r="R968" t="str" cm="1">
        <f t="array" ref="R968:S968">_xlfn.TEXTSPLIT(T968, "/")</f>
        <v>theater</v>
      </c>
      <c r="S968" t="str">
        <v>plays</v>
      </c>
      <c r="T968" t="s">
        <v>33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1"/>
        <v>137</v>
      </c>
      <c r="G969" t="s">
        <v>20</v>
      </c>
      <c r="H969">
        <f t="shared" si="60"/>
        <v>77.010000000000005</v>
      </c>
      <c r="I969">
        <v>1573</v>
      </c>
      <c r="J969" t="s">
        <v>21</v>
      </c>
      <c r="K969" t="s">
        <v>22</v>
      </c>
      <c r="L969" s="7">
        <f t="shared" si="62"/>
        <v>41005.208333333336</v>
      </c>
      <c r="M969">
        <v>1333688400</v>
      </c>
      <c r="N969" s="8">
        <f t="shared" si="63"/>
        <v>41042.208333333336</v>
      </c>
      <c r="O969">
        <v>1336885200</v>
      </c>
      <c r="P969" t="b">
        <v>0</v>
      </c>
      <c r="Q969" t="b">
        <v>0</v>
      </c>
      <c r="R969" t="str" cm="1">
        <f t="array" ref="R969:S969">_xlfn.TEXTSPLIT(T969, "/")</f>
        <v>music</v>
      </c>
      <c r="S969" t="str">
        <v>world music</v>
      </c>
      <c r="T969" t="s">
        <v>319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1"/>
        <v>338</v>
      </c>
      <c r="G970" t="s">
        <v>20</v>
      </c>
      <c r="H970">
        <f t="shared" si="60"/>
        <v>71.2</v>
      </c>
      <c r="I970">
        <v>114</v>
      </c>
      <c r="J970" t="s">
        <v>21</v>
      </c>
      <c r="K970" t="s">
        <v>22</v>
      </c>
      <c r="L970" s="7">
        <f t="shared" si="62"/>
        <v>40544.25</v>
      </c>
      <c r="M970">
        <v>1293861600</v>
      </c>
      <c r="N970" s="8">
        <f t="shared" si="63"/>
        <v>40559.25</v>
      </c>
      <c r="O970">
        <v>1295157600</v>
      </c>
      <c r="P970" t="b">
        <v>0</v>
      </c>
      <c r="Q970" t="b">
        <v>0</v>
      </c>
      <c r="R970" t="str" cm="1">
        <f t="array" ref="R970:S970">_xlfn.TEXTSPLIT(T970, "/")</f>
        <v>food</v>
      </c>
      <c r="S970" t="str">
        <v>food trucks</v>
      </c>
      <c r="T970" t="s">
        <v>17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1"/>
        <v>108</v>
      </c>
      <c r="G971" t="s">
        <v>20</v>
      </c>
      <c r="H971">
        <f t="shared" si="60"/>
        <v>91.94</v>
      </c>
      <c r="I971">
        <v>93</v>
      </c>
      <c r="J971" t="s">
        <v>21</v>
      </c>
      <c r="K971" t="s">
        <v>22</v>
      </c>
      <c r="L971" s="7">
        <f t="shared" si="62"/>
        <v>43821.25</v>
      </c>
      <c r="M971">
        <v>1576994400</v>
      </c>
      <c r="N971" s="8">
        <f t="shared" si="63"/>
        <v>43828.25</v>
      </c>
      <c r="O971">
        <v>1577599200</v>
      </c>
      <c r="P971" t="b">
        <v>0</v>
      </c>
      <c r="Q971" t="b">
        <v>0</v>
      </c>
      <c r="R971" t="str" cm="1">
        <f t="array" ref="R971:S971">_xlfn.TEXTSPLIT(T971, "/")</f>
        <v>theater</v>
      </c>
      <c r="S971" t="str">
        <v>plays</v>
      </c>
      <c r="T971" t="s">
        <v>33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1"/>
        <v>61</v>
      </c>
      <c r="G972" t="s">
        <v>14</v>
      </c>
      <c r="H972">
        <f t="shared" si="60"/>
        <v>97.07</v>
      </c>
      <c r="I972">
        <v>594</v>
      </c>
      <c r="J972" t="s">
        <v>21</v>
      </c>
      <c r="K972" t="s">
        <v>22</v>
      </c>
      <c r="L972" s="7">
        <f t="shared" si="62"/>
        <v>40672.208333333336</v>
      </c>
      <c r="M972">
        <v>1304917200</v>
      </c>
      <c r="N972" s="8">
        <f t="shared" si="63"/>
        <v>40673.208333333336</v>
      </c>
      <c r="O972">
        <v>1305003600</v>
      </c>
      <c r="P972" t="b">
        <v>0</v>
      </c>
      <c r="Q972" t="b">
        <v>0</v>
      </c>
      <c r="R972" t="str" cm="1">
        <f t="array" ref="R972:S972">_xlfn.TEXTSPLIT(T972, "/")</f>
        <v>theater</v>
      </c>
      <c r="S972" t="str">
        <v>plays</v>
      </c>
      <c r="T972" t="s">
        <v>33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1"/>
        <v>28</v>
      </c>
      <c r="G973" t="s">
        <v>14</v>
      </c>
      <c r="H973">
        <f t="shared" si="60"/>
        <v>58.92</v>
      </c>
      <c r="I973">
        <v>24</v>
      </c>
      <c r="J973" t="s">
        <v>21</v>
      </c>
      <c r="K973" t="s">
        <v>22</v>
      </c>
      <c r="L973" s="7">
        <f t="shared" si="62"/>
        <v>41555.208333333336</v>
      </c>
      <c r="M973">
        <v>1381208400</v>
      </c>
      <c r="N973" s="8">
        <f t="shared" si="63"/>
        <v>41561.208333333336</v>
      </c>
      <c r="O973">
        <v>1381726800</v>
      </c>
      <c r="P973" t="b">
        <v>0</v>
      </c>
      <c r="Q973" t="b">
        <v>0</v>
      </c>
      <c r="R973" t="str" cm="1">
        <f t="array" ref="R973:S973">_xlfn.TEXTSPLIT(T973, "/")</f>
        <v>film &amp; video</v>
      </c>
      <c r="S973" t="str">
        <v>television</v>
      </c>
      <c r="T973" t="s">
        <v>269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1"/>
        <v>228</v>
      </c>
      <c r="G974" t="s">
        <v>20</v>
      </c>
      <c r="H974">
        <f t="shared" si="60"/>
        <v>58.02</v>
      </c>
      <c r="I974">
        <v>1681</v>
      </c>
      <c r="J974" t="s">
        <v>21</v>
      </c>
      <c r="K974" t="s">
        <v>22</v>
      </c>
      <c r="L974" s="7">
        <f t="shared" si="62"/>
        <v>41792.208333333336</v>
      </c>
      <c r="M974">
        <v>1401685200</v>
      </c>
      <c r="N974" s="8">
        <f t="shared" si="63"/>
        <v>41801.208333333336</v>
      </c>
      <c r="O974">
        <v>1402462800</v>
      </c>
      <c r="P974" t="b">
        <v>0</v>
      </c>
      <c r="Q974" t="b">
        <v>1</v>
      </c>
      <c r="R974" t="str" cm="1">
        <f t="array" ref="R974:S974">_xlfn.TEXTSPLIT(T974, "/")</f>
        <v>technology</v>
      </c>
      <c r="S974" t="str">
        <v>web</v>
      </c>
      <c r="T974" t="s">
        <v>28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1"/>
        <v>22</v>
      </c>
      <c r="G975" t="s">
        <v>14</v>
      </c>
      <c r="H975">
        <f t="shared" si="60"/>
        <v>103.87</v>
      </c>
      <c r="I975">
        <v>252</v>
      </c>
      <c r="J975" t="s">
        <v>21</v>
      </c>
      <c r="K975" t="s">
        <v>22</v>
      </c>
      <c r="L975" s="7">
        <f t="shared" si="62"/>
        <v>40522.25</v>
      </c>
      <c r="M975">
        <v>1291960800</v>
      </c>
      <c r="N975" s="8">
        <f t="shared" si="63"/>
        <v>40524.25</v>
      </c>
      <c r="O975">
        <v>1292133600</v>
      </c>
      <c r="P975" t="b">
        <v>0</v>
      </c>
      <c r="Q975" t="b">
        <v>1</v>
      </c>
      <c r="R975" t="str" cm="1">
        <f t="array" ref="R975:S975">_xlfn.TEXTSPLIT(T975, "/")</f>
        <v>theater</v>
      </c>
      <c r="S975" t="str">
        <v>plays</v>
      </c>
      <c r="T975" t="s">
        <v>33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1"/>
        <v>374</v>
      </c>
      <c r="G976" t="s">
        <v>20</v>
      </c>
      <c r="H976">
        <f t="shared" si="60"/>
        <v>93.47</v>
      </c>
      <c r="I976">
        <v>32</v>
      </c>
      <c r="J976" t="s">
        <v>21</v>
      </c>
      <c r="K976" t="s">
        <v>22</v>
      </c>
      <c r="L976" s="7">
        <f t="shared" si="62"/>
        <v>41412.208333333336</v>
      </c>
      <c r="M976">
        <v>1368853200</v>
      </c>
      <c r="N976" s="8">
        <f t="shared" si="63"/>
        <v>41413.208333333336</v>
      </c>
      <c r="O976">
        <v>1368939600</v>
      </c>
      <c r="P976" t="b">
        <v>0</v>
      </c>
      <c r="Q976" t="b">
        <v>0</v>
      </c>
      <c r="R976" t="str" cm="1">
        <f t="array" ref="R976:S976">_xlfn.TEXTSPLIT(T976, "/")</f>
        <v>music</v>
      </c>
      <c r="S976" t="str">
        <v>indie rock</v>
      </c>
      <c r="T976" t="s">
        <v>60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1"/>
        <v>155</v>
      </c>
      <c r="G977" t="s">
        <v>20</v>
      </c>
      <c r="H977">
        <f t="shared" si="60"/>
        <v>61.97</v>
      </c>
      <c r="I977">
        <v>135</v>
      </c>
      <c r="J977" t="s">
        <v>21</v>
      </c>
      <c r="K977" t="s">
        <v>22</v>
      </c>
      <c r="L977" s="7">
        <f t="shared" si="62"/>
        <v>42337.25</v>
      </c>
      <c r="M977">
        <v>1448776800</v>
      </c>
      <c r="N977" s="8">
        <f t="shared" si="63"/>
        <v>42376.25</v>
      </c>
      <c r="O977">
        <v>1452146400</v>
      </c>
      <c r="P977" t="b">
        <v>0</v>
      </c>
      <c r="Q977" t="b">
        <v>1</v>
      </c>
      <c r="R977" t="str" cm="1">
        <f t="array" ref="R977:S977">_xlfn.TEXTSPLIT(T977, "/")</f>
        <v>theater</v>
      </c>
      <c r="S977" t="str">
        <v>plays</v>
      </c>
      <c r="T977" t="s">
        <v>33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1"/>
        <v>322</v>
      </c>
      <c r="G978" t="s">
        <v>20</v>
      </c>
      <c r="H978">
        <f t="shared" si="60"/>
        <v>92.04</v>
      </c>
      <c r="I978">
        <v>140</v>
      </c>
      <c r="J978" t="s">
        <v>21</v>
      </c>
      <c r="K978" t="s">
        <v>22</v>
      </c>
      <c r="L978" s="7">
        <f t="shared" si="62"/>
        <v>40571.25</v>
      </c>
      <c r="M978">
        <v>1296194400</v>
      </c>
      <c r="N978" s="8">
        <f t="shared" si="63"/>
        <v>40577.25</v>
      </c>
      <c r="O978">
        <v>1296712800</v>
      </c>
      <c r="P978" t="b">
        <v>0</v>
      </c>
      <c r="Q978" t="b">
        <v>1</v>
      </c>
      <c r="R978" t="str" cm="1">
        <f t="array" ref="R978:S978">_xlfn.TEXTSPLIT(T978, "/")</f>
        <v>theater</v>
      </c>
      <c r="S978" t="str">
        <v>plays</v>
      </c>
      <c r="T978" t="s">
        <v>33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1"/>
        <v>74</v>
      </c>
      <c r="G979" t="s">
        <v>14</v>
      </c>
      <c r="H979">
        <f t="shared" si="60"/>
        <v>77.27</v>
      </c>
      <c r="I979">
        <v>67</v>
      </c>
      <c r="J979" t="s">
        <v>21</v>
      </c>
      <c r="K979" t="s">
        <v>22</v>
      </c>
      <c r="L979" s="7">
        <f t="shared" si="62"/>
        <v>43138.25</v>
      </c>
      <c r="M979">
        <v>1517983200</v>
      </c>
      <c r="N979" s="8">
        <f t="shared" si="63"/>
        <v>43170.25</v>
      </c>
      <c r="O979">
        <v>1520748000</v>
      </c>
      <c r="P979" t="b">
        <v>0</v>
      </c>
      <c r="Q979" t="b">
        <v>0</v>
      </c>
      <c r="R979" t="str" cm="1">
        <f t="array" ref="R979:S979">_xlfn.TEXTSPLIT(T979, "/")</f>
        <v>food</v>
      </c>
      <c r="S979" t="str">
        <v>food trucks</v>
      </c>
      <c r="T979" t="s">
        <v>17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1"/>
        <v>864</v>
      </c>
      <c r="G980" t="s">
        <v>20</v>
      </c>
      <c r="H980">
        <f t="shared" si="60"/>
        <v>93.92</v>
      </c>
      <c r="I980">
        <v>92</v>
      </c>
      <c r="J980" t="s">
        <v>21</v>
      </c>
      <c r="K980" t="s">
        <v>22</v>
      </c>
      <c r="L980" s="7">
        <f t="shared" si="62"/>
        <v>42686.25</v>
      </c>
      <c r="M980">
        <v>1478930400</v>
      </c>
      <c r="N980" s="8">
        <f t="shared" si="63"/>
        <v>42708.25</v>
      </c>
      <c r="O980">
        <v>1480831200</v>
      </c>
      <c r="P980" t="b">
        <v>0</v>
      </c>
      <c r="Q980" t="b">
        <v>0</v>
      </c>
      <c r="R980" t="str" cm="1">
        <f t="array" ref="R980:S980">_xlfn.TEXTSPLIT(T980, "/")</f>
        <v>games</v>
      </c>
      <c r="S980" t="str">
        <v>video games</v>
      </c>
      <c r="T980" t="s">
        <v>89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1"/>
        <v>143</v>
      </c>
      <c r="G981" t="s">
        <v>20</v>
      </c>
      <c r="H981">
        <f t="shared" si="60"/>
        <v>84.97</v>
      </c>
      <c r="I981">
        <v>1015</v>
      </c>
      <c r="J981" t="s">
        <v>40</v>
      </c>
      <c r="K981" t="s">
        <v>41</v>
      </c>
      <c r="L981" s="7">
        <f t="shared" si="62"/>
        <v>42078.208333333328</v>
      </c>
      <c r="M981">
        <v>1426395600</v>
      </c>
      <c r="N981" s="8">
        <f t="shared" si="63"/>
        <v>42084.208333333328</v>
      </c>
      <c r="O981">
        <v>1426914000</v>
      </c>
      <c r="P981" t="b">
        <v>0</v>
      </c>
      <c r="Q981" t="b">
        <v>0</v>
      </c>
      <c r="R981" t="str" cm="1">
        <f t="array" ref="R981:S981">_xlfn.TEXTSPLIT(T981, "/")</f>
        <v>theater</v>
      </c>
      <c r="S981" t="str">
        <v>plays</v>
      </c>
      <c r="T981" t="s">
        <v>33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1"/>
        <v>40</v>
      </c>
      <c r="G982" t="s">
        <v>14</v>
      </c>
      <c r="H982">
        <f t="shared" si="60"/>
        <v>105.97</v>
      </c>
      <c r="I982">
        <v>742</v>
      </c>
      <c r="J982" t="s">
        <v>21</v>
      </c>
      <c r="K982" t="s">
        <v>22</v>
      </c>
      <c r="L982" s="7">
        <f t="shared" si="62"/>
        <v>42307.208333333328</v>
      </c>
      <c r="M982">
        <v>1446181200</v>
      </c>
      <c r="N982" s="8">
        <f t="shared" si="63"/>
        <v>42312.25</v>
      </c>
      <c r="O982">
        <v>1446616800</v>
      </c>
      <c r="P982" t="b">
        <v>1</v>
      </c>
      <c r="Q982" t="b">
        <v>0</v>
      </c>
      <c r="R982" t="str" cm="1">
        <f t="array" ref="R982:S982">_xlfn.TEXTSPLIT(T982, "/")</f>
        <v>publishing</v>
      </c>
      <c r="S982" t="str">
        <v>nonfiction</v>
      </c>
      <c r="T982" t="s">
        <v>68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1"/>
        <v>178</v>
      </c>
      <c r="G983" t="s">
        <v>20</v>
      </c>
      <c r="H983">
        <f t="shared" si="60"/>
        <v>36.97</v>
      </c>
      <c r="I983">
        <v>323</v>
      </c>
      <c r="J983" t="s">
        <v>21</v>
      </c>
      <c r="K983" t="s">
        <v>22</v>
      </c>
      <c r="L983" s="7">
        <f t="shared" si="62"/>
        <v>43094.25</v>
      </c>
      <c r="M983">
        <v>1514181600</v>
      </c>
      <c r="N983" s="8">
        <f t="shared" si="63"/>
        <v>43127.25</v>
      </c>
      <c r="O983">
        <v>1517032800</v>
      </c>
      <c r="P983" t="b">
        <v>0</v>
      </c>
      <c r="Q983" t="b">
        <v>0</v>
      </c>
      <c r="R983" t="str" cm="1">
        <f t="array" ref="R983:S983">_xlfn.TEXTSPLIT(T983, "/")</f>
        <v>technology</v>
      </c>
      <c r="S983" t="str">
        <v>web</v>
      </c>
      <c r="T983" t="s">
        <v>28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1"/>
        <v>85</v>
      </c>
      <c r="G984" t="s">
        <v>14</v>
      </c>
      <c r="H984">
        <f t="shared" si="60"/>
        <v>81.53</v>
      </c>
      <c r="I984">
        <v>75</v>
      </c>
      <c r="J984" t="s">
        <v>21</v>
      </c>
      <c r="K984" t="s">
        <v>22</v>
      </c>
      <c r="L984" s="7">
        <f t="shared" si="62"/>
        <v>40743.208333333336</v>
      </c>
      <c r="M984">
        <v>1311051600</v>
      </c>
      <c r="N984" s="8">
        <f t="shared" si="63"/>
        <v>40745.208333333336</v>
      </c>
      <c r="O984">
        <v>1311224400</v>
      </c>
      <c r="P984" t="b">
        <v>0</v>
      </c>
      <c r="Q984" t="b">
        <v>1</v>
      </c>
      <c r="R984" t="str" cm="1">
        <f t="array" ref="R984:S984">_xlfn.TEXTSPLIT(T984, "/")</f>
        <v>film &amp; video</v>
      </c>
      <c r="S984" t="str">
        <v>documentary</v>
      </c>
      <c r="T984" t="s">
        <v>42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1"/>
        <v>146</v>
      </c>
      <c r="G985" t="s">
        <v>20</v>
      </c>
      <c r="H985">
        <f t="shared" si="60"/>
        <v>81</v>
      </c>
      <c r="I985">
        <v>2326</v>
      </c>
      <c r="J985" t="s">
        <v>21</v>
      </c>
      <c r="K985" t="s">
        <v>22</v>
      </c>
      <c r="L985" s="7">
        <f t="shared" si="62"/>
        <v>43681.208333333328</v>
      </c>
      <c r="M985">
        <v>1564894800</v>
      </c>
      <c r="N985" s="8">
        <f t="shared" si="63"/>
        <v>43696.208333333328</v>
      </c>
      <c r="O985">
        <v>1566190800</v>
      </c>
      <c r="P985" t="b">
        <v>0</v>
      </c>
      <c r="Q985" t="b">
        <v>0</v>
      </c>
      <c r="R985" t="str" cm="1">
        <f t="array" ref="R985:S985">_xlfn.TEXTSPLIT(T985, "/")</f>
        <v>film &amp; video</v>
      </c>
      <c r="S985" t="str">
        <v>documentary</v>
      </c>
      <c r="T985" t="s">
        <v>42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1"/>
        <v>152</v>
      </c>
      <c r="G986" t="s">
        <v>20</v>
      </c>
      <c r="H986">
        <f t="shared" si="60"/>
        <v>26.01</v>
      </c>
      <c r="I986">
        <v>381</v>
      </c>
      <c r="J986" t="s">
        <v>21</v>
      </c>
      <c r="K986" t="s">
        <v>22</v>
      </c>
      <c r="L986" s="7">
        <f t="shared" si="62"/>
        <v>43716.208333333328</v>
      </c>
      <c r="M986">
        <v>1567918800</v>
      </c>
      <c r="N986" s="8">
        <f t="shared" si="63"/>
        <v>43742.208333333328</v>
      </c>
      <c r="O986">
        <v>1570165200</v>
      </c>
      <c r="P986" t="b">
        <v>0</v>
      </c>
      <c r="Q986" t="b">
        <v>0</v>
      </c>
      <c r="R986" t="str" cm="1">
        <f t="array" ref="R986:S986">_xlfn.TEXTSPLIT(T986, "/")</f>
        <v>theater</v>
      </c>
      <c r="S986" t="str">
        <v>plays</v>
      </c>
      <c r="T986" t="s">
        <v>33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1"/>
        <v>67</v>
      </c>
      <c r="G987" t="s">
        <v>14</v>
      </c>
      <c r="H987">
        <f t="shared" si="60"/>
        <v>26</v>
      </c>
      <c r="I987">
        <v>4405</v>
      </c>
      <c r="J987" t="s">
        <v>21</v>
      </c>
      <c r="K987" t="s">
        <v>22</v>
      </c>
      <c r="L987" s="7">
        <f t="shared" si="62"/>
        <v>41614.25</v>
      </c>
      <c r="M987">
        <v>1386309600</v>
      </c>
      <c r="N987" s="8">
        <f t="shared" si="63"/>
        <v>41640.25</v>
      </c>
      <c r="O987">
        <v>1388556000</v>
      </c>
      <c r="P987" t="b">
        <v>0</v>
      </c>
      <c r="Q987" t="b">
        <v>1</v>
      </c>
      <c r="R987" t="str" cm="1">
        <f t="array" ref="R987:S987">_xlfn.TEXTSPLIT(T987, "/")</f>
        <v>music</v>
      </c>
      <c r="S987" t="str">
        <v>rock</v>
      </c>
      <c r="T987" t="s">
        <v>23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1"/>
        <v>40</v>
      </c>
      <c r="G988" t="s">
        <v>14</v>
      </c>
      <c r="H988">
        <f t="shared" si="60"/>
        <v>34.17</v>
      </c>
      <c r="I988">
        <v>92</v>
      </c>
      <c r="J988" t="s">
        <v>21</v>
      </c>
      <c r="K988" t="s">
        <v>22</v>
      </c>
      <c r="L988" s="7">
        <f t="shared" si="62"/>
        <v>40638.208333333336</v>
      </c>
      <c r="M988">
        <v>1301979600</v>
      </c>
      <c r="N988" s="8">
        <f t="shared" si="63"/>
        <v>40652.208333333336</v>
      </c>
      <c r="O988">
        <v>1303189200</v>
      </c>
      <c r="P988" t="b">
        <v>0</v>
      </c>
      <c r="Q988" t="b">
        <v>0</v>
      </c>
      <c r="R988" t="str" cm="1">
        <f t="array" ref="R988:S988">_xlfn.TEXTSPLIT(T988, "/")</f>
        <v>music</v>
      </c>
      <c r="S988" t="str">
        <v>rock</v>
      </c>
      <c r="T988" t="s">
        <v>23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1"/>
        <v>217</v>
      </c>
      <c r="G989" t="s">
        <v>20</v>
      </c>
      <c r="H989">
        <f t="shared" si="60"/>
        <v>28</v>
      </c>
      <c r="I989">
        <v>480</v>
      </c>
      <c r="J989" t="s">
        <v>21</v>
      </c>
      <c r="K989" t="s">
        <v>22</v>
      </c>
      <c r="L989" s="7">
        <f t="shared" si="62"/>
        <v>42852.208333333328</v>
      </c>
      <c r="M989">
        <v>1493269200</v>
      </c>
      <c r="N989" s="8">
        <f t="shared" si="63"/>
        <v>42866.208333333328</v>
      </c>
      <c r="O989">
        <v>1494478800</v>
      </c>
      <c r="P989" t="b">
        <v>0</v>
      </c>
      <c r="Q989" t="b">
        <v>0</v>
      </c>
      <c r="R989" t="str" cm="1">
        <f t="array" ref="R989:S989">_xlfn.TEXTSPLIT(T989, "/")</f>
        <v>film &amp; video</v>
      </c>
      <c r="S989" t="str">
        <v>documentary</v>
      </c>
      <c r="T989" t="s">
        <v>42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1"/>
        <v>52</v>
      </c>
      <c r="G990" t="s">
        <v>14</v>
      </c>
      <c r="H990">
        <f t="shared" si="60"/>
        <v>76.55</v>
      </c>
      <c r="I990">
        <v>64</v>
      </c>
      <c r="J990" t="s">
        <v>21</v>
      </c>
      <c r="K990" t="s">
        <v>22</v>
      </c>
      <c r="L990" s="7">
        <f t="shared" si="62"/>
        <v>42686.25</v>
      </c>
      <c r="M990">
        <v>1478930400</v>
      </c>
      <c r="N990" s="8">
        <f t="shared" si="63"/>
        <v>42707.25</v>
      </c>
      <c r="O990">
        <v>1480744800</v>
      </c>
      <c r="P990" t="b">
        <v>0</v>
      </c>
      <c r="Q990" t="b">
        <v>0</v>
      </c>
      <c r="R990" t="str" cm="1">
        <f t="array" ref="R990:S990">_xlfn.TEXTSPLIT(T990, "/")</f>
        <v>publishing</v>
      </c>
      <c r="S990" t="str">
        <v>radio &amp; podcasts</v>
      </c>
      <c r="T990" t="s">
        <v>133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1"/>
        <v>500</v>
      </c>
      <c r="G991" t="s">
        <v>20</v>
      </c>
      <c r="H991">
        <f t="shared" si="60"/>
        <v>53.05</v>
      </c>
      <c r="I991">
        <v>226</v>
      </c>
      <c r="J991" t="s">
        <v>21</v>
      </c>
      <c r="K991" t="s">
        <v>22</v>
      </c>
      <c r="L991" s="7">
        <f t="shared" si="62"/>
        <v>43571.208333333328</v>
      </c>
      <c r="M991">
        <v>1555390800</v>
      </c>
      <c r="N991" s="8">
        <f t="shared" si="63"/>
        <v>43576.208333333328</v>
      </c>
      <c r="O991">
        <v>1555822800</v>
      </c>
      <c r="P991" t="b">
        <v>0</v>
      </c>
      <c r="Q991" t="b">
        <v>0</v>
      </c>
      <c r="R991" t="str" cm="1">
        <f t="array" ref="R991:S991">_xlfn.TEXTSPLIT(T991, "/")</f>
        <v>publishing</v>
      </c>
      <c r="S991" t="str">
        <v>translations</v>
      </c>
      <c r="T991" t="s">
        <v>206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1"/>
        <v>88</v>
      </c>
      <c r="G992" t="s">
        <v>14</v>
      </c>
      <c r="H992">
        <f t="shared" si="60"/>
        <v>106.86</v>
      </c>
      <c r="I992">
        <v>64</v>
      </c>
      <c r="J992" t="s">
        <v>21</v>
      </c>
      <c r="K992" t="s">
        <v>22</v>
      </c>
      <c r="L992" s="7">
        <f t="shared" si="62"/>
        <v>42432.25</v>
      </c>
      <c r="M992">
        <v>1456984800</v>
      </c>
      <c r="N992" s="8">
        <f t="shared" si="63"/>
        <v>42454.208333333328</v>
      </c>
      <c r="O992">
        <v>1458882000</v>
      </c>
      <c r="P992" t="b">
        <v>0</v>
      </c>
      <c r="Q992" t="b">
        <v>1</v>
      </c>
      <c r="R992" t="str" cm="1">
        <f t="array" ref="R992:S992">_xlfn.TEXTSPLIT(T992, "/")</f>
        <v>film &amp; video</v>
      </c>
      <c r="S992" t="str">
        <v>drama</v>
      </c>
      <c r="T992" t="s">
        <v>53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1"/>
        <v>113</v>
      </c>
      <c r="G993" t="s">
        <v>20</v>
      </c>
      <c r="H993">
        <f t="shared" si="60"/>
        <v>46.02</v>
      </c>
      <c r="I993">
        <v>241</v>
      </c>
      <c r="J993" t="s">
        <v>21</v>
      </c>
      <c r="K993" t="s">
        <v>22</v>
      </c>
      <c r="L993" s="7">
        <f t="shared" si="62"/>
        <v>41907.208333333336</v>
      </c>
      <c r="M993">
        <v>1411621200</v>
      </c>
      <c r="N993" s="8">
        <f t="shared" si="63"/>
        <v>41911.208333333336</v>
      </c>
      <c r="O993">
        <v>1411966800</v>
      </c>
      <c r="P993" t="b">
        <v>0</v>
      </c>
      <c r="Q993" t="b">
        <v>1</v>
      </c>
      <c r="R993" t="str" cm="1">
        <f t="array" ref="R993:S993">_xlfn.TEXTSPLIT(T993, "/")</f>
        <v>music</v>
      </c>
      <c r="S993" t="str">
        <v>rock</v>
      </c>
      <c r="T993" t="s">
        <v>23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1"/>
        <v>427</v>
      </c>
      <c r="G994" t="s">
        <v>20</v>
      </c>
      <c r="H994">
        <f t="shared" si="60"/>
        <v>100.17</v>
      </c>
      <c r="I994">
        <v>132</v>
      </c>
      <c r="J994" t="s">
        <v>21</v>
      </c>
      <c r="K994" t="s">
        <v>22</v>
      </c>
      <c r="L994" s="7">
        <f t="shared" si="62"/>
        <v>43227.208333333328</v>
      </c>
      <c r="M994">
        <v>1525669200</v>
      </c>
      <c r="N994" s="8">
        <f t="shared" si="63"/>
        <v>43241.208333333328</v>
      </c>
      <c r="O994">
        <v>1526878800</v>
      </c>
      <c r="P994" t="b">
        <v>0</v>
      </c>
      <c r="Q994" t="b">
        <v>1</v>
      </c>
      <c r="R994" t="str" cm="1">
        <f t="array" ref="R994:S994">_xlfn.TEXTSPLIT(T994, "/")</f>
        <v>film &amp; video</v>
      </c>
      <c r="S994" t="str">
        <v>drama</v>
      </c>
      <c r="T994" t="s">
        <v>53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1"/>
        <v>78</v>
      </c>
      <c r="G995" t="s">
        <v>74</v>
      </c>
      <c r="H995">
        <f t="shared" si="60"/>
        <v>101.44</v>
      </c>
      <c r="I995">
        <v>75</v>
      </c>
      <c r="J995" t="s">
        <v>107</v>
      </c>
      <c r="K995" t="s">
        <v>108</v>
      </c>
      <c r="L995" s="7">
        <f t="shared" si="62"/>
        <v>42362.25</v>
      </c>
      <c r="M995">
        <v>1450936800</v>
      </c>
      <c r="N995" s="8">
        <f t="shared" si="63"/>
        <v>42379.25</v>
      </c>
      <c r="O995">
        <v>1452405600</v>
      </c>
      <c r="P995" t="b">
        <v>0</v>
      </c>
      <c r="Q995" t="b">
        <v>1</v>
      </c>
      <c r="R995" t="str" cm="1">
        <f t="array" ref="R995:S995">_xlfn.TEXTSPLIT(T995, "/")</f>
        <v>photography</v>
      </c>
      <c r="S995" t="str">
        <v>photography books</v>
      </c>
      <c r="T995" t="s">
        <v>122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1"/>
        <v>52</v>
      </c>
      <c r="G996" t="s">
        <v>14</v>
      </c>
      <c r="H996">
        <f t="shared" si="60"/>
        <v>87.97</v>
      </c>
      <c r="I996">
        <v>842</v>
      </c>
      <c r="J996" t="s">
        <v>21</v>
      </c>
      <c r="K996" t="s">
        <v>22</v>
      </c>
      <c r="L996" s="7">
        <f t="shared" si="62"/>
        <v>41929.208333333336</v>
      </c>
      <c r="M996">
        <v>1413522000</v>
      </c>
      <c r="N996" s="8">
        <f t="shared" si="63"/>
        <v>41935.208333333336</v>
      </c>
      <c r="O996">
        <v>1414040400</v>
      </c>
      <c r="P996" t="b">
        <v>0</v>
      </c>
      <c r="Q996" t="b">
        <v>1</v>
      </c>
      <c r="R996" t="str" cm="1">
        <f t="array" ref="R996:S996">_xlfn.TEXTSPLIT(T996, "/")</f>
        <v>publishing</v>
      </c>
      <c r="S996" t="str">
        <v>translations</v>
      </c>
      <c r="T996" t="s">
        <v>206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1"/>
        <v>157</v>
      </c>
      <c r="G997" t="s">
        <v>20</v>
      </c>
      <c r="H997">
        <f t="shared" si="60"/>
        <v>75</v>
      </c>
      <c r="I997">
        <v>2043</v>
      </c>
      <c r="J997" t="s">
        <v>21</v>
      </c>
      <c r="K997" t="s">
        <v>22</v>
      </c>
      <c r="L997" s="7">
        <f t="shared" si="62"/>
        <v>43408.208333333328</v>
      </c>
      <c r="M997">
        <v>1541307600</v>
      </c>
      <c r="N997" s="8">
        <f t="shared" si="63"/>
        <v>43437.25</v>
      </c>
      <c r="O997">
        <v>1543816800</v>
      </c>
      <c r="P997" t="b">
        <v>0</v>
      </c>
      <c r="Q997" t="b">
        <v>1</v>
      </c>
      <c r="R997" t="str" cm="1">
        <f t="array" ref="R997:S997">_xlfn.TEXTSPLIT(T997, "/")</f>
        <v>food</v>
      </c>
      <c r="S997" t="str">
        <v>food trucks</v>
      </c>
      <c r="T997" t="s">
        <v>17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1"/>
        <v>73</v>
      </c>
      <c r="G998" t="s">
        <v>14</v>
      </c>
      <c r="H998">
        <f t="shared" si="60"/>
        <v>42.98</v>
      </c>
      <c r="I998">
        <v>112</v>
      </c>
      <c r="J998" t="s">
        <v>21</v>
      </c>
      <c r="K998" t="s">
        <v>22</v>
      </c>
      <c r="L998" s="7">
        <f t="shared" si="62"/>
        <v>41276.25</v>
      </c>
      <c r="M998">
        <v>1357106400</v>
      </c>
      <c r="N998" s="8">
        <f t="shared" si="63"/>
        <v>41306.25</v>
      </c>
      <c r="O998">
        <v>1359698400</v>
      </c>
      <c r="P998" t="b">
        <v>0</v>
      </c>
      <c r="Q998" t="b">
        <v>0</v>
      </c>
      <c r="R998" t="str" cm="1">
        <f t="array" ref="R998:S998">_xlfn.TEXTSPLIT(T998, "/")</f>
        <v>theater</v>
      </c>
      <c r="S998" t="str">
        <v>plays</v>
      </c>
      <c r="T998" t="s">
        <v>33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1"/>
        <v>61</v>
      </c>
      <c r="G999" t="s">
        <v>74</v>
      </c>
      <c r="H999">
        <f t="shared" si="60"/>
        <v>33.119999999999997</v>
      </c>
      <c r="I999">
        <v>139</v>
      </c>
      <c r="J999" t="s">
        <v>107</v>
      </c>
      <c r="K999" t="s">
        <v>108</v>
      </c>
      <c r="L999" s="7">
        <f t="shared" si="62"/>
        <v>41659.25</v>
      </c>
      <c r="M999">
        <v>1390197600</v>
      </c>
      <c r="N999" s="8">
        <f t="shared" si="63"/>
        <v>41664.25</v>
      </c>
      <c r="O999">
        <v>1390629600</v>
      </c>
      <c r="P999" t="b">
        <v>0</v>
      </c>
      <c r="Q999" t="b">
        <v>0</v>
      </c>
      <c r="R999" t="str" cm="1">
        <f t="array" ref="R999:S999">_xlfn.TEXTSPLIT(T999, "/")</f>
        <v>theater</v>
      </c>
      <c r="S999" t="str">
        <v>plays</v>
      </c>
      <c r="T999" t="s">
        <v>33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1"/>
        <v>57</v>
      </c>
      <c r="G1000" t="s">
        <v>14</v>
      </c>
      <c r="H1000">
        <f t="shared" si="60"/>
        <v>101.13</v>
      </c>
      <c r="I1000">
        <v>374</v>
      </c>
      <c r="J1000" t="s">
        <v>21</v>
      </c>
      <c r="K1000" t="s">
        <v>22</v>
      </c>
      <c r="L1000" s="7">
        <f t="shared" si="62"/>
        <v>40220.25</v>
      </c>
      <c r="M1000">
        <v>1265868000</v>
      </c>
      <c r="N1000" s="8">
        <f t="shared" si="63"/>
        <v>40234.25</v>
      </c>
      <c r="O1000">
        <v>1267077600</v>
      </c>
      <c r="P1000" t="b">
        <v>0</v>
      </c>
      <c r="Q1000" t="b">
        <v>1</v>
      </c>
      <c r="R1000" t="str" cm="1">
        <f t="array" ref="R1000:S1000">_xlfn.TEXTSPLIT(T1000, "/")</f>
        <v>music</v>
      </c>
      <c r="S1000" t="str">
        <v>indie rock</v>
      </c>
      <c r="T1000" t="s">
        <v>60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1"/>
        <v>57</v>
      </c>
      <c r="G1001" t="s">
        <v>74</v>
      </c>
      <c r="H1001">
        <f t="shared" si="60"/>
        <v>55.99</v>
      </c>
      <c r="I1001">
        <v>1122</v>
      </c>
      <c r="J1001" t="s">
        <v>21</v>
      </c>
      <c r="K1001" t="s">
        <v>22</v>
      </c>
      <c r="L1001" s="7">
        <f t="shared" si="62"/>
        <v>42550.208333333328</v>
      </c>
      <c r="M1001">
        <v>1467176400</v>
      </c>
      <c r="N1001" s="8">
        <f t="shared" si="63"/>
        <v>42557.208333333328</v>
      </c>
      <c r="O1001">
        <v>1467781200</v>
      </c>
      <c r="P1001" t="b">
        <v>0</v>
      </c>
      <c r="Q1001" t="b">
        <v>0</v>
      </c>
      <c r="R1001" t="str" cm="1">
        <f t="array" ref="R1001:S1001">_xlfn.TEXTSPLIT(T1001, "/")</f>
        <v>food</v>
      </c>
      <c r="S1001" t="str">
        <v>food trucks</v>
      </c>
      <c r="T1001" t="s">
        <v>17</v>
      </c>
    </row>
  </sheetData>
  <conditionalFormatting sqref="F1:F1001 F7776:F1048576">
    <cfRule type="cellIs" dxfId="10" priority="1" operator="lessThan">
      <formula>100</formula>
    </cfRule>
    <cfRule type="cellIs" dxfId="9" priority="2" operator="greaterThanOrEqual">
      <formula>200</formula>
    </cfRule>
    <cfRule type="cellIs" dxfId="8" priority="3" operator="greaterThanOrEqual">
      <formula>200</formula>
    </cfRule>
    <cfRule type="cellIs" dxfId="7" priority="6" operator="greaterThan">
      <formula>200</formula>
    </cfRule>
    <cfRule type="cellIs" dxfId="6" priority="7" operator="between">
      <formula>100</formula>
      <formula>199</formula>
    </cfRule>
    <cfRule type="cellIs" dxfId="5" priority="8" operator="between">
      <formula>0</formula>
      <formula>99</formula>
    </cfRule>
  </conditionalFormatting>
  <conditionalFormatting sqref="F2">
    <cfRule type="cellIs" dxfId="4" priority="4" operator="greaterThanOrEqual">
      <formula>200</formula>
    </cfRule>
    <cfRule type="cellIs" priority="5" operator="greaterThanOrEqual">
      <formula>200</formula>
    </cfRule>
  </conditionalFormatting>
  <conditionalFormatting sqref="G1:H1048576">
    <cfRule type="containsText" dxfId="3" priority="9" operator="containsText" text="canceled">
      <formula>NOT(ISERROR(SEARCH("canceled",G1)))</formula>
    </cfRule>
    <cfRule type="containsText" dxfId="2" priority="10" operator="containsText" text="live">
      <formula>NOT(ISERROR(SEARCH("live",G1)))</formula>
    </cfRule>
    <cfRule type="containsText" dxfId="1" priority="11" operator="containsText" text="Successful">
      <formula>NOT(ISERROR(SEARCH("Successful",G1)))</formula>
    </cfRule>
    <cfRule type="containsText" dxfId="0" priority="12" operator="containsText" text="failed">
      <formula>NOT(ISERROR(SEARCH("failed",G1)))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1C84-12B9-47DA-9DE1-AD6526B538A9}">
  <sheetPr codeName="Sheet1"/>
  <dimension ref="A1:F14"/>
  <sheetViews>
    <sheetView workbookViewId="0">
      <selection activeCell="M30" sqref="M30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6</v>
      </c>
      <c r="B1" t="s">
        <v>2046</v>
      </c>
    </row>
    <row r="3" spans="1:6" x14ac:dyDescent="0.25">
      <c r="A3" s="4" t="s">
        <v>2044</v>
      </c>
      <c r="B3" s="4" t="s">
        <v>2045</v>
      </c>
    </row>
    <row r="4" spans="1:6" x14ac:dyDescent="0.25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5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5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5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5" t="s">
        <v>2037</v>
      </c>
      <c r="E8">
        <v>4</v>
      </c>
      <c r="F8">
        <v>4</v>
      </c>
    </row>
    <row r="9" spans="1:6" x14ac:dyDescent="0.25">
      <c r="A9" s="5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5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5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5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5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5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163E-D2F2-4388-9298-65C5C87EB614}">
  <sheetPr codeName="Sheet2"/>
  <dimension ref="A1:F30"/>
  <sheetViews>
    <sheetView workbookViewId="0">
      <selection activeCell="T29" sqref="T2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6</v>
      </c>
      <c r="B1" t="s">
        <v>2046</v>
      </c>
    </row>
    <row r="2" spans="1:6" x14ac:dyDescent="0.25">
      <c r="A2" s="4" t="s">
        <v>2031</v>
      </c>
      <c r="B2" t="s">
        <v>2046</v>
      </c>
    </row>
    <row r="4" spans="1:6" x14ac:dyDescent="0.25">
      <c r="A4" s="4" t="s">
        <v>2044</v>
      </c>
      <c r="B4" s="4" t="s">
        <v>2045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5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5" t="s">
        <v>2048</v>
      </c>
      <c r="E7">
        <v>4</v>
      </c>
      <c r="F7">
        <v>4</v>
      </c>
    </row>
    <row r="8" spans="1:6" x14ac:dyDescent="0.25">
      <c r="A8" s="5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5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5" t="s">
        <v>2051</v>
      </c>
      <c r="C10">
        <v>8</v>
      </c>
      <c r="E10">
        <v>10</v>
      </c>
      <c r="F10">
        <v>18</v>
      </c>
    </row>
    <row r="11" spans="1:6" x14ac:dyDescent="0.25">
      <c r="A11" s="5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5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5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5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5" t="s">
        <v>2056</v>
      </c>
      <c r="C15">
        <v>3</v>
      </c>
      <c r="E15">
        <v>4</v>
      </c>
      <c r="F15">
        <v>7</v>
      </c>
    </row>
    <row r="16" spans="1:6" x14ac:dyDescent="0.25">
      <c r="A16" s="5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5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5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5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5" t="s">
        <v>2061</v>
      </c>
      <c r="C20">
        <v>4</v>
      </c>
      <c r="E20">
        <v>4</v>
      </c>
      <c r="F20">
        <v>8</v>
      </c>
    </row>
    <row r="21" spans="1:6" x14ac:dyDescent="0.25">
      <c r="A21" s="5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5" t="s">
        <v>2063</v>
      </c>
      <c r="C22">
        <v>9</v>
      </c>
      <c r="E22">
        <v>5</v>
      </c>
      <c r="F22">
        <v>14</v>
      </c>
    </row>
    <row r="23" spans="1:6" x14ac:dyDescent="0.25">
      <c r="A23" s="5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5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5" t="s">
        <v>2066</v>
      </c>
      <c r="C25">
        <v>7</v>
      </c>
      <c r="E25">
        <v>14</v>
      </c>
      <c r="F25">
        <v>21</v>
      </c>
    </row>
    <row r="26" spans="1:6" x14ac:dyDescent="0.25">
      <c r="A26" s="5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5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5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5" t="s">
        <v>2070</v>
      </c>
      <c r="E29">
        <v>3</v>
      </c>
      <c r="F29">
        <v>3</v>
      </c>
    </row>
    <row r="30" spans="1:6" x14ac:dyDescent="0.25">
      <c r="A30" s="5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58929-DD99-422E-A066-BA74B9574EEE}">
  <sheetPr codeName="Sheet3"/>
  <dimension ref="A1:F18"/>
  <sheetViews>
    <sheetView tabSelected="1" workbookViewId="0">
      <selection activeCell="G32" sqref="G32"/>
    </sheetView>
  </sheetViews>
  <sheetFormatPr defaultRowHeight="15.75" x14ac:dyDescent="0.25"/>
  <cols>
    <col min="1" max="1" width="27" bestFit="1" customWidth="1"/>
    <col min="2" max="2" width="16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4" t="s">
        <v>2031</v>
      </c>
      <c r="B1" t="s" vm="2">
        <v>2087</v>
      </c>
    </row>
    <row r="2" spans="1:6" x14ac:dyDescent="0.25">
      <c r="A2" s="4" t="s">
        <v>2086</v>
      </c>
      <c r="B2" t="s" vm="1">
        <v>2085</v>
      </c>
    </row>
    <row r="4" spans="1:6" x14ac:dyDescent="0.25">
      <c r="A4" s="4" t="s">
        <v>2044</v>
      </c>
      <c r="B4" s="4" t="s">
        <v>2045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5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5">
      <c r="A7" s="5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5">
      <c r="A8" s="5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5">
      <c r="A9" s="5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5">
      <c r="A10" s="5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5">
      <c r="A11" s="5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5">
      <c r="A12" s="5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5">
      <c r="A13" s="5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5">
      <c r="A14" s="5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5">
      <c r="A15" s="5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5">
      <c r="A16" s="5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5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5" t="s">
        <v>2043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7D3C-06F7-44D6-8EE9-C05005FDB523}">
  <sheetPr codeName="Sheet4"/>
  <dimension ref="A1:H13"/>
  <sheetViews>
    <sheetView workbookViewId="0">
      <selection activeCell="J18" sqref="J18"/>
    </sheetView>
  </sheetViews>
  <sheetFormatPr defaultRowHeight="15.75" x14ac:dyDescent="0.25"/>
  <cols>
    <col min="1" max="1" width="25.875" customWidth="1"/>
    <col min="2" max="2" width="20.375" customWidth="1"/>
    <col min="3" max="3" width="17.125" customWidth="1"/>
    <col min="4" max="4" width="16.25" customWidth="1"/>
    <col min="5" max="5" width="12.875" customWidth="1"/>
    <col min="6" max="6" width="20.125" customWidth="1"/>
    <col min="7" max="7" width="16.75" customWidth="1"/>
    <col min="8" max="8" width="19.625" customWidth="1"/>
  </cols>
  <sheetData>
    <row r="1" spans="1:8" x14ac:dyDescent="0.25">
      <c r="A1" s="1" t="s">
        <v>2088</v>
      </c>
      <c r="B1" s="6" t="s">
        <v>2089</v>
      </c>
      <c r="C1" s="9" t="s">
        <v>2090</v>
      </c>
      <c r="D1" s="6" t="s">
        <v>2091</v>
      </c>
      <c r="E1" s="6" t="s">
        <v>2092</v>
      </c>
      <c r="F1" s="6" t="s">
        <v>2093</v>
      </c>
      <c r="G1" s="6" t="s">
        <v>2094</v>
      </c>
      <c r="H1" s="6" t="s">
        <v>2095</v>
      </c>
    </row>
    <row r="2" spans="1:8" x14ac:dyDescent="0.25">
      <c r="A2" t="s">
        <v>2096</v>
      </c>
      <c r="B2">
        <f>COUNTIFS(Crowdfunding!$G:$G,"successful",Crowdfunding!$D:$D,"&lt;1000")</f>
        <v>30</v>
      </c>
      <c r="C2">
        <f>COUNTIFS(Crowdfunding!$G:$G,"failed",Crowdfunding!$D:$D,"&lt;1000")</f>
        <v>20</v>
      </c>
      <c r="D2">
        <f>COUNTIFS(Crowdfunding!$G:$G,"canceled",Crowdfunding!$D:$D,"&lt;1000")</f>
        <v>1</v>
      </c>
      <c r="E2">
        <f>SUM(B2:D2)</f>
        <v>51</v>
      </c>
      <c r="F2" s="11">
        <f>B2/E2</f>
        <v>0.58823529411764708</v>
      </c>
      <c r="G2" s="11">
        <f>C2/E2</f>
        <v>0.39215686274509803</v>
      </c>
      <c r="H2" s="11">
        <f>D2/E2</f>
        <v>1.9607843137254902E-2</v>
      </c>
    </row>
    <row r="3" spans="1:8" x14ac:dyDescent="0.25">
      <c r="A3" t="s">
        <v>2097</v>
      </c>
      <c r="B3">
        <f>COUNTIFS(Crowdfunding!$G:$G,"successful",Crowdfunding!$D:$D,"&gt;999",Crowdfunding!$D:$D,"&lt;5000")</f>
        <v>191</v>
      </c>
      <c r="C3">
        <f>COUNTIFS(Crowdfunding!$G:$G,"failed",Crowdfunding!$D:$D,"&gt;999",Crowdfunding!$D:$D,"&lt;5000")</f>
        <v>38</v>
      </c>
      <c r="D3">
        <f>COUNTIFS(Crowdfunding!$G:$G,"canceled",Crowdfunding!$D:$D,"&gt;999",Crowdfunding!$D:$D,"&lt;5000")</f>
        <v>2</v>
      </c>
      <c r="E3">
        <f t="shared" ref="E3:E13" si="0">SUM(B3:D3)</f>
        <v>231</v>
      </c>
      <c r="F3" s="11">
        <f t="shared" ref="F3:F13" si="1">B3/E3</f>
        <v>0.82683982683982682</v>
      </c>
      <c r="G3" s="11">
        <f t="shared" ref="G3:G13" si="2">C3/E3</f>
        <v>0.16450216450216451</v>
      </c>
      <c r="H3" s="11">
        <f t="shared" ref="H3:H13" si="3">D3/E3</f>
        <v>8.658008658008658E-3</v>
      </c>
    </row>
    <row r="4" spans="1:8" x14ac:dyDescent="0.25">
      <c r="A4" t="s">
        <v>2098</v>
      </c>
      <c r="B4">
        <f>COUNTIFS(Crowdfunding!$G:$G,"successful",Crowdfunding!$D:$D,"&gt;4999",Crowdfunding!$D:$D,"&lt;10000")</f>
        <v>164</v>
      </c>
      <c r="C4">
        <f>COUNTIFS(Crowdfunding!$G:$G,"failed",Crowdfunding!$D:$D,"&gt;4999",Crowdfunding!$D:$D,"&lt;10000")</f>
        <v>126</v>
      </c>
      <c r="D4">
        <f>COUNTIFS(Crowdfunding!$G:$G,"canceled",Crowdfunding!$D:$D,"&gt;4999",Crowdfunding!$D:$D,"&lt;10000")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25">
      <c r="A5" t="s">
        <v>2099</v>
      </c>
      <c r="B5">
        <f>COUNTIFS(Crowdfunding!$G:$G,"successful",Crowdfunding!$D:$D,"&gt;9999",Crowdfunding!$D:$D,"&lt;15000")</f>
        <v>4</v>
      </c>
      <c r="C5">
        <f>COUNTIFS(Crowdfunding!$G:$G,"failed",Crowdfunding!$D:$D,"&gt;9999",Crowdfunding!$D:$D,"&lt;15000")</f>
        <v>5</v>
      </c>
      <c r="D5">
        <f>COUNTIFS(Crowdfunding!$G:$G,"canceled",Crowdfunding!$D:$D,"&gt;9999",Crowdfunding!$D:$D,"&lt;15000")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25">
      <c r="A6" t="s">
        <v>2100</v>
      </c>
      <c r="B6">
        <f>COUNTIFS(Crowdfunding!$G:$G,"successful",Crowdfunding!$D:$D,"&gt;14999",Crowdfunding!$D:$D,"&lt;20000")</f>
        <v>10</v>
      </c>
      <c r="C6">
        <f>COUNTIFS(Crowdfunding!$G:$G,"failed",Crowdfunding!$D:$D,"&gt;14999",Crowdfunding!$D:$D,"&lt;20000")</f>
        <v>0</v>
      </c>
      <c r="D6">
        <f>COUNTIFS(Crowdfunding!$G:$G,"canceled",Crowdfunding!$D:$D,"&gt;14999",Crowdfunding!$D:$D,"&lt;20000")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25">
      <c r="A7" t="s">
        <v>2101</v>
      </c>
      <c r="B7">
        <f>COUNTIFS(Crowdfunding!$G:$G,"successful",Crowdfunding!$D:$D,"&gt;19999",Crowdfunding!$D:$D,"&lt;25000")</f>
        <v>7</v>
      </c>
      <c r="C7">
        <f>COUNTIFS(Crowdfunding!$G:$G,"failed",Crowdfunding!$D:$D,"&gt;19999",Crowdfunding!$D:$D,"&lt;25000")</f>
        <v>0</v>
      </c>
      <c r="D7">
        <f>COUNTIFS(Crowdfunding!$G:$G,"canceled",Crowdfunding!$D:$D,"&gt;19999",Crowdfunding!$D:$D,"&lt;25000")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25">
      <c r="A8" t="s">
        <v>2102</v>
      </c>
      <c r="B8">
        <f>COUNTIFS(Crowdfunding!$G:$G,"successful",Crowdfunding!$D:$D,"&gt;24999",Crowdfunding!$D:$D,"&lt;30000")</f>
        <v>11</v>
      </c>
      <c r="C8">
        <f>COUNTIFS(Crowdfunding!$G:$G,"failed",Crowdfunding!$D:$D,"&gt;24999",Crowdfunding!$D:$D,"&lt;30000")</f>
        <v>3</v>
      </c>
      <c r="D8">
        <f>COUNTIFS(Crowdfunding!$G:$G,"canceled",Crowdfunding!$D:$D,"&gt;24999",Crowdfunding!$D:$D,"&lt;30000")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25">
      <c r="A9" t="s">
        <v>2103</v>
      </c>
      <c r="B9">
        <f>COUNTIFS(Crowdfunding!$G:$G,"successful",Crowdfunding!$D:$D,"&gt;29999",Crowdfunding!$D:$D,"&lt;35000")</f>
        <v>7</v>
      </c>
      <c r="C9">
        <f>COUNTIFS(Crowdfunding!$G:$G,"failed",Crowdfunding!$D:$D,"&gt;29999",Crowdfunding!$D:$D,"&lt;35000")</f>
        <v>0</v>
      </c>
      <c r="D9">
        <f>COUNTIFS(Crowdfunding!$G:$G,"canceled",Crowdfunding!$D:$D,"&gt;29999",Crowdfunding!$D:$D,"&lt;35000")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25">
      <c r="A10" t="s">
        <v>2104</v>
      </c>
      <c r="B10">
        <f>COUNTIFS(Crowdfunding!$G:$G,"successful",Crowdfunding!$D:$D,"&gt;34999",Crowdfunding!$D:$D,"&lt;40000")</f>
        <v>8</v>
      </c>
      <c r="C10">
        <f>COUNTIFS(Crowdfunding!$G:$G,"failed",Crowdfunding!$D:$D,"&gt;34999",Crowdfunding!$D:$D,"&lt;40000")</f>
        <v>3</v>
      </c>
      <c r="D10">
        <f>COUNTIFS(Crowdfunding!$G:$G,"canceled",Crowdfunding!$D:$D,"&gt;34999",Crowdfunding!$D:$D,"&lt;40000")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25">
      <c r="A11" t="s">
        <v>2105</v>
      </c>
      <c r="B11">
        <f>COUNTIFS(Crowdfunding!$G:$G,"successful",Crowdfunding!$D:$D,"&gt;39999",Crowdfunding!$D:$D,"&lt;45000")</f>
        <v>11</v>
      </c>
      <c r="C11">
        <f>COUNTIFS(Crowdfunding!$G:$G,"failed",Crowdfunding!$D:$D,"&gt;39999",Crowdfunding!$D:$D,"&lt;45000")</f>
        <v>3</v>
      </c>
      <c r="D11">
        <f>COUNTIFS(Crowdfunding!$G:$G,"canceled",Crowdfunding!$D:$D,"&gt;39999",Crowdfunding!$D:$D,"&lt;45000")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25">
      <c r="A12" t="s">
        <v>2106</v>
      </c>
      <c r="B12">
        <f>COUNTIFS(Crowdfunding!$G:$G,"successful",Crowdfunding!$D:$D,"&gt;44999",Crowdfunding!$D:$D,"&lt;50000")</f>
        <v>8</v>
      </c>
      <c r="C12">
        <f>COUNTIFS(Crowdfunding!$G:$G,"failed",Crowdfunding!$D:$D,"&gt;44999",Crowdfunding!$D:$D,"&lt;50000")</f>
        <v>3</v>
      </c>
      <c r="D12">
        <f>COUNTIFS(Crowdfunding!$G:$G,"canceled",Crowdfunding!$D:$D,"&gt;44999",Crowdfunding!$D:$D,"&lt;50000")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25">
      <c r="A13" t="s">
        <v>2107</v>
      </c>
      <c r="B13">
        <f>COUNTIFS(Crowdfunding!$G:$G,"successful",Crowdfunding!$D:$D,"&gt;50000")</f>
        <v>114</v>
      </c>
      <c r="C13">
        <f>COUNTIFS(Crowdfunding!$G:$G,"failed",Crowdfunding!$D:$D,"&gt;50000")</f>
        <v>163</v>
      </c>
      <c r="D13">
        <f>COUNTIFS(Crowdfunding!$G:$G,"canceled",Crowdfunding!$D:$D,"&gt;50000")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D40A-F04B-45DF-8703-CBE367AC82F0}">
  <sheetPr codeName="Sheet9"/>
  <dimension ref="A1:P566"/>
  <sheetViews>
    <sheetView workbookViewId="0">
      <selection activeCell="L30" sqref="L30"/>
    </sheetView>
  </sheetViews>
  <sheetFormatPr defaultRowHeight="15.75" x14ac:dyDescent="0.25"/>
  <cols>
    <col min="1" max="1" width="12" customWidth="1"/>
    <col min="2" max="2" width="13.625" customWidth="1"/>
    <col min="4" max="4" width="10.125" customWidth="1"/>
    <col min="5" max="5" width="14.875" customWidth="1"/>
    <col min="9" max="9" width="10.625" customWidth="1"/>
    <col min="11" max="11" width="13.625" customWidth="1"/>
  </cols>
  <sheetData>
    <row r="1" spans="1:16" x14ac:dyDescent="0.25">
      <c r="A1" s="12" t="s">
        <v>4</v>
      </c>
      <c r="B1" s="12" t="s">
        <v>2108</v>
      </c>
      <c r="D1" s="12" t="s">
        <v>4</v>
      </c>
      <c r="E1" s="12" t="s">
        <v>2108</v>
      </c>
    </row>
    <row r="2" spans="1:16" x14ac:dyDescent="0.25">
      <c r="A2" s="13" t="str" cm="1">
        <f t="array" ref="A2:B566">_xlfn.CHOOSECOLS(_xlfn._xlws.FILTER(Crowdfunding!1:1048576,Crowdfunding!G:G="successful"),7,9)</f>
        <v>successful</v>
      </c>
      <c r="B2">
        <v>158</v>
      </c>
      <c r="D2" s="10" t="str" cm="1">
        <f t="array" ref="D2:E365">_xlfn.CHOOSECOLS(_xlfn._xlws.FILTER(Crowdfunding!1:1048576,Crowdfunding!G:G="failed"),7,9)</f>
        <v>failed</v>
      </c>
      <c r="E2">
        <v>0</v>
      </c>
    </row>
    <row r="3" spans="1:16" x14ac:dyDescent="0.25">
      <c r="A3" s="13" t="str">
        <v>successful</v>
      </c>
      <c r="B3">
        <v>1425</v>
      </c>
      <c r="D3" s="10" t="str">
        <v>failed</v>
      </c>
      <c r="E3">
        <v>24</v>
      </c>
    </row>
    <row r="4" spans="1:16" x14ac:dyDescent="0.25">
      <c r="A4" s="13" t="str">
        <v>successful</v>
      </c>
      <c r="B4">
        <v>174</v>
      </c>
      <c r="D4" s="10" t="str">
        <v>failed</v>
      </c>
      <c r="E4">
        <v>53</v>
      </c>
    </row>
    <row r="5" spans="1:16" x14ac:dyDescent="0.25">
      <c r="A5" s="13" t="str">
        <v>successful</v>
      </c>
      <c r="B5">
        <v>227</v>
      </c>
      <c r="D5" s="10" t="str">
        <v>failed</v>
      </c>
      <c r="E5">
        <v>18</v>
      </c>
    </row>
    <row r="6" spans="1:16" x14ac:dyDescent="0.25">
      <c r="A6" s="13" t="str">
        <v>successful</v>
      </c>
      <c r="B6">
        <v>220</v>
      </c>
      <c r="D6" s="10" t="str">
        <v>failed</v>
      </c>
      <c r="E6">
        <v>44</v>
      </c>
    </row>
    <row r="7" spans="1:16" x14ac:dyDescent="0.25">
      <c r="A7" s="13" t="str">
        <v>successful</v>
      </c>
      <c r="B7">
        <v>98</v>
      </c>
      <c r="D7" s="10" t="str">
        <v>failed</v>
      </c>
      <c r="E7">
        <v>27</v>
      </c>
    </row>
    <row r="8" spans="1:16" x14ac:dyDescent="0.25">
      <c r="A8" s="13" t="str">
        <v>successful</v>
      </c>
      <c r="B8">
        <v>100</v>
      </c>
      <c r="D8" s="10" t="str">
        <v>failed</v>
      </c>
      <c r="E8">
        <v>55</v>
      </c>
      <c r="I8" s="14" t="s">
        <v>2109</v>
      </c>
      <c r="J8" s="14"/>
      <c r="K8" s="14"/>
      <c r="N8" s="14" t="s">
        <v>2116</v>
      </c>
      <c r="O8" s="14"/>
      <c r="P8" s="14"/>
    </row>
    <row r="9" spans="1:16" x14ac:dyDescent="0.25">
      <c r="A9" s="13" t="str">
        <v>successful</v>
      </c>
      <c r="B9">
        <v>1249</v>
      </c>
      <c r="D9" s="10" t="str">
        <v>failed</v>
      </c>
      <c r="E9">
        <v>200</v>
      </c>
      <c r="I9" s="14"/>
      <c r="J9" s="14" t="s">
        <v>2110</v>
      </c>
      <c r="K9" s="14">
        <f>AVERAGE(B:B)</f>
        <v>851.14690265486729</v>
      </c>
      <c r="N9" s="14"/>
      <c r="O9" s="14" t="s">
        <v>2110</v>
      </c>
      <c r="P9" s="14">
        <f>AVERAGE(E:E)</f>
        <v>585.61538461538464</v>
      </c>
    </row>
    <row r="10" spans="1:16" x14ac:dyDescent="0.25">
      <c r="A10" s="13" t="str">
        <v>successful</v>
      </c>
      <c r="B10">
        <v>1396</v>
      </c>
      <c r="D10" s="10" t="str">
        <v>failed</v>
      </c>
      <c r="E10">
        <v>452</v>
      </c>
      <c r="I10" s="14"/>
      <c r="J10" s="14" t="s">
        <v>2111</v>
      </c>
      <c r="K10" s="14">
        <f>MEDIAN(B:B)</f>
        <v>201</v>
      </c>
      <c r="N10" s="14"/>
      <c r="O10" s="14" t="s">
        <v>2111</v>
      </c>
      <c r="P10" s="14">
        <f>MEDIAN(E:E)</f>
        <v>114.5</v>
      </c>
    </row>
    <row r="11" spans="1:16" x14ac:dyDescent="0.25">
      <c r="A11" s="13" t="str">
        <v>successful</v>
      </c>
      <c r="B11">
        <v>890</v>
      </c>
      <c r="D11" s="10" t="str">
        <v>failed</v>
      </c>
      <c r="E11">
        <v>674</v>
      </c>
      <c r="I11" s="14"/>
      <c r="J11" s="14" t="s">
        <v>2112</v>
      </c>
      <c r="K11" s="14">
        <f>MIN(B:B)</f>
        <v>16</v>
      </c>
      <c r="N11" s="14"/>
      <c r="O11" s="14" t="s">
        <v>2112</v>
      </c>
      <c r="P11" s="14">
        <f>MIN(E:E)</f>
        <v>0</v>
      </c>
    </row>
    <row r="12" spans="1:16" x14ac:dyDescent="0.25">
      <c r="A12" s="13" t="str">
        <v>successful</v>
      </c>
      <c r="B12">
        <v>142</v>
      </c>
      <c r="D12" s="10" t="str">
        <v>failed</v>
      </c>
      <c r="E12">
        <v>558</v>
      </c>
      <c r="I12" s="14"/>
      <c r="J12" s="14" t="s">
        <v>2113</v>
      </c>
      <c r="K12" s="14">
        <f>MAX(B:B)</f>
        <v>7295</v>
      </c>
      <c r="N12" s="14"/>
      <c r="O12" s="14" t="s">
        <v>2113</v>
      </c>
      <c r="P12" s="14">
        <f>MAX(E:E)</f>
        <v>6080</v>
      </c>
    </row>
    <row r="13" spans="1:16" x14ac:dyDescent="0.25">
      <c r="A13" s="13" t="str">
        <v>successful</v>
      </c>
      <c r="B13">
        <v>2673</v>
      </c>
      <c r="D13" s="10" t="str">
        <v>failed</v>
      </c>
      <c r="E13">
        <v>15</v>
      </c>
      <c r="I13" s="14"/>
      <c r="J13" s="14" t="s">
        <v>2114</v>
      </c>
      <c r="K13" s="14">
        <f>_xlfn.VAR.P(B:B)</f>
        <v>1603373.7324019109</v>
      </c>
      <c r="N13" s="14"/>
      <c r="O13" s="14" t="s">
        <v>2114</v>
      </c>
      <c r="P13" s="14">
        <f>_xlfn.VAR.P(E:E)</f>
        <v>921574.68174133555</v>
      </c>
    </row>
    <row r="14" spans="1:16" x14ac:dyDescent="0.25">
      <c r="A14" s="13" t="str">
        <v>successful</v>
      </c>
      <c r="B14">
        <v>163</v>
      </c>
      <c r="D14" s="10" t="str">
        <v>failed</v>
      </c>
      <c r="E14">
        <v>2307</v>
      </c>
      <c r="I14" s="14"/>
      <c r="J14" s="14" t="s">
        <v>2115</v>
      </c>
      <c r="K14" s="14">
        <f>_xlfn.STDEV.P(B:B)</f>
        <v>1266.2439466397898</v>
      </c>
      <c r="N14" s="14"/>
      <c r="O14" s="14" t="s">
        <v>2115</v>
      </c>
      <c r="P14" s="14">
        <f>_xlfn.STDEV.P(E:E)</f>
        <v>959.98681331637863</v>
      </c>
    </row>
    <row r="15" spans="1:16" x14ac:dyDescent="0.25">
      <c r="A15" s="13" t="str">
        <v>successful</v>
      </c>
      <c r="B15">
        <v>2220</v>
      </c>
      <c r="D15" s="10" t="str">
        <v>failed</v>
      </c>
      <c r="E15">
        <v>88</v>
      </c>
    </row>
    <row r="16" spans="1:16" x14ac:dyDescent="0.25">
      <c r="A16" s="13" t="str">
        <v>successful</v>
      </c>
      <c r="B16">
        <v>1606</v>
      </c>
      <c r="D16" s="10" t="str">
        <v>failed</v>
      </c>
      <c r="E16">
        <v>48</v>
      </c>
    </row>
    <row r="17" spans="1:5" x14ac:dyDescent="0.25">
      <c r="A17" s="13" t="str">
        <v>successful</v>
      </c>
      <c r="B17">
        <v>129</v>
      </c>
      <c r="D17" s="10" t="str">
        <v>failed</v>
      </c>
      <c r="E17">
        <v>1</v>
      </c>
    </row>
    <row r="18" spans="1:5" x14ac:dyDescent="0.25">
      <c r="A18" s="13" t="str">
        <v>successful</v>
      </c>
      <c r="B18">
        <v>226</v>
      </c>
      <c r="D18" s="10" t="str">
        <v>failed</v>
      </c>
      <c r="E18">
        <v>1467</v>
      </c>
    </row>
    <row r="19" spans="1:5" x14ac:dyDescent="0.25">
      <c r="A19" s="13" t="str">
        <v>successful</v>
      </c>
      <c r="B19">
        <v>5419</v>
      </c>
      <c r="D19" s="10" t="str">
        <v>failed</v>
      </c>
      <c r="E19">
        <v>75</v>
      </c>
    </row>
    <row r="20" spans="1:5" x14ac:dyDescent="0.25">
      <c r="A20" s="13" t="str">
        <v>successful</v>
      </c>
      <c r="B20">
        <v>165</v>
      </c>
      <c r="D20" s="10" t="str">
        <v>failed</v>
      </c>
      <c r="E20">
        <v>120</v>
      </c>
    </row>
    <row r="21" spans="1:5" x14ac:dyDescent="0.25">
      <c r="A21" s="13" t="str">
        <v>successful</v>
      </c>
      <c r="B21">
        <v>1965</v>
      </c>
      <c r="D21" s="10" t="str">
        <v>failed</v>
      </c>
      <c r="E21">
        <v>2253</v>
      </c>
    </row>
    <row r="22" spans="1:5" x14ac:dyDescent="0.25">
      <c r="A22" s="13" t="str">
        <v>successful</v>
      </c>
      <c r="B22">
        <v>16</v>
      </c>
      <c r="D22" s="10" t="str">
        <v>failed</v>
      </c>
      <c r="E22">
        <v>5</v>
      </c>
    </row>
    <row r="23" spans="1:5" x14ac:dyDescent="0.25">
      <c r="A23" s="13" t="str">
        <v>successful</v>
      </c>
      <c r="B23">
        <v>107</v>
      </c>
      <c r="D23" s="10" t="str">
        <v>failed</v>
      </c>
      <c r="E23">
        <v>38</v>
      </c>
    </row>
    <row r="24" spans="1:5" x14ac:dyDescent="0.25">
      <c r="A24" s="13" t="str">
        <v>successful</v>
      </c>
      <c r="B24">
        <v>134</v>
      </c>
      <c r="D24" s="10" t="str">
        <v>failed</v>
      </c>
      <c r="E24">
        <v>12</v>
      </c>
    </row>
    <row r="25" spans="1:5" x14ac:dyDescent="0.25">
      <c r="A25" s="13" t="str">
        <v>successful</v>
      </c>
      <c r="B25">
        <v>198</v>
      </c>
      <c r="D25" s="10" t="str">
        <v>failed</v>
      </c>
      <c r="E25">
        <v>1684</v>
      </c>
    </row>
    <row r="26" spans="1:5" x14ac:dyDescent="0.25">
      <c r="A26" s="13" t="str">
        <v>successful</v>
      </c>
      <c r="B26">
        <v>111</v>
      </c>
      <c r="D26" s="10" t="str">
        <v>failed</v>
      </c>
      <c r="E26">
        <v>56</v>
      </c>
    </row>
    <row r="27" spans="1:5" x14ac:dyDescent="0.25">
      <c r="A27" s="13" t="str">
        <v>successful</v>
      </c>
      <c r="B27">
        <v>222</v>
      </c>
      <c r="D27" s="10" t="str">
        <v>failed</v>
      </c>
      <c r="E27">
        <v>838</v>
      </c>
    </row>
    <row r="28" spans="1:5" x14ac:dyDescent="0.25">
      <c r="A28" s="13" t="str">
        <v>successful</v>
      </c>
      <c r="B28">
        <v>6212</v>
      </c>
      <c r="D28" s="10" t="str">
        <v>failed</v>
      </c>
      <c r="E28">
        <v>1000</v>
      </c>
    </row>
    <row r="29" spans="1:5" x14ac:dyDescent="0.25">
      <c r="A29" s="13" t="str">
        <v>successful</v>
      </c>
      <c r="B29">
        <v>98</v>
      </c>
      <c r="D29" s="10" t="str">
        <v>failed</v>
      </c>
      <c r="E29">
        <v>1482</v>
      </c>
    </row>
    <row r="30" spans="1:5" x14ac:dyDescent="0.25">
      <c r="A30" s="13" t="str">
        <v>successful</v>
      </c>
      <c r="B30">
        <v>92</v>
      </c>
      <c r="D30" s="10" t="str">
        <v>failed</v>
      </c>
      <c r="E30">
        <v>106</v>
      </c>
    </row>
    <row r="31" spans="1:5" x14ac:dyDescent="0.25">
      <c r="A31" s="13" t="str">
        <v>successful</v>
      </c>
      <c r="B31">
        <v>149</v>
      </c>
      <c r="D31" s="10" t="str">
        <v>failed</v>
      </c>
      <c r="E31">
        <v>679</v>
      </c>
    </row>
    <row r="32" spans="1:5" x14ac:dyDescent="0.25">
      <c r="A32" s="13" t="str">
        <v>successful</v>
      </c>
      <c r="B32">
        <v>2431</v>
      </c>
      <c r="D32" s="10" t="str">
        <v>failed</v>
      </c>
      <c r="E32">
        <v>1220</v>
      </c>
    </row>
    <row r="33" spans="1:5" x14ac:dyDescent="0.25">
      <c r="A33" s="13" t="str">
        <v>successful</v>
      </c>
      <c r="B33">
        <v>303</v>
      </c>
      <c r="D33" s="10" t="str">
        <v>failed</v>
      </c>
      <c r="E33">
        <v>1</v>
      </c>
    </row>
    <row r="34" spans="1:5" x14ac:dyDescent="0.25">
      <c r="A34" s="13" t="str">
        <v>successful</v>
      </c>
      <c r="B34">
        <v>209</v>
      </c>
      <c r="D34" s="10" t="str">
        <v>failed</v>
      </c>
      <c r="E34">
        <v>37</v>
      </c>
    </row>
    <row r="35" spans="1:5" x14ac:dyDescent="0.25">
      <c r="A35" s="13" t="str">
        <v>successful</v>
      </c>
      <c r="B35">
        <v>131</v>
      </c>
      <c r="D35" s="10" t="str">
        <v>failed</v>
      </c>
      <c r="E35">
        <v>60</v>
      </c>
    </row>
    <row r="36" spans="1:5" x14ac:dyDescent="0.25">
      <c r="A36" s="13" t="str">
        <v>successful</v>
      </c>
      <c r="B36">
        <v>164</v>
      </c>
      <c r="D36" s="10" t="str">
        <v>failed</v>
      </c>
      <c r="E36">
        <v>296</v>
      </c>
    </row>
    <row r="37" spans="1:5" x14ac:dyDescent="0.25">
      <c r="A37" s="13" t="str">
        <v>successful</v>
      </c>
      <c r="B37">
        <v>201</v>
      </c>
      <c r="D37" s="10" t="str">
        <v>failed</v>
      </c>
      <c r="E37">
        <v>3304</v>
      </c>
    </row>
    <row r="38" spans="1:5" x14ac:dyDescent="0.25">
      <c r="A38" s="13" t="str">
        <v>successful</v>
      </c>
      <c r="B38">
        <v>211</v>
      </c>
      <c r="D38" s="10" t="str">
        <v>failed</v>
      </c>
      <c r="E38">
        <v>73</v>
      </c>
    </row>
    <row r="39" spans="1:5" x14ac:dyDescent="0.25">
      <c r="A39" s="13" t="str">
        <v>successful</v>
      </c>
      <c r="B39">
        <v>128</v>
      </c>
      <c r="D39" s="10" t="str">
        <v>failed</v>
      </c>
      <c r="E39">
        <v>3387</v>
      </c>
    </row>
    <row r="40" spans="1:5" x14ac:dyDescent="0.25">
      <c r="A40" s="13" t="str">
        <v>successful</v>
      </c>
      <c r="B40">
        <v>1600</v>
      </c>
      <c r="D40" s="10" t="str">
        <v>failed</v>
      </c>
      <c r="E40">
        <v>662</v>
      </c>
    </row>
    <row r="41" spans="1:5" x14ac:dyDescent="0.25">
      <c r="A41" s="13" t="str">
        <v>successful</v>
      </c>
      <c r="B41">
        <v>249</v>
      </c>
      <c r="D41" s="10" t="str">
        <v>failed</v>
      </c>
      <c r="E41">
        <v>774</v>
      </c>
    </row>
    <row r="42" spans="1:5" x14ac:dyDescent="0.25">
      <c r="A42" s="13" t="str">
        <v>successful</v>
      </c>
      <c r="B42">
        <v>236</v>
      </c>
      <c r="D42" s="10" t="str">
        <v>failed</v>
      </c>
      <c r="E42">
        <v>672</v>
      </c>
    </row>
    <row r="43" spans="1:5" x14ac:dyDescent="0.25">
      <c r="A43" s="13" t="str">
        <v>successful</v>
      </c>
      <c r="B43">
        <v>4065</v>
      </c>
      <c r="D43" s="10" t="str">
        <v>failed</v>
      </c>
      <c r="E43">
        <v>940</v>
      </c>
    </row>
    <row r="44" spans="1:5" x14ac:dyDescent="0.25">
      <c r="A44" s="13" t="str">
        <v>successful</v>
      </c>
      <c r="B44">
        <v>246</v>
      </c>
      <c r="D44" s="10" t="str">
        <v>failed</v>
      </c>
      <c r="E44">
        <v>117</v>
      </c>
    </row>
    <row r="45" spans="1:5" x14ac:dyDescent="0.25">
      <c r="A45" s="13" t="str">
        <v>successful</v>
      </c>
      <c r="B45">
        <v>2475</v>
      </c>
      <c r="D45" s="10" t="str">
        <v>failed</v>
      </c>
      <c r="E45">
        <v>115</v>
      </c>
    </row>
    <row r="46" spans="1:5" x14ac:dyDescent="0.25">
      <c r="A46" s="13" t="str">
        <v>successful</v>
      </c>
      <c r="B46">
        <v>76</v>
      </c>
      <c r="D46" s="10" t="str">
        <v>failed</v>
      </c>
      <c r="E46">
        <v>326</v>
      </c>
    </row>
    <row r="47" spans="1:5" x14ac:dyDescent="0.25">
      <c r="A47" s="13" t="str">
        <v>successful</v>
      </c>
      <c r="B47">
        <v>54</v>
      </c>
      <c r="D47" s="10" t="str">
        <v>failed</v>
      </c>
      <c r="E47">
        <v>1</v>
      </c>
    </row>
    <row r="48" spans="1:5" x14ac:dyDescent="0.25">
      <c r="A48" s="13" t="str">
        <v>successful</v>
      </c>
      <c r="B48">
        <v>88</v>
      </c>
      <c r="D48" s="10" t="str">
        <v>failed</v>
      </c>
      <c r="E48">
        <v>1467</v>
      </c>
    </row>
    <row r="49" spans="1:5" x14ac:dyDescent="0.25">
      <c r="A49" s="13" t="str">
        <v>successful</v>
      </c>
      <c r="B49">
        <v>85</v>
      </c>
      <c r="D49" s="10" t="str">
        <v>failed</v>
      </c>
      <c r="E49">
        <v>5681</v>
      </c>
    </row>
    <row r="50" spans="1:5" x14ac:dyDescent="0.25">
      <c r="A50" s="13" t="str">
        <v>successful</v>
      </c>
      <c r="B50">
        <v>170</v>
      </c>
      <c r="D50" s="10" t="str">
        <v>failed</v>
      </c>
      <c r="E50">
        <v>1059</v>
      </c>
    </row>
    <row r="51" spans="1:5" x14ac:dyDescent="0.25">
      <c r="A51" s="13" t="str">
        <v>successful</v>
      </c>
      <c r="B51">
        <v>330</v>
      </c>
      <c r="D51" s="10" t="str">
        <v>failed</v>
      </c>
      <c r="E51">
        <v>1194</v>
      </c>
    </row>
    <row r="52" spans="1:5" x14ac:dyDescent="0.25">
      <c r="A52" s="13" t="str">
        <v>successful</v>
      </c>
      <c r="B52">
        <v>127</v>
      </c>
      <c r="D52" s="10" t="str">
        <v>failed</v>
      </c>
      <c r="E52">
        <v>30</v>
      </c>
    </row>
    <row r="53" spans="1:5" x14ac:dyDescent="0.25">
      <c r="A53" s="13" t="str">
        <v>successful</v>
      </c>
      <c r="B53">
        <v>411</v>
      </c>
      <c r="D53" s="10" t="str">
        <v>failed</v>
      </c>
      <c r="E53">
        <v>75</v>
      </c>
    </row>
    <row r="54" spans="1:5" x14ac:dyDescent="0.25">
      <c r="A54" s="13" t="str">
        <v>successful</v>
      </c>
      <c r="B54">
        <v>180</v>
      </c>
      <c r="D54" s="10" t="str">
        <v>failed</v>
      </c>
      <c r="E54">
        <v>955</v>
      </c>
    </row>
    <row r="55" spans="1:5" x14ac:dyDescent="0.25">
      <c r="A55" s="13" t="str">
        <v>successful</v>
      </c>
      <c r="B55">
        <v>374</v>
      </c>
      <c r="D55" s="10" t="str">
        <v>failed</v>
      </c>
      <c r="E55">
        <v>67</v>
      </c>
    </row>
    <row r="56" spans="1:5" x14ac:dyDescent="0.25">
      <c r="A56" s="13" t="str">
        <v>successful</v>
      </c>
      <c r="B56">
        <v>71</v>
      </c>
      <c r="D56" s="10" t="str">
        <v>failed</v>
      </c>
      <c r="E56">
        <v>5</v>
      </c>
    </row>
    <row r="57" spans="1:5" x14ac:dyDescent="0.25">
      <c r="A57" s="13" t="str">
        <v>successful</v>
      </c>
      <c r="B57">
        <v>203</v>
      </c>
      <c r="D57" s="10" t="str">
        <v>failed</v>
      </c>
      <c r="E57">
        <v>26</v>
      </c>
    </row>
    <row r="58" spans="1:5" x14ac:dyDescent="0.25">
      <c r="A58" s="13" t="str">
        <v>successful</v>
      </c>
      <c r="B58">
        <v>113</v>
      </c>
      <c r="D58" s="10" t="str">
        <v>failed</v>
      </c>
      <c r="E58">
        <v>1130</v>
      </c>
    </row>
    <row r="59" spans="1:5" x14ac:dyDescent="0.25">
      <c r="A59" s="13" t="str">
        <v>successful</v>
      </c>
      <c r="B59">
        <v>96</v>
      </c>
      <c r="D59" s="10" t="str">
        <v>failed</v>
      </c>
      <c r="E59">
        <v>782</v>
      </c>
    </row>
    <row r="60" spans="1:5" x14ac:dyDescent="0.25">
      <c r="A60" s="13" t="str">
        <v>successful</v>
      </c>
      <c r="B60">
        <v>498</v>
      </c>
      <c r="D60" s="10" t="str">
        <v>failed</v>
      </c>
      <c r="E60">
        <v>210</v>
      </c>
    </row>
    <row r="61" spans="1:5" x14ac:dyDescent="0.25">
      <c r="A61" s="13" t="str">
        <v>successful</v>
      </c>
      <c r="B61">
        <v>180</v>
      </c>
      <c r="D61" s="10" t="str">
        <v>failed</v>
      </c>
      <c r="E61">
        <v>136</v>
      </c>
    </row>
    <row r="62" spans="1:5" x14ac:dyDescent="0.25">
      <c r="A62" s="13" t="str">
        <v>successful</v>
      </c>
      <c r="B62">
        <v>27</v>
      </c>
      <c r="D62" s="10" t="str">
        <v>failed</v>
      </c>
      <c r="E62">
        <v>86</v>
      </c>
    </row>
    <row r="63" spans="1:5" x14ac:dyDescent="0.25">
      <c r="A63" s="13" t="str">
        <v>successful</v>
      </c>
      <c r="B63">
        <v>2331</v>
      </c>
      <c r="D63" s="10" t="str">
        <v>failed</v>
      </c>
      <c r="E63">
        <v>19</v>
      </c>
    </row>
    <row r="64" spans="1:5" x14ac:dyDescent="0.25">
      <c r="A64" s="13" t="str">
        <v>successful</v>
      </c>
      <c r="B64">
        <v>113</v>
      </c>
      <c r="D64" s="10" t="str">
        <v>failed</v>
      </c>
      <c r="E64">
        <v>886</v>
      </c>
    </row>
    <row r="65" spans="1:5" x14ac:dyDescent="0.25">
      <c r="A65" s="13" t="str">
        <v>successful</v>
      </c>
      <c r="B65">
        <v>164</v>
      </c>
      <c r="D65" s="10" t="str">
        <v>failed</v>
      </c>
      <c r="E65">
        <v>35</v>
      </c>
    </row>
    <row r="66" spans="1:5" x14ac:dyDescent="0.25">
      <c r="A66" s="13" t="str">
        <v>successful</v>
      </c>
      <c r="B66">
        <v>164</v>
      </c>
      <c r="D66" s="10" t="str">
        <v>failed</v>
      </c>
      <c r="E66">
        <v>24</v>
      </c>
    </row>
    <row r="67" spans="1:5" x14ac:dyDescent="0.25">
      <c r="A67" s="13" t="str">
        <v>successful</v>
      </c>
      <c r="B67">
        <v>336</v>
      </c>
      <c r="D67" s="10" t="str">
        <v>failed</v>
      </c>
      <c r="E67">
        <v>86</v>
      </c>
    </row>
    <row r="68" spans="1:5" x14ac:dyDescent="0.25">
      <c r="A68" s="13" t="str">
        <v>successful</v>
      </c>
      <c r="B68">
        <v>1917</v>
      </c>
      <c r="D68" s="10" t="str">
        <v>failed</v>
      </c>
      <c r="E68">
        <v>243</v>
      </c>
    </row>
    <row r="69" spans="1:5" x14ac:dyDescent="0.25">
      <c r="A69" s="13" t="str">
        <v>successful</v>
      </c>
      <c r="B69">
        <v>95</v>
      </c>
      <c r="D69" s="10" t="str">
        <v>failed</v>
      </c>
      <c r="E69">
        <v>65</v>
      </c>
    </row>
    <row r="70" spans="1:5" x14ac:dyDescent="0.25">
      <c r="A70" s="13" t="str">
        <v>successful</v>
      </c>
      <c r="B70">
        <v>147</v>
      </c>
      <c r="D70" s="10" t="str">
        <v>failed</v>
      </c>
      <c r="E70">
        <v>100</v>
      </c>
    </row>
    <row r="71" spans="1:5" x14ac:dyDescent="0.25">
      <c r="A71" s="13" t="str">
        <v>successful</v>
      </c>
      <c r="B71">
        <v>86</v>
      </c>
      <c r="D71" s="10" t="str">
        <v>failed</v>
      </c>
      <c r="E71">
        <v>168</v>
      </c>
    </row>
    <row r="72" spans="1:5" x14ac:dyDescent="0.25">
      <c r="A72" s="13" t="str">
        <v>successful</v>
      </c>
      <c r="B72">
        <v>83</v>
      </c>
      <c r="D72" s="10" t="str">
        <v>failed</v>
      </c>
      <c r="E72">
        <v>13</v>
      </c>
    </row>
    <row r="73" spans="1:5" x14ac:dyDescent="0.25">
      <c r="A73" s="13" t="str">
        <v>successful</v>
      </c>
      <c r="B73">
        <v>676</v>
      </c>
      <c r="D73" s="10" t="str">
        <v>failed</v>
      </c>
      <c r="E73">
        <v>1</v>
      </c>
    </row>
    <row r="74" spans="1:5" x14ac:dyDescent="0.25">
      <c r="A74" s="13" t="str">
        <v>successful</v>
      </c>
      <c r="B74">
        <v>361</v>
      </c>
      <c r="D74" s="10" t="str">
        <v>failed</v>
      </c>
      <c r="E74">
        <v>40</v>
      </c>
    </row>
    <row r="75" spans="1:5" x14ac:dyDescent="0.25">
      <c r="A75" s="13" t="str">
        <v>successful</v>
      </c>
      <c r="B75">
        <v>131</v>
      </c>
      <c r="D75" s="10" t="str">
        <v>failed</v>
      </c>
      <c r="E75">
        <v>226</v>
      </c>
    </row>
    <row r="76" spans="1:5" x14ac:dyDescent="0.25">
      <c r="A76" s="13" t="str">
        <v>successful</v>
      </c>
      <c r="B76">
        <v>126</v>
      </c>
      <c r="D76" s="10" t="str">
        <v>failed</v>
      </c>
      <c r="E76">
        <v>1625</v>
      </c>
    </row>
    <row r="77" spans="1:5" x14ac:dyDescent="0.25">
      <c r="A77" s="13" t="str">
        <v>successful</v>
      </c>
      <c r="B77">
        <v>275</v>
      </c>
      <c r="D77" s="10" t="str">
        <v>failed</v>
      </c>
      <c r="E77">
        <v>143</v>
      </c>
    </row>
    <row r="78" spans="1:5" x14ac:dyDescent="0.25">
      <c r="A78" s="13" t="str">
        <v>successful</v>
      </c>
      <c r="B78">
        <v>67</v>
      </c>
      <c r="D78" s="10" t="str">
        <v>failed</v>
      </c>
      <c r="E78">
        <v>934</v>
      </c>
    </row>
    <row r="79" spans="1:5" x14ac:dyDescent="0.25">
      <c r="A79" s="13" t="str">
        <v>successful</v>
      </c>
      <c r="B79">
        <v>154</v>
      </c>
      <c r="D79" s="10" t="str">
        <v>failed</v>
      </c>
      <c r="E79">
        <v>17</v>
      </c>
    </row>
    <row r="80" spans="1:5" x14ac:dyDescent="0.25">
      <c r="A80" s="13" t="str">
        <v>successful</v>
      </c>
      <c r="B80">
        <v>1782</v>
      </c>
      <c r="D80" s="10" t="str">
        <v>failed</v>
      </c>
      <c r="E80">
        <v>2179</v>
      </c>
    </row>
    <row r="81" spans="1:5" x14ac:dyDescent="0.25">
      <c r="A81" s="13" t="str">
        <v>successful</v>
      </c>
      <c r="B81">
        <v>903</v>
      </c>
      <c r="D81" s="10" t="str">
        <v>failed</v>
      </c>
      <c r="E81">
        <v>931</v>
      </c>
    </row>
    <row r="82" spans="1:5" x14ac:dyDescent="0.25">
      <c r="A82" s="13" t="str">
        <v>successful</v>
      </c>
      <c r="B82">
        <v>94</v>
      </c>
      <c r="D82" s="10" t="str">
        <v>failed</v>
      </c>
      <c r="E82">
        <v>92</v>
      </c>
    </row>
    <row r="83" spans="1:5" x14ac:dyDescent="0.25">
      <c r="A83" s="13" t="str">
        <v>successful</v>
      </c>
      <c r="B83">
        <v>180</v>
      </c>
      <c r="D83" s="10" t="str">
        <v>failed</v>
      </c>
      <c r="E83">
        <v>57</v>
      </c>
    </row>
    <row r="84" spans="1:5" x14ac:dyDescent="0.25">
      <c r="A84" s="13" t="str">
        <v>successful</v>
      </c>
      <c r="B84">
        <v>533</v>
      </c>
      <c r="D84" s="10" t="str">
        <v>failed</v>
      </c>
      <c r="E84">
        <v>41</v>
      </c>
    </row>
    <row r="85" spans="1:5" x14ac:dyDescent="0.25">
      <c r="A85" s="13" t="str">
        <v>successful</v>
      </c>
      <c r="B85">
        <v>2443</v>
      </c>
      <c r="D85" s="10" t="str">
        <v>failed</v>
      </c>
      <c r="E85">
        <v>1</v>
      </c>
    </row>
    <row r="86" spans="1:5" x14ac:dyDescent="0.25">
      <c r="A86" s="13" t="str">
        <v>successful</v>
      </c>
      <c r="B86">
        <v>89</v>
      </c>
      <c r="D86" s="10" t="str">
        <v>failed</v>
      </c>
      <c r="E86">
        <v>101</v>
      </c>
    </row>
    <row r="87" spans="1:5" x14ac:dyDescent="0.25">
      <c r="A87" s="13" t="str">
        <v>successful</v>
      </c>
      <c r="B87">
        <v>159</v>
      </c>
      <c r="D87" s="10" t="str">
        <v>failed</v>
      </c>
      <c r="E87">
        <v>1335</v>
      </c>
    </row>
    <row r="88" spans="1:5" x14ac:dyDescent="0.25">
      <c r="A88" s="13" t="str">
        <v>successful</v>
      </c>
      <c r="B88">
        <v>50</v>
      </c>
      <c r="D88" s="10" t="str">
        <v>failed</v>
      </c>
      <c r="E88">
        <v>15</v>
      </c>
    </row>
    <row r="89" spans="1:5" x14ac:dyDescent="0.25">
      <c r="A89" s="13" t="str">
        <v>successful</v>
      </c>
      <c r="B89">
        <v>186</v>
      </c>
      <c r="D89" s="10" t="str">
        <v>failed</v>
      </c>
      <c r="E89">
        <v>454</v>
      </c>
    </row>
    <row r="90" spans="1:5" x14ac:dyDescent="0.25">
      <c r="A90" s="13" t="str">
        <v>successful</v>
      </c>
      <c r="B90">
        <v>1071</v>
      </c>
      <c r="D90" s="10" t="str">
        <v>failed</v>
      </c>
      <c r="E90">
        <v>3182</v>
      </c>
    </row>
    <row r="91" spans="1:5" x14ac:dyDescent="0.25">
      <c r="A91" s="13" t="str">
        <v>successful</v>
      </c>
      <c r="B91">
        <v>117</v>
      </c>
      <c r="D91" s="10" t="str">
        <v>failed</v>
      </c>
      <c r="E91">
        <v>15</v>
      </c>
    </row>
    <row r="92" spans="1:5" x14ac:dyDescent="0.25">
      <c r="A92" s="13" t="str">
        <v>successful</v>
      </c>
      <c r="B92">
        <v>70</v>
      </c>
      <c r="D92" s="10" t="str">
        <v>failed</v>
      </c>
      <c r="E92">
        <v>133</v>
      </c>
    </row>
    <row r="93" spans="1:5" x14ac:dyDescent="0.25">
      <c r="A93" s="13" t="str">
        <v>successful</v>
      </c>
      <c r="B93">
        <v>135</v>
      </c>
      <c r="D93" s="10" t="str">
        <v>failed</v>
      </c>
      <c r="E93">
        <v>2062</v>
      </c>
    </row>
    <row r="94" spans="1:5" x14ac:dyDescent="0.25">
      <c r="A94" s="13" t="str">
        <v>successful</v>
      </c>
      <c r="B94">
        <v>768</v>
      </c>
      <c r="D94" s="10" t="str">
        <v>failed</v>
      </c>
      <c r="E94">
        <v>29</v>
      </c>
    </row>
    <row r="95" spans="1:5" x14ac:dyDescent="0.25">
      <c r="A95" s="13" t="str">
        <v>successful</v>
      </c>
      <c r="B95">
        <v>199</v>
      </c>
      <c r="D95" s="10" t="str">
        <v>failed</v>
      </c>
      <c r="E95">
        <v>132</v>
      </c>
    </row>
    <row r="96" spans="1:5" x14ac:dyDescent="0.25">
      <c r="A96" s="13" t="str">
        <v>successful</v>
      </c>
      <c r="B96">
        <v>107</v>
      </c>
      <c r="D96" s="10" t="str">
        <v>failed</v>
      </c>
      <c r="E96">
        <v>137</v>
      </c>
    </row>
    <row r="97" spans="1:5" x14ac:dyDescent="0.25">
      <c r="A97" s="13" t="str">
        <v>successful</v>
      </c>
      <c r="B97">
        <v>195</v>
      </c>
      <c r="D97" s="10" t="str">
        <v>failed</v>
      </c>
      <c r="E97">
        <v>908</v>
      </c>
    </row>
    <row r="98" spans="1:5" x14ac:dyDescent="0.25">
      <c r="A98" s="13" t="str">
        <v>successful</v>
      </c>
      <c r="B98">
        <v>3376</v>
      </c>
      <c r="D98" s="10" t="str">
        <v>failed</v>
      </c>
      <c r="E98">
        <v>10</v>
      </c>
    </row>
    <row r="99" spans="1:5" x14ac:dyDescent="0.25">
      <c r="A99" s="13" t="str">
        <v>successful</v>
      </c>
      <c r="B99">
        <v>41</v>
      </c>
      <c r="D99" s="10" t="str">
        <v>failed</v>
      </c>
      <c r="E99">
        <v>1910</v>
      </c>
    </row>
    <row r="100" spans="1:5" x14ac:dyDescent="0.25">
      <c r="A100" s="13" t="str">
        <v>successful</v>
      </c>
      <c r="B100">
        <v>1821</v>
      </c>
      <c r="D100" s="10" t="str">
        <v>failed</v>
      </c>
      <c r="E100">
        <v>38</v>
      </c>
    </row>
    <row r="101" spans="1:5" x14ac:dyDescent="0.25">
      <c r="A101" s="13" t="str">
        <v>successful</v>
      </c>
      <c r="B101">
        <v>164</v>
      </c>
      <c r="D101" s="10" t="str">
        <v>failed</v>
      </c>
      <c r="E101">
        <v>104</v>
      </c>
    </row>
    <row r="102" spans="1:5" x14ac:dyDescent="0.25">
      <c r="A102" s="13" t="str">
        <v>successful</v>
      </c>
      <c r="B102">
        <v>157</v>
      </c>
      <c r="D102" s="10" t="str">
        <v>failed</v>
      </c>
      <c r="E102">
        <v>49</v>
      </c>
    </row>
    <row r="103" spans="1:5" x14ac:dyDescent="0.25">
      <c r="A103" s="13" t="str">
        <v>successful</v>
      </c>
      <c r="B103">
        <v>246</v>
      </c>
      <c r="D103" s="10" t="str">
        <v>failed</v>
      </c>
      <c r="E103">
        <v>1</v>
      </c>
    </row>
    <row r="104" spans="1:5" x14ac:dyDescent="0.25">
      <c r="A104" s="13" t="str">
        <v>successful</v>
      </c>
      <c r="B104">
        <v>1396</v>
      </c>
      <c r="D104" s="10" t="str">
        <v>failed</v>
      </c>
      <c r="E104">
        <v>245</v>
      </c>
    </row>
    <row r="105" spans="1:5" x14ac:dyDescent="0.25">
      <c r="A105" s="13" t="str">
        <v>successful</v>
      </c>
      <c r="B105">
        <v>2506</v>
      </c>
      <c r="D105" s="10" t="str">
        <v>failed</v>
      </c>
      <c r="E105">
        <v>32</v>
      </c>
    </row>
    <row r="106" spans="1:5" x14ac:dyDescent="0.25">
      <c r="A106" s="13" t="str">
        <v>successful</v>
      </c>
      <c r="B106">
        <v>244</v>
      </c>
      <c r="D106" s="10" t="str">
        <v>failed</v>
      </c>
      <c r="E106">
        <v>7</v>
      </c>
    </row>
    <row r="107" spans="1:5" x14ac:dyDescent="0.25">
      <c r="A107" s="13" t="str">
        <v>successful</v>
      </c>
      <c r="B107">
        <v>146</v>
      </c>
      <c r="D107" s="10" t="str">
        <v>failed</v>
      </c>
      <c r="E107">
        <v>803</v>
      </c>
    </row>
    <row r="108" spans="1:5" x14ac:dyDescent="0.25">
      <c r="A108" s="13" t="str">
        <v>successful</v>
      </c>
      <c r="B108">
        <v>1267</v>
      </c>
      <c r="D108" s="10" t="str">
        <v>failed</v>
      </c>
      <c r="E108">
        <v>16</v>
      </c>
    </row>
    <row r="109" spans="1:5" x14ac:dyDescent="0.25">
      <c r="A109" s="13" t="str">
        <v>successful</v>
      </c>
      <c r="B109">
        <v>1561</v>
      </c>
      <c r="D109" s="10" t="str">
        <v>failed</v>
      </c>
      <c r="E109">
        <v>31</v>
      </c>
    </row>
    <row r="110" spans="1:5" x14ac:dyDescent="0.25">
      <c r="A110" s="13" t="str">
        <v>successful</v>
      </c>
      <c r="B110">
        <v>48</v>
      </c>
      <c r="D110" s="10" t="str">
        <v>failed</v>
      </c>
      <c r="E110">
        <v>108</v>
      </c>
    </row>
    <row r="111" spans="1:5" x14ac:dyDescent="0.25">
      <c r="A111" s="13" t="str">
        <v>successful</v>
      </c>
      <c r="B111">
        <v>2739</v>
      </c>
      <c r="D111" s="10" t="str">
        <v>failed</v>
      </c>
      <c r="E111">
        <v>30</v>
      </c>
    </row>
    <row r="112" spans="1:5" x14ac:dyDescent="0.25">
      <c r="A112" s="13" t="str">
        <v>successful</v>
      </c>
      <c r="B112">
        <v>3537</v>
      </c>
      <c r="D112" s="10" t="str">
        <v>failed</v>
      </c>
      <c r="E112">
        <v>17</v>
      </c>
    </row>
    <row r="113" spans="1:5" x14ac:dyDescent="0.25">
      <c r="A113" s="13" t="str">
        <v>successful</v>
      </c>
      <c r="B113">
        <v>2107</v>
      </c>
      <c r="D113" s="10" t="str">
        <v>failed</v>
      </c>
      <c r="E113">
        <v>80</v>
      </c>
    </row>
    <row r="114" spans="1:5" x14ac:dyDescent="0.25">
      <c r="A114" s="13" t="str">
        <v>successful</v>
      </c>
      <c r="B114">
        <v>3318</v>
      </c>
      <c r="D114" s="10" t="str">
        <v>failed</v>
      </c>
      <c r="E114">
        <v>2468</v>
      </c>
    </row>
    <row r="115" spans="1:5" x14ac:dyDescent="0.25">
      <c r="A115" s="13" t="str">
        <v>successful</v>
      </c>
      <c r="B115">
        <v>340</v>
      </c>
      <c r="D115" s="10" t="str">
        <v>failed</v>
      </c>
      <c r="E115">
        <v>26</v>
      </c>
    </row>
    <row r="116" spans="1:5" x14ac:dyDescent="0.25">
      <c r="A116" s="13" t="str">
        <v>successful</v>
      </c>
      <c r="B116">
        <v>1442</v>
      </c>
      <c r="D116" s="10" t="str">
        <v>failed</v>
      </c>
      <c r="E116">
        <v>73</v>
      </c>
    </row>
    <row r="117" spans="1:5" x14ac:dyDescent="0.25">
      <c r="A117" s="13" t="str">
        <v>successful</v>
      </c>
      <c r="B117">
        <v>126</v>
      </c>
      <c r="D117" s="10" t="str">
        <v>failed</v>
      </c>
      <c r="E117">
        <v>128</v>
      </c>
    </row>
    <row r="118" spans="1:5" x14ac:dyDescent="0.25">
      <c r="A118" s="13" t="str">
        <v>successful</v>
      </c>
      <c r="B118">
        <v>524</v>
      </c>
      <c r="D118" s="10" t="str">
        <v>failed</v>
      </c>
      <c r="E118">
        <v>33</v>
      </c>
    </row>
    <row r="119" spans="1:5" x14ac:dyDescent="0.25">
      <c r="A119" s="13" t="str">
        <v>successful</v>
      </c>
      <c r="B119">
        <v>1989</v>
      </c>
      <c r="D119" s="10" t="str">
        <v>failed</v>
      </c>
      <c r="E119">
        <v>1072</v>
      </c>
    </row>
    <row r="120" spans="1:5" x14ac:dyDescent="0.25">
      <c r="A120" s="13" t="str">
        <v>successful</v>
      </c>
      <c r="B120">
        <v>157</v>
      </c>
      <c r="D120" s="10" t="str">
        <v>failed</v>
      </c>
      <c r="E120">
        <v>393</v>
      </c>
    </row>
    <row r="121" spans="1:5" x14ac:dyDescent="0.25">
      <c r="A121" s="13" t="str">
        <v>successful</v>
      </c>
      <c r="B121">
        <v>4498</v>
      </c>
      <c r="D121" s="10" t="str">
        <v>failed</v>
      </c>
      <c r="E121">
        <v>1257</v>
      </c>
    </row>
    <row r="122" spans="1:5" x14ac:dyDescent="0.25">
      <c r="A122" s="13" t="str">
        <v>successful</v>
      </c>
      <c r="B122">
        <v>80</v>
      </c>
      <c r="D122" s="10" t="str">
        <v>failed</v>
      </c>
      <c r="E122">
        <v>328</v>
      </c>
    </row>
    <row r="123" spans="1:5" x14ac:dyDescent="0.25">
      <c r="A123" s="13" t="str">
        <v>successful</v>
      </c>
      <c r="B123">
        <v>43</v>
      </c>
      <c r="D123" s="10" t="str">
        <v>failed</v>
      </c>
      <c r="E123">
        <v>147</v>
      </c>
    </row>
    <row r="124" spans="1:5" x14ac:dyDescent="0.25">
      <c r="A124" s="13" t="str">
        <v>successful</v>
      </c>
      <c r="B124">
        <v>2053</v>
      </c>
      <c r="D124" s="10" t="str">
        <v>failed</v>
      </c>
      <c r="E124">
        <v>830</v>
      </c>
    </row>
    <row r="125" spans="1:5" x14ac:dyDescent="0.25">
      <c r="A125" s="13" t="str">
        <v>successful</v>
      </c>
      <c r="B125">
        <v>168</v>
      </c>
      <c r="D125" s="10" t="str">
        <v>failed</v>
      </c>
      <c r="E125">
        <v>331</v>
      </c>
    </row>
    <row r="126" spans="1:5" x14ac:dyDescent="0.25">
      <c r="A126" s="13" t="str">
        <v>successful</v>
      </c>
      <c r="B126">
        <v>4289</v>
      </c>
      <c r="D126" s="10" t="str">
        <v>failed</v>
      </c>
      <c r="E126">
        <v>25</v>
      </c>
    </row>
    <row r="127" spans="1:5" x14ac:dyDescent="0.25">
      <c r="A127" s="13" t="str">
        <v>successful</v>
      </c>
      <c r="B127">
        <v>165</v>
      </c>
      <c r="D127" s="10" t="str">
        <v>failed</v>
      </c>
      <c r="E127">
        <v>3483</v>
      </c>
    </row>
    <row r="128" spans="1:5" x14ac:dyDescent="0.25">
      <c r="A128" s="13" t="str">
        <v>successful</v>
      </c>
      <c r="B128">
        <v>1815</v>
      </c>
      <c r="D128" s="10" t="str">
        <v>failed</v>
      </c>
      <c r="E128">
        <v>923</v>
      </c>
    </row>
    <row r="129" spans="1:5" x14ac:dyDescent="0.25">
      <c r="A129" s="13" t="str">
        <v>successful</v>
      </c>
      <c r="B129">
        <v>397</v>
      </c>
      <c r="D129" s="10" t="str">
        <v>failed</v>
      </c>
      <c r="E129">
        <v>1</v>
      </c>
    </row>
    <row r="130" spans="1:5" x14ac:dyDescent="0.25">
      <c r="A130" s="13" t="str">
        <v>successful</v>
      </c>
      <c r="B130">
        <v>1539</v>
      </c>
      <c r="D130" s="10" t="str">
        <v>failed</v>
      </c>
      <c r="E130">
        <v>33</v>
      </c>
    </row>
    <row r="131" spans="1:5" x14ac:dyDescent="0.25">
      <c r="A131" s="13" t="str">
        <v>successful</v>
      </c>
      <c r="B131">
        <v>138</v>
      </c>
      <c r="D131" s="10" t="str">
        <v>failed</v>
      </c>
      <c r="E131">
        <v>40</v>
      </c>
    </row>
    <row r="132" spans="1:5" x14ac:dyDescent="0.25">
      <c r="A132" s="13" t="str">
        <v>successful</v>
      </c>
      <c r="B132">
        <v>3594</v>
      </c>
      <c r="D132" s="10" t="str">
        <v>failed</v>
      </c>
      <c r="E132">
        <v>23</v>
      </c>
    </row>
    <row r="133" spans="1:5" x14ac:dyDescent="0.25">
      <c r="A133" s="13" t="str">
        <v>successful</v>
      </c>
      <c r="B133">
        <v>5880</v>
      </c>
      <c r="D133" s="10" t="str">
        <v>failed</v>
      </c>
      <c r="E133">
        <v>75</v>
      </c>
    </row>
    <row r="134" spans="1:5" x14ac:dyDescent="0.25">
      <c r="A134" s="13" t="str">
        <v>successful</v>
      </c>
      <c r="B134">
        <v>112</v>
      </c>
      <c r="D134" s="10" t="str">
        <v>failed</v>
      </c>
      <c r="E134">
        <v>2176</v>
      </c>
    </row>
    <row r="135" spans="1:5" x14ac:dyDescent="0.25">
      <c r="A135" s="13" t="str">
        <v>successful</v>
      </c>
      <c r="B135">
        <v>943</v>
      </c>
      <c r="D135" s="10" t="str">
        <v>failed</v>
      </c>
      <c r="E135">
        <v>441</v>
      </c>
    </row>
    <row r="136" spans="1:5" x14ac:dyDescent="0.25">
      <c r="A136" s="13" t="str">
        <v>successful</v>
      </c>
      <c r="B136">
        <v>2468</v>
      </c>
      <c r="D136" s="10" t="str">
        <v>failed</v>
      </c>
      <c r="E136">
        <v>25</v>
      </c>
    </row>
    <row r="137" spans="1:5" x14ac:dyDescent="0.25">
      <c r="A137" s="13" t="str">
        <v>successful</v>
      </c>
      <c r="B137">
        <v>2551</v>
      </c>
      <c r="D137" s="10" t="str">
        <v>failed</v>
      </c>
      <c r="E137">
        <v>127</v>
      </c>
    </row>
    <row r="138" spans="1:5" x14ac:dyDescent="0.25">
      <c r="A138" s="13" t="str">
        <v>successful</v>
      </c>
      <c r="B138">
        <v>101</v>
      </c>
      <c r="D138" s="10" t="str">
        <v>failed</v>
      </c>
      <c r="E138">
        <v>355</v>
      </c>
    </row>
    <row r="139" spans="1:5" x14ac:dyDescent="0.25">
      <c r="A139" s="13" t="str">
        <v>successful</v>
      </c>
      <c r="B139">
        <v>92</v>
      </c>
      <c r="D139" s="10" t="str">
        <v>failed</v>
      </c>
      <c r="E139">
        <v>44</v>
      </c>
    </row>
    <row r="140" spans="1:5" x14ac:dyDescent="0.25">
      <c r="A140" s="13" t="str">
        <v>successful</v>
      </c>
      <c r="B140">
        <v>62</v>
      </c>
      <c r="D140" s="10" t="str">
        <v>failed</v>
      </c>
      <c r="E140">
        <v>67</v>
      </c>
    </row>
    <row r="141" spans="1:5" x14ac:dyDescent="0.25">
      <c r="A141" s="13" t="str">
        <v>successful</v>
      </c>
      <c r="B141">
        <v>149</v>
      </c>
      <c r="D141" s="10" t="str">
        <v>failed</v>
      </c>
      <c r="E141">
        <v>1068</v>
      </c>
    </row>
    <row r="142" spans="1:5" x14ac:dyDescent="0.25">
      <c r="A142" s="13" t="str">
        <v>successful</v>
      </c>
      <c r="B142">
        <v>329</v>
      </c>
      <c r="D142" s="10" t="str">
        <v>failed</v>
      </c>
      <c r="E142">
        <v>424</v>
      </c>
    </row>
    <row r="143" spans="1:5" x14ac:dyDescent="0.25">
      <c r="A143" s="13" t="str">
        <v>successful</v>
      </c>
      <c r="B143">
        <v>97</v>
      </c>
      <c r="D143" s="10" t="str">
        <v>failed</v>
      </c>
      <c r="E143">
        <v>151</v>
      </c>
    </row>
    <row r="144" spans="1:5" x14ac:dyDescent="0.25">
      <c r="A144" s="13" t="str">
        <v>successful</v>
      </c>
      <c r="B144">
        <v>1784</v>
      </c>
      <c r="D144" s="10" t="str">
        <v>failed</v>
      </c>
      <c r="E144">
        <v>1608</v>
      </c>
    </row>
    <row r="145" spans="1:5" x14ac:dyDescent="0.25">
      <c r="A145" s="13" t="str">
        <v>successful</v>
      </c>
      <c r="B145">
        <v>1684</v>
      </c>
      <c r="D145" s="10" t="str">
        <v>failed</v>
      </c>
      <c r="E145">
        <v>941</v>
      </c>
    </row>
    <row r="146" spans="1:5" x14ac:dyDescent="0.25">
      <c r="A146" s="13" t="str">
        <v>successful</v>
      </c>
      <c r="B146">
        <v>250</v>
      </c>
      <c r="D146" s="10" t="str">
        <v>failed</v>
      </c>
      <c r="E146">
        <v>1</v>
      </c>
    </row>
    <row r="147" spans="1:5" x14ac:dyDescent="0.25">
      <c r="A147" s="13" t="str">
        <v>successful</v>
      </c>
      <c r="B147">
        <v>238</v>
      </c>
      <c r="D147" s="10" t="str">
        <v>failed</v>
      </c>
      <c r="E147">
        <v>40</v>
      </c>
    </row>
    <row r="148" spans="1:5" x14ac:dyDescent="0.25">
      <c r="A148" s="13" t="str">
        <v>successful</v>
      </c>
      <c r="B148">
        <v>53</v>
      </c>
      <c r="D148" s="10" t="str">
        <v>failed</v>
      </c>
      <c r="E148">
        <v>3015</v>
      </c>
    </row>
    <row r="149" spans="1:5" x14ac:dyDescent="0.25">
      <c r="A149" s="13" t="str">
        <v>successful</v>
      </c>
      <c r="B149">
        <v>214</v>
      </c>
      <c r="D149" s="10" t="str">
        <v>failed</v>
      </c>
      <c r="E149">
        <v>435</v>
      </c>
    </row>
    <row r="150" spans="1:5" x14ac:dyDescent="0.25">
      <c r="A150" s="13" t="str">
        <v>successful</v>
      </c>
      <c r="B150">
        <v>222</v>
      </c>
      <c r="D150" s="10" t="str">
        <v>failed</v>
      </c>
      <c r="E150">
        <v>714</v>
      </c>
    </row>
    <row r="151" spans="1:5" x14ac:dyDescent="0.25">
      <c r="A151" s="13" t="str">
        <v>successful</v>
      </c>
      <c r="B151">
        <v>1884</v>
      </c>
      <c r="D151" s="10" t="str">
        <v>failed</v>
      </c>
      <c r="E151">
        <v>5497</v>
      </c>
    </row>
    <row r="152" spans="1:5" x14ac:dyDescent="0.25">
      <c r="A152" s="13" t="str">
        <v>successful</v>
      </c>
      <c r="B152">
        <v>218</v>
      </c>
      <c r="D152" s="10" t="str">
        <v>failed</v>
      </c>
      <c r="E152">
        <v>418</v>
      </c>
    </row>
    <row r="153" spans="1:5" x14ac:dyDescent="0.25">
      <c r="A153" s="13" t="str">
        <v>successful</v>
      </c>
      <c r="B153">
        <v>6465</v>
      </c>
      <c r="D153" s="10" t="str">
        <v>failed</v>
      </c>
      <c r="E153">
        <v>1439</v>
      </c>
    </row>
    <row r="154" spans="1:5" x14ac:dyDescent="0.25">
      <c r="A154" s="13" t="str">
        <v>successful</v>
      </c>
      <c r="B154">
        <v>59</v>
      </c>
      <c r="D154" s="10" t="str">
        <v>failed</v>
      </c>
      <c r="E154">
        <v>15</v>
      </c>
    </row>
    <row r="155" spans="1:5" x14ac:dyDescent="0.25">
      <c r="A155" s="13" t="str">
        <v>successful</v>
      </c>
      <c r="B155">
        <v>88</v>
      </c>
      <c r="D155" s="10" t="str">
        <v>failed</v>
      </c>
      <c r="E155">
        <v>1999</v>
      </c>
    </row>
    <row r="156" spans="1:5" x14ac:dyDescent="0.25">
      <c r="A156" s="13" t="str">
        <v>successful</v>
      </c>
      <c r="B156">
        <v>1697</v>
      </c>
      <c r="D156" s="10" t="str">
        <v>failed</v>
      </c>
      <c r="E156">
        <v>118</v>
      </c>
    </row>
    <row r="157" spans="1:5" x14ac:dyDescent="0.25">
      <c r="A157" s="13" t="str">
        <v>successful</v>
      </c>
      <c r="B157">
        <v>92</v>
      </c>
      <c r="D157" s="10" t="str">
        <v>failed</v>
      </c>
      <c r="E157">
        <v>162</v>
      </c>
    </row>
    <row r="158" spans="1:5" x14ac:dyDescent="0.25">
      <c r="A158" s="13" t="str">
        <v>successful</v>
      </c>
      <c r="B158">
        <v>186</v>
      </c>
      <c r="D158" s="10" t="str">
        <v>failed</v>
      </c>
      <c r="E158">
        <v>83</v>
      </c>
    </row>
    <row r="159" spans="1:5" x14ac:dyDescent="0.25">
      <c r="A159" s="13" t="str">
        <v>successful</v>
      </c>
      <c r="B159">
        <v>138</v>
      </c>
      <c r="D159" s="10" t="str">
        <v>failed</v>
      </c>
      <c r="E159">
        <v>747</v>
      </c>
    </row>
    <row r="160" spans="1:5" x14ac:dyDescent="0.25">
      <c r="A160" s="13" t="str">
        <v>successful</v>
      </c>
      <c r="B160">
        <v>261</v>
      </c>
      <c r="D160" s="10" t="str">
        <v>failed</v>
      </c>
      <c r="E160">
        <v>84</v>
      </c>
    </row>
    <row r="161" spans="1:5" x14ac:dyDescent="0.25">
      <c r="A161" s="13" t="str">
        <v>successful</v>
      </c>
      <c r="B161">
        <v>107</v>
      </c>
      <c r="D161" s="10" t="str">
        <v>failed</v>
      </c>
      <c r="E161">
        <v>91</v>
      </c>
    </row>
    <row r="162" spans="1:5" x14ac:dyDescent="0.25">
      <c r="A162" s="13" t="str">
        <v>successful</v>
      </c>
      <c r="B162">
        <v>199</v>
      </c>
      <c r="D162" s="10" t="str">
        <v>failed</v>
      </c>
      <c r="E162">
        <v>792</v>
      </c>
    </row>
    <row r="163" spans="1:5" x14ac:dyDescent="0.25">
      <c r="A163" s="13" t="str">
        <v>successful</v>
      </c>
      <c r="B163">
        <v>5512</v>
      </c>
      <c r="D163" s="10" t="str">
        <v>failed</v>
      </c>
      <c r="E163">
        <v>32</v>
      </c>
    </row>
    <row r="164" spans="1:5" x14ac:dyDescent="0.25">
      <c r="A164" s="13" t="str">
        <v>successful</v>
      </c>
      <c r="B164">
        <v>86</v>
      </c>
      <c r="D164" s="10" t="str">
        <v>failed</v>
      </c>
      <c r="E164">
        <v>186</v>
      </c>
    </row>
    <row r="165" spans="1:5" x14ac:dyDescent="0.25">
      <c r="A165" s="13" t="str">
        <v>successful</v>
      </c>
      <c r="B165">
        <v>2768</v>
      </c>
      <c r="D165" s="10" t="str">
        <v>failed</v>
      </c>
      <c r="E165">
        <v>605</v>
      </c>
    </row>
    <row r="166" spans="1:5" x14ac:dyDescent="0.25">
      <c r="A166" s="13" t="str">
        <v>successful</v>
      </c>
      <c r="B166">
        <v>48</v>
      </c>
      <c r="D166" s="10" t="str">
        <v>failed</v>
      </c>
      <c r="E166">
        <v>1</v>
      </c>
    </row>
    <row r="167" spans="1:5" x14ac:dyDescent="0.25">
      <c r="A167" s="13" t="str">
        <v>successful</v>
      </c>
      <c r="B167">
        <v>87</v>
      </c>
      <c r="D167" s="10" t="str">
        <v>failed</v>
      </c>
      <c r="E167">
        <v>31</v>
      </c>
    </row>
    <row r="168" spans="1:5" x14ac:dyDescent="0.25">
      <c r="A168" s="13" t="str">
        <v>successful</v>
      </c>
      <c r="B168">
        <v>1894</v>
      </c>
      <c r="D168" s="10" t="str">
        <v>failed</v>
      </c>
      <c r="E168">
        <v>1181</v>
      </c>
    </row>
    <row r="169" spans="1:5" x14ac:dyDescent="0.25">
      <c r="A169" s="13" t="str">
        <v>successful</v>
      </c>
      <c r="B169">
        <v>282</v>
      </c>
      <c r="D169" s="10" t="str">
        <v>failed</v>
      </c>
      <c r="E169">
        <v>39</v>
      </c>
    </row>
    <row r="170" spans="1:5" x14ac:dyDescent="0.25">
      <c r="A170" s="13" t="str">
        <v>successful</v>
      </c>
      <c r="B170">
        <v>116</v>
      </c>
      <c r="D170" s="10" t="str">
        <v>failed</v>
      </c>
      <c r="E170">
        <v>46</v>
      </c>
    </row>
    <row r="171" spans="1:5" x14ac:dyDescent="0.25">
      <c r="A171" s="13" t="str">
        <v>successful</v>
      </c>
      <c r="B171">
        <v>83</v>
      </c>
      <c r="D171" s="10" t="str">
        <v>failed</v>
      </c>
      <c r="E171">
        <v>105</v>
      </c>
    </row>
    <row r="172" spans="1:5" x14ac:dyDescent="0.25">
      <c r="A172" s="13" t="str">
        <v>successful</v>
      </c>
      <c r="B172">
        <v>91</v>
      </c>
      <c r="D172" s="10" t="str">
        <v>failed</v>
      </c>
      <c r="E172">
        <v>535</v>
      </c>
    </row>
    <row r="173" spans="1:5" x14ac:dyDescent="0.25">
      <c r="A173" s="13" t="str">
        <v>successful</v>
      </c>
      <c r="B173">
        <v>546</v>
      </c>
      <c r="D173" s="10" t="str">
        <v>failed</v>
      </c>
      <c r="E173">
        <v>16</v>
      </c>
    </row>
    <row r="174" spans="1:5" x14ac:dyDescent="0.25">
      <c r="A174" s="13" t="str">
        <v>successful</v>
      </c>
      <c r="B174">
        <v>393</v>
      </c>
      <c r="D174" s="10" t="str">
        <v>failed</v>
      </c>
      <c r="E174">
        <v>575</v>
      </c>
    </row>
    <row r="175" spans="1:5" x14ac:dyDescent="0.25">
      <c r="A175" s="13" t="str">
        <v>successful</v>
      </c>
      <c r="B175">
        <v>133</v>
      </c>
      <c r="D175" s="10" t="str">
        <v>failed</v>
      </c>
      <c r="E175">
        <v>1120</v>
      </c>
    </row>
    <row r="176" spans="1:5" x14ac:dyDescent="0.25">
      <c r="A176" s="13" t="str">
        <v>successful</v>
      </c>
      <c r="B176">
        <v>254</v>
      </c>
      <c r="D176" s="10" t="str">
        <v>failed</v>
      </c>
      <c r="E176">
        <v>113</v>
      </c>
    </row>
    <row r="177" spans="1:5" x14ac:dyDescent="0.25">
      <c r="A177" s="13" t="str">
        <v>successful</v>
      </c>
      <c r="B177">
        <v>176</v>
      </c>
      <c r="D177" s="10" t="str">
        <v>failed</v>
      </c>
      <c r="E177">
        <v>1538</v>
      </c>
    </row>
    <row r="178" spans="1:5" x14ac:dyDescent="0.25">
      <c r="A178" s="13" t="str">
        <v>successful</v>
      </c>
      <c r="B178">
        <v>337</v>
      </c>
      <c r="D178" s="10" t="str">
        <v>failed</v>
      </c>
      <c r="E178">
        <v>9</v>
      </c>
    </row>
    <row r="179" spans="1:5" x14ac:dyDescent="0.25">
      <c r="A179" s="13" t="str">
        <v>successful</v>
      </c>
      <c r="B179">
        <v>107</v>
      </c>
      <c r="D179" s="10" t="str">
        <v>failed</v>
      </c>
      <c r="E179">
        <v>554</v>
      </c>
    </row>
    <row r="180" spans="1:5" x14ac:dyDescent="0.25">
      <c r="A180" s="13" t="str">
        <v>successful</v>
      </c>
      <c r="B180">
        <v>183</v>
      </c>
      <c r="D180" s="10" t="str">
        <v>failed</v>
      </c>
      <c r="E180">
        <v>648</v>
      </c>
    </row>
    <row r="181" spans="1:5" x14ac:dyDescent="0.25">
      <c r="A181" s="13" t="str">
        <v>successful</v>
      </c>
      <c r="B181">
        <v>72</v>
      </c>
      <c r="D181" s="10" t="str">
        <v>failed</v>
      </c>
      <c r="E181">
        <v>21</v>
      </c>
    </row>
    <row r="182" spans="1:5" x14ac:dyDescent="0.25">
      <c r="A182" s="13" t="str">
        <v>successful</v>
      </c>
      <c r="B182">
        <v>295</v>
      </c>
      <c r="D182" s="10" t="str">
        <v>failed</v>
      </c>
      <c r="E182">
        <v>54</v>
      </c>
    </row>
    <row r="183" spans="1:5" x14ac:dyDescent="0.25">
      <c r="A183" s="13" t="str">
        <v>successful</v>
      </c>
      <c r="B183">
        <v>142</v>
      </c>
      <c r="D183" s="10" t="str">
        <v>failed</v>
      </c>
      <c r="E183">
        <v>120</v>
      </c>
    </row>
    <row r="184" spans="1:5" x14ac:dyDescent="0.25">
      <c r="A184" s="13" t="str">
        <v>successful</v>
      </c>
      <c r="B184">
        <v>85</v>
      </c>
      <c r="D184" s="10" t="str">
        <v>failed</v>
      </c>
      <c r="E184">
        <v>579</v>
      </c>
    </row>
    <row r="185" spans="1:5" x14ac:dyDescent="0.25">
      <c r="A185" s="13" t="str">
        <v>successful</v>
      </c>
      <c r="B185">
        <v>659</v>
      </c>
      <c r="D185" s="10" t="str">
        <v>failed</v>
      </c>
      <c r="E185">
        <v>2072</v>
      </c>
    </row>
    <row r="186" spans="1:5" x14ac:dyDescent="0.25">
      <c r="A186" s="13" t="str">
        <v>successful</v>
      </c>
      <c r="B186">
        <v>121</v>
      </c>
      <c r="D186" s="10" t="str">
        <v>failed</v>
      </c>
      <c r="E186">
        <v>0</v>
      </c>
    </row>
    <row r="187" spans="1:5" x14ac:dyDescent="0.25">
      <c r="A187" s="13" t="str">
        <v>successful</v>
      </c>
      <c r="B187">
        <v>3742</v>
      </c>
      <c r="D187" s="10" t="str">
        <v>failed</v>
      </c>
      <c r="E187">
        <v>1796</v>
      </c>
    </row>
    <row r="188" spans="1:5" x14ac:dyDescent="0.25">
      <c r="A188" s="13" t="str">
        <v>successful</v>
      </c>
      <c r="B188">
        <v>223</v>
      </c>
      <c r="D188" s="10" t="str">
        <v>failed</v>
      </c>
      <c r="E188">
        <v>62</v>
      </c>
    </row>
    <row r="189" spans="1:5" x14ac:dyDescent="0.25">
      <c r="A189" s="13" t="str">
        <v>successful</v>
      </c>
      <c r="B189">
        <v>133</v>
      </c>
      <c r="D189" s="10" t="str">
        <v>failed</v>
      </c>
      <c r="E189">
        <v>347</v>
      </c>
    </row>
    <row r="190" spans="1:5" x14ac:dyDescent="0.25">
      <c r="A190" s="13" t="str">
        <v>successful</v>
      </c>
      <c r="B190">
        <v>5168</v>
      </c>
      <c r="D190" s="10" t="str">
        <v>failed</v>
      </c>
      <c r="E190">
        <v>19</v>
      </c>
    </row>
    <row r="191" spans="1:5" x14ac:dyDescent="0.25">
      <c r="A191" s="13" t="str">
        <v>successful</v>
      </c>
      <c r="B191">
        <v>307</v>
      </c>
      <c r="D191" s="10" t="str">
        <v>failed</v>
      </c>
      <c r="E191">
        <v>1258</v>
      </c>
    </row>
    <row r="192" spans="1:5" x14ac:dyDescent="0.25">
      <c r="A192" s="13" t="str">
        <v>successful</v>
      </c>
      <c r="B192">
        <v>2441</v>
      </c>
      <c r="D192" s="10" t="str">
        <v>failed</v>
      </c>
      <c r="E192">
        <v>362</v>
      </c>
    </row>
    <row r="193" spans="1:5" x14ac:dyDescent="0.25">
      <c r="A193" s="13" t="str">
        <v>successful</v>
      </c>
      <c r="B193">
        <v>1385</v>
      </c>
      <c r="D193" s="10" t="str">
        <v>failed</v>
      </c>
      <c r="E193">
        <v>133</v>
      </c>
    </row>
    <row r="194" spans="1:5" x14ac:dyDescent="0.25">
      <c r="A194" s="13" t="str">
        <v>successful</v>
      </c>
      <c r="B194">
        <v>190</v>
      </c>
      <c r="D194" s="10" t="str">
        <v>failed</v>
      </c>
      <c r="E194">
        <v>846</v>
      </c>
    </row>
    <row r="195" spans="1:5" x14ac:dyDescent="0.25">
      <c r="A195" s="13" t="str">
        <v>successful</v>
      </c>
      <c r="B195">
        <v>470</v>
      </c>
      <c r="D195" s="10" t="str">
        <v>failed</v>
      </c>
      <c r="E195">
        <v>10</v>
      </c>
    </row>
    <row r="196" spans="1:5" x14ac:dyDescent="0.25">
      <c r="A196" s="13" t="str">
        <v>successful</v>
      </c>
      <c r="B196">
        <v>253</v>
      </c>
      <c r="D196" s="10" t="str">
        <v>failed</v>
      </c>
      <c r="E196">
        <v>191</v>
      </c>
    </row>
    <row r="197" spans="1:5" x14ac:dyDescent="0.25">
      <c r="A197" s="13" t="str">
        <v>successful</v>
      </c>
      <c r="B197">
        <v>1113</v>
      </c>
      <c r="D197" s="10" t="str">
        <v>failed</v>
      </c>
      <c r="E197">
        <v>1979</v>
      </c>
    </row>
    <row r="198" spans="1:5" x14ac:dyDescent="0.25">
      <c r="A198" s="13" t="str">
        <v>successful</v>
      </c>
      <c r="B198">
        <v>2283</v>
      </c>
      <c r="D198" s="10" t="str">
        <v>failed</v>
      </c>
      <c r="E198">
        <v>63</v>
      </c>
    </row>
    <row r="199" spans="1:5" x14ac:dyDescent="0.25">
      <c r="A199" s="13" t="str">
        <v>successful</v>
      </c>
      <c r="B199">
        <v>1095</v>
      </c>
      <c r="D199" s="10" t="str">
        <v>failed</v>
      </c>
      <c r="E199">
        <v>6080</v>
      </c>
    </row>
    <row r="200" spans="1:5" x14ac:dyDescent="0.25">
      <c r="A200" s="13" t="str">
        <v>successful</v>
      </c>
      <c r="B200">
        <v>1690</v>
      </c>
      <c r="D200" s="10" t="str">
        <v>failed</v>
      </c>
      <c r="E200">
        <v>80</v>
      </c>
    </row>
    <row r="201" spans="1:5" x14ac:dyDescent="0.25">
      <c r="A201" s="13" t="str">
        <v>successful</v>
      </c>
      <c r="B201">
        <v>191</v>
      </c>
      <c r="D201" s="10" t="str">
        <v>failed</v>
      </c>
      <c r="E201">
        <v>9</v>
      </c>
    </row>
    <row r="202" spans="1:5" x14ac:dyDescent="0.25">
      <c r="A202" s="13" t="str">
        <v>successful</v>
      </c>
      <c r="B202">
        <v>2013</v>
      </c>
      <c r="D202" s="10" t="str">
        <v>failed</v>
      </c>
      <c r="E202">
        <v>1784</v>
      </c>
    </row>
    <row r="203" spans="1:5" x14ac:dyDescent="0.25">
      <c r="A203" s="13" t="str">
        <v>successful</v>
      </c>
      <c r="B203">
        <v>1703</v>
      </c>
      <c r="D203" s="10" t="str">
        <v>failed</v>
      </c>
      <c r="E203">
        <v>243</v>
      </c>
    </row>
    <row r="204" spans="1:5" x14ac:dyDescent="0.25">
      <c r="A204" s="13" t="str">
        <v>successful</v>
      </c>
      <c r="B204">
        <v>80</v>
      </c>
      <c r="D204" s="10" t="str">
        <v>failed</v>
      </c>
      <c r="E204">
        <v>1296</v>
      </c>
    </row>
    <row r="205" spans="1:5" x14ac:dyDescent="0.25">
      <c r="A205" s="13" t="str">
        <v>successful</v>
      </c>
      <c r="B205">
        <v>41</v>
      </c>
      <c r="D205" s="10" t="str">
        <v>failed</v>
      </c>
      <c r="E205">
        <v>77</v>
      </c>
    </row>
    <row r="206" spans="1:5" x14ac:dyDescent="0.25">
      <c r="A206" s="13" t="str">
        <v>successful</v>
      </c>
      <c r="B206">
        <v>187</v>
      </c>
      <c r="D206" s="10" t="str">
        <v>failed</v>
      </c>
      <c r="E206">
        <v>395</v>
      </c>
    </row>
    <row r="207" spans="1:5" x14ac:dyDescent="0.25">
      <c r="A207" s="13" t="str">
        <v>successful</v>
      </c>
      <c r="B207">
        <v>2875</v>
      </c>
      <c r="D207" s="10" t="str">
        <v>failed</v>
      </c>
      <c r="E207">
        <v>49</v>
      </c>
    </row>
    <row r="208" spans="1:5" x14ac:dyDescent="0.25">
      <c r="A208" s="13" t="str">
        <v>successful</v>
      </c>
      <c r="B208">
        <v>88</v>
      </c>
      <c r="D208" s="10" t="str">
        <v>failed</v>
      </c>
      <c r="E208">
        <v>180</v>
      </c>
    </row>
    <row r="209" spans="1:5" x14ac:dyDescent="0.25">
      <c r="A209" s="13" t="str">
        <v>successful</v>
      </c>
      <c r="B209">
        <v>191</v>
      </c>
      <c r="D209" s="10" t="str">
        <v>failed</v>
      </c>
      <c r="E209">
        <v>2690</v>
      </c>
    </row>
    <row r="210" spans="1:5" x14ac:dyDescent="0.25">
      <c r="A210" s="13" t="str">
        <v>successful</v>
      </c>
      <c r="B210">
        <v>139</v>
      </c>
      <c r="D210" s="10" t="str">
        <v>failed</v>
      </c>
      <c r="E210">
        <v>2779</v>
      </c>
    </row>
    <row r="211" spans="1:5" x14ac:dyDescent="0.25">
      <c r="A211" s="13" t="str">
        <v>successful</v>
      </c>
      <c r="B211">
        <v>186</v>
      </c>
      <c r="D211" s="10" t="str">
        <v>failed</v>
      </c>
      <c r="E211">
        <v>92</v>
      </c>
    </row>
    <row r="212" spans="1:5" x14ac:dyDescent="0.25">
      <c r="A212" s="13" t="str">
        <v>successful</v>
      </c>
      <c r="B212">
        <v>112</v>
      </c>
      <c r="D212" s="10" t="str">
        <v>failed</v>
      </c>
      <c r="E212">
        <v>1028</v>
      </c>
    </row>
    <row r="213" spans="1:5" x14ac:dyDescent="0.25">
      <c r="A213" s="13" t="str">
        <v>successful</v>
      </c>
      <c r="B213">
        <v>101</v>
      </c>
      <c r="D213" s="10" t="str">
        <v>failed</v>
      </c>
      <c r="E213">
        <v>26</v>
      </c>
    </row>
    <row r="214" spans="1:5" x14ac:dyDescent="0.25">
      <c r="A214" s="13" t="str">
        <v>successful</v>
      </c>
      <c r="B214">
        <v>206</v>
      </c>
      <c r="D214" s="10" t="str">
        <v>failed</v>
      </c>
      <c r="E214">
        <v>1790</v>
      </c>
    </row>
    <row r="215" spans="1:5" x14ac:dyDescent="0.25">
      <c r="A215" s="13" t="str">
        <v>successful</v>
      </c>
      <c r="B215">
        <v>154</v>
      </c>
      <c r="D215" s="10" t="str">
        <v>failed</v>
      </c>
      <c r="E215">
        <v>37</v>
      </c>
    </row>
    <row r="216" spans="1:5" x14ac:dyDescent="0.25">
      <c r="A216" s="13" t="str">
        <v>successful</v>
      </c>
      <c r="B216">
        <v>5966</v>
      </c>
      <c r="D216" s="10" t="str">
        <v>failed</v>
      </c>
      <c r="E216">
        <v>35</v>
      </c>
    </row>
    <row r="217" spans="1:5" x14ac:dyDescent="0.25">
      <c r="A217" s="13" t="str">
        <v>successful</v>
      </c>
      <c r="B217">
        <v>169</v>
      </c>
      <c r="D217" s="10" t="str">
        <v>failed</v>
      </c>
      <c r="E217">
        <v>558</v>
      </c>
    </row>
    <row r="218" spans="1:5" x14ac:dyDescent="0.25">
      <c r="A218" s="13" t="str">
        <v>successful</v>
      </c>
      <c r="B218">
        <v>2106</v>
      </c>
      <c r="D218" s="10" t="str">
        <v>failed</v>
      </c>
      <c r="E218">
        <v>64</v>
      </c>
    </row>
    <row r="219" spans="1:5" x14ac:dyDescent="0.25">
      <c r="A219" s="13" t="str">
        <v>successful</v>
      </c>
      <c r="B219">
        <v>131</v>
      </c>
      <c r="D219" s="10" t="str">
        <v>failed</v>
      </c>
      <c r="E219">
        <v>245</v>
      </c>
    </row>
    <row r="220" spans="1:5" x14ac:dyDescent="0.25">
      <c r="A220" s="13" t="str">
        <v>successful</v>
      </c>
      <c r="B220">
        <v>84</v>
      </c>
      <c r="D220" s="10" t="str">
        <v>failed</v>
      </c>
      <c r="E220">
        <v>71</v>
      </c>
    </row>
    <row r="221" spans="1:5" x14ac:dyDescent="0.25">
      <c r="A221" s="13" t="str">
        <v>successful</v>
      </c>
      <c r="B221">
        <v>155</v>
      </c>
      <c r="D221" s="10" t="str">
        <v>failed</v>
      </c>
      <c r="E221">
        <v>42</v>
      </c>
    </row>
    <row r="222" spans="1:5" x14ac:dyDescent="0.25">
      <c r="A222" s="13" t="str">
        <v>successful</v>
      </c>
      <c r="B222">
        <v>189</v>
      </c>
      <c r="D222" s="10" t="str">
        <v>failed</v>
      </c>
      <c r="E222">
        <v>156</v>
      </c>
    </row>
    <row r="223" spans="1:5" x14ac:dyDescent="0.25">
      <c r="A223" s="13" t="str">
        <v>successful</v>
      </c>
      <c r="B223">
        <v>4799</v>
      </c>
      <c r="D223" s="10" t="str">
        <v>failed</v>
      </c>
      <c r="E223">
        <v>1368</v>
      </c>
    </row>
    <row r="224" spans="1:5" x14ac:dyDescent="0.25">
      <c r="A224" s="13" t="str">
        <v>successful</v>
      </c>
      <c r="B224">
        <v>1137</v>
      </c>
      <c r="D224" s="10" t="str">
        <v>failed</v>
      </c>
      <c r="E224">
        <v>102</v>
      </c>
    </row>
    <row r="225" spans="1:5" x14ac:dyDescent="0.25">
      <c r="A225" s="13" t="str">
        <v>successful</v>
      </c>
      <c r="B225">
        <v>1152</v>
      </c>
      <c r="D225" s="10" t="str">
        <v>failed</v>
      </c>
      <c r="E225">
        <v>86</v>
      </c>
    </row>
    <row r="226" spans="1:5" x14ac:dyDescent="0.25">
      <c r="A226" s="13" t="str">
        <v>successful</v>
      </c>
      <c r="B226">
        <v>50</v>
      </c>
      <c r="D226" s="10" t="str">
        <v>failed</v>
      </c>
      <c r="E226">
        <v>253</v>
      </c>
    </row>
    <row r="227" spans="1:5" x14ac:dyDescent="0.25">
      <c r="A227" s="13" t="str">
        <v>successful</v>
      </c>
      <c r="B227">
        <v>3059</v>
      </c>
      <c r="D227" s="10" t="str">
        <v>failed</v>
      </c>
      <c r="E227">
        <v>157</v>
      </c>
    </row>
    <row r="228" spans="1:5" x14ac:dyDescent="0.25">
      <c r="A228" s="13" t="str">
        <v>successful</v>
      </c>
      <c r="B228">
        <v>34</v>
      </c>
      <c r="D228" s="10" t="str">
        <v>failed</v>
      </c>
      <c r="E228">
        <v>183</v>
      </c>
    </row>
    <row r="229" spans="1:5" x14ac:dyDescent="0.25">
      <c r="A229" s="13" t="str">
        <v>successful</v>
      </c>
      <c r="B229">
        <v>220</v>
      </c>
      <c r="D229" s="10" t="str">
        <v>failed</v>
      </c>
      <c r="E229">
        <v>82</v>
      </c>
    </row>
    <row r="230" spans="1:5" x14ac:dyDescent="0.25">
      <c r="A230" s="13" t="str">
        <v>successful</v>
      </c>
      <c r="B230">
        <v>1604</v>
      </c>
      <c r="D230" s="10" t="str">
        <v>failed</v>
      </c>
      <c r="E230">
        <v>1</v>
      </c>
    </row>
    <row r="231" spans="1:5" x14ac:dyDescent="0.25">
      <c r="A231" s="13" t="str">
        <v>successful</v>
      </c>
      <c r="B231">
        <v>454</v>
      </c>
      <c r="D231" s="10" t="str">
        <v>failed</v>
      </c>
      <c r="E231">
        <v>1198</v>
      </c>
    </row>
    <row r="232" spans="1:5" x14ac:dyDescent="0.25">
      <c r="A232" s="13" t="str">
        <v>successful</v>
      </c>
      <c r="B232">
        <v>123</v>
      </c>
      <c r="D232" s="10" t="str">
        <v>failed</v>
      </c>
      <c r="E232">
        <v>648</v>
      </c>
    </row>
    <row r="233" spans="1:5" x14ac:dyDescent="0.25">
      <c r="A233" s="13" t="str">
        <v>successful</v>
      </c>
      <c r="B233">
        <v>299</v>
      </c>
      <c r="D233" s="10" t="str">
        <v>failed</v>
      </c>
      <c r="E233">
        <v>64</v>
      </c>
    </row>
    <row r="234" spans="1:5" x14ac:dyDescent="0.25">
      <c r="A234" s="13" t="str">
        <v>successful</v>
      </c>
      <c r="B234">
        <v>2237</v>
      </c>
      <c r="D234" s="10" t="str">
        <v>failed</v>
      </c>
      <c r="E234">
        <v>62</v>
      </c>
    </row>
    <row r="235" spans="1:5" x14ac:dyDescent="0.25">
      <c r="A235" s="13" t="str">
        <v>successful</v>
      </c>
      <c r="B235">
        <v>645</v>
      </c>
      <c r="D235" s="10" t="str">
        <v>failed</v>
      </c>
      <c r="E235">
        <v>750</v>
      </c>
    </row>
    <row r="236" spans="1:5" x14ac:dyDescent="0.25">
      <c r="A236" s="13" t="str">
        <v>successful</v>
      </c>
      <c r="B236">
        <v>484</v>
      </c>
      <c r="D236" s="10" t="str">
        <v>failed</v>
      </c>
      <c r="E236">
        <v>105</v>
      </c>
    </row>
    <row r="237" spans="1:5" x14ac:dyDescent="0.25">
      <c r="A237" s="13" t="str">
        <v>successful</v>
      </c>
      <c r="B237">
        <v>154</v>
      </c>
      <c r="D237" s="10" t="str">
        <v>failed</v>
      </c>
      <c r="E237">
        <v>2604</v>
      </c>
    </row>
    <row r="238" spans="1:5" x14ac:dyDescent="0.25">
      <c r="A238" s="13" t="str">
        <v>successful</v>
      </c>
      <c r="B238">
        <v>82</v>
      </c>
      <c r="D238" s="10" t="str">
        <v>failed</v>
      </c>
      <c r="E238">
        <v>65</v>
      </c>
    </row>
    <row r="239" spans="1:5" x14ac:dyDescent="0.25">
      <c r="A239" s="13" t="str">
        <v>successful</v>
      </c>
      <c r="B239">
        <v>134</v>
      </c>
      <c r="D239" s="10" t="str">
        <v>failed</v>
      </c>
      <c r="E239">
        <v>94</v>
      </c>
    </row>
    <row r="240" spans="1:5" x14ac:dyDescent="0.25">
      <c r="A240" s="13" t="str">
        <v>successful</v>
      </c>
      <c r="B240">
        <v>5203</v>
      </c>
      <c r="D240" s="10" t="str">
        <v>failed</v>
      </c>
      <c r="E240">
        <v>257</v>
      </c>
    </row>
    <row r="241" spans="1:5" x14ac:dyDescent="0.25">
      <c r="A241" s="13" t="str">
        <v>successful</v>
      </c>
      <c r="B241">
        <v>94</v>
      </c>
      <c r="D241" s="10" t="str">
        <v>failed</v>
      </c>
      <c r="E241">
        <v>2928</v>
      </c>
    </row>
    <row r="242" spans="1:5" x14ac:dyDescent="0.25">
      <c r="A242" s="13" t="str">
        <v>successful</v>
      </c>
      <c r="B242">
        <v>205</v>
      </c>
      <c r="D242" s="10" t="str">
        <v>failed</v>
      </c>
      <c r="E242">
        <v>4697</v>
      </c>
    </row>
    <row r="243" spans="1:5" x14ac:dyDescent="0.25">
      <c r="A243" s="13" t="str">
        <v>successful</v>
      </c>
      <c r="B243">
        <v>92</v>
      </c>
      <c r="D243" s="10" t="str">
        <v>failed</v>
      </c>
      <c r="E243">
        <v>2915</v>
      </c>
    </row>
    <row r="244" spans="1:5" x14ac:dyDescent="0.25">
      <c r="A244" s="13" t="str">
        <v>successful</v>
      </c>
      <c r="B244">
        <v>219</v>
      </c>
      <c r="D244" s="10" t="str">
        <v>failed</v>
      </c>
      <c r="E244">
        <v>18</v>
      </c>
    </row>
    <row r="245" spans="1:5" x14ac:dyDescent="0.25">
      <c r="A245" s="13" t="str">
        <v>successful</v>
      </c>
      <c r="B245">
        <v>2526</v>
      </c>
      <c r="D245" s="10" t="str">
        <v>failed</v>
      </c>
      <c r="E245">
        <v>602</v>
      </c>
    </row>
    <row r="246" spans="1:5" x14ac:dyDescent="0.25">
      <c r="A246" s="13" t="str">
        <v>successful</v>
      </c>
      <c r="B246">
        <v>94</v>
      </c>
      <c r="D246" s="10" t="str">
        <v>failed</v>
      </c>
      <c r="E246">
        <v>1</v>
      </c>
    </row>
    <row r="247" spans="1:5" x14ac:dyDescent="0.25">
      <c r="A247" s="13" t="str">
        <v>successful</v>
      </c>
      <c r="B247">
        <v>1713</v>
      </c>
      <c r="D247" s="10" t="str">
        <v>failed</v>
      </c>
      <c r="E247">
        <v>3868</v>
      </c>
    </row>
    <row r="248" spans="1:5" x14ac:dyDescent="0.25">
      <c r="A248" s="13" t="str">
        <v>successful</v>
      </c>
      <c r="B248">
        <v>249</v>
      </c>
      <c r="D248" s="10" t="str">
        <v>failed</v>
      </c>
      <c r="E248">
        <v>504</v>
      </c>
    </row>
    <row r="249" spans="1:5" x14ac:dyDescent="0.25">
      <c r="A249" s="13" t="str">
        <v>successful</v>
      </c>
      <c r="B249">
        <v>192</v>
      </c>
      <c r="D249" s="10" t="str">
        <v>failed</v>
      </c>
      <c r="E249">
        <v>14</v>
      </c>
    </row>
    <row r="250" spans="1:5" x14ac:dyDescent="0.25">
      <c r="A250" s="13" t="str">
        <v>successful</v>
      </c>
      <c r="B250">
        <v>247</v>
      </c>
      <c r="D250" s="10" t="str">
        <v>failed</v>
      </c>
      <c r="E250">
        <v>750</v>
      </c>
    </row>
    <row r="251" spans="1:5" x14ac:dyDescent="0.25">
      <c r="A251" s="13" t="str">
        <v>successful</v>
      </c>
      <c r="B251">
        <v>2293</v>
      </c>
      <c r="D251" s="10" t="str">
        <v>failed</v>
      </c>
      <c r="E251">
        <v>77</v>
      </c>
    </row>
    <row r="252" spans="1:5" x14ac:dyDescent="0.25">
      <c r="A252" s="13" t="str">
        <v>successful</v>
      </c>
      <c r="B252">
        <v>3131</v>
      </c>
      <c r="D252" s="10" t="str">
        <v>failed</v>
      </c>
      <c r="E252">
        <v>752</v>
      </c>
    </row>
    <row r="253" spans="1:5" x14ac:dyDescent="0.25">
      <c r="A253" s="13" t="str">
        <v>successful</v>
      </c>
      <c r="B253">
        <v>143</v>
      </c>
      <c r="D253" s="10" t="str">
        <v>failed</v>
      </c>
      <c r="E253">
        <v>131</v>
      </c>
    </row>
    <row r="254" spans="1:5" x14ac:dyDescent="0.25">
      <c r="A254" s="13" t="str">
        <v>successful</v>
      </c>
      <c r="B254">
        <v>296</v>
      </c>
      <c r="D254" s="10" t="str">
        <v>failed</v>
      </c>
      <c r="E254">
        <v>87</v>
      </c>
    </row>
    <row r="255" spans="1:5" x14ac:dyDescent="0.25">
      <c r="A255" s="13" t="str">
        <v>successful</v>
      </c>
      <c r="B255">
        <v>170</v>
      </c>
      <c r="D255" s="10" t="str">
        <v>failed</v>
      </c>
      <c r="E255">
        <v>1063</v>
      </c>
    </row>
    <row r="256" spans="1:5" x14ac:dyDescent="0.25">
      <c r="A256" s="13" t="str">
        <v>successful</v>
      </c>
      <c r="B256">
        <v>86</v>
      </c>
      <c r="D256" s="10" t="str">
        <v>failed</v>
      </c>
      <c r="E256">
        <v>76</v>
      </c>
    </row>
    <row r="257" spans="1:5" x14ac:dyDescent="0.25">
      <c r="A257" s="13" t="str">
        <v>successful</v>
      </c>
      <c r="B257">
        <v>6286</v>
      </c>
      <c r="D257" s="10" t="str">
        <v>failed</v>
      </c>
      <c r="E257">
        <v>4428</v>
      </c>
    </row>
    <row r="258" spans="1:5" x14ac:dyDescent="0.25">
      <c r="A258" s="13" t="str">
        <v>successful</v>
      </c>
      <c r="B258">
        <v>3727</v>
      </c>
      <c r="D258" s="10" t="str">
        <v>failed</v>
      </c>
      <c r="E258">
        <v>58</v>
      </c>
    </row>
    <row r="259" spans="1:5" x14ac:dyDescent="0.25">
      <c r="A259" s="13" t="str">
        <v>successful</v>
      </c>
      <c r="B259">
        <v>1605</v>
      </c>
      <c r="D259" s="10" t="str">
        <v>failed</v>
      </c>
      <c r="E259">
        <v>111</v>
      </c>
    </row>
    <row r="260" spans="1:5" x14ac:dyDescent="0.25">
      <c r="A260" s="13" t="str">
        <v>successful</v>
      </c>
      <c r="B260">
        <v>2120</v>
      </c>
      <c r="D260" s="10" t="str">
        <v>failed</v>
      </c>
      <c r="E260">
        <v>2955</v>
      </c>
    </row>
    <row r="261" spans="1:5" x14ac:dyDescent="0.25">
      <c r="A261" s="13" t="str">
        <v>successful</v>
      </c>
      <c r="B261">
        <v>50</v>
      </c>
      <c r="D261" s="10" t="str">
        <v>failed</v>
      </c>
      <c r="E261">
        <v>1657</v>
      </c>
    </row>
    <row r="262" spans="1:5" x14ac:dyDescent="0.25">
      <c r="A262" s="13" t="str">
        <v>successful</v>
      </c>
      <c r="B262">
        <v>2080</v>
      </c>
      <c r="D262" s="10" t="str">
        <v>failed</v>
      </c>
      <c r="E262">
        <v>926</v>
      </c>
    </row>
    <row r="263" spans="1:5" x14ac:dyDescent="0.25">
      <c r="A263" s="13" t="str">
        <v>successful</v>
      </c>
      <c r="B263">
        <v>2105</v>
      </c>
      <c r="D263" s="10" t="str">
        <v>failed</v>
      </c>
      <c r="E263">
        <v>77</v>
      </c>
    </row>
    <row r="264" spans="1:5" x14ac:dyDescent="0.25">
      <c r="A264" s="13" t="str">
        <v>successful</v>
      </c>
      <c r="B264">
        <v>2436</v>
      </c>
      <c r="D264" s="10" t="str">
        <v>failed</v>
      </c>
      <c r="E264">
        <v>1748</v>
      </c>
    </row>
    <row r="265" spans="1:5" x14ac:dyDescent="0.25">
      <c r="A265" s="13" t="str">
        <v>successful</v>
      </c>
      <c r="B265">
        <v>80</v>
      </c>
      <c r="D265" s="10" t="str">
        <v>failed</v>
      </c>
      <c r="E265">
        <v>79</v>
      </c>
    </row>
    <row r="266" spans="1:5" x14ac:dyDescent="0.25">
      <c r="A266" s="13" t="str">
        <v>successful</v>
      </c>
      <c r="B266">
        <v>42</v>
      </c>
      <c r="D266" s="10" t="str">
        <v>failed</v>
      </c>
      <c r="E266">
        <v>889</v>
      </c>
    </row>
    <row r="267" spans="1:5" x14ac:dyDescent="0.25">
      <c r="A267" s="13" t="str">
        <v>successful</v>
      </c>
      <c r="B267">
        <v>139</v>
      </c>
      <c r="D267" s="10" t="str">
        <v>failed</v>
      </c>
      <c r="E267">
        <v>56</v>
      </c>
    </row>
    <row r="268" spans="1:5" x14ac:dyDescent="0.25">
      <c r="A268" s="13" t="str">
        <v>successful</v>
      </c>
      <c r="B268">
        <v>159</v>
      </c>
      <c r="D268" s="10" t="str">
        <v>failed</v>
      </c>
      <c r="E268">
        <v>1</v>
      </c>
    </row>
    <row r="269" spans="1:5" x14ac:dyDescent="0.25">
      <c r="A269" s="13" t="str">
        <v>successful</v>
      </c>
      <c r="B269">
        <v>381</v>
      </c>
      <c r="D269" s="10" t="str">
        <v>failed</v>
      </c>
      <c r="E269">
        <v>83</v>
      </c>
    </row>
    <row r="270" spans="1:5" x14ac:dyDescent="0.25">
      <c r="A270" s="13" t="str">
        <v>successful</v>
      </c>
      <c r="B270">
        <v>194</v>
      </c>
      <c r="D270" s="10" t="str">
        <v>failed</v>
      </c>
      <c r="E270">
        <v>2025</v>
      </c>
    </row>
    <row r="271" spans="1:5" x14ac:dyDescent="0.25">
      <c r="A271" s="13" t="str">
        <v>successful</v>
      </c>
      <c r="B271">
        <v>106</v>
      </c>
      <c r="D271" s="10" t="str">
        <v>failed</v>
      </c>
      <c r="E271">
        <v>14</v>
      </c>
    </row>
    <row r="272" spans="1:5" x14ac:dyDescent="0.25">
      <c r="A272" s="13" t="str">
        <v>successful</v>
      </c>
      <c r="B272">
        <v>142</v>
      </c>
      <c r="D272" s="10" t="str">
        <v>failed</v>
      </c>
      <c r="E272">
        <v>656</v>
      </c>
    </row>
    <row r="273" spans="1:5" x14ac:dyDescent="0.25">
      <c r="A273" s="13" t="str">
        <v>successful</v>
      </c>
      <c r="B273">
        <v>211</v>
      </c>
      <c r="D273" s="10" t="str">
        <v>failed</v>
      </c>
      <c r="E273">
        <v>1596</v>
      </c>
    </row>
    <row r="274" spans="1:5" x14ac:dyDescent="0.25">
      <c r="A274" s="13" t="str">
        <v>successful</v>
      </c>
      <c r="B274">
        <v>2756</v>
      </c>
      <c r="D274" s="10" t="str">
        <v>failed</v>
      </c>
      <c r="E274">
        <v>10</v>
      </c>
    </row>
    <row r="275" spans="1:5" x14ac:dyDescent="0.25">
      <c r="A275" s="13" t="str">
        <v>successful</v>
      </c>
      <c r="B275">
        <v>173</v>
      </c>
      <c r="D275" s="10" t="str">
        <v>failed</v>
      </c>
      <c r="E275">
        <v>1121</v>
      </c>
    </row>
    <row r="276" spans="1:5" x14ac:dyDescent="0.25">
      <c r="A276" s="13" t="str">
        <v>successful</v>
      </c>
      <c r="B276">
        <v>87</v>
      </c>
      <c r="D276" s="10" t="str">
        <v>failed</v>
      </c>
      <c r="E276">
        <v>15</v>
      </c>
    </row>
    <row r="277" spans="1:5" x14ac:dyDescent="0.25">
      <c r="A277" s="13" t="str">
        <v>successful</v>
      </c>
      <c r="B277">
        <v>1572</v>
      </c>
      <c r="D277" s="10" t="str">
        <v>failed</v>
      </c>
      <c r="E277">
        <v>191</v>
      </c>
    </row>
    <row r="278" spans="1:5" x14ac:dyDescent="0.25">
      <c r="A278" s="13" t="str">
        <v>successful</v>
      </c>
      <c r="B278">
        <v>2346</v>
      </c>
      <c r="D278" s="10" t="str">
        <v>failed</v>
      </c>
      <c r="E278">
        <v>16</v>
      </c>
    </row>
    <row r="279" spans="1:5" x14ac:dyDescent="0.25">
      <c r="A279" s="13" t="str">
        <v>successful</v>
      </c>
      <c r="B279">
        <v>115</v>
      </c>
      <c r="D279" s="10" t="str">
        <v>failed</v>
      </c>
      <c r="E279">
        <v>17</v>
      </c>
    </row>
    <row r="280" spans="1:5" x14ac:dyDescent="0.25">
      <c r="A280" s="13" t="str">
        <v>successful</v>
      </c>
      <c r="B280">
        <v>85</v>
      </c>
      <c r="D280" s="10" t="str">
        <v>failed</v>
      </c>
      <c r="E280">
        <v>34</v>
      </c>
    </row>
    <row r="281" spans="1:5" x14ac:dyDescent="0.25">
      <c r="A281" s="13" t="str">
        <v>successful</v>
      </c>
      <c r="B281">
        <v>144</v>
      </c>
      <c r="D281" s="10" t="str">
        <v>failed</v>
      </c>
      <c r="E281">
        <v>1</v>
      </c>
    </row>
    <row r="282" spans="1:5" x14ac:dyDescent="0.25">
      <c r="A282" s="13" t="str">
        <v>successful</v>
      </c>
      <c r="B282">
        <v>2443</v>
      </c>
      <c r="D282" s="10" t="str">
        <v>failed</v>
      </c>
      <c r="E282">
        <v>1274</v>
      </c>
    </row>
    <row r="283" spans="1:5" x14ac:dyDescent="0.25">
      <c r="A283" s="13" t="str">
        <v>successful</v>
      </c>
      <c r="B283">
        <v>64</v>
      </c>
      <c r="D283" s="10" t="str">
        <v>failed</v>
      </c>
      <c r="E283">
        <v>210</v>
      </c>
    </row>
    <row r="284" spans="1:5" x14ac:dyDescent="0.25">
      <c r="A284" s="13" t="str">
        <v>successful</v>
      </c>
      <c r="B284">
        <v>268</v>
      </c>
      <c r="D284" s="10" t="str">
        <v>failed</v>
      </c>
      <c r="E284">
        <v>248</v>
      </c>
    </row>
    <row r="285" spans="1:5" x14ac:dyDescent="0.25">
      <c r="A285" s="13" t="str">
        <v>successful</v>
      </c>
      <c r="B285">
        <v>195</v>
      </c>
      <c r="D285" s="10" t="str">
        <v>failed</v>
      </c>
      <c r="E285">
        <v>513</v>
      </c>
    </row>
    <row r="286" spans="1:5" x14ac:dyDescent="0.25">
      <c r="A286" s="13" t="str">
        <v>successful</v>
      </c>
      <c r="B286">
        <v>186</v>
      </c>
      <c r="D286" s="10" t="str">
        <v>failed</v>
      </c>
      <c r="E286">
        <v>3410</v>
      </c>
    </row>
    <row r="287" spans="1:5" x14ac:dyDescent="0.25">
      <c r="A287" s="13" t="str">
        <v>successful</v>
      </c>
      <c r="B287">
        <v>460</v>
      </c>
      <c r="D287" s="10" t="str">
        <v>failed</v>
      </c>
      <c r="E287">
        <v>10</v>
      </c>
    </row>
    <row r="288" spans="1:5" x14ac:dyDescent="0.25">
      <c r="A288" s="13" t="str">
        <v>successful</v>
      </c>
      <c r="B288">
        <v>2528</v>
      </c>
      <c r="D288" s="10" t="str">
        <v>failed</v>
      </c>
      <c r="E288">
        <v>2201</v>
      </c>
    </row>
    <row r="289" spans="1:5" x14ac:dyDescent="0.25">
      <c r="A289" s="13" t="str">
        <v>successful</v>
      </c>
      <c r="B289">
        <v>3657</v>
      </c>
      <c r="D289" s="10" t="str">
        <v>failed</v>
      </c>
      <c r="E289">
        <v>676</v>
      </c>
    </row>
    <row r="290" spans="1:5" x14ac:dyDescent="0.25">
      <c r="A290" s="13" t="str">
        <v>successful</v>
      </c>
      <c r="B290">
        <v>131</v>
      </c>
      <c r="D290" s="10" t="str">
        <v>failed</v>
      </c>
      <c r="E290">
        <v>831</v>
      </c>
    </row>
    <row r="291" spans="1:5" x14ac:dyDescent="0.25">
      <c r="A291" s="13" t="str">
        <v>successful</v>
      </c>
      <c r="B291">
        <v>239</v>
      </c>
      <c r="D291" s="10" t="str">
        <v>failed</v>
      </c>
      <c r="E291">
        <v>859</v>
      </c>
    </row>
    <row r="292" spans="1:5" x14ac:dyDescent="0.25">
      <c r="A292" s="13" t="str">
        <v>successful</v>
      </c>
      <c r="B292">
        <v>78</v>
      </c>
      <c r="D292" s="10" t="str">
        <v>failed</v>
      </c>
      <c r="E292">
        <v>45</v>
      </c>
    </row>
    <row r="293" spans="1:5" x14ac:dyDescent="0.25">
      <c r="A293" s="13" t="str">
        <v>successful</v>
      </c>
      <c r="B293">
        <v>1773</v>
      </c>
      <c r="D293" s="10" t="str">
        <v>failed</v>
      </c>
      <c r="E293">
        <v>6</v>
      </c>
    </row>
    <row r="294" spans="1:5" x14ac:dyDescent="0.25">
      <c r="A294" s="13" t="str">
        <v>successful</v>
      </c>
      <c r="B294">
        <v>32</v>
      </c>
      <c r="D294" s="10" t="str">
        <v>failed</v>
      </c>
      <c r="E294">
        <v>7</v>
      </c>
    </row>
    <row r="295" spans="1:5" x14ac:dyDescent="0.25">
      <c r="A295" s="13" t="str">
        <v>successful</v>
      </c>
      <c r="B295">
        <v>369</v>
      </c>
      <c r="D295" s="10" t="str">
        <v>failed</v>
      </c>
      <c r="E295">
        <v>31</v>
      </c>
    </row>
    <row r="296" spans="1:5" x14ac:dyDescent="0.25">
      <c r="A296" s="13" t="str">
        <v>successful</v>
      </c>
      <c r="B296">
        <v>89</v>
      </c>
      <c r="D296" s="10" t="str">
        <v>failed</v>
      </c>
      <c r="E296">
        <v>78</v>
      </c>
    </row>
    <row r="297" spans="1:5" x14ac:dyDescent="0.25">
      <c r="A297" s="13" t="str">
        <v>successful</v>
      </c>
      <c r="B297">
        <v>147</v>
      </c>
      <c r="D297" s="10" t="str">
        <v>failed</v>
      </c>
      <c r="E297">
        <v>1225</v>
      </c>
    </row>
    <row r="298" spans="1:5" x14ac:dyDescent="0.25">
      <c r="A298" s="13" t="str">
        <v>successful</v>
      </c>
      <c r="B298">
        <v>126</v>
      </c>
      <c r="D298" s="10" t="str">
        <v>failed</v>
      </c>
      <c r="E298">
        <v>1</v>
      </c>
    </row>
    <row r="299" spans="1:5" x14ac:dyDescent="0.25">
      <c r="A299" s="13" t="str">
        <v>successful</v>
      </c>
      <c r="B299">
        <v>2218</v>
      </c>
      <c r="D299" s="10" t="str">
        <v>failed</v>
      </c>
      <c r="E299">
        <v>67</v>
      </c>
    </row>
    <row r="300" spans="1:5" x14ac:dyDescent="0.25">
      <c r="A300" s="13" t="str">
        <v>successful</v>
      </c>
      <c r="B300">
        <v>202</v>
      </c>
      <c r="D300" s="10" t="str">
        <v>failed</v>
      </c>
      <c r="E300">
        <v>19</v>
      </c>
    </row>
    <row r="301" spans="1:5" x14ac:dyDescent="0.25">
      <c r="A301" s="13" t="str">
        <v>successful</v>
      </c>
      <c r="B301">
        <v>140</v>
      </c>
      <c r="D301" s="10" t="str">
        <v>failed</v>
      </c>
      <c r="E301">
        <v>2108</v>
      </c>
    </row>
    <row r="302" spans="1:5" x14ac:dyDescent="0.25">
      <c r="A302" s="13" t="str">
        <v>successful</v>
      </c>
      <c r="B302">
        <v>1052</v>
      </c>
      <c r="D302" s="10" t="str">
        <v>failed</v>
      </c>
      <c r="E302">
        <v>679</v>
      </c>
    </row>
    <row r="303" spans="1:5" x14ac:dyDescent="0.25">
      <c r="A303" s="13" t="str">
        <v>successful</v>
      </c>
      <c r="B303">
        <v>247</v>
      </c>
      <c r="D303" s="10" t="str">
        <v>failed</v>
      </c>
      <c r="E303">
        <v>36</v>
      </c>
    </row>
    <row r="304" spans="1:5" x14ac:dyDescent="0.25">
      <c r="A304" s="13" t="str">
        <v>successful</v>
      </c>
      <c r="B304">
        <v>84</v>
      </c>
      <c r="D304" s="10" t="str">
        <v>failed</v>
      </c>
      <c r="E304">
        <v>47</v>
      </c>
    </row>
    <row r="305" spans="1:5" x14ac:dyDescent="0.25">
      <c r="A305" s="13" t="str">
        <v>successful</v>
      </c>
      <c r="B305">
        <v>88</v>
      </c>
      <c r="D305" s="10" t="str">
        <v>failed</v>
      </c>
      <c r="E305">
        <v>70</v>
      </c>
    </row>
    <row r="306" spans="1:5" x14ac:dyDescent="0.25">
      <c r="A306" s="13" t="str">
        <v>successful</v>
      </c>
      <c r="B306">
        <v>156</v>
      </c>
      <c r="D306" s="10" t="str">
        <v>failed</v>
      </c>
      <c r="E306">
        <v>154</v>
      </c>
    </row>
    <row r="307" spans="1:5" x14ac:dyDescent="0.25">
      <c r="A307" s="13" t="str">
        <v>successful</v>
      </c>
      <c r="B307">
        <v>2985</v>
      </c>
      <c r="D307" s="10" t="str">
        <v>failed</v>
      </c>
      <c r="E307">
        <v>22</v>
      </c>
    </row>
    <row r="308" spans="1:5" x14ac:dyDescent="0.25">
      <c r="A308" s="13" t="str">
        <v>successful</v>
      </c>
      <c r="B308">
        <v>762</v>
      </c>
      <c r="D308" s="10" t="str">
        <v>failed</v>
      </c>
      <c r="E308">
        <v>1758</v>
      </c>
    </row>
    <row r="309" spans="1:5" x14ac:dyDescent="0.25">
      <c r="A309" s="13" t="str">
        <v>successful</v>
      </c>
      <c r="B309">
        <v>554</v>
      </c>
      <c r="D309" s="10" t="str">
        <v>failed</v>
      </c>
      <c r="E309">
        <v>94</v>
      </c>
    </row>
    <row r="310" spans="1:5" x14ac:dyDescent="0.25">
      <c r="A310" s="13" t="str">
        <v>successful</v>
      </c>
      <c r="B310">
        <v>135</v>
      </c>
      <c r="D310" s="10" t="str">
        <v>failed</v>
      </c>
      <c r="E310">
        <v>33</v>
      </c>
    </row>
    <row r="311" spans="1:5" x14ac:dyDescent="0.25">
      <c r="A311" s="13" t="str">
        <v>successful</v>
      </c>
      <c r="B311">
        <v>122</v>
      </c>
      <c r="D311" s="10" t="str">
        <v>failed</v>
      </c>
      <c r="E311">
        <v>1</v>
      </c>
    </row>
    <row r="312" spans="1:5" x14ac:dyDescent="0.25">
      <c r="A312" s="13" t="str">
        <v>successful</v>
      </c>
      <c r="B312">
        <v>221</v>
      </c>
      <c r="D312" s="10" t="str">
        <v>failed</v>
      </c>
      <c r="E312">
        <v>31</v>
      </c>
    </row>
    <row r="313" spans="1:5" x14ac:dyDescent="0.25">
      <c r="A313" s="13" t="str">
        <v>successful</v>
      </c>
      <c r="B313">
        <v>126</v>
      </c>
      <c r="D313" s="10" t="str">
        <v>failed</v>
      </c>
      <c r="E313">
        <v>35</v>
      </c>
    </row>
    <row r="314" spans="1:5" x14ac:dyDescent="0.25">
      <c r="A314" s="13" t="str">
        <v>successful</v>
      </c>
      <c r="B314">
        <v>1022</v>
      </c>
      <c r="D314" s="10" t="str">
        <v>failed</v>
      </c>
      <c r="E314">
        <v>63</v>
      </c>
    </row>
    <row r="315" spans="1:5" x14ac:dyDescent="0.25">
      <c r="A315" s="13" t="str">
        <v>successful</v>
      </c>
      <c r="B315">
        <v>3177</v>
      </c>
      <c r="D315" s="10" t="str">
        <v>failed</v>
      </c>
      <c r="E315">
        <v>526</v>
      </c>
    </row>
    <row r="316" spans="1:5" x14ac:dyDescent="0.25">
      <c r="A316" s="13" t="str">
        <v>successful</v>
      </c>
      <c r="B316">
        <v>198</v>
      </c>
      <c r="D316" s="10" t="str">
        <v>failed</v>
      </c>
      <c r="E316">
        <v>121</v>
      </c>
    </row>
    <row r="317" spans="1:5" x14ac:dyDescent="0.25">
      <c r="A317" s="13" t="str">
        <v>successful</v>
      </c>
      <c r="B317">
        <v>85</v>
      </c>
      <c r="D317" s="10" t="str">
        <v>failed</v>
      </c>
      <c r="E317">
        <v>67</v>
      </c>
    </row>
    <row r="318" spans="1:5" x14ac:dyDescent="0.25">
      <c r="A318" s="13" t="str">
        <v>successful</v>
      </c>
      <c r="B318">
        <v>3596</v>
      </c>
      <c r="D318" s="10" t="str">
        <v>failed</v>
      </c>
      <c r="E318">
        <v>57</v>
      </c>
    </row>
    <row r="319" spans="1:5" x14ac:dyDescent="0.25">
      <c r="A319" s="13" t="str">
        <v>successful</v>
      </c>
      <c r="B319">
        <v>244</v>
      </c>
      <c r="D319" s="10" t="str">
        <v>failed</v>
      </c>
      <c r="E319">
        <v>1229</v>
      </c>
    </row>
    <row r="320" spans="1:5" x14ac:dyDescent="0.25">
      <c r="A320" s="13" t="str">
        <v>successful</v>
      </c>
      <c r="B320">
        <v>5180</v>
      </c>
      <c r="D320" s="10" t="str">
        <v>failed</v>
      </c>
      <c r="E320">
        <v>12</v>
      </c>
    </row>
    <row r="321" spans="1:5" x14ac:dyDescent="0.25">
      <c r="A321" s="13" t="str">
        <v>successful</v>
      </c>
      <c r="B321">
        <v>589</v>
      </c>
      <c r="D321" s="10" t="str">
        <v>failed</v>
      </c>
      <c r="E321">
        <v>452</v>
      </c>
    </row>
    <row r="322" spans="1:5" x14ac:dyDescent="0.25">
      <c r="A322" s="13" t="str">
        <v>successful</v>
      </c>
      <c r="B322">
        <v>2725</v>
      </c>
      <c r="D322" s="10" t="str">
        <v>failed</v>
      </c>
      <c r="E322">
        <v>1886</v>
      </c>
    </row>
    <row r="323" spans="1:5" x14ac:dyDescent="0.25">
      <c r="A323" s="13" t="str">
        <v>successful</v>
      </c>
      <c r="B323">
        <v>300</v>
      </c>
      <c r="D323" s="10" t="str">
        <v>failed</v>
      </c>
      <c r="E323">
        <v>1825</v>
      </c>
    </row>
    <row r="324" spans="1:5" x14ac:dyDescent="0.25">
      <c r="A324" s="13" t="str">
        <v>successful</v>
      </c>
      <c r="B324">
        <v>144</v>
      </c>
      <c r="D324" s="10" t="str">
        <v>failed</v>
      </c>
      <c r="E324">
        <v>31</v>
      </c>
    </row>
    <row r="325" spans="1:5" x14ac:dyDescent="0.25">
      <c r="A325" s="13" t="str">
        <v>successful</v>
      </c>
      <c r="B325">
        <v>87</v>
      </c>
      <c r="D325" s="10" t="str">
        <v>failed</v>
      </c>
      <c r="E325">
        <v>107</v>
      </c>
    </row>
    <row r="326" spans="1:5" x14ac:dyDescent="0.25">
      <c r="A326" s="13" t="str">
        <v>successful</v>
      </c>
      <c r="B326">
        <v>3116</v>
      </c>
      <c r="D326" s="10" t="str">
        <v>failed</v>
      </c>
      <c r="E326">
        <v>27</v>
      </c>
    </row>
    <row r="327" spans="1:5" x14ac:dyDescent="0.25">
      <c r="A327" s="13" t="str">
        <v>successful</v>
      </c>
      <c r="B327">
        <v>909</v>
      </c>
      <c r="D327" s="10" t="str">
        <v>failed</v>
      </c>
      <c r="E327">
        <v>1221</v>
      </c>
    </row>
    <row r="328" spans="1:5" x14ac:dyDescent="0.25">
      <c r="A328" s="13" t="str">
        <v>successful</v>
      </c>
      <c r="B328">
        <v>1613</v>
      </c>
      <c r="D328" s="10" t="str">
        <v>failed</v>
      </c>
      <c r="E328">
        <v>1</v>
      </c>
    </row>
    <row r="329" spans="1:5" x14ac:dyDescent="0.25">
      <c r="A329" s="13" t="str">
        <v>successful</v>
      </c>
      <c r="B329">
        <v>136</v>
      </c>
      <c r="D329" s="10" t="str">
        <v>failed</v>
      </c>
      <c r="E329">
        <v>16</v>
      </c>
    </row>
    <row r="330" spans="1:5" x14ac:dyDescent="0.25">
      <c r="A330" s="13" t="str">
        <v>successful</v>
      </c>
      <c r="B330">
        <v>130</v>
      </c>
      <c r="D330" s="10" t="str">
        <v>failed</v>
      </c>
      <c r="E330">
        <v>41</v>
      </c>
    </row>
    <row r="331" spans="1:5" x14ac:dyDescent="0.25">
      <c r="A331" s="13" t="str">
        <v>successful</v>
      </c>
      <c r="B331">
        <v>102</v>
      </c>
      <c r="D331" s="10" t="str">
        <v>failed</v>
      </c>
      <c r="E331">
        <v>523</v>
      </c>
    </row>
    <row r="332" spans="1:5" x14ac:dyDescent="0.25">
      <c r="A332" s="13" t="str">
        <v>successful</v>
      </c>
      <c r="B332">
        <v>4006</v>
      </c>
      <c r="D332" s="10" t="str">
        <v>failed</v>
      </c>
      <c r="E332">
        <v>141</v>
      </c>
    </row>
    <row r="333" spans="1:5" x14ac:dyDescent="0.25">
      <c r="A333" s="13" t="str">
        <v>successful</v>
      </c>
      <c r="B333">
        <v>1629</v>
      </c>
      <c r="D333" s="10" t="str">
        <v>failed</v>
      </c>
      <c r="E333">
        <v>52</v>
      </c>
    </row>
    <row r="334" spans="1:5" x14ac:dyDescent="0.25">
      <c r="A334" s="13" t="str">
        <v>successful</v>
      </c>
      <c r="B334">
        <v>2188</v>
      </c>
      <c r="D334" s="10" t="str">
        <v>failed</v>
      </c>
      <c r="E334">
        <v>225</v>
      </c>
    </row>
    <row r="335" spans="1:5" x14ac:dyDescent="0.25">
      <c r="A335" s="13" t="str">
        <v>successful</v>
      </c>
      <c r="B335">
        <v>2409</v>
      </c>
      <c r="D335" s="10" t="str">
        <v>failed</v>
      </c>
      <c r="E335">
        <v>38</v>
      </c>
    </row>
    <row r="336" spans="1:5" x14ac:dyDescent="0.25">
      <c r="A336" s="13" t="str">
        <v>successful</v>
      </c>
      <c r="B336">
        <v>194</v>
      </c>
      <c r="D336" s="10" t="str">
        <v>failed</v>
      </c>
      <c r="E336">
        <v>15</v>
      </c>
    </row>
    <row r="337" spans="1:5" x14ac:dyDescent="0.25">
      <c r="A337" s="13" t="str">
        <v>successful</v>
      </c>
      <c r="B337">
        <v>1140</v>
      </c>
      <c r="D337" s="10" t="str">
        <v>failed</v>
      </c>
      <c r="E337">
        <v>37</v>
      </c>
    </row>
    <row r="338" spans="1:5" x14ac:dyDescent="0.25">
      <c r="A338" s="13" t="str">
        <v>successful</v>
      </c>
      <c r="B338">
        <v>102</v>
      </c>
      <c r="D338" s="10" t="str">
        <v>failed</v>
      </c>
      <c r="E338">
        <v>112</v>
      </c>
    </row>
    <row r="339" spans="1:5" x14ac:dyDescent="0.25">
      <c r="A339" s="13" t="str">
        <v>successful</v>
      </c>
      <c r="B339">
        <v>2857</v>
      </c>
      <c r="D339" s="10" t="str">
        <v>failed</v>
      </c>
      <c r="E339">
        <v>21</v>
      </c>
    </row>
    <row r="340" spans="1:5" x14ac:dyDescent="0.25">
      <c r="A340" s="13" t="str">
        <v>successful</v>
      </c>
      <c r="B340">
        <v>107</v>
      </c>
      <c r="D340" s="10" t="str">
        <v>failed</v>
      </c>
      <c r="E340">
        <v>67</v>
      </c>
    </row>
    <row r="341" spans="1:5" x14ac:dyDescent="0.25">
      <c r="A341" s="13" t="str">
        <v>successful</v>
      </c>
      <c r="B341">
        <v>160</v>
      </c>
      <c r="D341" s="10" t="str">
        <v>failed</v>
      </c>
      <c r="E341">
        <v>78</v>
      </c>
    </row>
    <row r="342" spans="1:5" x14ac:dyDescent="0.25">
      <c r="A342" s="13" t="str">
        <v>successful</v>
      </c>
      <c r="B342">
        <v>2230</v>
      </c>
      <c r="D342" s="10" t="str">
        <v>failed</v>
      </c>
      <c r="E342">
        <v>67</v>
      </c>
    </row>
    <row r="343" spans="1:5" x14ac:dyDescent="0.25">
      <c r="A343" s="13" t="str">
        <v>successful</v>
      </c>
      <c r="B343">
        <v>316</v>
      </c>
      <c r="D343" s="10" t="str">
        <v>failed</v>
      </c>
      <c r="E343">
        <v>263</v>
      </c>
    </row>
    <row r="344" spans="1:5" x14ac:dyDescent="0.25">
      <c r="A344" s="13" t="str">
        <v>successful</v>
      </c>
      <c r="B344">
        <v>117</v>
      </c>
      <c r="D344" s="10" t="str">
        <v>failed</v>
      </c>
      <c r="E344">
        <v>1691</v>
      </c>
    </row>
    <row r="345" spans="1:5" x14ac:dyDescent="0.25">
      <c r="A345" s="13" t="str">
        <v>successful</v>
      </c>
      <c r="B345">
        <v>6406</v>
      </c>
      <c r="D345" s="10" t="str">
        <v>failed</v>
      </c>
      <c r="E345">
        <v>181</v>
      </c>
    </row>
    <row r="346" spans="1:5" x14ac:dyDescent="0.25">
      <c r="A346" s="13" t="str">
        <v>successful</v>
      </c>
      <c r="B346">
        <v>192</v>
      </c>
      <c r="D346" s="10" t="str">
        <v>failed</v>
      </c>
      <c r="E346">
        <v>13</v>
      </c>
    </row>
    <row r="347" spans="1:5" x14ac:dyDescent="0.25">
      <c r="A347" s="13" t="str">
        <v>successful</v>
      </c>
      <c r="B347">
        <v>26</v>
      </c>
      <c r="D347" s="10" t="str">
        <v>failed</v>
      </c>
      <c r="E347">
        <v>1</v>
      </c>
    </row>
    <row r="348" spans="1:5" x14ac:dyDescent="0.25">
      <c r="A348" s="13" t="str">
        <v>successful</v>
      </c>
      <c r="B348">
        <v>723</v>
      </c>
      <c r="D348" s="10" t="str">
        <v>failed</v>
      </c>
      <c r="E348">
        <v>21</v>
      </c>
    </row>
    <row r="349" spans="1:5" x14ac:dyDescent="0.25">
      <c r="A349" s="13" t="str">
        <v>successful</v>
      </c>
      <c r="B349">
        <v>170</v>
      </c>
      <c r="D349" s="10" t="str">
        <v>failed</v>
      </c>
      <c r="E349">
        <v>830</v>
      </c>
    </row>
    <row r="350" spans="1:5" x14ac:dyDescent="0.25">
      <c r="A350" s="13" t="str">
        <v>successful</v>
      </c>
      <c r="B350">
        <v>238</v>
      </c>
      <c r="D350" s="10" t="str">
        <v>failed</v>
      </c>
      <c r="E350">
        <v>130</v>
      </c>
    </row>
    <row r="351" spans="1:5" x14ac:dyDescent="0.25">
      <c r="A351" s="13" t="str">
        <v>successful</v>
      </c>
      <c r="B351">
        <v>55</v>
      </c>
      <c r="D351" s="10" t="str">
        <v>failed</v>
      </c>
      <c r="E351">
        <v>55</v>
      </c>
    </row>
    <row r="352" spans="1:5" x14ac:dyDescent="0.25">
      <c r="A352" s="13" t="str">
        <v>successful</v>
      </c>
      <c r="B352">
        <v>128</v>
      </c>
      <c r="D352" s="10" t="str">
        <v>failed</v>
      </c>
      <c r="E352">
        <v>114</v>
      </c>
    </row>
    <row r="353" spans="1:5" x14ac:dyDescent="0.25">
      <c r="A353" s="13" t="str">
        <v>successful</v>
      </c>
      <c r="B353">
        <v>2144</v>
      </c>
      <c r="D353" s="10" t="str">
        <v>failed</v>
      </c>
      <c r="E353">
        <v>594</v>
      </c>
    </row>
    <row r="354" spans="1:5" x14ac:dyDescent="0.25">
      <c r="A354" s="13" t="str">
        <v>successful</v>
      </c>
      <c r="B354">
        <v>2693</v>
      </c>
      <c r="D354" s="10" t="str">
        <v>failed</v>
      </c>
      <c r="E354">
        <v>24</v>
      </c>
    </row>
    <row r="355" spans="1:5" x14ac:dyDescent="0.25">
      <c r="A355" s="13" t="str">
        <v>successful</v>
      </c>
      <c r="B355">
        <v>432</v>
      </c>
      <c r="D355" s="10" t="str">
        <v>failed</v>
      </c>
      <c r="E355">
        <v>252</v>
      </c>
    </row>
    <row r="356" spans="1:5" x14ac:dyDescent="0.25">
      <c r="A356" s="13" t="str">
        <v>successful</v>
      </c>
      <c r="B356">
        <v>189</v>
      </c>
      <c r="D356" s="10" t="str">
        <v>failed</v>
      </c>
      <c r="E356">
        <v>67</v>
      </c>
    </row>
    <row r="357" spans="1:5" x14ac:dyDescent="0.25">
      <c r="A357" s="13" t="str">
        <v>successful</v>
      </c>
      <c r="B357">
        <v>154</v>
      </c>
      <c r="D357" s="10" t="str">
        <v>failed</v>
      </c>
      <c r="E357">
        <v>742</v>
      </c>
    </row>
    <row r="358" spans="1:5" x14ac:dyDescent="0.25">
      <c r="A358" s="13" t="str">
        <v>successful</v>
      </c>
      <c r="B358">
        <v>96</v>
      </c>
      <c r="D358" s="10" t="str">
        <v>failed</v>
      </c>
      <c r="E358">
        <v>75</v>
      </c>
    </row>
    <row r="359" spans="1:5" x14ac:dyDescent="0.25">
      <c r="A359" s="13" t="str">
        <v>successful</v>
      </c>
      <c r="B359">
        <v>3063</v>
      </c>
      <c r="D359" s="10" t="str">
        <v>failed</v>
      </c>
      <c r="E359">
        <v>4405</v>
      </c>
    </row>
    <row r="360" spans="1:5" x14ac:dyDescent="0.25">
      <c r="A360" s="13" t="str">
        <v>successful</v>
      </c>
      <c r="B360">
        <v>2266</v>
      </c>
      <c r="D360" s="10" t="str">
        <v>failed</v>
      </c>
      <c r="E360">
        <v>92</v>
      </c>
    </row>
    <row r="361" spans="1:5" x14ac:dyDescent="0.25">
      <c r="A361" s="13" t="str">
        <v>successful</v>
      </c>
      <c r="B361">
        <v>194</v>
      </c>
      <c r="D361" s="10" t="str">
        <v>failed</v>
      </c>
      <c r="E361">
        <v>64</v>
      </c>
    </row>
    <row r="362" spans="1:5" x14ac:dyDescent="0.25">
      <c r="A362" s="13" t="str">
        <v>successful</v>
      </c>
      <c r="B362">
        <v>129</v>
      </c>
      <c r="D362" s="10" t="str">
        <v>failed</v>
      </c>
      <c r="E362">
        <v>64</v>
      </c>
    </row>
    <row r="363" spans="1:5" x14ac:dyDescent="0.25">
      <c r="A363" s="13" t="str">
        <v>successful</v>
      </c>
      <c r="B363">
        <v>375</v>
      </c>
      <c r="D363" s="10" t="str">
        <v>failed</v>
      </c>
      <c r="E363">
        <v>842</v>
      </c>
    </row>
    <row r="364" spans="1:5" x14ac:dyDescent="0.25">
      <c r="A364" s="13" t="str">
        <v>successful</v>
      </c>
      <c r="B364">
        <v>409</v>
      </c>
      <c r="D364" s="10" t="str">
        <v>failed</v>
      </c>
      <c r="E364">
        <v>112</v>
      </c>
    </row>
    <row r="365" spans="1:5" x14ac:dyDescent="0.25">
      <c r="A365" s="13" t="str">
        <v>successful</v>
      </c>
      <c r="B365">
        <v>234</v>
      </c>
      <c r="D365" s="10" t="str">
        <v>failed</v>
      </c>
      <c r="E365">
        <v>374</v>
      </c>
    </row>
    <row r="366" spans="1:5" x14ac:dyDescent="0.25">
      <c r="A366" s="13" t="str">
        <v>successful</v>
      </c>
      <c r="B366">
        <v>3016</v>
      </c>
    </row>
    <row r="367" spans="1:5" x14ac:dyDescent="0.25">
      <c r="A367" s="13" t="str">
        <v>successful</v>
      </c>
      <c r="B367">
        <v>264</v>
      </c>
    </row>
    <row r="368" spans="1:5" x14ac:dyDescent="0.25">
      <c r="A368" s="13" t="str">
        <v>successful</v>
      </c>
      <c r="B368">
        <v>272</v>
      </c>
    </row>
    <row r="369" spans="1:2" x14ac:dyDescent="0.25">
      <c r="A369" s="13" t="str">
        <v>successful</v>
      </c>
      <c r="B369">
        <v>419</v>
      </c>
    </row>
    <row r="370" spans="1:2" x14ac:dyDescent="0.25">
      <c r="A370" s="13" t="str">
        <v>successful</v>
      </c>
      <c r="B370">
        <v>1621</v>
      </c>
    </row>
    <row r="371" spans="1:2" x14ac:dyDescent="0.25">
      <c r="A371" s="13" t="str">
        <v>successful</v>
      </c>
      <c r="B371">
        <v>1101</v>
      </c>
    </row>
    <row r="372" spans="1:2" x14ac:dyDescent="0.25">
      <c r="A372" s="13" t="str">
        <v>successful</v>
      </c>
      <c r="B372">
        <v>1073</v>
      </c>
    </row>
    <row r="373" spans="1:2" x14ac:dyDescent="0.25">
      <c r="A373" s="13" t="str">
        <v>successful</v>
      </c>
      <c r="B373">
        <v>331</v>
      </c>
    </row>
    <row r="374" spans="1:2" x14ac:dyDescent="0.25">
      <c r="A374" s="13" t="str">
        <v>successful</v>
      </c>
      <c r="B374">
        <v>1170</v>
      </c>
    </row>
    <row r="375" spans="1:2" x14ac:dyDescent="0.25">
      <c r="A375" s="13" t="str">
        <v>successful</v>
      </c>
      <c r="B375">
        <v>363</v>
      </c>
    </row>
    <row r="376" spans="1:2" x14ac:dyDescent="0.25">
      <c r="A376" s="13" t="str">
        <v>successful</v>
      </c>
      <c r="B376">
        <v>103</v>
      </c>
    </row>
    <row r="377" spans="1:2" x14ac:dyDescent="0.25">
      <c r="A377" s="13" t="str">
        <v>successful</v>
      </c>
      <c r="B377">
        <v>147</v>
      </c>
    </row>
    <row r="378" spans="1:2" x14ac:dyDescent="0.25">
      <c r="A378" s="13" t="str">
        <v>successful</v>
      </c>
      <c r="B378">
        <v>110</v>
      </c>
    </row>
    <row r="379" spans="1:2" x14ac:dyDescent="0.25">
      <c r="A379" s="13" t="str">
        <v>successful</v>
      </c>
      <c r="B379">
        <v>134</v>
      </c>
    </row>
    <row r="380" spans="1:2" x14ac:dyDescent="0.25">
      <c r="A380" s="13" t="str">
        <v>successful</v>
      </c>
      <c r="B380">
        <v>269</v>
      </c>
    </row>
    <row r="381" spans="1:2" x14ac:dyDescent="0.25">
      <c r="A381" s="13" t="str">
        <v>successful</v>
      </c>
      <c r="B381">
        <v>175</v>
      </c>
    </row>
    <row r="382" spans="1:2" x14ac:dyDescent="0.25">
      <c r="A382" s="13" t="str">
        <v>successful</v>
      </c>
      <c r="B382">
        <v>69</v>
      </c>
    </row>
    <row r="383" spans="1:2" x14ac:dyDescent="0.25">
      <c r="A383" s="13" t="str">
        <v>successful</v>
      </c>
      <c r="B383">
        <v>190</v>
      </c>
    </row>
    <row r="384" spans="1:2" x14ac:dyDescent="0.25">
      <c r="A384" s="13" t="str">
        <v>successful</v>
      </c>
      <c r="B384">
        <v>237</v>
      </c>
    </row>
    <row r="385" spans="1:2" x14ac:dyDescent="0.25">
      <c r="A385" s="13" t="str">
        <v>successful</v>
      </c>
      <c r="B385">
        <v>196</v>
      </c>
    </row>
    <row r="386" spans="1:2" x14ac:dyDescent="0.25">
      <c r="A386" s="13" t="str">
        <v>successful</v>
      </c>
      <c r="B386">
        <v>7295</v>
      </c>
    </row>
    <row r="387" spans="1:2" x14ac:dyDescent="0.25">
      <c r="A387" s="13" t="str">
        <v>successful</v>
      </c>
      <c r="B387">
        <v>2893</v>
      </c>
    </row>
    <row r="388" spans="1:2" x14ac:dyDescent="0.25">
      <c r="A388" s="13" t="str">
        <v>successful</v>
      </c>
      <c r="B388">
        <v>820</v>
      </c>
    </row>
    <row r="389" spans="1:2" x14ac:dyDescent="0.25">
      <c r="A389" s="13" t="str">
        <v>successful</v>
      </c>
      <c r="B389">
        <v>2038</v>
      </c>
    </row>
    <row r="390" spans="1:2" x14ac:dyDescent="0.25">
      <c r="A390" s="13" t="str">
        <v>successful</v>
      </c>
      <c r="B390">
        <v>116</v>
      </c>
    </row>
    <row r="391" spans="1:2" x14ac:dyDescent="0.25">
      <c r="A391" s="13" t="str">
        <v>successful</v>
      </c>
      <c r="B391">
        <v>1345</v>
      </c>
    </row>
    <row r="392" spans="1:2" x14ac:dyDescent="0.25">
      <c r="A392" s="13" t="str">
        <v>successful</v>
      </c>
      <c r="B392">
        <v>168</v>
      </c>
    </row>
    <row r="393" spans="1:2" x14ac:dyDescent="0.25">
      <c r="A393" s="13" t="str">
        <v>successful</v>
      </c>
      <c r="B393">
        <v>137</v>
      </c>
    </row>
    <row r="394" spans="1:2" x14ac:dyDescent="0.25">
      <c r="A394" s="13" t="str">
        <v>successful</v>
      </c>
      <c r="B394">
        <v>186</v>
      </c>
    </row>
    <row r="395" spans="1:2" x14ac:dyDescent="0.25">
      <c r="A395" s="13" t="str">
        <v>successful</v>
      </c>
      <c r="B395">
        <v>125</v>
      </c>
    </row>
    <row r="396" spans="1:2" x14ac:dyDescent="0.25">
      <c r="A396" s="13" t="str">
        <v>successful</v>
      </c>
      <c r="B396">
        <v>202</v>
      </c>
    </row>
    <row r="397" spans="1:2" x14ac:dyDescent="0.25">
      <c r="A397" s="13" t="str">
        <v>successful</v>
      </c>
      <c r="B397">
        <v>103</v>
      </c>
    </row>
    <row r="398" spans="1:2" x14ac:dyDescent="0.25">
      <c r="A398" s="13" t="str">
        <v>successful</v>
      </c>
      <c r="B398">
        <v>1785</v>
      </c>
    </row>
    <row r="399" spans="1:2" x14ac:dyDescent="0.25">
      <c r="A399" s="13" t="str">
        <v>successful</v>
      </c>
      <c r="B399">
        <v>157</v>
      </c>
    </row>
    <row r="400" spans="1:2" x14ac:dyDescent="0.25">
      <c r="A400" s="13" t="str">
        <v>successful</v>
      </c>
      <c r="B400">
        <v>555</v>
      </c>
    </row>
    <row r="401" spans="1:2" x14ac:dyDescent="0.25">
      <c r="A401" s="13" t="str">
        <v>successful</v>
      </c>
      <c r="B401">
        <v>297</v>
      </c>
    </row>
    <row r="402" spans="1:2" x14ac:dyDescent="0.25">
      <c r="A402" s="13" t="str">
        <v>successful</v>
      </c>
      <c r="B402">
        <v>123</v>
      </c>
    </row>
    <row r="403" spans="1:2" x14ac:dyDescent="0.25">
      <c r="A403" s="13" t="str">
        <v>successful</v>
      </c>
      <c r="B403">
        <v>3036</v>
      </c>
    </row>
    <row r="404" spans="1:2" x14ac:dyDescent="0.25">
      <c r="A404" s="13" t="str">
        <v>successful</v>
      </c>
      <c r="B404">
        <v>144</v>
      </c>
    </row>
    <row r="405" spans="1:2" x14ac:dyDescent="0.25">
      <c r="A405" s="13" t="str">
        <v>successful</v>
      </c>
      <c r="B405">
        <v>121</v>
      </c>
    </row>
    <row r="406" spans="1:2" x14ac:dyDescent="0.25">
      <c r="A406" s="13" t="str">
        <v>successful</v>
      </c>
      <c r="B406">
        <v>181</v>
      </c>
    </row>
    <row r="407" spans="1:2" x14ac:dyDescent="0.25">
      <c r="A407" s="13" t="str">
        <v>successful</v>
      </c>
      <c r="B407">
        <v>122</v>
      </c>
    </row>
    <row r="408" spans="1:2" x14ac:dyDescent="0.25">
      <c r="A408" s="13" t="str">
        <v>successful</v>
      </c>
      <c r="B408">
        <v>1071</v>
      </c>
    </row>
    <row r="409" spans="1:2" x14ac:dyDescent="0.25">
      <c r="A409" s="13" t="str">
        <v>successful</v>
      </c>
      <c r="B409">
        <v>980</v>
      </c>
    </row>
    <row r="410" spans="1:2" x14ac:dyDescent="0.25">
      <c r="A410" s="13" t="str">
        <v>successful</v>
      </c>
      <c r="B410">
        <v>536</v>
      </c>
    </row>
    <row r="411" spans="1:2" x14ac:dyDescent="0.25">
      <c r="A411" s="13" t="str">
        <v>successful</v>
      </c>
      <c r="B411">
        <v>1991</v>
      </c>
    </row>
    <row r="412" spans="1:2" x14ac:dyDescent="0.25">
      <c r="A412" s="13" t="str">
        <v>successful</v>
      </c>
      <c r="B412">
        <v>180</v>
      </c>
    </row>
    <row r="413" spans="1:2" x14ac:dyDescent="0.25">
      <c r="A413" s="13" t="str">
        <v>successful</v>
      </c>
      <c r="B413">
        <v>130</v>
      </c>
    </row>
    <row r="414" spans="1:2" x14ac:dyDescent="0.25">
      <c r="A414" s="13" t="str">
        <v>successful</v>
      </c>
      <c r="B414">
        <v>122</v>
      </c>
    </row>
    <row r="415" spans="1:2" x14ac:dyDescent="0.25">
      <c r="A415" s="13" t="str">
        <v>successful</v>
      </c>
      <c r="B415">
        <v>140</v>
      </c>
    </row>
    <row r="416" spans="1:2" x14ac:dyDescent="0.25">
      <c r="A416" s="13" t="str">
        <v>successful</v>
      </c>
      <c r="B416">
        <v>3388</v>
      </c>
    </row>
    <row r="417" spans="1:2" x14ac:dyDescent="0.25">
      <c r="A417" s="13" t="str">
        <v>successful</v>
      </c>
      <c r="B417">
        <v>280</v>
      </c>
    </row>
    <row r="418" spans="1:2" x14ac:dyDescent="0.25">
      <c r="A418" s="13" t="str">
        <v>successful</v>
      </c>
      <c r="B418">
        <v>366</v>
      </c>
    </row>
    <row r="419" spans="1:2" x14ac:dyDescent="0.25">
      <c r="A419" s="13" t="str">
        <v>successful</v>
      </c>
      <c r="B419">
        <v>270</v>
      </c>
    </row>
    <row r="420" spans="1:2" x14ac:dyDescent="0.25">
      <c r="A420" s="13" t="str">
        <v>successful</v>
      </c>
      <c r="B420">
        <v>137</v>
      </c>
    </row>
    <row r="421" spans="1:2" x14ac:dyDescent="0.25">
      <c r="A421" s="13" t="str">
        <v>successful</v>
      </c>
      <c r="B421">
        <v>3205</v>
      </c>
    </row>
    <row r="422" spans="1:2" x14ac:dyDescent="0.25">
      <c r="A422" s="13" t="str">
        <v>successful</v>
      </c>
      <c r="B422">
        <v>288</v>
      </c>
    </row>
    <row r="423" spans="1:2" x14ac:dyDescent="0.25">
      <c r="A423" s="13" t="str">
        <v>successful</v>
      </c>
      <c r="B423">
        <v>148</v>
      </c>
    </row>
    <row r="424" spans="1:2" x14ac:dyDescent="0.25">
      <c r="A424" s="13" t="str">
        <v>successful</v>
      </c>
      <c r="B424">
        <v>114</v>
      </c>
    </row>
    <row r="425" spans="1:2" x14ac:dyDescent="0.25">
      <c r="A425" s="13" t="str">
        <v>successful</v>
      </c>
      <c r="B425">
        <v>1518</v>
      </c>
    </row>
    <row r="426" spans="1:2" x14ac:dyDescent="0.25">
      <c r="A426" s="13" t="str">
        <v>successful</v>
      </c>
      <c r="B426">
        <v>166</v>
      </c>
    </row>
    <row r="427" spans="1:2" x14ac:dyDescent="0.25">
      <c r="A427" s="13" t="str">
        <v>successful</v>
      </c>
      <c r="B427">
        <v>100</v>
      </c>
    </row>
    <row r="428" spans="1:2" x14ac:dyDescent="0.25">
      <c r="A428" s="13" t="str">
        <v>successful</v>
      </c>
      <c r="B428">
        <v>235</v>
      </c>
    </row>
    <row r="429" spans="1:2" x14ac:dyDescent="0.25">
      <c r="A429" s="13" t="str">
        <v>successful</v>
      </c>
      <c r="B429">
        <v>148</v>
      </c>
    </row>
    <row r="430" spans="1:2" x14ac:dyDescent="0.25">
      <c r="A430" s="13" t="str">
        <v>successful</v>
      </c>
      <c r="B430">
        <v>198</v>
      </c>
    </row>
    <row r="431" spans="1:2" x14ac:dyDescent="0.25">
      <c r="A431" s="13" t="str">
        <v>successful</v>
      </c>
      <c r="B431">
        <v>150</v>
      </c>
    </row>
    <row r="432" spans="1:2" x14ac:dyDescent="0.25">
      <c r="A432" s="13" t="str">
        <v>successful</v>
      </c>
      <c r="B432">
        <v>216</v>
      </c>
    </row>
    <row r="433" spans="1:2" x14ac:dyDescent="0.25">
      <c r="A433" s="13" t="str">
        <v>successful</v>
      </c>
      <c r="B433">
        <v>5139</v>
      </c>
    </row>
    <row r="434" spans="1:2" x14ac:dyDescent="0.25">
      <c r="A434" s="13" t="str">
        <v>successful</v>
      </c>
      <c r="B434">
        <v>2353</v>
      </c>
    </row>
    <row r="435" spans="1:2" x14ac:dyDescent="0.25">
      <c r="A435" s="13" t="str">
        <v>successful</v>
      </c>
      <c r="B435">
        <v>78</v>
      </c>
    </row>
    <row r="436" spans="1:2" x14ac:dyDescent="0.25">
      <c r="A436" s="13" t="str">
        <v>successful</v>
      </c>
      <c r="B436">
        <v>174</v>
      </c>
    </row>
    <row r="437" spans="1:2" x14ac:dyDescent="0.25">
      <c r="A437" s="13" t="str">
        <v>successful</v>
      </c>
      <c r="B437">
        <v>164</v>
      </c>
    </row>
    <row r="438" spans="1:2" x14ac:dyDescent="0.25">
      <c r="A438" s="13" t="str">
        <v>successful</v>
      </c>
      <c r="B438">
        <v>161</v>
      </c>
    </row>
    <row r="439" spans="1:2" x14ac:dyDescent="0.25">
      <c r="A439" s="13" t="str">
        <v>successful</v>
      </c>
      <c r="B439">
        <v>138</v>
      </c>
    </row>
    <row r="440" spans="1:2" x14ac:dyDescent="0.25">
      <c r="A440" s="13" t="str">
        <v>successful</v>
      </c>
      <c r="B440">
        <v>3308</v>
      </c>
    </row>
    <row r="441" spans="1:2" x14ac:dyDescent="0.25">
      <c r="A441" s="13" t="str">
        <v>successful</v>
      </c>
      <c r="B441">
        <v>127</v>
      </c>
    </row>
    <row r="442" spans="1:2" x14ac:dyDescent="0.25">
      <c r="A442" s="13" t="str">
        <v>successful</v>
      </c>
      <c r="B442">
        <v>207</v>
      </c>
    </row>
    <row r="443" spans="1:2" x14ac:dyDescent="0.25">
      <c r="A443" s="13" t="str">
        <v>successful</v>
      </c>
      <c r="B443">
        <v>181</v>
      </c>
    </row>
    <row r="444" spans="1:2" x14ac:dyDescent="0.25">
      <c r="A444" s="13" t="str">
        <v>successful</v>
      </c>
      <c r="B444">
        <v>110</v>
      </c>
    </row>
    <row r="445" spans="1:2" x14ac:dyDescent="0.25">
      <c r="A445" s="13" t="str">
        <v>successful</v>
      </c>
      <c r="B445">
        <v>185</v>
      </c>
    </row>
    <row r="446" spans="1:2" x14ac:dyDescent="0.25">
      <c r="A446" s="13" t="str">
        <v>successful</v>
      </c>
      <c r="B446">
        <v>121</v>
      </c>
    </row>
    <row r="447" spans="1:2" x14ac:dyDescent="0.25">
      <c r="A447" s="13" t="str">
        <v>successful</v>
      </c>
      <c r="B447">
        <v>106</v>
      </c>
    </row>
    <row r="448" spans="1:2" x14ac:dyDescent="0.25">
      <c r="A448" s="13" t="str">
        <v>successful</v>
      </c>
      <c r="B448">
        <v>142</v>
      </c>
    </row>
    <row r="449" spans="1:2" x14ac:dyDescent="0.25">
      <c r="A449" s="13" t="str">
        <v>successful</v>
      </c>
      <c r="B449">
        <v>233</v>
      </c>
    </row>
    <row r="450" spans="1:2" x14ac:dyDescent="0.25">
      <c r="A450" s="13" t="str">
        <v>successful</v>
      </c>
      <c r="B450">
        <v>218</v>
      </c>
    </row>
    <row r="451" spans="1:2" x14ac:dyDescent="0.25">
      <c r="A451" s="13" t="str">
        <v>successful</v>
      </c>
      <c r="B451">
        <v>76</v>
      </c>
    </row>
    <row r="452" spans="1:2" x14ac:dyDescent="0.25">
      <c r="A452" s="13" t="str">
        <v>successful</v>
      </c>
      <c r="B452">
        <v>43</v>
      </c>
    </row>
    <row r="453" spans="1:2" x14ac:dyDescent="0.25">
      <c r="A453" s="13" t="str">
        <v>successful</v>
      </c>
      <c r="B453">
        <v>221</v>
      </c>
    </row>
    <row r="454" spans="1:2" x14ac:dyDescent="0.25">
      <c r="A454" s="13" t="str">
        <v>successful</v>
      </c>
      <c r="B454">
        <v>2805</v>
      </c>
    </row>
    <row r="455" spans="1:2" x14ac:dyDescent="0.25">
      <c r="A455" s="13" t="str">
        <v>successful</v>
      </c>
      <c r="B455">
        <v>68</v>
      </c>
    </row>
    <row r="456" spans="1:2" x14ac:dyDescent="0.25">
      <c r="A456" s="13" t="str">
        <v>successful</v>
      </c>
      <c r="B456">
        <v>183</v>
      </c>
    </row>
    <row r="457" spans="1:2" x14ac:dyDescent="0.25">
      <c r="A457" s="13" t="str">
        <v>successful</v>
      </c>
      <c r="B457">
        <v>133</v>
      </c>
    </row>
    <row r="458" spans="1:2" x14ac:dyDescent="0.25">
      <c r="A458" s="13" t="str">
        <v>successful</v>
      </c>
      <c r="B458">
        <v>2489</v>
      </c>
    </row>
    <row r="459" spans="1:2" x14ac:dyDescent="0.25">
      <c r="A459" s="13" t="str">
        <v>successful</v>
      </c>
      <c r="B459">
        <v>69</v>
      </c>
    </row>
    <row r="460" spans="1:2" x14ac:dyDescent="0.25">
      <c r="A460" s="13" t="str">
        <v>successful</v>
      </c>
      <c r="B460">
        <v>279</v>
      </c>
    </row>
    <row r="461" spans="1:2" x14ac:dyDescent="0.25">
      <c r="A461" s="13" t="str">
        <v>successful</v>
      </c>
      <c r="B461">
        <v>210</v>
      </c>
    </row>
    <row r="462" spans="1:2" x14ac:dyDescent="0.25">
      <c r="A462" s="13" t="str">
        <v>successful</v>
      </c>
      <c r="B462">
        <v>2100</v>
      </c>
    </row>
    <row r="463" spans="1:2" x14ac:dyDescent="0.25">
      <c r="A463" s="13" t="str">
        <v>successful</v>
      </c>
      <c r="B463">
        <v>252</v>
      </c>
    </row>
    <row r="464" spans="1:2" x14ac:dyDescent="0.25">
      <c r="A464" s="13" t="str">
        <v>successful</v>
      </c>
      <c r="B464">
        <v>1280</v>
      </c>
    </row>
    <row r="465" spans="1:2" x14ac:dyDescent="0.25">
      <c r="A465" s="13" t="str">
        <v>successful</v>
      </c>
      <c r="B465">
        <v>157</v>
      </c>
    </row>
    <row r="466" spans="1:2" x14ac:dyDescent="0.25">
      <c r="A466" s="13" t="str">
        <v>successful</v>
      </c>
      <c r="B466">
        <v>194</v>
      </c>
    </row>
    <row r="467" spans="1:2" x14ac:dyDescent="0.25">
      <c r="A467" s="13" t="str">
        <v>successful</v>
      </c>
      <c r="B467">
        <v>82</v>
      </c>
    </row>
    <row r="468" spans="1:2" x14ac:dyDescent="0.25">
      <c r="A468" s="13" t="str">
        <v>successful</v>
      </c>
      <c r="B468">
        <v>4233</v>
      </c>
    </row>
    <row r="469" spans="1:2" x14ac:dyDescent="0.25">
      <c r="A469" s="13" t="str">
        <v>successful</v>
      </c>
      <c r="B469">
        <v>1297</v>
      </c>
    </row>
    <row r="470" spans="1:2" x14ac:dyDescent="0.25">
      <c r="A470" s="13" t="str">
        <v>successful</v>
      </c>
      <c r="B470">
        <v>165</v>
      </c>
    </row>
    <row r="471" spans="1:2" x14ac:dyDescent="0.25">
      <c r="A471" s="13" t="str">
        <v>successful</v>
      </c>
      <c r="B471">
        <v>119</v>
      </c>
    </row>
    <row r="472" spans="1:2" x14ac:dyDescent="0.25">
      <c r="A472" s="13" t="str">
        <v>successful</v>
      </c>
      <c r="B472">
        <v>1797</v>
      </c>
    </row>
    <row r="473" spans="1:2" x14ac:dyDescent="0.25">
      <c r="A473" s="13" t="str">
        <v>successful</v>
      </c>
      <c r="B473">
        <v>261</v>
      </c>
    </row>
    <row r="474" spans="1:2" x14ac:dyDescent="0.25">
      <c r="A474" s="13" t="str">
        <v>successful</v>
      </c>
      <c r="B474">
        <v>157</v>
      </c>
    </row>
    <row r="475" spans="1:2" x14ac:dyDescent="0.25">
      <c r="A475" s="13" t="str">
        <v>successful</v>
      </c>
      <c r="B475">
        <v>3533</v>
      </c>
    </row>
    <row r="476" spans="1:2" x14ac:dyDescent="0.25">
      <c r="A476" s="13" t="str">
        <v>successful</v>
      </c>
      <c r="B476">
        <v>155</v>
      </c>
    </row>
    <row r="477" spans="1:2" x14ac:dyDescent="0.25">
      <c r="A477" s="13" t="str">
        <v>successful</v>
      </c>
      <c r="B477">
        <v>132</v>
      </c>
    </row>
    <row r="478" spans="1:2" x14ac:dyDescent="0.25">
      <c r="A478" s="13" t="str">
        <v>successful</v>
      </c>
      <c r="B478">
        <v>1354</v>
      </c>
    </row>
    <row r="479" spans="1:2" x14ac:dyDescent="0.25">
      <c r="A479" s="13" t="str">
        <v>successful</v>
      </c>
      <c r="B479">
        <v>48</v>
      </c>
    </row>
    <row r="480" spans="1:2" x14ac:dyDescent="0.25">
      <c r="A480" s="13" t="str">
        <v>successful</v>
      </c>
      <c r="B480">
        <v>110</v>
      </c>
    </row>
    <row r="481" spans="1:2" x14ac:dyDescent="0.25">
      <c r="A481" s="13" t="str">
        <v>successful</v>
      </c>
      <c r="B481">
        <v>172</v>
      </c>
    </row>
    <row r="482" spans="1:2" x14ac:dyDescent="0.25">
      <c r="A482" s="13" t="str">
        <v>successful</v>
      </c>
      <c r="B482">
        <v>307</v>
      </c>
    </row>
    <row r="483" spans="1:2" x14ac:dyDescent="0.25">
      <c r="A483" s="13" t="str">
        <v>successful</v>
      </c>
      <c r="B483">
        <v>160</v>
      </c>
    </row>
    <row r="484" spans="1:2" x14ac:dyDescent="0.25">
      <c r="A484" s="13" t="str">
        <v>successful</v>
      </c>
      <c r="B484">
        <v>1467</v>
      </c>
    </row>
    <row r="485" spans="1:2" x14ac:dyDescent="0.25">
      <c r="A485" s="13" t="str">
        <v>successful</v>
      </c>
      <c r="B485">
        <v>2662</v>
      </c>
    </row>
    <row r="486" spans="1:2" x14ac:dyDescent="0.25">
      <c r="A486" s="13" t="str">
        <v>successful</v>
      </c>
      <c r="B486">
        <v>452</v>
      </c>
    </row>
    <row r="487" spans="1:2" x14ac:dyDescent="0.25">
      <c r="A487" s="13" t="str">
        <v>successful</v>
      </c>
      <c r="B487">
        <v>158</v>
      </c>
    </row>
    <row r="488" spans="1:2" x14ac:dyDescent="0.25">
      <c r="A488" s="13" t="str">
        <v>successful</v>
      </c>
      <c r="B488">
        <v>225</v>
      </c>
    </row>
    <row r="489" spans="1:2" x14ac:dyDescent="0.25">
      <c r="A489" s="13" t="str">
        <v>successful</v>
      </c>
      <c r="B489">
        <v>65</v>
      </c>
    </row>
    <row r="490" spans="1:2" x14ac:dyDescent="0.25">
      <c r="A490" s="13" t="str">
        <v>successful</v>
      </c>
      <c r="B490">
        <v>163</v>
      </c>
    </row>
    <row r="491" spans="1:2" x14ac:dyDescent="0.25">
      <c r="A491" s="13" t="str">
        <v>successful</v>
      </c>
      <c r="B491">
        <v>85</v>
      </c>
    </row>
    <row r="492" spans="1:2" x14ac:dyDescent="0.25">
      <c r="A492" s="13" t="str">
        <v>successful</v>
      </c>
      <c r="B492">
        <v>217</v>
      </c>
    </row>
    <row r="493" spans="1:2" x14ac:dyDescent="0.25">
      <c r="A493" s="13" t="str">
        <v>successful</v>
      </c>
      <c r="B493">
        <v>150</v>
      </c>
    </row>
    <row r="494" spans="1:2" x14ac:dyDescent="0.25">
      <c r="A494" s="13" t="str">
        <v>successful</v>
      </c>
      <c r="B494">
        <v>3272</v>
      </c>
    </row>
    <row r="495" spans="1:2" x14ac:dyDescent="0.25">
      <c r="A495" s="13" t="str">
        <v>successful</v>
      </c>
      <c r="B495">
        <v>300</v>
      </c>
    </row>
    <row r="496" spans="1:2" x14ac:dyDescent="0.25">
      <c r="A496" s="13" t="str">
        <v>successful</v>
      </c>
      <c r="B496">
        <v>126</v>
      </c>
    </row>
    <row r="497" spans="1:2" x14ac:dyDescent="0.25">
      <c r="A497" s="13" t="str">
        <v>successful</v>
      </c>
      <c r="B497">
        <v>2320</v>
      </c>
    </row>
    <row r="498" spans="1:2" x14ac:dyDescent="0.25">
      <c r="A498" s="13" t="str">
        <v>successful</v>
      </c>
      <c r="B498">
        <v>81</v>
      </c>
    </row>
    <row r="499" spans="1:2" x14ac:dyDescent="0.25">
      <c r="A499" s="13" t="str">
        <v>successful</v>
      </c>
      <c r="B499">
        <v>1887</v>
      </c>
    </row>
    <row r="500" spans="1:2" x14ac:dyDescent="0.25">
      <c r="A500" s="13" t="str">
        <v>successful</v>
      </c>
      <c r="B500">
        <v>4358</v>
      </c>
    </row>
    <row r="501" spans="1:2" x14ac:dyDescent="0.25">
      <c r="A501" s="13" t="str">
        <v>successful</v>
      </c>
      <c r="B501">
        <v>53</v>
      </c>
    </row>
    <row r="502" spans="1:2" x14ac:dyDescent="0.25">
      <c r="A502" s="13" t="str">
        <v>successful</v>
      </c>
      <c r="B502">
        <v>2414</v>
      </c>
    </row>
    <row r="503" spans="1:2" x14ac:dyDescent="0.25">
      <c r="A503" s="13" t="str">
        <v>successful</v>
      </c>
      <c r="B503">
        <v>80</v>
      </c>
    </row>
    <row r="504" spans="1:2" x14ac:dyDescent="0.25">
      <c r="A504" s="13" t="str">
        <v>successful</v>
      </c>
      <c r="B504">
        <v>193</v>
      </c>
    </row>
    <row r="505" spans="1:2" x14ac:dyDescent="0.25">
      <c r="A505" s="13" t="str">
        <v>successful</v>
      </c>
      <c r="B505">
        <v>52</v>
      </c>
    </row>
    <row r="506" spans="1:2" x14ac:dyDescent="0.25">
      <c r="A506" s="13" t="str">
        <v>successful</v>
      </c>
      <c r="B506">
        <v>290</v>
      </c>
    </row>
    <row r="507" spans="1:2" x14ac:dyDescent="0.25">
      <c r="A507" s="13" t="str">
        <v>successful</v>
      </c>
      <c r="B507">
        <v>122</v>
      </c>
    </row>
    <row r="508" spans="1:2" x14ac:dyDescent="0.25">
      <c r="A508" s="13" t="str">
        <v>successful</v>
      </c>
      <c r="B508">
        <v>1470</v>
      </c>
    </row>
    <row r="509" spans="1:2" x14ac:dyDescent="0.25">
      <c r="A509" s="13" t="str">
        <v>successful</v>
      </c>
      <c r="B509">
        <v>165</v>
      </c>
    </row>
    <row r="510" spans="1:2" x14ac:dyDescent="0.25">
      <c r="A510" s="13" t="str">
        <v>successful</v>
      </c>
      <c r="B510">
        <v>182</v>
      </c>
    </row>
    <row r="511" spans="1:2" x14ac:dyDescent="0.25">
      <c r="A511" s="13" t="str">
        <v>successful</v>
      </c>
      <c r="B511">
        <v>199</v>
      </c>
    </row>
    <row r="512" spans="1:2" x14ac:dyDescent="0.25">
      <c r="A512" s="13" t="str">
        <v>successful</v>
      </c>
      <c r="B512">
        <v>56</v>
      </c>
    </row>
    <row r="513" spans="1:2" x14ac:dyDescent="0.25">
      <c r="A513" s="13" t="str">
        <v>successful</v>
      </c>
      <c r="B513">
        <v>1460</v>
      </c>
    </row>
    <row r="514" spans="1:2" x14ac:dyDescent="0.25">
      <c r="A514" s="13" t="str">
        <v>successful</v>
      </c>
      <c r="B514">
        <v>123</v>
      </c>
    </row>
    <row r="515" spans="1:2" x14ac:dyDescent="0.25">
      <c r="A515" s="13" t="str">
        <v>successful</v>
      </c>
      <c r="B515">
        <v>159</v>
      </c>
    </row>
    <row r="516" spans="1:2" x14ac:dyDescent="0.25">
      <c r="A516" s="13" t="str">
        <v>successful</v>
      </c>
      <c r="B516">
        <v>110</v>
      </c>
    </row>
    <row r="517" spans="1:2" x14ac:dyDescent="0.25">
      <c r="A517" s="13" t="str">
        <v>successful</v>
      </c>
      <c r="B517">
        <v>236</v>
      </c>
    </row>
    <row r="518" spans="1:2" x14ac:dyDescent="0.25">
      <c r="A518" s="13" t="str">
        <v>successful</v>
      </c>
      <c r="B518">
        <v>191</v>
      </c>
    </row>
    <row r="519" spans="1:2" x14ac:dyDescent="0.25">
      <c r="A519" s="13" t="str">
        <v>successful</v>
      </c>
      <c r="B519">
        <v>3934</v>
      </c>
    </row>
    <row r="520" spans="1:2" x14ac:dyDescent="0.25">
      <c r="A520" s="13" t="str">
        <v>successful</v>
      </c>
      <c r="B520">
        <v>80</v>
      </c>
    </row>
    <row r="521" spans="1:2" x14ac:dyDescent="0.25">
      <c r="A521" s="13" t="str">
        <v>successful</v>
      </c>
      <c r="B521">
        <v>462</v>
      </c>
    </row>
    <row r="522" spans="1:2" x14ac:dyDescent="0.25">
      <c r="A522" s="13" t="str">
        <v>successful</v>
      </c>
      <c r="B522">
        <v>179</v>
      </c>
    </row>
    <row r="523" spans="1:2" x14ac:dyDescent="0.25">
      <c r="A523" s="13" t="str">
        <v>successful</v>
      </c>
      <c r="B523">
        <v>1866</v>
      </c>
    </row>
    <row r="524" spans="1:2" x14ac:dyDescent="0.25">
      <c r="A524" s="13" t="str">
        <v>successful</v>
      </c>
      <c r="B524">
        <v>156</v>
      </c>
    </row>
    <row r="525" spans="1:2" x14ac:dyDescent="0.25">
      <c r="A525" s="13" t="str">
        <v>successful</v>
      </c>
      <c r="B525">
        <v>255</v>
      </c>
    </row>
    <row r="526" spans="1:2" x14ac:dyDescent="0.25">
      <c r="A526" s="13" t="str">
        <v>successful</v>
      </c>
      <c r="B526">
        <v>2261</v>
      </c>
    </row>
    <row r="527" spans="1:2" x14ac:dyDescent="0.25">
      <c r="A527" s="13" t="str">
        <v>successful</v>
      </c>
      <c r="B527">
        <v>40</v>
      </c>
    </row>
    <row r="528" spans="1:2" x14ac:dyDescent="0.25">
      <c r="A528" s="13" t="str">
        <v>successful</v>
      </c>
      <c r="B528">
        <v>2289</v>
      </c>
    </row>
    <row r="529" spans="1:2" x14ac:dyDescent="0.25">
      <c r="A529" s="13" t="str">
        <v>successful</v>
      </c>
      <c r="B529">
        <v>65</v>
      </c>
    </row>
    <row r="530" spans="1:2" x14ac:dyDescent="0.25">
      <c r="A530" s="13" t="str">
        <v>successful</v>
      </c>
      <c r="B530">
        <v>3777</v>
      </c>
    </row>
    <row r="531" spans="1:2" x14ac:dyDescent="0.25">
      <c r="A531" s="13" t="str">
        <v>successful</v>
      </c>
      <c r="B531">
        <v>184</v>
      </c>
    </row>
    <row r="532" spans="1:2" x14ac:dyDescent="0.25">
      <c r="A532" s="13" t="str">
        <v>successful</v>
      </c>
      <c r="B532">
        <v>85</v>
      </c>
    </row>
    <row r="533" spans="1:2" x14ac:dyDescent="0.25">
      <c r="A533" s="13" t="str">
        <v>successful</v>
      </c>
      <c r="B533">
        <v>144</v>
      </c>
    </row>
    <row r="534" spans="1:2" x14ac:dyDescent="0.25">
      <c r="A534" s="13" t="str">
        <v>successful</v>
      </c>
      <c r="B534">
        <v>1902</v>
      </c>
    </row>
    <row r="535" spans="1:2" x14ac:dyDescent="0.25">
      <c r="A535" s="13" t="str">
        <v>successful</v>
      </c>
      <c r="B535">
        <v>105</v>
      </c>
    </row>
    <row r="536" spans="1:2" x14ac:dyDescent="0.25">
      <c r="A536" s="13" t="str">
        <v>successful</v>
      </c>
      <c r="B536">
        <v>132</v>
      </c>
    </row>
    <row r="537" spans="1:2" x14ac:dyDescent="0.25">
      <c r="A537" s="13" t="str">
        <v>successful</v>
      </c>
      <c r="B537">
        <v>96</v>
      </c>
    </row>
    <row r="538" spans="1:2" x14ac:dyDescent="0.25">
      <c r="A538" s="13" t="str">
        <v>successful</v>
      </c>
      <c r="B538">
        <v>114</v>
      </c>
    </row>
    <row r="539" spans="1:2" x14ac:dyDescent="0.25">
      <c r="A539" s="13" t="str">
        <v>successful</v>
      </c>
      <c r="B539">
        <v>203</v>
      </c>
    </row>
    <row r="540" spans="1:2" x14ac:dyDescent="0.25">
      <c r="A540" s="13" t="str">
        <v>successful</v>
      </c>
      <c r="B540">
        <v>1559</v>
      </c>
    </row>
    <row r="541" spans="1:2" x14ac:dyDescent="0.25">
      <c r="A541" s="13" t="str">
        <v>successful</v>
      </c>
      <c r="B541">
        <v>1548</v>
      </c>
    </row>
    <row r="542" spans="1:2" x14ac:dyDescent="0.25">
      <c r="A542" s="13" t="str">
        <v>successful</v>
      </c>
      <c r="B542">
        <v>80</v>
      </c>
    </row>
    <row r="543" spans="1:2" x14ac:dyDescent="0.25">
      <c r="A543" s="13" t="str">
        <v>successful</v>
      </c>
      <c r="B543">
        <v>131</v>
      </c>
    </row>
    <row r="544" spans="1:2" x14ac:dyDescent="0.25">
      <c r="A544" s="13" t="str">
        <v>successful</v>
      </c>
      <c r="B544">
        <v>112</v>
      </c>
    </row>
    <row r="545" spans="1:2" x14ac:dyDescent="0.25">
      <c r="A545" s="13" t="str">
        <v>successful</v>
      </c>
      <c r="B545">
        <v>155</v>
      </c>
    </row>
    <row r="546" spans="1:2" x14ac:dyDescent="0.25">
      <c r="A546" s="13" t="str">
        <v>successful</v>
      </c>
      <c r="B546">
        <v>266</v>
      </c>
    </row>
    <row r="547" spans="1:2" x14ac:dyDescent="0.25">
      <c r="A547" s="13" t="str">
        <v>successful</v>
      </c>
      <c r="B547">
        <v>155</v>
      </c>
    </row>
    <row r="548" spans="1:2" x14ac:dyDescent="0.25">
      <c r="A548" s="13" t="str">
        <v>successful</v>
      </c>
      <c r="B548">
        <v>207</v>
      </c>
    </row>
    <row r="549" spans="1:2" x14ac:dyDescent="0.25">
      <c r="A549" s="13" t="str">
        <v>successful</v>
      </c>
      <c r="B549">
        <v>245</v>
      </c>
    </row>
    <row r="550" spans="1:2" x14ac:dyDescent="0.25">
      <c r="A550" s="13" t="str">
        <v>successful</v>
      </c>
      <c r="B550">
        <v>1573</v>
      </c>
    </row>
    <row r="551" spans="1:2" x14ac:dyDescent="0.25">
      <c r="A551" s="13" t="str">
        <v>successful</v>
      </c>
      <c r="B551">
        <v>114</v>
      </c>
    </row>
    <row r="552" spans="1:2" x14ac:dyDescent="0.25">
      <c r="A552" s="13" t="str">
        <v>successful</v>
      </c>
      <c r="B552">
        <v>93</v>
      </c>
    </row>
    <row r="553" spans="1:2" x14ac:dyDescent="0.25">
      <c r="A553" s="13" t="str">
        <v>successful</v>
      </c>
      <c r="B553">
        <v>1681</v>
      </c>
    </row>
    <row r="554" spans="1:2" x14ac:dyDescent="0.25">
      <c r="A554" s="13" t="str">
        <v>successful</v>
      </c>
      <c r="B554">
        <v>32</v>
      </c>
    </row>
    <row r="555" spans="1:2" x14ac:dyDescent="0.25">
      <c r="A555" s="13" t="str">
        <v>successful</v>
      </c>
      <c r="B555">
        <v>135</v>
      </c>
    </row>
    <row r="556" spans="1:2" x14ac:dyDescent="0.25">
      <c r="A556" s="13" t="str">
        <v>successful</v>
      </c>
      <c r="B556">
        <v>140</v>
      </c>
    </row>
    <row r="557" spans="1:2" x14ac:dyDescent="0.25">
      <c r="A557" s="13" t="str">
        <v>successful</v>
      </c>
      <c r="B557">
        <v>92</v>
      </c>
    </row>
    <row r="558" spans="1:2" x14ac:dyDescent="0.25">
      <c r="A558" s="13" t="str">
        <v>successful</v>
      </c>
      <c r="B558">
        <v>1015</v>
      </c>
    </row>
    <row r="559" spans="1:2" x14ac:dyDescent="0.25">
      <c r="A559" s="13" t="str">
        <v>successful</v>
      </c>
      <c r="B559">
        <v>323</v>
      </c>
    </row>
    <row r="560" spans="1:2" x14ac:dyDescent="0.25">
      <c r="A560" s="13" t="str">
        <v>successful</v>
      </c>
      <c r="B560">
        <v>2326</v>
      </c>
    </row>
    <row r="561" spans="1:2" x14ac:dyDescent="0.25">
      <c r="A561" s="13" t="str">
        <v>successful</v>
      </c>
      <c r="B561">
        <v>381</v>
      </c>
    </row>
    <row r="562" spans="1:2" x14ac:dyDescent="0.25">
      <c r="A562" s="13" t="str">
        <v>successful</v>
      </c>
      <c r="B562">
        <v>480</v>
      </c>
    </row>
    <row r="563" spans="1:2" x14ac:dyDescent="0.25">
      <c r="A563" s="13" t="str">
        <v>successful</v>
      </c>
      <c r="B563">
        <v>226</v>
      </c>
    </row>
    <row r="564" spans="1:2" x14ac:dyDescent="0.25">
      <c r="A564" s="13" t="str">
        <v>successful</v>
      </c>
      <c r="B564">
        <v>241</v>
      </c>
    </row>
    <row r="565" spans="1:2" x14ac:dyDescent="0.25">
      <c r="A565" s="13" t="str">
        <v>successful</v>
      </c>
      <c r="B565">
        <v>132</v>
      </c>
    </row>
    <row r="566" spans="1:2" x14ac:dyDescent="0.25">
      <c r="A566" s="13" t="str">
        <v>successful</v>
      </c>
      <c r="B566">
        <v>2043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Category</vt:lpstr>
      <vt:lpstr>Sub-category</vt:lpstr>
      <vt:lpstr>Date Created</vt:lpstr>
      <vt:lpstr>Goal Outcome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Yvens Joseph</cp:lastModifiedBy>
  <dcterms:created xsi:type="dcterms:W3CDTF">2021-09-29T18:52:28Z</dcterms:created>
  <dcterms:modified xsi:type="dcterms:W3CDTF">2023-10-06T01:59:54Z</dcterms:modified>
</cp:coreProperties>
</file>