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fsj/Dropbox/Mac/Desktop/"/>
    </mc:Choice>
  </mc:AlternateContent>
  <xr:revisionPtr revIDLastSave="0" documentId="13_ncr:1_{1F2F2063-E324-8E44-8603-E4E051E66CEB}" xr6:coauthVersionLast="47" xr6:coauthVersionMax="47" xr10:uidLastSave="{00000000-0000-0000-0000-000000000000}"/>
  <bookViews>
    <workbookView xWindow="0" yWindow="500" windowWidth="33600" windowHeight="18760" activeTab="1" xr2:uid="{00000000-000D-0000-FFFF-FFFF00000000}"/>
  </bookViews>
  <sheets>
    <sheet name="Table 1 (formatted) (2)" sheetId="6" r:id="rId1"/>
    <sheet name="Table 1 (formatted)" sheetId="1" r:id="rId2"/>
    <sheet name="Table 2 (formatted)" sheetId="4" r:id="rId3"/>
    <sheet name="Table 2 (formatted) (2)" sheetId="5" r:id="rId4"/>
    <sheet name="important graf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" i="1" l="1"/>
  <c r="C129" i="1" s="1"/>
  <c r="C124" i="1"/>
  <c r="B129" i="1"/>
  <c r="B128" i="1"/>
  <c r="B127" i="1"/>
  <c r="B126" i="1"/>
  <c r="B125" i="1"/>
  <c r="B124" i="1"/>
  <c r="C125" i="1" l="1"/>
  <c r="C126" i="1"/>
  <c r="C127" i="1"/>
  <c r="C128" i="1"/>
  <c r="C121" i="1"/>
  <c r="C120" i="1"/>
  <c r="C119" i="1"/>
  <c r="C118" i="1"/>
  <c r="C117" i="1"/>
  <c r="C116" i="1"/>
  <c r="B121" i="1"/>
  <c r="B120" i="1"/>
  <c r="B119" i="1"/>
  <c r="B118" i="1"/>
  <c r="B117" i="1"/>
  <c r="B116" i="1"/>
  <c r="B104" i="1"/>
  <c r="B103" i="1"/>
  <c r="B102" i="1"/>
  <c r="B101" i="1"/>
  <c r="B100" i="1"/>
  <c r="B99" i="1"/>
  <c r="B90" i="1"/>
  <c r="B89" i="1"/>
  <c r="B88" i="1"/>
  <c r="B87" i="1"/>
  <c r="B86" i="1"/>
  <c r="B85" i="1"/>
</calcChain>
</file>

<file path=xl/sharedStrings.xml><?xml version="1.0" encoding="utf-8"?>
<sst xmlns="http://schemas.openxmlformats.org/spreadsheetml/2006/main" count="999" uniqueCount="479">
  <si>
    <t>246 (5.1%)</t>
  </si>
  <si>
    <t>2 (0%)</t>
  </si>
  <si>
    <t>273 (5.7%)</t>
  </si>
  <si>
    <t>3052 (38.3%)</t>
  </si>
  <si>
    <t>2196 (27.6%)</t>
  </si>
  <si>
    <t>923 (11.6%)</t>
  </si>
  <si>
    <t>4679 (57.2%)</t>
  </si>
  <si>
    <t>1344 (16.4%)</t>
  </si>
  <si>
    <t>250 (3.1%)</t>
  </si>
  <si>
    <t>391 (4.8%)</t>
  </si>
  <si>
    <t>1037 (13.6%)</t>
  </si>
  <si>
    <t>1837 (24%)</t>
  </si>
  <si>
    <t>71 (1.4%)</t>
  </si>
  <si>
    <t>284 (5.7%)</t>
  </si>
  <si>
    <t>46 (0.9%)</t>
  </si>
  <si>
    <t>196 (2.6%)</t>
  </si>
  <si>
    <t>615 (8%)</t>
  </si>
  <si>
    <t>1180 (14.4%)</t>
  </si>
  <si>
    <t>2430 (29.7%)</t>
  </si>
  <si>
    <t>1672 (20.4%)</t>
  </si>
  <si>
    <t>1029 (21.2%)</t>
  </si>
  <si>
    <t>2010 (41.4%)</t>
  </si>
  <si>
    <t>7 (0.1%)</t>
  </si>
  <si>
    <t>1815 (37.3%)</t>
  </si>
  <si>
    <t>1611 (23.8%)</t>
  </si>
  <si>
    <t>1360 (20.1%)</t>
  </si>
  <si>
    <t>71 (1.1%)</t>
  </si>
  <si>
    <t>75 (1.1%)</t>
  </si>
  <si>
    <t>445 (6.6%)</t>
  </si>
  <si>
    <t>1107 (13.6%)</t>
  </si>
  <si>
    <t>2588 (31.7%)</t>
  </si>
  <si>
    <t>592 (7.2%)</t>
  </si>
  <si>
    <t>209 (2.6%)</t>
  </si>
  <si>
    <t>4  [2, 9]</t>
  </si>
  <si>
    <t>Table 1. Patient demographics and characteristics of SCAN patients and pediatric trauma patients in KID 2006, 2009, and 2012.</t>
  </si>
  <si>
    <t>p-value</t>
  </si>
  <si>
    <t>Sex</t>
  </si>
  <si>
    <t>Race</t>
  </si>
  <si>
    <t>ISS</t>
  </si>
  <si>
    <t>Payment</t>
  </si>
  <si>
    <t>Mortality</t>
  </si>
  <si>
    <t>168159 (66.7%)</t>
  </si>
  <si>
    <t>38338 (15.2%)</t>
  </si>
  <si>
    <t>20227 (8%)</t>
  </si>
  <si>
    <t>3227 (1.3%)</t>
  </si>
  <si>
    <t>21857 (8.7%)</t>
  </si>
  <si>
    <t>231 (0.1%)</t>
  </si>
  <si>
    <t>3239 (67.7%)</t>
  </si>
  <si>
    <t>1027 (21.5%)</t>
  </si>
  <si>
    <t>29607 (7.1%)</t>
  </si>
  <si>
    <t>53674 (12.8%)</t>
  </si>
  <si>
    <t>210628 (50.4%)</t>
  </si>
  <si>
    <t>67927 (16.3%)</t>
  </si>
  <si>
    <t>56111 (13.4%)</t>
  </si>
  <si>
    <t>5342 (65.2%)</t>
  </si>
  <si>
    <t>2028 (24.8%)</t>
  </si>
  <si>
    <t>353 (4.3%)</t>
  </si>
  <si>
    <t>358 (4.4%)</t>
  </si>
  <si>
    <t>108 (1.3%)</t>
  </si>
  <si>
    <t>120630 (29.6%)</t>
  </si>
  <si>
    <t>99897 (24.5%)</t>
  </si>
  <si>
    <t>95888 (23.5%)</t>
  </si>
  <si>
    <t>90811 (22.3%)</t>
  </si>
  <si>
    <t>1796 (22.5%)</t>
  </si>
  <si>
    <t>270294 (65.7%)</t>
  </si>
  <si>
    <t>141326 (34.3%)</t>
  </si>
  <si>
    <t>3506 (42.8%)</t>
  </si>
  <si>
    <t>156537 (37.6%)</t>
  </si>
  <si>
    <t>215196 (51.7%)</t>
  </si>
  <si>
    <t>22773 (5.5%)</t>
  </si>
  <si>
    <t>21887 (5.3%)</t>
  </si>
  <si>
    <t>6188 (75.7%)</t>
  </si>
  <si>
    <t>40060 (9.9%)</t>
  </si>
  <si>
    <t>93517 (23.2%)</t>
  </si>
  <si>
    <t>269222 (66.8%)</t>
  </si>
  <si>
    <t>4773 (62.4%)</t>
  </si>
  <si>
    <t>221441 (78.4%)</t>
  </si>
  <si>
    <t>9640 (3.4%)</t>
  </si>
  <si>
    <t>31640 (11.2%)</t>
  </si>
  <si>
    <t>12358 (4.4%)</t>
  </si>
  <si>
    <t>7285 (2.6%)</t>
  </si>
  <si>
    <t>4515 (90.5%)</t>
  </si>
  <si>
    <t>25603 (6.4%)</t>
  </si>
  <si>
    <t>81373 (20.2%)</t>
  </si>
  <si>
    <t>295824 (73.4%)</t>
  </si>
  <si>
    <t>6836 (89.4%)</t>
  </si>
  <si>
    <t>76757 (18.4%)</t>
  </si>
  <si>
    <t>89634 (21.4%)</t>
  </si>
  <si>
    <t>146239 (35%)</t>
  </si>
  <si>
    <t>105318 (25.2%)</t>
  </si>
  <si>
    <t>2908 (35.5%)</t>
  </si>
  <si>
    <t>140813 (51.5%)</t>
  </si>
  <si>
    <t>48026 (17.6%)</t>
  </si>
  <si>
    <t>844 (0.3%)</t>
  </si>
  <si>
    <t>83858 (30.7%)</t>
  </si>
  <si>
    <t>193399 (56.5%)</t>
  </si>
  <si>
    <t>52119 (15.2%)</t>
  </si>
  <si>
    <t>67798 (19.8%)</t>
  </si>
  <si>
    <t>7466 (2.2%)</t>
  </si>
  <si>
    <t>3563 (1%)</t>
  </si>
  <si>
    <t>17722 (5.2%)</t>
  </si>
  <si>
    <t>3207 (47.4%)</t>
  </si>
  <si>
    <t>18404 (4.4%)</t>
  </si>
  <si>
    <t>357542 (85.8%)</t>
  </si>
  <si>
    <t>40700 (9.8%)</t>
  </si>
  <si>
    <t>4463 (54.7%)</t>
  </si>
  <si>
    <t>1657 (0.4%)</t>
  </si>
  <si>
    <t>2  [1, 3]</t>
  </si>
  <si>
    <t>Pediatric trauma patients, n (%) N = 417946</t>
  </si>
  <si>
    <t>SCAN patients, n (%) N = 8189</t>
  </si>
  <si>
    <t>4382 (1.0%)</t>
  </si>
  <si>
    <t>Length of stay (days)</t>
  </si>
  <si>
    <t>Total cost of admission (thousands of dollars)</t>
  </si>
  <si>
    <t>10.7  [4.9, 26.9]</t>
  </si>
  <si>
    <t>7.0  [4.0, 12.9]</t>
  </si>
  <si>
    <t>Admission type</t>
  </si>
  <si>
    <t>Median household income quartile (ZIP Code)</t>
  </si>
  <si>
    <t>12  [5, 15]</t>
  </si>
  <si>
    <t>0  [0, 1]</t>
  </si>
  <si>
    <t>5  [4, 9]</t>
  </si>
  <si>
    <t>13  [6, 18]</t>
  </si>
  <si>
    <t>Age (years)</t>
  </si>
  <si>
    <t xml:space="preserve">   Male</t>
  </si>
  <si>
    <t xml:space="preserve">   Female</t>
  </si>
  <si>
    <t xml:space="preserve">   &lt;1</t>
  </si>
  <si>
    <t xml:space="preserve">   1-3</t>
  </si>
  <si>
    <t xml:space="preserve">   4-7</t>
  </si>
  <si>
    <t xml:space="preserve">   8-11</t>
  </si>
  <si>
    <t xml:space="preserve">   12-17</t>
  </si>
  <si>
    <t xml:space="preserve">   Median [Q1, Q3]</t>
  </si>
  <si>
    <t xml:space="preserve">   White</t>
  </si>
  <si>
    <t xml:space="preserve">   Black</t>
  </si>
  <si>
    <t xml:space="preserve">   Hispanic</t>
  </si>
  <si>
    <t xml:space="preserve">   Asian or Pacific Islander</t>
  </si>
  <si>
    <t xml:space="preserve">   Native American</t>
  </si>
  <si>
    <t xml:space="preserve">   Other</t>
  </si>
  <si>
    <t xml:space="preserve">   1</t>
  </si>
  <si>
    <t xml:space="preserve">   2</t>
  </si>
  <si>
    <t xml:space="preserve">   3</t>
  </si>
  <si>
    <t xml:space="preserve">   4</t>
  </si>
  <si>
    <t xml:space="preserve">   Northeast</t>
  </si>
  <si>
    <t xml:space="preserve">   Midwest</t>
  </si>
  <si>
    <t xml:space="preserve">   South</t>
  </si>
  <si>
    <t xml:space="preserve">   West</t>
  </si>
  <si>
    <t>Hospital location/teaching status</t>
  </si>
  <si>
    <t>Hospital region</t>
  </si>
  <si>
    <t xml:space="preserve">   Rural</t>
  </si>
  <si>
    <t xml:space="preserve">   Urban nonteaching</t>
  </si>
  <si>
    <t xml:space="preserve">   Urban teaching</t>
  </si>
  <si>
    <t>Hospital bedsize</t>
  </si>
  <si>
    <t xml:space="preserve">   Small</t>
  </si>
  <si>
    <t xml:space="preserve">   Medium</t>
  </si>
  <si>
    <t xml:space="preserve">   Large</t>
  </si>
  <si>
    <t>Hospital control</t>
  </si>
  <si>
    <t xml:space="preserve">   Government or private (collapsed)</t>
  </si>
  <si>
    <t xml:space="preserve">   Government, nonfederal (public)</t>
  </si>
  <si>
    <t xml:space="preserve">   Private, not-for-profit (voluntary)</t>
  </si>
  <si>
    <t xml:space="preserve">   Private, investor-owned (proprietary)</t>
  </si>
  <si>
    <t xml:space="preserve">   Private (collapsed category)</t>
  </si>
  <si>
    <t>Hospital type (NACH Designation)</t>
  </si>
  <si>
    <t xml:space="preserve">   Not Children's</t>
  </si>
  <si>
    <t xml:space="preserve">   Children's General</t>
  </si>
  <si>
    <t xml:space="preserve">   Children's unit of General</t>
  </si>
  <si>
    <t xml:space="preserve">   Children's Specialty</t>
  </si>
  <si>
    <t xml:space="preserve">   Mild/Moderate (1-15)</t>
  </si>
  <si>
    <t xml:space="preserve">   Serious (16-24)</t>
  </si>
  <si>
    <t xml:space="preserve">   Severe (&gt;25)</t>
  </si>
  <si>
    <t xml:space="preserve">   Mean (SD)</t>
  </si>
  <si>
    <t xml:space="preserve">   Overall Mortality</t>
  </si>
  <si>
    <t xml:space="preserve">   ED Mortality</t>
  </si>
  <si>
    <t xml:space="preserve">   Emergency</t>
  </si>
  <si>
    <t xml:space="preserve">   Urgent</t>
  </si>
  <si>
    <t xml:space="preserve">   Elective</t>
  </si>
  <si>
    <t xml:space="preserve">   Newborn</t>
  </si>
  <si>
    <t xml:space="preserve">   Trauma Center</t>
  </si>
  <si>
    <t xml:space="preserve">   Medicaid</t>
  </si>
  <si>
    <t xml:space="preserve">   Private</t>
  </si>
  <si>
    <t xml:space="preserve">   Self-pay</t>
  </si>
  <si>
    <t>3.838 (0.017)</t>
  </si>
  <si>
    <t>8.165 (0.191)</t>
  </si>
  <si>
    <t>14021.999 (61.402)</t>
  </si>
  <si>
    <t>24911.939 (569.029)</t>
  </si>
  <si>
    <t>1240 (66.5%)</t>
  </si>
  <si>
    <t>425 (22.8%)</t>
  </si>
  <si>
    <t>68 (3.7%)</t>
  </si>
  <si>
    <t>0 (0%)</t>
  </si>
  <si>
    <t>131 (7%)</t>
  </si>
  <si>
    <t>703 (75.4%)</t>
  </si>
  <si>
    <t>157 (16.8%)</t>
  </si>
  <si>
    <t>40 (4.3%)</t>
  </si>
  <si>
    <t>32 (3.4%)</t>
  </si>
  <si>
    <t>2 (0.2%)</t>
  </si>
  <si>
    <t>372 (60.8%)</t>
  </si>
  <si>
    <t>156 (25.4%)</t>
  </si>
  <si>
    <t>31 (5%)</t>
  </si>
  <si>
    <t>53 (8.7%)</t>
  </si>
  <si>
    <t>10 (45.3%)</t>
  </si>
  <si>
    <t>11 (48.4%)</t>
  </si>
  <si>
    <t>1 (6.3%)</t>
  </si>
  <si>
    <t>23 (50%)</t>
  </si>
  <si>
    <t>11 (23.8%)</t>
  </si>
  <si>
    <t>12 (26.2%)</t>
  </si>
  <si>
    <t>146 (69.4%)</t>
  </si>
  <si>
    <t>40 (18.9%)</t>
  </si>
  <si>
    <t>17 (8%)</t>
  </si>
  <si>
    <t>2 (0.9%)</t>
  </si>
  <si>
    <t>6 (2.9%)</t>
  </si>
  <si>
    <t>2157 (67.3%)</t>
  </si>
  <si>
    <t>776 (24.2%)</t>
  </si>
  <si>
    <t>106 (3.3%)</t>
  </si>
  <si>
    <t>125 (3.9%)</t>
  </si>
  <si>
    <t>44 (1.4%)</t>
  </si>
  <si>
    <t>934 (58%)</t>
  </si>
  <si>
    <t>471 (29.2%)</t>
  </si>
  <si>
    <t>87 (5.4%)</t>
  </si>
  <si>
    <t>98 (6.1%)</t>
  </si>
  <si>
    <t>22 (1.4%)</t>
  </si>
  <si>
    <t>852 (62.7%)</t>
  </si>
  <si>
    <t>355 (26.1%)</t>
  </si>
  <si>
    <t>79 (5.8%)</t>
  </si>
  <si>
    <t>59 (4.3%)</t>
  </si>
  <si>
    <t>14 (1.1%)</t>
  </si>
  <si>
    <t>47 (66.1%)</t>
  </si>
  <si>
    <t>10 (14.4%)</t>
  </si>
  <si>
    <t>6 (7.7%)</t>
  </si>
  <si>
    <t>7 (9.9%)</t>
  </si>
  <si>
    <t>1 (2%)</t>
  </si>
  <si>
    <t>40 (53.6%)</t>
  </si>
  <si>
    <t>29 (38.4%)</t>
  </si>
  <si>
    <t>3 (4.4%)</t>
  </si>
  <si>
    <t>1 (1.8%)</t>
  </si>
  <si>
    <t>1 (1.9%)</t>
  </si>
  <si>
    <t>327 (73.5%)</t>
  </si>
  <si>
    <t>76 (17.1%)</t>
  </si>
  <si>
    <t>25 (5.6%)</t>
  </si>
  <si>
    <t>11 (2.4%)</t>
  </si>
  <si>
    <t>6 (1.4%)</t>
  </si>
  <si>
    <t>965 (30.9%)</t>
  </si>
  <si>
    <t>974 (31.2%)</t>
  </si>
  <si>
    <t>787 (25.2%)</t>
  </si>
  <si>
    <t>397 (12.7%)</t>
  </si>
  <si>
    <t>827 (52.6%)</t>
  </si>
  <si>
    <t>346 (22%)</t>
  </si>
  <si>
    <t>275 (17.5%)</t>
  </si>
  <si>
    <t>123 (7.9%)</t>
  </si>
  <si>
    <t>580 (43.9%)</t>
  </si>
  <si>
    <t>316 (23.9%)</t>
  </si>
  <si>
    <t>281 (21.2%)</t>
  </si>
  <si>
    <t>144 (10.9%)</t>
  </si>
  <si>
    <t>22 (31.6%)</t>
  </si>
  <si>
    <t>13 (17.9%)</t>
  </si>
  <si>
    <t>20 (28.3%)</t>
  </si>
  <si>
    <t>16 (22.2%)</t>
  </si>
  <si>
    <t>36 (55.4%)</t>
  </si>
  <si>
    <t>12 (17.7%)</t>
  </si>
  <si>
    <t>15 (22.8%)</t>
  </si>
  <si>
    <t>3 (4.1%)</t>
  </si>
  <si>
    <t>153 (35.5%)</t>
  </si>
  <si>
    <t>119 (27.5%)</t>
  </si>
  <si>
    <t>101 (23.3%)</t>
  </si>
  <si>
    <t>59 (13.6%)</t>
  </si>
  <si>
    <t>1872 (58.4%)</t>
  </si>
  <si>
    <t>1335 (41.6%)</t>
  </si>
  <si>
    <t>938 (58.3%)</t>
  </si>
  <si>
    <t>672 (41.7%)</t>
  </si>
  <si>
    <t>782 (57.5%)</t>
  </si>
  <si>
    <t>578 (42.5%)</t>
  </si>
  <si>
    <t>40 (56.4%)</t>
  </si>
  <si>
    <t>31 (43.6%)</t>
  </si>
  <si>
    <t>45 (61.2%)</t>
  </si>
  <si>
    <t>28 (38.8%)</t>
  </si>
  <si>
    <t>226 (50.8%)</t>
  </si>
  <si>
    <t>219 (49.2%)</t>
  </si>
  <si>
    <t>2337 (73%)</t>
  </si>
  <si>
    <t>623 (19.5%)</t>
  </si>
  <si>
    <t>65 (2%)</t>
  </si>
  <si>
    <t>175 (5.5%)</t>
  </si>
  <si>
    <t>1294 (80.5%)</t>
  </si>
  <si>
    <t>192 (11.9%)</t>
  </si>
  <si>
    <t>62 (3.9%)</t>
  </si>
  <si>
    <t>60 (3.7%)</t>
  </si>
  <si>
    <t>1042 (76.6%)</t>
  </si>
  <si>
    <t>181 (13.3%)</t>
  </si>
  <si>
    <t>58 (4.2%)</t>
  </si>
  <si>
    <t>44 (61.8%)</t>
  </si>
  <si>
    <t>20 (28.1%)</t>
  </si>
  <si>
    <t>7 (10.1%)</t>
  </si>
  <si>
    <t>66 (88.3%)</t>
  </si>
  <si>
    <t>3 (3.8%)</t>
  </si>
  <si>
    <t>3 (4.2%)</t>
  </si>
  <si>
    <t>3 (3.7%)</t>
  </si>
  <si>
    <t>340 (76.4%)</t>
  </si>
  <si>
    <t>60 (13.5%)</t>
  </si>
  <si>
    <t>15 (3.5%)</t>
  </si>
  <si>
    <t>29 (6.6%)</t>
  </si>
  <si>
    <t>368 (12.1%)</t>
  </si>
  <si>
    <t>752 (24.7%)</t>
  </si>
  <si>
    <t>1921 (63.2%)</t>
  </si>
  <si>
    <t>236 (15.5%)</t>
  </si>
  <si>
    <t>374 (24.5%)</t>
  </si>
  <si>
    <t>915 (60%)</t>
  </si>
  <si>
    <t>188 (15%)</t>
  </si>
  <si>
    <t>334 (26.7%)</t>
  </si>
  <si>
    <t>730 (58.3%)</t>
  </si>
  <si>
    <t>8 (11%)</t>
  </si>
  <si>
    <t>43 (60.7%)</t>
  </si>
  <si>
    <t>3 (5.1%)</t>
  </si>
  <si>
    <t>12 (19.3%)</t>
  </si>
  <si>
    <t>48 (75.6%)</t>
  </si>
  <si>
    <t>63 (14.7%)</t>
  </si>
  <si>
    <t>117 (27.2%)</t>
  </si>
  <si>
    <t>250 (58.1%)</t>
  </si>
  <si>
    <t>1739 (90.4%)</t>
  </si>
  <si>
    <t>28 (1.4%)</t>
  </si>
  <si>
    <t>99 (5.2%)</t>
  </si>
  <si>
    <t>31 (1.6%)</t>
  </si>
  <si>
    <t>861 (91.2%)</t>
  </si>
  <si>
    <t>20 (2.1%)</t>
  </si>
  <si>
    <t>42 (4.4%)</t>
  </si>
  <si>
    <t>22 (2.3%)</t>
  </si>
  <si>
    <t>696 (87.9%)</t>
  </si>
  <si>
    <t>9 (1.2%)</t>
  </si>
  <si>
    <t>70 (8.9%)</t>
  </si>
  <si>
    <t>12 (1.6%)</t>
  </si>
  <si>
    <t>4 (0.5%)</t>
  </si>
  <si>
    <t>39 (87.9%)</t>
  </si>
  <si>
    <t>1 (3.3%)</t>
  </si>
  <si>
    <t>4 (8.8%)</t>
  </si>
  <si>
    <t>32 (89.2%)</t>
  </si>
  <si>
    <t>3 (7.1%)</t>
  </si>
  <si>
    <t>1 (3.7%)</t>
  </si>
  <si>
    <t>259 (94.8%)</t>
  </si>
  <si>
    <t>2 (0.7%)</t>
  </si>
  <si>
    <t>11 (3.9%)</t>
  </si>
  <si>
    <t>2 (0.6%)</t>
  </si>
  <si>
    <t>129 (4.2%)</t>
  </si>
  <si>
    <t>243 (8%)</t>
  </si>
  <si>
    <t>2668 (87.8%)</t>
  </si>
  <si>
    <t>14 (0.9%)</t>
  </si>
  <si>
    <t>108 (7.1%)</t>
  </si>
  <si>
    <t>1403 (92%)</t>
  </si>
  <si>
    <t>9 (0.7%)</t>
  </si>
  <si>
    <t>132 (10.6%)</t>
  </si>
  <si>
    <t>1110 (88.7%)</t>
  </si>
  <si>
    <t>5 (7.5%)</t>
  </si>
  <si>
    <t>66 (92.5%)</t>
  </si>
  <si>
    <t>4 (6.7%)</t>
  </si>
  <si>
    <t>4 (6%)</t>
  </si>
  <si>
    <t>56 (87.3%)</t>
  </si>
  <si>
    <t>3 (0.8%)</t>
  </si>
  <si>
    <t>32 (7.4%)</t>
  </si>
  <si>
    <t>395 (91.8%)</t>
  </si>
  <si>
    <t>506 (15.8%)</t>
  </si>
  <si>
    <t>1009 (31.5%)</t>
  </si>
  <si>
    <t>1089 (33.9%)</t>
  </si>
  <si>
    <t>603 (18.8%)</t>
  </si>
  <si>
    <t>324 (20.1%)</t>
  </si>
  <si>
    <t>397 (24.6%)</t>
  </si>
  <si>
    <t>746 (46.3%)</t>
  </si>
  <si>
    <t>145 (9%)</t>
  </si>
  <si>
    <t>206 (15.2%)</t>
  </si>
  <si>
    <t>120 (8.8%)</t>
  </si>
  <si>
    <t>512 (37.7%)</t>
  </si>
  <si>
    <t>521 (38.3%)</t>
  </si>
  <si>
    <t>11 (14.9%)</t>
  </si>
  <si>
    <t>8 (11.9%)</t>
  </si>
  <si>
    <t>45 (63.3%)</t>
  </si>
  <si>
    <t>2 (2.4%)</t>
  </si>
  <si>
    <t>11 (14.6%)</t>
  </si>
  <si>
    <t>25 (32.9%)</t>
  </si>
  <si>
    <t>37 (50%)</t>
  </si>
  <si>
    <t>81 (18.2%)</t>
  </si>
  <si>
    <t>105 (23.6%)</t>
  </si>
  <si>
    <t>139 (31.2%)</t>
  </si>
  <si>
    <t>120 (27%)</t>
  </si>
  <si>
    <t>423 (22.7%)</t>
  </si>
  <si>
    <t>703 (37.8%)</t>
  </si>
  <si>
    <t>2 (0.1%)</t>
  </si>
  <si>
    <t>734 (39.4%)</t>
  </si>
  <si>
    <t>155 (16.6%)</t>
  </si>
  <si>
    <t>404 (43.2%)</t>
  </si>
  <si>
    <t>374 (40%)</t>
  </si>
  <si>
    <t>188 (23.8%)</t>
  </si>
  <si>
    <t>379 (48.2%)</t>
  </si>
  <si>
    <t>219 (27.8%)</t>
  </si>
  <si>
    <t>13 (30.4%)</t>
  </si>
  <si>
    <t>18 (41.4%)</t>
  </si>
  <si>
    <t>12 (28.1%)</t>
  </si>
  <si>
    <t>4 (12.5%)</t>
  </si>
  <si>
    <t>15 (46.1%)</t>
  </si>
  <si>
    <t>13 (41.4%)</t>
  </si>
  <si>
    <t>53 (19.7%)</t>
  </si>
  <si>
    <t>136 (50.2%)</t>
  </si>
  <si>
    <t>80 (29.6%)</t>
  </si>
  <si>
    <t>409 (12.8%)</t>
  </si>
  <si>
    <t>1748 (54.6%)</t>
  </si>
  <si>
    <t>1043 (32.6%)</t>
  </si>
  <si>
    <t>208 (13%)</t>
  </si>
  <si>
    <t>973 (60.7%)</t>
  </si>
  <si>
    <t>421 (26.3%)</t>
  </si>
  <si>
    <t>164 (12.2%)</t>
  </si>
  <si>
    <t>762 (56.4%)</t>
  </si>
  <si>
    <t>425 (31.5%)</t>
  </si>
  <si>
    <t>10 (14%)</t>
  </si>
  <si>
    <t>33 (46.1%)</t>
  </si>
  <si>
    <t>29 (39.9%)</t>
  </si>
  <si>
    <t>15 (20.6%)</t>
  </si>
  <si>
    <t>34 (45%)</t>
  </si>
  <si>
    <t>26 (34.4%)</t>
  </si>
  <si>
    <t>78 (17.6%)</t>
  </si>
  <si>
    <t>206 (46.4%)</t>
  </si>
  <si>
    <t>159 (36%)</t>
  </si>
  <si>
    <t>208 (6.5%)</t>
  </si>
  <si>
    <t>126 (7.8%)</t>
  </si>
  <si>
    <t>88 (6.5%)</t>
  </si>
  <si>
    <t>7 (9.6%)</t>
  </si>
  <si>
    <t>5 (6.5%)</t>
  </si>
  <si>
    <t>44 (9.9%)</t>
  </si>
  <si>
    <t>57 (1.8%)</t>
  </si>
  <si>
    <t>48 (3.1%)</t>
  </si>
  <si>
    <t>25 (1.9%)</t>
  </si>
  <si>
    <t>12 (2.8%)</t>
  </si>
  <si>
    <t>6  [2, 12]</t>
  </si>
  <si>
    <t>4  [2, 10]</t>
  </si>
  <si>
    <t>4  [2, 11]</t>
  </si>
  <si>
    <t>6  [3, 11]</t>
  </si>
  <si>
    <t>4  [2, 8]</t>
  </si>
  <si>
    <t>0  [0, 2]</t>
  </si>
  <si>
    <t>10  [4, 17]</t>
  </si>
  <si>
    <t>12  [5, 17]</t>
  </si>
  <si>
    <t>13  [6, 17]</t>
  </si>
  <si>
    <t>Table 2. Patient demographics and characteristics of 2006, 2009, and 2012 KID child abuse patients.</t>
  </si>
  <si>
    <t>Hispanic, n (%) N = 1359</t>
  </si>
  <si>
    <t>Asian or Pacific Islander, n (%) N = 71</t>
  </si>
  <si>
    <t>Native American, n (%) N = 74</t>
  </si>
  <si>
    <t>Other Races, n (%) N = 444</t>
  </si>
  <si>
    <t>16  [6.1, 16.7]</t>
  </si>
  <si>
    <t>16  [9, 17.7]</t>
  </si>
  <si>
    <t>16  [8, 20.5]</t>
  </si>
  <si>
    <t>18.1 [5.9, 50.5]</t>
  </si>
  <si>
    <t>11.1 [5.3, 28.5]</t>
  </si>
  <si>
    <t>12.4  [5.4, 31.0]</t>
  </si>
  <si>
    <t>17.7  [6.8, 39.2]</t>
  </si>
  <si>
    <t>9.8  [4.7, 23.3]</t>
  </si>
  <si>
    <t>White, n (%)  N = 3206</t>
  </si>
  <si>
    <t>Black, n (%)      N = 1611</t>
  </si>
  <si>
    <t>10.7 [4.9, 28.7]</t>
  </si>
  <si>
    <t>8.168 (1.087)</t>
  </si>
  <si>
    <t>8.827 (0.481)</t>
  </si>
  <si>
    <t>8.514 (0.428)</t>
  </si>
  <si>
    <t>10.569 (2.263)</t>
  </si>
  <si>
    <t>9.877 (0.758)</t>
  </si>
  <si>
    <t>7.299 (0.254)</t>
  </si>
  <si>
    <t>32.5 (5.8)</t>
  </si>
  <si>
    <t>26.5 (1.5)</t>
  </si>
  <si>
    <t>27.8 (1.5)</t>
  </si>
  <si>
    <t>29.2 (7.2)</t>
  </si>
  <si>
    <t>31.2 (2.3)</t>
  </si>
  <si>
    <t>22.3 (0.8)</t>
  </si>
  <si>
    <t>&lt; 0.001</t>
  </si>
  <si>
    <t>&lt;0.001</t>
  </si>
  <si>
    <t>Native American</t>
  </si>
  <si>
    <t>Other Races</t>
  </si>
  <si>
    <t xml:space="preserve">Hispanic </t>
  </si>
  <si>
    <t>Asian or Pacific Islander</t>
  </si>
  <si>
    <t>Black</t>
  </si>
  <si>
    <t xml:space="preserve">White	</t>
  </si>
  <si>
    <t xml:space="preserve">Black </t>
  </si>
  <si>
    <t>Total Census 2010</t>
  </si>
  <si>
    <t>SCAN patients</t>
  </si>
  <si>
    <t>Pediatric trauma patients</t>
  </si>
  <si>
    <t xml:space="preserve"> N = 417946</t>
  </si>
  <si>
    <t xml:space="preserve"> N = 8189</t>
  </si>
  <si>
    <t xml:space="preserve">White </t>
  </si>
  <si>
    <t>Hispanic</t>
  </si>
  <si>
    <t>SCAN percentage in total populatoin</t>
  </si>
  <si>
    <t xml:space="preserve">SCAN </t>
  </si>
  <si>
    <t>KID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</si>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</sst>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%"/>
    <numFmt numFmtId="165" formatCode="0.00000000000000%"/>
    <numFmt numFmtId="166" formatCode="0.0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3" fillId="0" borderId="0" xfId="0" applyFont="1" applyAlignment="1">
      <alignment horizontal="left" wrapText="1"/>
    </xf>
    <xf numFmtId="9" fontId="3" fillId="0" borderId="0" xfId="0" applyNumberFormat="1" applyFont="1" applyAlignment="1">
      <alignment horizontal="center" wrapText="1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in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(formatted)'!$A$6</c:f>
              <c:strCache>
                <c:ptCount val="1"/>
                <c:pt idx="0">
                  <c:v>  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(formatted)'!$B$5:$C$5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(formatted)'!$B$6:$C$6</c:f>
              <c:numCache>
                <c:formatCode>0.00%</c:formatCode>
                <c:ptCount val="2"/>
                <c:pt idx="0">
                  <c:v>0.57199999999999995</c:v>
                </c:pt>
                <c:pt idx="1">
                  <c:v>0.65700000000000003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3E43-9F7C-5882BDF6A851}"/>
            </c:ext>
          </c:extLst>
        </c:ser>
        <c:ser>
          <c:idx val="1"/>
          <c:order val="1"/>
          <c:tx>
            <c:strRef>
              <c:f>'Table 1 (formatted)'!$A$7</c:f>
              <c:strCache>
                <c:ptCount val="1"/>
                <c:pt idx="0">
                  <c:v>  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(formatted)'!$B$5:$C$5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(formatted)'!$B$7:$C$7</c:f>
              <c:numCache>
                <c:formatCode>0.00%</c:formatCode>
                <c:ptCount val="2"/>
                <c:pt idx="0">
                  <c:v>0.42799999999999999</c:v>
                </c:pt>
                <c:pt idx="1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7-3E43-9F7C-5882BDF6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433856"/>
        <c:axId val="759700720"/>
      </c:barChart>
      <c:catAx>
        <c:axId val="75943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00720"/>
        <c:crosses val="autoZero"/>
        <c:auto val="1"/>
        <c:lblAlgn val="ctr"/>
        <c:lblOffset val="100"/>
        <c:noMultiLvlLbl val="0"/>
      </c:catAx>
      <c:valAx>
        <c:axId val="7597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ED/Total mortality in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(formatted)'!$A$60</c:f>
              <c:strCache>
                <c:ptCount val="1"/>
                <c:pt idx="0">
                  <c:v>   Overall Mortality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(formatted)'!$B$59:$C$59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(formatted)'!$B$60:$C$60</c:f>
              <c:numCache>
                <c:formatCode>0.00%</c:formatCode>
                <c:ptCount val="2"/>
                <c:pt idx="0">
                  <c:v>7.1999999999999995E-2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254B-8CC1-D426E80F11A9}"/>
            </c:ext>
          </c:extLst>
        </c:ser>
        <c:ser>
          <c:idx val="1"/>
          <c:order val="1"/>
          <c:tx>
            <c:strRef>
              <c:f>'Table 1 (formatted)'!$A$61</c:f>
              <c:strCache>
                <c:ptCount val="1"/>
                <c:pt idx="0">
                  <c:v>   ED Mortality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(formatted)'!$B$59:$C$59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(formatted)'!$B$61:$C$61</c:f>
              <c:numCache>
                <c:formatCode>0.00%</c:formatCode>
                <c:ptCount val="2"/>
                <c:pt idx="0">
                  <c:v>2.5999999999999999E-2</c:v>
                </c:pt>
                <c:pt idx="1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D-254B-8CC1-D426E80F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850368"/>
        <c:axId val="411950240"/>
      </c:barChart>
      <c:catAx>
        <c:axId val="41185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0240"/>
        <c:crosses val="autoZero"/>
        <c:auto val="1"/>
        <c:lblAlgn val="ctr"/>
        <c:lblOffset val="100"/>
        <c:noMultiLvlLbl val="0"/>
      </c:catAx>
      <c:valAx>
        <c:axId val="4119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 code distribution</a:t>
            </a:r>
            <a:r>
              <a:rPr lang="en-US" baseline="0"/>
              <a:t> in SCAN vd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1 (formatted)'!$A$23</c:f>
              <c:strCache>
                <c:ptCount val="1"/>
                <c:pt idx="0">
                  <c:v> 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(formatted)'!$B$22:$C$22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(formatted)'!$B$23:$C$23</c:f>
              <c:numCache>
                <c:formatCode>0.00%</c:formatCode>
                <c:ptCount val="2"/>
                <c:pt idx="0">
                  <c:v>0.38300000000000001</c:v>
                </c:pt>
                <c:pt idx="1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7-4D44-8575-CA216F933483}"/>
            </c:ext>
          </c:extLst>
        </c:ser>
        <c:ser>
          <c:idx val="1"/>
          <c:order val="1"/>
          <c:tx>
            <c:strRef>
              <c:f>'Table 1 (formatted)'!$A$24</c:f>
              <c:strCache>
                <c:ptCount val="1"/>
                <c:pt idx="0">
                  <c:v> 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(formatted)'!$B$22:$C$22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(formatted)'!$B$24:$C$24</c:f>
              <c:numCache>
                <c:formatCode>0.00%</c:formatCode>
                <c:ptCount val="2"/>
                <c:pt idx="0">
                  <c:v>0.27600000000000002</c:v>
                </c:pt>
                <c:pt idx="1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7-4D44-8575-CA216F933483}"/>
            </c:ext>
          </c:extLst>
        </c:ser>
        <c:ser>
          <c:idx val="2"/>
          <c:order val="2"/>
          <c:tx>
            <c:strRef>
              <c:f>'Table 1 (formatted)'!$A$25</c:f>
              <c:strCache>
                <c:ptCount val="1"/>
                <c:pt idx="0">
                  <c:v>  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(formatted)'!$B$22:$C$22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(formatted)'!$B$25:$C$25</c:f>
              <c:numCache>
                <c:formatCode>0.00%</c:formatCode>
                <c:ptCount val="2"/>
                <c:pt idx="0">
                  <c:v>0.22500000000000001</c:v>
                </c:pt>
                <c:pt idx="1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7-4D44-8575-CA216F933483}"/>
            </c:ext>
          </c:extLst>
        </c:ser>
        <c:ser>
          <c:idx val="3"/>
          <c:order val="3"/>
          <c:tx>
            <c:strRef>
              <c:f>'Table 1 (formatted)'!$A$26</c:f>
              <c:strCache>
                <c:ptCount val="1"/>
                <c:pt idx="0">
                  <c:v>  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(formatted)'!$B$22:$C$22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(formatted)'!$B$26:$C$26</c:f>
              <c:numCache>
                <c:formatCode>0.00%</c:formatCode>
                <c:ptCount val="2"/>
                <c:pt idx="0">
                  <c:v>0.11600000000000001</c:v>
                </c:pt>
                <c:pt idx="1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7-4D44-8575-CA216F93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18864"/>
        <c:axId val="685817312"/>
      </c:barChart>
      <c:catAx>
        <c:axId val="39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17312"/>
        <c:crosses val="autoZero"/>
        <c:auto val="1"/>
        <c:lblAlgn val="ctr"/>
        <c:lblOffset val="100"/>
        <c:noMultiLvlLbl val="0"/>
      </c:catAx>
      <c:valAx>
        <c:axId val="6858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region in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1 (formatted)'!$A$28</c:f>
              <c:strCache>
                <c:ptCount val="1"/>
                <c:pt idx="0">
                  <c:v>   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(formatted)'!$B$27:$C$27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(formatted)'!$B$28:$C$28</c:f>
              <c:numCache>
                <c:formatCode>0.00%</c:formatCode>
                <c:ptCount val="2"/>
                <c:pt idx="0">
                  <c:v>0.14399999999999999</c:v>
                </c:pt>
                <c:pt idx="1">
                  <c:v>0.184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9-3245-AA0B-6F3B7331812B}"/>
            </c:ext>
          </c:extLst>
        </c:ser>
        <c:ser>
          <c:idx val="1"/>
          <c:order val="1"/>
          <c:tx>
            <c:strRef>
              <c:f>'Table 1 (formatted)'!$A$29</c:f>
              <c:strCache>
                <c:ptCount val="1"/>
                <c:pt idx="0">
                  <c:v>   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(formatted)'!$B$27:$C$27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(formatted)'!$B$29:$C$29</c:f>
              <c:numCache>
                <c:formatCode>0.00%</c:formatCode>
                <c:ptCount val="2"/>
                <c:pt idx="0">
                  <c:v>0.29699999999999999</c:v>
                </c:pt>
                <c:pt idx="1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9-3245-AA0B-6F3B7331812B}"/>
            </c:ext>
          </c:extLst>
        </c:ser>
        <c:ser>
          <c:idx val="2"/>
          <c:order val="2"/>
          <c:tx>
            <c:strRef>
              <c:f>'Table 1 (formatted)'!$A$30</c:f>
              <c:strCache>
                <c:ptCount val="1"/>
                <c:pt idx="0">
                  <c:v>   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(formatted)'!$B$27:$C$27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(formatted)'!$B$30:$C$30</c:f>
              <c:numCache>
                <c:formatCode>0%</c:formatCode>
                <c:ptCount val="2"/>
                <c:pt idx="0" formatCode="0.00%">
                  <c:v>0.35499999999999998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9-3245-AA0B-6F3B7331812B}"/>
            </c:ext>
          </c:extLst>
        </c:ser>
        <c:ser>
          <c:idx val="3"/>
          <c:order val="3"/>
          <c:tx>
            <c:strRef>
              <c:f>'Table 1 (formatted)'!$A$31</c:f>
              <c:strCache>
                <c:ptCount val="1"/>
                <c:pt idx="0">
                  <c:v>   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(formatted)'!$B$27:$C$27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(formatted)'!$B$31:$C$31</c:f>
              <c:numCache>
                <c:formatCode>0.00%</c:formatCode>
                <c:ptCount val="2"/>
                <c:pt idx="0">
                  <c:v>0.20399999999999999</c:v>
                </c:pt>
                <c:pt idx="1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9-3245-AA0B-6F3B7331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686208"/>
        <c:axId val="495975648"/>
      </c:barChart>
      <c:catAx>
        <c:axId val="4956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648"/>
        <c:crosses val="autoZero"/>
        <c:auto val="1"/>
        <c:lblAlgn val="ctr"/>
        <c:lblOffset val="100"/>
        <c:noMultiLvlLbl val="0"/>
      </c:catAx>
      <c:valAx>
        <c:axId val="4959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bedsize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1 (formatted)'!$A$37</c:f>
              <c:strCache>
                <c:ptCount val="1"/>
                <c:pt idx="0">
                  <c:v>   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(formatted)'!$B$36:$C$36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(formatted)'!$B$37:$C$37</c:f>
              <c:numCache>
                <c:formatCode>0.00%</c:formatCode>
                <c:ptCount val="2"/>
                <c:pt idx="0">
                  <c:v>0.13600000000000001</c:v>
                </c:pt>
                <c:pt idx="1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A-F243-A577-885144C5DFCC}"/>
            </c:ext>
          </c:extLst>
        </c:ser>
        <c:ser>
          <c:idx val="1"/>
          <c:order val="1"/>
          <c:tx>
            <c:strRef>
              <c:f>'Table 1 (formatted)'!$A$38</c:f>
              <c:strCache>
                <c:ptCount val="1"/>
                <c:pt idx="0">
                  <c:v>   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(formatted)'!$B$36:$C$36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(formatted)'!$B$38:$C$38</c:f>
              <c:numCache>
                <c:formatCode>0.00%</c:formatCode>
                <c:ptCount val="2"/>
                <c:pt idx="0" formatCode="0%">
                  <c:v>0.24</c:v>
                </c:pt>
                <c:pt idx="1">
                  <c:v>0.23200000000000001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A-F243-A577-885144C5DFCC}"/>
            </c:ext>
          </c:extLst>
        </c:ser>
        <c:ser>
          <c:idx val="2"/>
          <c:order val="2"/>
          <c:tx>
            <c:strRef>
              <c:f>'Table 1 (formatted)'!$A$39</c:f>
              <c:strCache>
                <c:ptCount val="1"/>
                <c:pt idx="0">
                  <c:v>   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(formatted)'!$B$36:$C$36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(formatted)'!$B$39:$C$39</c:f>
              <c:numCache>
                <c:formatCode>0.00%</c:formatCode>
                <c:ptCount val="2"/>
                <c:pt idx="0">
                  <c:v>0.624</c:v>
                </c:pt>
                <c:pt idx="1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A-F243-A577-885144C5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712736"/>
        <c:axId val="470749696"/>
      </c:barChart>
      <c:catAx>
        <c:axId val="7097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696"/>
        <c:crosses val="autoZero"/>
        <c:auto val="1"/>
        <c:lblAlgn val="ctr"/>
        <c:lblOffset val="100"/>
        <c:noMultiLvlLbl val="0"/>
      </c:catAx>
      <c:valAx>
        <c:axId val="470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Type SCAN vs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(formatted)'!$A$47</c:f>
              <c:strCache>
                <c:ptCount val="1"/>
                <c:pt idx="0">
                  <c:v>   Not Children's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(formatted)'!$B$47:$C$47</c:f>
              <c:numCache>
                <c:formatCode>0.00%</c:formatCode>
                <c:ptCount val="2"/>
                <c:pt idx="0">
                  <c:v>0.21199999999999999</c:v>
                </c:pt>
                <c:pt idx="1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1B4C-9586-687FB9AC7630}"/>
            </c:ext>
          </c:extLst>
        </c:ser>
        <c:ser>
          <c:idx val="1"/>
          <c:order val="1"/>
          <c:tx>
            <c:strRef>
              <c:f>'Table 1 (formatted)'!$A$48</c:f>
              <c:strCache>
                <c:ptCount val="1"/>
                <c:pt idx="0">
                  <c:v>   Children's General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(formatted)'!$B$48:$C$48</c:f>
              <c:numCache>
                <c:formatCode>0.00%</c:formatCode>
                <c:ptCount val="2"/>
                <c:pt idx="0">
                  <c:v>0.41399999999999998</c:v>
                </c:pt>
                <c:pt idx="1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0-1B4C-9586-687FB9AC7630}"/>
            </c:ext>
          </c:extLst>
        </c:ser>
        <c:ser>
          <c:idx val="2"/>
          <c:order val="2"/>
          <c:tx>
            <c:strRef>
              <c:f>'Table 1 (formatted)'!$A$49</c:f>
              <c:strCache>
                <c:ptCount val="1"/>
                <c:pt idx="0">
                  <c:v>   Children's unit of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(formatted)'!$B$49:$C$49</c:f>
              <c:numCache>
                <c:formatCode>0.00%</c:formatCode>
                <c:ptCount val="2"/>
                <c:pt idx="0">
                  <c:v>0.373</c:v>
                </c:pt>
                <c:pt idx="1">
                  <c:v>0.307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0-1B4C-9586-687FB9AC7630}"/>
            </c:ext>
          </c:extLst>
        </c:ser>
        <c:ser>
          <c:idx val="3"/>
          <c:order val="3"/>
          <c:tx>
            <c:strRef>
              <c:f>'Table 1 (formatted)'!$A$50</c:f>
              <c:strCache>
                <c:ptCount val="1"/>
                <c:pt idx="0">
                  <c:v>   Children's Specialty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(formatted)'!$B$50:$C$50</c:f>
              <c:numCache>
                <c:formatCode>0.00%</c:formatCode>
                <c:ptCount val="2"/>
                <c:pt idx="0">
                  <c:v>1E-3</c:v>
                </c:pt>
                <c:pt idx="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0-1B4C-9586-687FB9AC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00384"/>
        <c:axId val="397302032"/>
      </c:barChart>
      <c:catAx>
        <c:axId val="39730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2032"/>
        <c:crosses val="autoZero"/>
        <c:auto val="1"/>
        <c:lblAlgn val="ctr"/>
        <c:lblOffset val="100"/>
        <c:noMultiLvlLbl val="0"/>
      </c:catAx>
      <c:valAx>
        <c:axId val="3973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Admission type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(formatted)'!$A$66</c:f>
              <c:strCache>
                <c:ptCount val="1"/>
                <c:pt idx="0">
                  <c:v>   Emergency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(formatted)'!$B$65:$C$65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(formatted)'!$B$66:$C$66</c:f>
              <c:numCache>
                <c:formatCode>0.00%</c:formatCode>
                <c:ptCount val="2"/>
                <c:pt idx="0">
                  <c:v>0.67700000000000005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2-F04B-80CD-F8E5DB249CE7}"/>
            </c:ext>
          </c:extLst>
        </c:ser>
        <c:ser>
          <c:idx val="1"/>
          <c:order val="1"/>
          <c:tx>
            <c:strRef>
              <c:f>'Table 1 (formatted)'!$A$67</c:f>
              <c:strCache>
                <c:ptCount val="1"/>
                <c:pt idx="0">
                  <c:v>   Urgent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(formatted)'!$B$65:$C$65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(formatted)'!$B$67:$C$67</c:f>
              <c:numCache>
                <c:formatCode>0.00%</c:formatCode>
                <c:ptCount val="2"/>
                <c:pt idx="0">
                  <c:v>0.215</c:v>
                </c:pt>
                <c:pt idx="1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2-F04B-80CD-F8E5DB249CE7}"/>
            </c:ext>
          </c:extLst>
        </c:ser>
        <c:ser>
          <c:idx val="2"/>
          <c:order val="2"/>
          <c:tx>
            <c:strRef>
              <c:f>'Table 1 (formatted)'!$A$68</c:f>
              <c:strCache>
                <c:ptCount val="1"/>
                <c:pt idx="0">
                  <c:v>   Elective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(formatted)'!$B$65:$C$65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(formatted)'!$B$68:$C$68</c:f>
              <c:numCache>
                <c:formatCode>0%</c:formatCode>
                <c:ptCount val="2"/>
                <c:pt idx="0" formatCode="0.00%">
                  <c:v>5.0999999999999997E-2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2-F04B-80CD-F8E5DB249CE7}"/>
            </c:ext>
          </c:extLst>
        </c:ser>
        <c:ser>
          <c:idx val="3"/>
          <c:order val="3"/>
          <c:tx>
            <c:strRef>
              <c:f>'Table 1 (formatted)'!$A$69</c:f>
              <c:strCache>
                <c:ptCount val="1"/>
                <c:pt idx="0">
                  <c:v>   Newborn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(formatted)'!$B$65:$C$65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(formatted)'!$B$69:$C$69</c:f>
              <c:numCache>
                <c:formatCode>0.00%</c:formatCode>
                <c:ptCount val="2"/>
                <c:pt idx="0" formatCode="0%">
                  <c:v>0</c:v>
                </c:pt>
                <c:pt idx="1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2-F04B-80CD-F8E5DB249CE7}"/>
            </c:ext>
          </c:extLst>
        </c:ser>
        <c:ser>
          <c:idx val="4"/>
          <c:order val="4"/>
          <c:tx>
            <c:strRef>
              <c:f>'Table 1 (formatted)'!$A$70</c:f>
              <c:strCache>
                <c:ptCount val="1"/>
                <c:pt idx="0">
                  <c:v>   Trauma Center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(formatted)'!$B$65:$C$65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(formatted)'!$B$70:$C$70</c:f>
              <c:numCache>
                <c:formatCode>0.00%</c:formatCode>
                <c:ptCount val="2"/>
                <c:pt idx="0">
                  <c:v>5.7000000000000002E-2</c:v>
                </c:pt>
                <c:pt idx="1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2-F04B-80CD-F8E5DB249CE7}"/>
            </c:ext>
          </c:extLst>
        </c:ser>
        <c:ser>
          <c:idx val="5"/>
          <c:order val="5"/>
          <c:tx>
            <c:strRef>
              <c:f>'Table 1 (formatted)'!$A$71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(formatted)'!$B$65:$C$65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(formatted)'!$B$71:$C$71</c:f>
              <c:numCache>
                <c:formatCode>0.00%</c:formatCode>
                <c:ptCount val="2"/>
                <c:pt idx="0" formatCode="0%">
                  <c:v>0</c:v>
                </c:pt>
                <c:pt idx="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2-F04B-80CD-F8E5DB24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033280"/>
        <c:axId val="395384688"/>
      </c:barChart>
      <c:catAx>
        <c:axId val="3960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4688"/>
        <c:crosses val="autoZero"/>
        <c:auto val="1"/>
        <c:lblAlgn val="ctr"/>
        <c:lblOffset val="100"/>
        <c:noMultiLvlLbl val="0"/>
      </c:catAx>
      <c:valAx>
        <c:axId val="3953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1 (formatted)'!$A$73</c:f>
              <c:strCache>
                <c:ptCount val="1"/>
                <c:pt idx="0">
                  <c:v>   Medicaid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(formatted)'!$B$73:$C$73</c:f>
              <c:numCache>
                <c:formatCode>0.00%</c:formatCode>
                <c:ptCount val="2"/>
                <c:pt idx="0">
                  <c:v>0.75700000000000001</c:v>
                </c:pt>
                <c:pt idx="1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A843-A457-1F339D16F6FC}"/>
            </c:ext>
          </c:extLst>
        </c:ser>
        <c:ser>
          <c:idx val="1"/>
          <c:order val="1"/>
          <c:tx>
            <c:strRef>
              <c:f>'Table 1 (formatted)'!$A$74</c:f>
              <c:strCache>
                <c:ptCount val="1"/>
                <c:pt idx="0">
                  <c:v>   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(formatted)'!$B$74:$C$74</c:f>
              <c:numCache>
                <c:formatCode>0.00%</c:formatCode>
                <c:ptCount val="2"/>
                <c:pt idx="0">
                  <c:v>0.16400000000000001</c:v>
                </c:pt>
                <c:pt idx="1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A843-A457-1F339D16F6FC}"/>
            </c:ext>
          </c:extLst>
        </c:ser>
        <c:ser>
          <c:idx val="2"/>
          <c:order val="2"/>
          <c:tx>
            <c:strRef>
              <c:f>'Table 1 (formatted)'!$A$75</c:f>
              <c:strCache>
                <c:ptCount val="1"/>
                <c:pt idx="0">
                  <c:v>   Self-pay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(formatted)'!$B$75:$C$75</c:f>
              <c:numCache>
                <c:formatCode>0.00%</c:formatCode>
                <c:ptCount val="2"/>
                <c:pt idx="0">
                  <c:v>3.1E-2</c:v>
                </c:pt>
                <c:pt idx="1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1-A843-A457-1F339D16F6FC}"/>
            </c:ext>
          </c:extLst>
        </c:ser>
        <c:ser>
          <c:idx val="3"/>
          <c:order val="3"/>
          <c:tx>
            <c:strRef>
              <c:f>'Table 1 (formatted)'!$A$76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(formatted)'!$B$76:$C$76</c:f>
              <c:numCache>
                <c:formatCode>0.00%</c:formatCode>
                <c:ptCount val="2"/>
                <c:pt idx="0">
                  <c:v>4.8000000000000001E-2</c:v>
                </c:pt>
                <c:pt idx="1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1-A843-A457-1F339D16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453504"/>
        <c:axId val="398914560"/>
      </c:barChart>
      <c:catAx>
        <c:axId val="3994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4560"/>
        <c:crosses val="autoZero"/>
        <c:auto val="1"/>
        <c:lblAlgn val="ctr"/>
        <c:lblOffset val="100"/>
        <c:noMultiLvlLbl val="0"/>
      </c:catAx>
      <c:valAx>
        <c:axId val="398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(formatted)'!$A$134</c:f>
              <c:strCache>
                <c:ptCount val="1"/>
                <c:pt idx="0">
                  <c:v>  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(formatted)'!$B$134:$C$134</c:f>
              <c:numCache>
                <c:formatCode>General</c:formatCode>
                <c:ptCount val="2"/>
                <c:pt idx="0">
                  <c:v>12.8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0-E34D-970F-28F0F225D564}"/>
            </c:ext>
          </c:extLst>
        </c:ser>
        <c:ser>
          <c:idx val="1"/>
          <c:order val="1"/>
          <c:tx>
            <c:strRef>
              <c:f>'Table 1 (formatted)'!$A$135</c:f>
              <c:strCache>
                <c:ptCount val="1"/>
                <c:pt idx="0">
                  <c:v>  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(formatted)'!$B$135:$C$135</c:f>
              <c:numCache>
                <c:formatCode>General</c:formatCode>
                <c:ptCount val="2"/>
                <c:pt idx="0">
                  <c:v>27.7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0-E34D-970F-28F0F225D564}"/>
            </c:ext>
          </c:extLst>
        </c:ser>
        <c:ser>
          <c:idx val="2"/>
          <c:order val="2"/>
          <c:tx>
            <c:strRef>
              <c:f>'Table 1 (formatted)'!$A$136</c:f>
              <c:strCache>
                <c:ptCount val="1"/>
                <c:pt idx="0">
                  <c:v>  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(formatted)'!$B$136:$C$136</c:f>
              <c:numCache>
                <c:formatCode>General</c:formatCode>
                <c:ptCount val="2"/>
                <c:pt idx="0">
                  <c:v>19</c:v>
                </c:pt>
                <c:pt idx="1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0-E34D-970F-28F0F225D564}"/>
            </c:ext>
          </c:extLst>
        </c:ser>
        <c:ser>
          <c:idx val="3"/>
          <c:order val="3"/>
          <c:tx>
            <c:strRef>
              <c:f>'Table 1 (formatted)'!$A$137</c:f>
              <c:strCache>
                <c:ptCount val="1"/>
                <c:pt idx="0">
                  <c:v>   Asian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(formatted)'!$B$137:$C$137</c:f>
              <c:numCache>
                <c:formatCode>General</c:formatCode>
                <c:ptCount val="2"/>
                <c:pt idx="0">
                  <c:v>3.3</c:v>
                </c:pt>
                <c:pt idx="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0-E34D-970F-28F0F225D564}"/>
            </c:ext>
          </c:extLst>
        </c:ser>
        <c:ser>
          <c:idx val="4"/>
          <c:order val="4"/>
          <c:tx>
            <c:strRef>
              <c:f>'Table 1 (formatted)'!$A$138</c:f>
              <c:strCache>
                <c:ptCount val="1"/>
                <c:pt idx="0">
                  <c:v>   Native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(formatted)'!$B$138:$C$138</c:f>
              <c:numCache>
                <c:formatCode>General</c:formatCode>
                <c:ptCount val="2"/>
                <c:pt idx="0">
                  <c:v>16.600000000000001</c:v>
                </c:pt>
                <c:pt idx="1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0-E34D-970F-28F0F225D564}"/>
            </c:ext>
          </c:extLst>
        </c:ser>
        <c:ser>
          <c:idx val="5"/>
          <c:order val="5"/>
          <c:tx>
            <c:strRef>
              <c:f>'Table 1 (formatted)'!$A$139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(formatted)'!$B$139:$C$139</c:f>
              <c:numCache>
                <c:formatCode>General</c:formatCode>
                <c:ptCount val="2"/>
                <c:pt idx="0">
                  <c:v>20.6</c:v>
                </c:pt>
                <c:pt idx="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0-E34D-970F-28F0F225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12096"/>
        <c:axId val="395013744"/>
      </c:barChart>
      <c:catAx>
        <c:axId val="3950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13744"/>
        <c:crosses val="autoZero"/>
        <c:auto val="1"/>
        <c:lblAlgn val="ctr"/>
        <c:lblOffset val="100"/>
        <c:noMultiLvlLbl val="0"/>
      </c:catAx>
      <c:valAx>
        <c:axId val="3950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location/teaching status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2 (formatted) (2)'!$A$25</c:f>
              <c:strCache>
                <c:ptCount val="1"/>
                <c:pt idx="0">
                  <c:v>   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(2)'!$B$24:$G$24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(2)'!$B$25:$G$25</c:f>
              <c:numCache>
                <c:formatCode>0.00%</c:formatCode>
                <c:ptCount val="6"/>
                <c:pt idx="0">
                  <c:v>4.2000000000000003E-2</c:v>
                </c:pt>
                <c:pt idx="1">
                  <c:v>8.9999999999999993E-3</c:v>
                </c:pt>
                <c:pt idx="2">
                  <c:v>7.0000000000000001E-3</c:v>
                </c:pt>
                <c:pt idx="3" formatCode="0%">
                  <c:v>0</c:v>
                </c:pt>
                <c:pt idx="4">
                  <c:v>6.7000000000000004E-2</c:v>
                </c:pt>
                <c:pt idx="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2-AD48-A8B5-F6BBCD984612}"/>
            </c:ext>
          </c:extLst>
        </c:ser>
        <c:ser>
          <c:idx val="1"/>
          <c:order val="1"/>
          <c:tx>
            <c:strRef>
              <c:f>'Table 2 (formatted) (2)'!$A$26</c:f>
              <c:strCache>
                <c:ptCount val="1"/>
                <c:pt idx="0">
                  <c:v>   Urban teaching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(2)'!$B$24:$G$24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(2)'!$B$26:$G$26</c:f>
              <c:numCache>
                <c:formatCode>0%</c:formatCode>
                <c:ptCount val="6"/>
                <c:pt idx="0" formatCode="0.00%">
                  <c:v>0.878</c:v>
                </c:pt>
                <c:pt idx="1">
                  <c:v>0.92</c:v>
                </c:pt>
                <c:pt idx="2" formatCode="0.00%">
                  <c:v>0.88700000000000001</c:v>
                </c:pt>
                <c:pt idx="3" formatCode="0.00%">
                  <c:v>0.92500000000000004</c:v>
                </c:pt>
                <c:pt idx="4" formatCode="0.00%">
                  <c:v>0.873</c:v>
                </c:pt>
                <c:pt idx="5" formatCode="0.00%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2-AD48-A8B5-F6BBCD984612}"/>
            </c:ext>
          </c:extLst>
        </c:ser>
        <c:ser>
          <c:idx val="2"/>
          <c:order val="2"/>
          <c:tx>
            <c:strRef>
              <c:f>'Table 2 (formatted) (2)'!$A$27</c:f>
              <c:strCache>
                <c:ptCount val="1"/>
                <c:pt idx="0">
                  <c:v>   Urban nonteaching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(2)'!$B$24:$G$24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(2)'!$B$27:$G$27</c:f>
              <c:numCache>
                <c:formatCode>0.00%</c:formatCode>
                <c:ptCount val="6"/>
                <c:pt idx="0" formatCode="0%">
                  <c:v>0.08</c:v>
                </c:pt>
                <c:pt idx="1">
                  <c:v>7.0999999999999994E-2</c:v>
                </c:pt>
                <c:pt idx="2">
                  <c:v>0.106</c:v>
                </c:pt>
                <c:pt idx="3">
                  <c:v>7.4999999999999997E-2</c:v>
                </c:pt>
                <c:pt idx="4" formatCode="0%">
                  <c:v>0.06</c:v>
                </c:pt>
                <c:pt idx="5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2-AD48-A8B5-F6BBCD98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437200"/>
        <c:axId val="721054528"/>
      </c:barChart>
      <c:catAx>
        <c:axId val="70243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4528"/>
        <c:crosses val="autoZero"/>
        <c:auto val="1"/>
        <c:lblAlgn val="ctr"/>
        <c:lblOffset val="100"/>
        <c:noMultiLvlLbl val="0"/>
      </c:catAx>
      <c:valAx>
        <c:axId val="721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in different races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2 (formatted) (2)'!$A$5</c:f>
              <c:strCache>
                <c:ptCount val="1"/>
                <c:pt idx="0">
                  <c:v>  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(2)'!$B$4:$G$4</c:f>
              <c:strCache>
                <c:ptCount val="6"/>
                <c:pt idx="0">
                  <c:v>White	</c:v>
                </c:pt>
                <c:pt idx="1">
                  <c:v>Black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(2)'!$B$5:$G$5</c:f>
              <c:numCache>
                <c:formatCode>0.00%</c:formatCode>
                <c:ptCount val="6"/>
                <c:pt idx="0">
                  <c:v>0.58399999999999996</c:v>
                </c:pt>
                <c:pt idx="1">
                  <c:v>0.58299999999999996</c:v>
                </c:pt>
                <c:pt idx="2">
                  <c:v>0.57499999999999996</c:v>
                </c:pt>
                <c:pt idx="3">
                  <c:v>0.56399999999999995</c:v>
                </c:pt>
                <c:pt idx="4">
                  <c:v>0.61199999999999999</c:v>
                </c:pt>
                <c:pt idx="5">
                  <c:v>0.50800000000000001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F-D349-B08B-E96EC5D65B2A}"/>
            </c:ext>
          </c:extLst>
        </c:ser>
        <c:ser>
          <c:idx val="1"/>
          <c:order val="1"/>
          <c:tx>
            <c:strRef>
              <c:f>'Table 2 (formatted) (2)'!$A$6</c:f>
              <c:strCache>
                <c:ptCount val="1"/>
                <c:pt idx="0">
                  <c:v>  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(2)'!$B$4:$G$4</c:f>
              <c:strCache>
                <c:ptCount val="6"/>
                <c:pt idx="0">
                  <c:v>White	</c:v>
                </c:pt>
                <c:pt idx="1">
                  <c:v>Black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(2)'!$B$6:$G$6</c:f>
              <c:numCache>
                <c:formatCode>0.00%</c:formatCode>
                <c:ptCount val="6"/>
                <c:pt idx="0">
                  <c:v>0.41599999999999998</c:v>
                </c:pt>
                <c:pt idx="1">
                  <c:v>0.41699999999999998</c:v>
                </c:pt>
                <c:pt idx="2">
                  <c:v>0.42499999999999999</c:v>
                </c:pt>
                <c:pt idx="3">
                  <c:v>0.436</c:v>
                </c:pt>
                <c:pt idx="4">
                  <c:v>0.38800000000000001</c:v>
                </c:pt>
                <c:pt idx="5">
                  <c:v>0.49199999999999999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F-D349-B08B-E96EC5D6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604432"/>
        <c:axId val="681667968"/>
      </c:barChart>
      <c:catAx>
        <c:axId val="40260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67968"/>
        <c:crosses val="autoZero"/>
        <c:auto val="1"/>
        <c:lblAlgn val="ctr"/>
        <c:lblOffset val="100"/>
        <c:noMultiLvlLbl val="0"/>
      </c:catAx>
      <c:valAx>
        <c:axId val="6816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 in SCAN vs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(formatted)'!$A$9</c:f>
              <c:strCache>
                <c:ptCount val="1"/>
                <c:pt idx="0">
                  <c:v>   &lt;1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(formatted)'!$B$9:$C$9</c:f>
              <c:numCache>
                <c:formatCode>0.00%</c:formatCode>
                <c:ptCount val="2"/>
                <c:pt idx="0">
                  <c:v>0.65200000000000002</c:v>
                </c:pt>
                <c:pt idx="1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6943-B454-E638036AE441}"/>
            </c:ext>
          </c:extLst>
        </c:ser>
        <c:ser>
          <c:idx val="1"/>
          <c:order val="1"/>
          <c:tx>
            <c:strRef>
              <c:f>'Table 1 (formatted)'!$A$10</c:f>
              <c:strCache>
                <c:ptCount val="1"/>
                <c:pt idx="0">
                  <c:v>   1-3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(formatted)'!$B$10:$C$10</c:f>
              <c:numCache>
                <c:formatCode>0.00%</c:formatCode>
                <c:ptCount val="2"/>
                <c:pt idx="0">
                  <c:v>0.248</c:v>
                </c:pt>
                <c:pt idx="1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0-6943-B454-E638036AE441}"/>
            </c:ext>
          </c:extLst>
        </c:ser>
        <c:ser>
          <c:idx val="2"/>
          <c:order val="2"/>
          <c:tx>
            <c:strRef>
              <c:f>'Table 1 (formatted)'!$A$11</c:f>
              <c:strCache>
                <c:ptCount val="1"/>
                <c:pt idx="0">
                  <c:v>   4-7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(formatted)'!$B$11:$C$11</c:f>
              <c:numCache>
                <c:formatCode>0.00%</c:formatCode>
                <c:ptCount val="2"/>
                <c:pt idx="0">
                  <c:v>4.3999999999999997E-2</c:v>
                </c:pt>
                <c:pt idx="1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0-6943-B454-E638036AE441}"/>
            </c:ext>
          </c:extLst>
        </c:ser>
        <c:ser>
          <c:idx val="3"/>
          <c:order val="3"/>
          <c:tx>
            <c:strRef>
              <c:f>'Table 1 (formatted)'!$A$12</c:f>
              <c:strCache>
                <c:ptCount val="1"/>
                <c:pt idx="0">
                  <c:v>   8-11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(formatted)'!$B$12:$C$12</c:f>
              <c:numCache>
                <c:formatCode>0.00%</c:formatCode>
                <c:ptCount val="2"/>
                <c:pt idx="0">
                  <c:v>1.2999999999999999E-2</c:v>
                </c:pt>
                <c:pt idx="1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0-6943-B454-E638036AE441}"/>
            </c:ext>
          </c:extLst>
        </c:ser>
        <c:ser>
          <c:idx val="4"/>
          <c:order val="4"/>
          <c:tx>
            <c:strRef>
              <c:f>'Table 1 (formatted)'!$A$13</c:f>
              <c:strCache>
                <c:ptCount val="1"/>
                <c:pt idx="0">
                  <c:v>   12-17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(formatted)'!$B$13:$C$13</c:f>
              <c:numCache>
                <c:formatCode>0.00%</c:formatCode>
                <c:ptCount val="2"/>
                <c:pt idx="0">
                  <c:v>4.2999999999999997E-2</c:v>
                </c:pt>
                <c:pt idx="1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0-6943-B454-E638036A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45056"/>
        <c:axId val="396595696"/>
      </c:barChart>
      <c:catAx>
        <c:axId val="39734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5696"/>
        <c:crosses val="autoZero"/>
        <c:auto val="1"/>
        <c:lblAlgn val="ctr"/>
        <c:lblOffset val="100"/>
        <c:noMultiLvlLbl val="0"/>
      </c:catAx>
      <c:valAx>
        <c:axId val="396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in different races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(2)'!$A$8</c:f>
              <c:strCache>
                <c:ptCount val="1"/>
                <c:pt idx="0">
                  <c:v>   &lt;1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(2)'!$B$8:$G$8</c:f>
              <c:numCache>
                <c:formatCode>0%</c:formatCode>
                <c:ptCount val="6"/>
                <c:pt idx="0" formatCode="0.00%">
                  <c:v>0.67300000000000004</c:v>
                </c:pt>
                <c:pt idx="1">
                  <c:v>0.57999999999999996</c:v>
                </c:pt>
                <c:pt idx="2" formatCode="0.00%">
                  <c:v>0.627</c:v>
                </c:pt>
                <c:pt idx="3" formatCode="0.00%">
                  <c:v>0.66100000000000003</c:v>
                </c:pt>
                <c:pt idx="4" formatCode="0.00%">
                  <c:v>0.53600000000000003</c:v>
                </c:pt>
                <c:pt idx="5" formatCode="0.00%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9F4A-ABA5-2CF4E208AB07}"/>
            </c:ext>
          </c:extLst>
        </c:ser>
        <c:ser>
          <c:idx val="1"/>
          <c:order val="1"/>
          <c:tx>
            <c:strRef>
              <c:f>'Table 2 (formatted) (2)'!$A$9</c:f>
              <c:strCache>
                <c:ptCount val="1"/>
                <c:pt idx="0">
                  <c:v>   1-3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(2)'!$B$9:$G$9</c:f>
              <c:numCache>
                <c:formatCode>0.00%</c:formatCode>
                <c:ptCount val="6"/>
                <c:pt idx="0">
                  <c:v>0.24199999999999999</c:v>
                </c:pt>
                <c:pt idx="1">
                  <c:v>0.29199999999999998</c:v>
                </c:pt>
                <c:pt idx="2">
                  <c:v>0.26100000000000001</c:v>
                </c:pt>
                <c:pt idx="3">
                  <c:v>0.14399999999999999</c:v>
                </c:pt>
                <c:pt idx="4">
                  <c:v>0.38400000000000001</c:v>
                </c:pt>
                <c:pt idx="5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7-9F4A-ABA5-2CF4E208AB07}"/>
            </c:ext>
          </c:extLst>
        </c:ser>
        <c:ser>
          <c:idx val="2"/>
          <c:order val="2"/>
          <c:tx>
            <c:strRef>
              <c:f>'Table 2 (formatted) (2)'!$A$10</c:f>
              <c:strCache>
                <c:ptCount val="1"/>
                <c:pt idx="0">
                  <c:v>   4-7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(2)'!$B$10:$G$10</c:f>
              <c:numCache>
                <c:formatCode>0.00%</c:formatCode>
                <c:ptCount val="6"/>
                <c:pt idx="0">
                  <c:v>3.9E-2</c:v>
                </c:pt>
                <c:pt idx="1">
                  <c:v>6.0999999999999999E-2</c:v>
                </c:pt>
                <c:pt idx="2">
                  <c:v>4.2999999999999997E-2</c:v>
                </c:pt>
                <c:pt idx="3">
                  <c:v>9.9000000000000005E-2</c:v>
                </c:pt>
                <c:pt idx="4">
                  <c:v>1.7999999999999999E-2</c:v>
                </c:pt>
                <c:pt idx="5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7-9F4A-ABA5-2CF4E208AB07}"/>
            </c:ext>
          </c:extLst>
        </c:ser>
        <c:ser>
          <c:idx val="3"/>
          <c:order val="3"/>
          <c:tx>
            <c:strRef>
              <c:f>'Table 2 (formatted) (2)'!$A$11</c:f>
              <c:strCache>
                <c:ptCount val="1"/>
                <c:pt idx="0">
                  <c:v>   8-11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(2)'!$B$11:$G$11</c:f>
              <c:numCache>
                <c:formatCode>0.00%</c:formatCode>
                <c:ptCount val="6"/>
                <c:pt idx="0">
                  <c:v>1.4E-2</c:v>
                </c:pt>
                <c:pt idx="1">
                  <c:v>1.4E-2</c:v>
                </c:pt>
                <c:pt idx="2">
                  <c:v>1.0999999999999999E-2</c:v>
                </c:pt>
                <c:pt idx="3" formatCode="0%">
                  <c:v>0.02</c:v>
                </c:pt>
                <c:pt idx="4">
                  <c:v>1.9E-2</c:v>
                </c:pt>
                <c:pt idx="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7-9F4A-ABA5-2CF4E208AB07}"/>
            </c:ext>
          </c:extLst>
        </c:ser>
        <c:ser>
          <c:idx val="4"/>
          <c:order val="4"/>
          <c:tx>
            <c:strRef>
              <c:f>'Table 2 (formatted) (2)'!$A$12</c:f>
              <c:strCache>
                <c:ptCount val="1"/>
                <c:pt idx="0">
                  <c:v>   12-17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(2)'!$B$12:$G$12</c:f>
              <c:numCache>
                <c:formatCode>0.00%</c:formatCode>
                <c:ptCount val="6"/>
                <c:pt idx="0">
                  <c:v>3.3000000000000002E-2</c:v>
                </c:pt>
                <c:pt idx="1">
                  <c:v>5.3999999999999999E-2</c:v>
                </c:pt>
                <c:pt idx="2">
                  <c:v>5.8000000000000003E-2</c:v>
                </c:pt>
                <c:pt idx="3">
                  <c:v>7.6999999999999999E-2</c:v>
                </c:pt>
                <c:pt idx="4">
                  <c:v>4.3999999999999997E-2</c:v>
                </c:pt>
                <c:pt idx="5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7-9F4A-ABA5-2CF4E208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946816"/>
        <c:axId val="717299680"/>
      </c:barChart>
      <c:catAx>
        <c:axId val="70094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9680"/>
        <c:crosses val="autoZero"/>
        <c:auto val="1"/>
        <c:lblAlgn val="ctr"/>
        <c:lblOffset val="100"/>
        <c:noMultiLvlLbl val="0"/>
      </c:catAx>
      <c:valAx>
        <c:axId val="7172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 code distribution in different</a:t>
            </a:r>
            <a:r>
              <a:rPr lang="en-US" baseline="0"/>
              <a:t> races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(2)'!$A$15</c:f>
              <c:strCache>
                <c:ptCount val="1"/>
                <c:pt idx="0">
                  <c:v> 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(2)'!$B$15:$G$15</c:f>
              <c:numCache>
                <c:formatCode>0.00%</c:formatCode>
                <c:ptCount val="6"/>
                <c:pt idx="0">
                  <c:v>0.309</c:v>
                </c:pt>
                <c:pt idx="1">
                  <c:v>0.52600000000000002</c:v>
                </c:pt>
                <c:pt idx="2">
                  <c:v>0.439</c:v>
                </c:pt>
                <c:pt idx="3">
                  <c:v>0.316</c:v>
                </c:pt>
                <c:pt idx="4">
                  <c:v>0.55400000000000005</c:v>
                </c:pt>
                <c:pt idx="5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C-D046-9DD4-A224EC5C08D6}"/>
            </c:ext>
          </c:extLst>
        </c:ser>
        <c:ser>
          <c:idx val="1"/>
          <c:order val="1"/>
          <c:tx>
            <c:strRef>
              <c:f>'Table 2 (formatted) (2)'!$A$16</c:f>
              <c:strCache>
                <c:ptCount val="1"/>
                <c:pt idx="0">
                  <c:v> 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(2)'!$B$16:$G$16</c:f>
              <c:numCache>
                <c:formatCode>0%</c:formatCode>
                <c:ptCount val="6"/>
                <c:pt idx="0" formatCode="0.00%">
                  <c:v>0.312</c:v>
                </c:pt>
                <c:pt idx="1">
                  <c:v>0.22</c:v>
                </c:pt>
                <c:pt idx="2" formatCode="0.00%">
                  <c:v>0.23899999999999999</c:v>
                </c:pt>
                <c:pt idx="3" formatCode="0.00%">
                  <c:v>0.17899999999999999</c:v>
                </c:pt>
                <c:pt idx="4" formatCode="0.00%">
                  <c:v>0.17699999999999999</c:v>
                </c:pt>
                <c:pt idx="5" formatCode="0.00%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C-D046-9DD4-A224EC5C08D6}"/>
            </c:ext>
          </c:extLst>
        </c:ser>
        <c:ser>
          <c:idx val="2"/>
          <c:order val="2"/>
          <c:tx>
            <c:strRef>
              <c:f>'Table 2 (formatted) (2)'!$A$17</c:f>
              <c:strCache>
                <c:ptCount val="1"/>
                <c:pt idx="0">
                  <c:v>  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(2)'!$B$17:$G$17</c:f>
              <c:numCache>
                <c:formatCode>0.00%</c:formatCode>
                <c:ptCount val="6"/>
                <c:pt idx="0">
                  <c:v>0.252</c:v>
                </c:pt>
                <c:pt idx="1">
                  <c:v>0.17499999999999999</c:v>
                </c:pt>
                <c:pt idx="2">
                  <c:v>0.21199999999999999</c:v>
                </c:pt>
                <c:pt idx="3">
                  <c:v>0.28299999999999997</c:v>
                </c:pt>
                <c:pt idx="4">
                  <c:v>0.22800000000000001</c:v>
                </c:pt>
                <c:pt idx="5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C-D046-9DD4-A224EC5C08D6}"/>
            </c:ext>
          </c:extLst>
        </c:ser>
        <c:ser>
          <c:idx val="3"/>
          <c:order val="3"/>
          <c:tx>
            <c:strRef>
              <c:f>'Table 2 (formatted) (2)'!$A$18</c:f>
              <c:strCache>
                <c:ptCount val="1"/>
                <c:pt idx="0">
                  <c:v>  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(2)'!$B$18:$G$18</c:f>
              <c:numCache>
                <c:formatCode>0.00%</c:formatCode>
                <c:ptCount val="6"/>
                <c:pt idx="0">
                  <c:v>0.127</c:v>
                </c:pt>
                <c:pt idx="1">
                  <c:v>7.9000000000000001E-2</c:v>
                </c:pt>
                <c:pt idx="2">
                  <c:v>0.109</c:v>
                </c:pt>
                <c:pt idx="3">
                  <c:v>0.222</c:v>
                </c:pt>
                <c:pt idx="4">
                  <c:v>4.1000000000000002E-2</c:v>
                </c:pt>
                <c:pt idx="5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C-D046-9DD4-A224EC5C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153920"/>
        <c:axId val="709511984"/>
      </c:barChart>
      <c:catAx>
        <c:axId val="40215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11984"/>
        <c:crosses val="autoZero"/>
        <c:auto val="1"/>
        <c:lblAlgn val="ctr"/>
        <c:lblOffset val="100"/>
        <c:noMultiLvlLbl val="0"/>
      </c:catAx>
      <c:valAx>
        <c:axId val="7095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size distribution for different races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2 (formatted) (2)'!$A$29</c:f>
              <c:strCache>
                <c:ptCount val="1"/>
                <c:pt idx="0">
                  <c:v>   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(2)'!$B$28:$G$28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(2)'!$B$29:$G$29</c:f>
              <c:numCache>
                <c:formatCode>0.00%</c:formatCode>
                <c:ptCount val="6"/>
                <c:pt idx="0">
                  <c:v>0.121</c:v>
                </c:pt>
                <c:pt idx="1">
                  <c:v>0.155</c:v>
                </c:pt>
                <c:pt idx="2" formatCode="0%">
                  <c:v>0.15</c:v>
                </c:pt>
                <c:pt idx="3" formatCode="0%">
                  <c:v>0.11</c:v>
                </c:pt>
                <c:pt idx="4">
                  <c:v>5.0999999999999997E-2</c:v>
                </c:pt>
                <c:pt idx="5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4-4043-B543-5044DCE19396}"/>
            </c:ext>
          </c:extLst>
        </c:ser>
        <c:ser>
          <c:idx val="1"/>
          <c:order val="1"/>
          <c:tx>
            <c:strRef>
              <c:f>'Table 2 (formatted) (2)'!$A$30</c:f>
              <c:strCache>
                <c:ptCount val="1"/>
                <c:pt idx="0">
                  <c:v>   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(2)'!$B$28:$G$28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(2)'!$B$30:$G$30</c:f>
              <c:numCache>
                <c:formatCode>0.00%</c:formatCode>
                <c:ptCount val="6"/>
                <c:pt idx="0">
                  <c:v>0.247</c:v>
                </c:pt>
                <c:pt idx="1">
                  <c:v>0.245</c:v>
                </c:pt>
                <c:pt idx="2">
                  <c:v>0.26700000000000002</c:v>
                </c:pt>
                <c:pt idx="3">
                  <c:v>0.28299999999999997</c:v>
                </c:pt>
                <c:pt idx="4">
                  <c:v>0.193</c:v>
                </c:pt>
                <c:pt idx="5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4-4043-B543-5044DCE19396}"/>
            </c:ext>
          </c:extLst>
        </c:ser>
        <c:ser>
          <c:idx val="2"/>
          <c:order val="2"/>
          <c:tx>
            <c:strRef>
              <c:f>'Table 2 (formatted) (2)'!$A$31</c:f>
              <c:strCache>
                <c:ptCount val="1"/>
                <c:pt idx="0">
                  <c:v>   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(2)'!$B$28:$G$28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(2)'!$B$31:$G$31</c:f>
              <c:numCache>
                <c:formatCode>0%</c:formatCode>
                <c:ptCount val="6"/>
                <c:pt idx="0" formatCode="0.00%">
                  <c:v>0.63200000000000001</c:v>
                </c:pt>
                <c:pt idx="1">
                  <c:v>0.6</c:v>
                </c:pt>
                <c:pt idx="2" formatCode="0.00%">
                  <c:v>0.58299999999999996</c:v>
                </c:pt>
                <c:pt idx="3" formatCode="0.00%">
                  <c:v>0.60699999999999998</c:v>
                </c:pt>
                <c:pt idx="4" formatCode="0.00%">
                  <c:v>0.75600000000000001</c:v>
                </c:pt>
                <c:pt idx="5" formatCode="0.00%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4-4043-B543-5044DCE1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455056"/>
        <c:axId val="400456704"/>
      </c:barChart>
      <c:catAx>
        <c:axId val="40045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6704"/>
        <c:crosses val="autoZero"/>
        <c:auto val="1"/>
        <c:lblAlgn val="ctr"/>
        <c:lblOffset val="100"/>
        <c:noMultiLvlLbl val="0"/>
      </c:catAx>
      <c:valAx>
        <c:axId val="4004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control distribution in different races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(2)'!$A$33</c:f>
              <c:strCache>
                <c:ptCount val="1"/>
                <c:pt idx="0">
                  <c:v>   Government or private (collapsed)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(2)'!$B$32:$G$32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(2)'!$B$33:$G$33</c:f>
              <c:numCache>
                <c:formatCode>0.00%</c:formatCode>
                <c:ptCount val="6"/>
                <c:pt idx="0">
                  <c:v>0.90400000000000003</c:v>
                </c:pt>
                <c:pt idx="1">
                  <c:v>0.91200000000000003</c:v>
                </c:pt>
                <c:pt idx="2">
                  <c:v>0.879</c:v>
                </c:pt>
                <c:pt idx="3">
                  <c:v>0.879</c:v>
                </c:pt>
                <c:pt idx="4">
                  <c:v>0.89200000000000002</c:v>
                </c:pt>
                <c:pt idx="5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2-9540-B355-9CD827E2AA9F}"/>
            </c:ext>
          </c:extLst>
        </c:ser>
        <c:ser>
          <c:idx val="1"/>
          <c:order val="1"/>
          <c:tx>
            <c:strRef>
              <c:f>'Table 2 (formatted) (2)'!$A$34</c:f>
              <c:strCache>
                <c:ptCount val="1"/>
                <c:pt idx="0">
                  <c:v>   Government, nonfederal (public)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(2)'!$B$32:$G$32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(2)'!$B$34:$G$34</c:f>
              <c:numCache>
                <c:formatCode>0.00%</c:formatCode>
                <c:ptCount val="6"/>
                <c:pt idx="0">
                  <c:v>1.4E-2</c:v>
                </c:pt>
                <c:pt idx="1">
                  <c:v>2.1000000000000001E-2</c:v>
                </c:pt>
                <c:pt idx="2">
                  <c:v>1.2E-2</c:v>
                </c:pt>
                <c:pt idx="3">
                  <c:v>3.3000000000000002E-2</c:v>
                </c:pt>
                <c:pt idx="4" formatCode="0%">
                  <c:v>0</c:v>
                </c:pt>
                <c:pt idx="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2-9540-B355-9CD827E2AA9F}"/>
            </c:ext>
          </c:extLst>
        </c:ser>
        <c:ser>
          <c:idx val="2"/>
          <c:order val="2"/>
          <c:tx>
            <c:strRef>
              <c:f>'Table 2 (formatted) (2)'!$A$35</c:f>
              <c:strCache>
                <c:ptCount val="1"/>
                <c:pt idx="0">
                  <c:v>   Private, not-for-profit (voluntary)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(2)'!$B$32:$G$32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(2)'!$B$35:$G$35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4.3999999999999997E-2</c:v>
                </c:pt>
                <c:pt idx="2">
                  <c:v>8.8999999999999996E-2</c:v>
                </c:pt>
                <c:pt idx="3">
                  <c:v>8.7999999999999995E-2</c:v>
                </c:pt>
                <c:pt idx="4">
                  <c:v>7.0999999999999994E-2</c:v>
                </c:pt>
                <c:pt idx="5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2-9540-B355-9CD827E2AA9F}"/>
            </c:ext>
          </c:extLst>
        </c:ser>
        <c:ser>
          <c:idx val="3"/>
          <c:order val="3"/>
          <c:tx>
            <c:strRef>
              <c:f>'Table 2 (formatted) (2)'!$A$36</c:f>
              <c:strCache>
                <c:ptCount val="1"/>
                <c:pt idx="0">
                  <c:v>   Private, investor-owned (proprietary)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(2)'!$B$32:$G$32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(2)'!$B$36:$G$36</c:f>
              <c:numCache>
                <c:formatCode>0.00%</c:formatCode>
                <c:ptCount val="6"/>
                <c:pt idx="0">
                  <c:v>1.6E-2</c:v>
                </c:pt>
                <c:pt idx="1">
                  <c:v>2.3E-2</c:v>
                </c:pt>
                <c:pt idx="2">
                  <c:v>1.6E-2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2-9540-B355-9CD827E2AA9F}"/>
            </c:ext>
          </c:extLst>
        </c:ser>
        <c:ser>
          <c:idx val="4"/>
          <c:order val="4"/>
          <c:tx>
            <c:strRef>
              <c:f>'Table 2 (formatted) (2)'!$A$37</c:f>
              <c:strCache>
                <c:ptCount val="1"/>
                <c:pt idx="0">
                  <c:v>   Private (collapsed category)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2 (formatted) (2)'!$B$32:$G$32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(2)'!$B$37:$G$37</c:f>
              <c:numCache>
                <c:formatCode>0%</c:formatCode>
                <c:ptCount val="6"/>
                <c:pt idx="0" formatCode="0.00%">
                  <c:v>1.4E-2</c:v>
                </c:pt>
                <c:pt idx="1">
                  <c:v>0</c:v>
                </c:pt>
                <c:pt idx="2" formatCode="0.00%">
                  <c:v>5.0000000000000001E-3</c:v>
                </c:pt>
                <c:pt idx="3">
                  <c:v>0</c:v>
                </c:pt>
                <c:pt idx="4" formatCode="0.00%">
                  <c:v>3.6999999999999998E-2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2-9540-B355-9CD827E2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847056"/>
        <c:axId val="417849360"/>
      </c:barChart>
      <c:catAx>
        <c:axId val="41784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9360"/>
        <c:crosses val="autoZero"/>
        <c:auto val="1"/>
        <c:lblAlgn val="ctr"/>
        <c:lblOffset val="100"/>
        <c:noMultiLvlLbl val="0"/>
      </c:catAx>
      <c:valAx>
        <c:axId val="4178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types variation in different 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(2)'!$A$39</c:f>
              <c:strCache>
                <c:ptCount val="1"/>
                <c:pt idx="0">
                  <c:v>   Not Children's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(2)'!$B$39:$G$39</c:f>
              <c:numCache>
                <c:formatCode>0.00%</c:formatCode>
                <c:ptCount val="6"/>
                <c:pt idx="0">
                  <c:v>0.22700000000000001</c:v>
                </c:pt>
                <c:pt idx="1">
                  <c:v>0.16600000000000001</c:v>
                </c:pt>
                <c:pt idx="2">
                  <c:v>0.23799999999999999</c:v>
                </c:pt>
                <c:pt idx="3">
                  <c:v>0.30399999999999999</c:v>
                </c:pt>
                <c:pt idx="4">
                  <c:v>0.125</c:v>
                </c:pt>
                <c:pt idx="5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9-D846-B1D1-409AC220771A}"/>
            </c:ext>
          </c:extLst>
        </c:ser>
        <c:ser>
          <c:idx val="1"/>
          <c:order val="1"/>
          <c:tx>
            <c:strRef>
              <c:f>'Table 2 (formatted) (2)'!$A$40</c:f>
              <c:strCache>
                <c:ptCount val="1"/>
                <c:pt idx="0">
                  <c:v>   Children's General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(2)'!$B$40:$G$40</c:f>
              <c:numCache>
                <c:formatCode>0.00%</c:formatCode>
                <c:ptCount val="6"/>
                <c:pt idx="0">
                  <c:v>0.378</c:v>
                </c:pt>
                <c:pt idx="1">
                  <c:v>0.432</c:v>
                </c:pt>
                <c:pt idx="2">
                  <c:v>0.48199999999999998</c:v>
                </c:pt>
                <c:pt idx="3">
                  <c:v>0.41399999999999998</c:v>
                </c:pt>
                <c:pt idx="4">
                  <c:v>0.46100000000000002</c:v>
                </c:pt>
                <c:pt idx="5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9-D846-B1D1-409AC220771A}"/>
            </c:ext>
          </c:extLst>
        </c:ser>
        <c:ser>
          <c:idx val="2"/>
          <c:order val="2"/>
          <c:tx>
            <c:strRef>
              <c:f>'Table 2 (formatted) (2)'!$A$41</c:f>
              <c:strCache>
                <c:ptCount val="1"/>
                <c:pt idx="0">
                  <c:v>   Children's unit of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(2)'!$B$41:$G$41</c:f>
              <c:numCache>
                <c:formatCode>0%</c:formatCode>
                <c:ptCount val="6"/>
                <c:pt idx="0" formatCode="0.00%">
                  <c:v>0.39400000000000002</c:v>
                </c:pt>
                <c:pt idx="1">
                  <c:v>0.4</c:v>
                </c:pt>
                <c:pt idx="2" formatCode="0.00%">
                  <c:v>0.27800000000000002</c:v>
                </c:pt>
                <c:pt idx="3" formatCode="0.00%">
                  <c:v>0.28100000000000003</c:v>
                </c:pt>
                <c:pt idx="4" formatCode="0.00%">
                  <c:v>0.41399999999999998</c:v>
                </c:pt>
                <c:pt idx="5" formatCode="0.00%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9-D846-B1D1-409AC220771A}"/>
            </c:ext>
          </c:extLst>
        </c:ser>
        <c:ser>
          <c:idx val="3"/>
          <c:order val="3"/>
          <c:tx>
            <c:strRef>
              <c:f>'Table 2 (formatted) (2)'!$A$42</c:f>
              <c:strCache>
                <c:ptCount val="1"/>
                <c:pt idx="0">
                  <c:v>   Children's Specialty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(2)'!$B$42:$G$42</c:f>
              <c:numCache>
                <c:formatCode>0.00%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9-D846-B1D1-409AC220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487632"/>
        <c:axId val="400489280"/>
      </c:barChart>
      <c:catAx>
        <c:axId val="40048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9280"/>
        <c:crosses val="autoZero"/>
        <c:auto val="1"/>
        <c:lblAlgn val="ctr"/>
        <c:lblOffset val="100"/>
        <c:noMultiLvlLbl val="0"/>
      </c:catAx>
      <c:valAx>
        <c:axId val="4004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</a:t>
            </a:r>
            <a:r>
              <a:rPr lang="en-US" baseline="0"/>
              <a:t> distribution in different races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2 (formatted) (2)'!$A$44</c:f>
              <c:strCache>
                <c:ptCount val="1"/>
                <c:pt idx="0">
                  <c:v>   Mild/Moderate (1-15)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(2)'!$B$43:$G$43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(2)'!$B$44:$G$44</c:f>
              <c:numCache>
                <c:formatCode>0.00%</c:formatCode>
                <c:ptCount val="6"/>
                <c:pt idx="0">
                  <c:v>0.54600000000000004</c:v>
                </c:pt>
                <c:pt idx="1">
                  <c:v>0.60699999999999998</c:v>
                </c:pt>
                <c:pt idx="2">
                  <c:v>0.56399999999999995</c:v>
                </c:pt>
                <c:pt idx="3">
                  <c:v>0.46100000000000002</c:v>
                </c:pt>
                <c:pt idx="4" formatCode="0%">
                  <c:v>0.45</c:v>
                </c:pt>
                <c:pt idx="5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9E44-B2B8-7AEE271B6167}"/>
            </c:ext>
          </c:extLst>
        </c:ser>
        <c:ser>
          <c:idx val="1"/>
          <c:order val="1"/>
          <c:tx>
            <c:strRef>
              <c:f>'Table 2 (formatted) (2)'!$A$45</c:f>
              <c:strCache>
                <c:ptCount val="1"/>
                <c:pt idx="0">
                  <c:v>   Serious (16-24)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(2)'!$B$43:$G$43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(2)'!$B$45:$G$45</c:f>
              <c:numCache>
                <c:formatCode>0.00%</c:formatCode>
                <c:ptCount val="6"/>
                <c:pt idx="0">
                  <c:v>0.32600000000000001</c:v>
                </c:pt>
                <c:pt idx="1">
                  <c:v>0.26300000000000001</c:v>
                </c:pt>
                <c:pt idx="2">
                  <c:v>0.315</c:v>
                </c:pt>
                <c:pt idx="3">
                  <c:v>0.39900000000000002</c:v>
                </c:pt>
                <c:pt idx="4">
                  <c:v>0.34399999999999997</c:v>
                </c:pt>
                <c:pt idx="5" formatCode="0%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9-9E44-B2B8-7AEE271B6167}"/>
            </c:ext>
          </c:extLst>
        </c:ser>
        <c:ser>
          <c:idx val="2"/>
          <c:order val="2"/>
          <c:tx>
            <c:strRef>
              <c:f>'Table 2 (formatted) (2)'!$A$46</c:f>
              <c:strCache>
                <c:ptCount val="1"/>
                <c:pt idx="0">
                  <c:v>   Severe (&gt;25)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(2)'!$B$43:$G$43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(2)'!$B$46:$G$46</c:f>
              <c:numCache>
                <c:formatCode>0%</c:formatCode>
                <c:ptCount val="6"/>
                <c:pt idx="0" formatCode="0.00%">
                  <c:v>0.128</c:v>
                </c:pt>
                <c:pt idx="1">
                  <c:v>0.13</c:v>
                </c:pt>
                <c:pt idx="2" formatCode="0.00%">
                  <c:v>0.122</c:v>
                </c:pt>
                <c:pt idx="3">
                  <c:v>0.14000000000000001</c:v>
                </c:pt>
                <c:pt idx="4" formatCode="0.00%">
                  <c:v>0.20599999999999999</c:v>
                </c:pt>
                <c:pt idx="5" formatCode="0.00%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9-9E44-B2B8-7AEE271B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11136"/>
        <c:axId val="417978592"/>
      </c:barChart>
      <c:catAx>
        <c:axId val="4180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8592"/>
        <c:crosses val="autoZero"/>
        <c:auto val="1"/>
        <c:lblAlgn val="ctr"/>
        <c:lblOffset val="100"/>
        <c:noMultiLvlLbl val="0"/>
      </c:catAx>
      <c:valAx>
        <c:axId val="417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Admission type varriation in</a:t>
            </a:r>
            <a:r>
              <a:rPr lang="en-US" baseline="0"/>
              <a:t> different races SCAN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(2)'!$A$58</c:f>
              <c:strCache>
                <c:ptCount val="1"/>
                <c:pt idx="0">
                  <c:v>   Emergency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(2)'!$B$57:$G$57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(2)'!$B$58:$G$58</c:f>
              <c:numCache>
                <c:formatCode>0.00%</c:formatCode>
                <c:ptCount val="6"/>
                <c:pt idx="0">
                  <c:v>0.66500000000000004</c:v>
                </c:pt>
                <c:pt idx="1">
                  <c:v>0.754</c:v>
                </c:pt>
                <c:pt idx="2">
                  <c:v>0.60799999999999998</c:v>
                </c:pt>
                <c:pt idx="3">
                  <c:v>0.45300000000000001</c:v>
                </c:pt>
                <c:pt idx="4" formatCode="0%">
                  <c:v>0.5</c:v>
                </c:pt>
                <c:pt idx="5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9-E940-A989-5ED2FAA50B46}"/>
            </c:ext>
          </c:extLst>
        </c:ser>
        <c:ser>
          <c:idx val="1"/>
          <c:order val="1"/>
          <c:tx>
            <c:strRef>
              <c:f>'Table 2 (formatted) (2)'!$A$59</c:f>
              <c:strCache>
                <c:ptCount val="1"/>
                <c:pt idx="0">
                  <c:v>   Urgent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(2)'!$B$57:$G$57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(2)'!$B$59:$G$59</c:f>
              <c:numCache>
                <c:formatCode>0.00%</c:formatCode>
                <c:ptCount val="6"/>
                <c:pt idx="0">
                  <c:v>0.22800000000000001</c:v>
                </c:pt>
                <c:pt idx="1">
                  <c:v>0.16800000000000001</c:v>
                </c:pt>
                <c:pt idx="2">
                  <c:v>0.254</c:v>
                </c:pt>
                <c:pt idx="3">
                  <c:v>0.48399999999999999</c:v>
                </c:pt>
                <c:pt idx="4">
                  <c:v>0.23799999999999999</c:v>
                </c:pt>
                <c:pt idx="5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9-E940-A989-5ED2FAA50B46}"/>
            </c:ext>
          </c:extLst>
        </c:ser>
        <c:ser>
          <c:idx val="2"/>
          <c:order val="2"/>
          <c:tx>
            <c:strRef>
              <c:f>'Table 2 (formatted) (2)'!$A$60</c:f>
              <c:strCache>
                <c:ptCount val="1"/>
                <c:pt idx="0">
                  <c:v>   Elective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(2)'!$B$57:$G$57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(2)'!$B$60:$G$60</c:f>
              <c:numCache>
                <c:formatCode>0.00%</c:formatCode>
                <c:ptCount val="6"/>
                <c:pt idx="0">
                  <c:v>3.6999999999999998E-2</c:v>
                </c:pt>
                <c:pt idx="1">
                  <c:v>4.2999999999999997E-2</c:v>
                </c:pt>
                <c:pt idx="2" formatCode="0%">
                  <c:v>0.05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9-E940-A989-5ED2FAA50B46}"/>
            </c:ext>
          </c:extLst>
        </c:ser>
        <c:ser>
          <c:idx val="3"/>
          <c:order val="3"/>
          <c:tx>
            <c:strRef>
              <c:f>'Table 2 (formatted) (2)'!$A$61</c:f>
              <c:strCache>
                <c:ptCount val="1"/>
                <c:pt idx="0">
                  <c:v>   Newborn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(2)'!$B$57:$G$57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(2)'!$B$61:$G$61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9-E940-A989-5ED2FAA50B46}"/>
            </c:ext>
          </c:extLst>
        </c:ser>
        <c:ser>
          <c:idx val="4"/>
          <c:order val="4"/>
          <c:tx>
            <c:strRef>
              <c:f>'Table 2 (formatted) (2)'!$A$62</c:f>
              <c:strCache>
                <c:ptCount val="1"/>
                <c:pt idx="0">
                  <c:v>   Trauma Center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2 (formatted) (2)'!$B$57:$G$57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(2)'!$B$62:$G$62</c:f>
              <c:numCache>
                <c:formatCode>0.00%</c:formatCode>
                <c:ptCount val="6"/>
                <c:pt idx="0" formatCode="0%">
                  <c:v>7.0000000000000007E-2</c:v>
                </c:pt>
                <c:pt idx="1">
                  <c:v>3.4000000000000002E-2</c:v>
                </c:pt>
                <c:pt idx="2">
                  <c:v>8.6999999999999994E-2</c:v>
                </c:pt>
                <c:pt idx="3">
                  <c:v>6.3E-2</c:v>
                </c:pt>
                <c:pt idx="4">
                  <c:v>0.26200000000000001</c:v>
                </c:pt>
                <c:pt idx="5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9-E940-A989-5ED2FAA50B46}"/>
            </c:ext>
          </c:extLst>
        </c:ser>
        <c:ser>
          <c:idx val="5"/>
          <c:order val="5"/>
          <c:tx>
            <c:strRef>
              <c:f>'Table 2 (formatted) (2)'!$A$63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2 (formatted) (2)'!$B$57:$G$57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(2)'!$B$63:$G$63</c:f>
              <c:numCache>
                <c:formatCode>0.00%</c:formatCode>
                <c:ptCount val="6"/>
                <c:pt idx="0" formatCode="0%">
                  <c:v>0</c:v>
                </c:pt>
                <c:pt idx="1">
                  <c:v>2E-3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9-E940-A989-5ED2FAA5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59040"/>
        <c:axId val="411260688"/>
      </c:barChart>
      <c:catAx>
        <c:axId val="41125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0688"/>
        <c:crosses val="autoZero"/>
        <c:auto val="1"/>
        <c:lblAlgn val="ctr"/>
        <c:lblOffset val="100"/>
        <c:noMultiLvlLbl val="0"/>
      </c:catAx>
      <c:valAx>
        <c:axId val="4112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types in different races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(2)'!$A$65</c:f>
              <c:strCache>
                <c:ptCount val="1"/>
                <c:pt idx="0">
                  <c:v>   Medicaid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(2)'!$B$65:$G$65</c:f>
              <c:numCache>
                <c:formatCode>0.00%</c:formatCode>
                <c:ptCount val="6"/>
                <c:pt idx="0" formatCode="0%">
                  <c:v>0.73</c:v>
                </c:pt>
                <c:pt idx="1">
                  <c:v>0.80500000000000005</c:v>
                </c:pt>
                <c:pt idx="2">
                  <c:v>0.76600000000000001</c:v>
                </c:pt>
                <c:pt idx="3">
                  <c:v>0.61799999999999999</c:v>
                </c:pt>
                <c:pt idx="4">
                  <c:v>0.88300000000000001</c:v>
                </c:pt>
                <c:pt idx="5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354B-AA61-DABE31D8B603}"/>
            </c:ext>
          </c:extLst>
        </c:ser>
        <c:ser>
          <c:idx val="1"/>
          <c:order val="1"/>
          <c:tx>
            <c:strRef>
              <c:f>'Table 2 (formatted) (2)'!$A$66</c:f>
              <c:strCache>
                <c:ptCount val="1"/>
                <c:pt idx="0">
                  <c:v>   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(2)'!$B$66:$G$66</c:f>
              <c:numCache>
                <c:formatCode>0.00%</c:formatCode>
                <c:ptCount val="6"/>
                <c:pt idx="0">
                  <c:v>0.19500000000000001</c:v>
                </c:pt>
                <c:pt idx="1">
                  <c:v>0.11899999999999999</c:v>
                </c:pt>
                <c:pt idx="2">
                  <c:v>0.13300000000000001</c:v>
                </c:pt>
                <c:pt idx="3">
                  <c:v>0.28100000000000003</c:v>
                </c:pt>
                <c:pt idx="4">
                  <c:v>3.7999999999999999E-2</c:v>
                </c:pt>
                <c:pt idx="5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A-354B-AA61-DABE31D8B603}"/>
            </c:ext>
          </c:extLst>
        </c:ser>
        <c:ser>
          <c:idx val="2"/>
          <c:order val="2"/>
          <c:tx>
            <c:strRef>
              <c:f>'Table 2 (formatted) (2)'!$A$67</c:f>
              <c:strCache>
                <c:ptCount val="1"/>
                <c:pt idx="0">
                  <c:v>   Self-pay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(2)'!$B$67:$G$67</c:f>
              <c:numCache>
                <c:formatCode>0.00%</c:formatCode>
                <c:ptCount val="6"/>
                <c:pt idx="0" formatCode="0%">
                  <c:v>0.02</c:v>
                </c:pt>
                <c:pt idx="1">
                  <c:v>3.9E-2</c:v>
                </c:pt>
                <c:pt idx="2">
                  <c:v>4.2000000000000003E-2</c:v>
                </c:pt>
                <c:pt idx="3" formatCode="0%">
                  <c:v>0</c:v>
                </c:pt>
                <c:pt idx="4">
                  <c:v>4.2000000000000003E-2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A-354B-AA61-DABE31D8B603}"/>
            </c:ext>
          </c:extLst>
        </c:ser>
        <c:ser>
          <c:idx val="3"/>
          <c:order val="3"/>
          <c:tx>
            <c:strRef>
              <c:f>'Table 2 (formatted) (2)'!$A$68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(2)'!$B$68:$G$68</c:f>
              <c:numCache>
                <c:formatCode>0.00%</c:formatCode>
                <c:ptCount val="6"/>
                <c:pt idx="0">
                  <c:v>5.5E-2</c:v>
                </c:pt>
                <c:pt idx="1">
                  <c:v>3.6999999999999998E-2</c:v>
                </c:pt>
                <c:pt idx="2">
                  <c:v>5.8000000000000003E-2</c:v>
                </c:pt>
                <c:pt idx="3">
                  <c:v>0.10100000000000001</c:v>
                </c:pt>
                <c:pt idx="4">
                  <c:v>3.6999999999999998E-2</c:v>
                </c:pt>
                <c:pt idx="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A-354B-AA61-DABE31D8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552592"/>
        <c:axId val="417431920"/>
      </c:barChart>
      <c:catAx>
        <c:axId val="41755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1920"/>
        <c:crosses val="autoZero"/>
        <c:auto val="1"/>
        <c:lblAlgn val="ctr"/>
        <c:lblOffset val="100"/>
        <c:noMultiLvlLbl val="0"/>
      </c:catAx>
      <c:valAx>
        <c:axId val="417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overall/ED mortality distribution in differernt races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2 (formatted) (2)'!$A$52</c:f>
              <c:strCache>
                <c:ptCount val="1"/>
                <c:pt idx="0">
                  <c:v>   Overall Mortality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(2)'!$B$51:$G$51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(2)'!$B$52:$G$52</c:f>
              <c:numCache>
                <c:formatCode>0.00%</c:formatCode>
                <c:ptCount val="6"/>
                <c:pt idx="0">
                  <c:v>6.5000000000000002E-2</c:v>
                </c:pt>
                <c:pt idx="1">
                  <c:v>7.8E-2</c:v>
                </c:pt>
                <c:pt idx="2">
                  <c:v>6.5000000000000002E-2</c:v>
                </c:pt>
                <c:pt idx="3">
                  <c:v>9.6000000000000002E-2</c:v>
                </c:pt>
                <c:pt idx="4">
                  <c:v>6.5000000000000002E-2</c:v>
                </c:pt>
                <c:pt idx="5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1-D048-9ABA-CE5629982364}"/>
            </c:ext>
          </c:extLst>
        </c:ser>
        <c:ser>
          <c:idx val="1"/>
          <c:order val="1"/>
          <c:tx>
            <c:strRef>
              <c:f>'Table 2 (formatted) (2)'!$A$53</c:f>
              <c:strCache>
                <c:ptCount val="1"/>
                <c:pt idx="0">
                  <c:v>   ED Mortality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(2)'!$B$51:$G$51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(2)'!$B$53:$G$53</c:f>
              <c:numCache>
                <c:formatCode>0.00%</c:formatCode>
                <c:ptCount val="6"/>
                <c:pt idx="0">
                  <c:v>1.7999999999999999E-2</c:v>
                </c:pt>
                <c:pt idx="1">
                  <c:v>3.1E-2</c:v>
                </c:pt>
                <c:pt idx="2">
                  <c:v>1.9E-2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1-D048-9ABA-CE562998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173392"/>
        <c:axId val="709282512"/>
      </c:barChart>
      <c:catAx>
        <c:axId val="6761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82512"/>
        <c:crosses val="autoZero"/>
        <c:auto val="1"/>
        <c:lblAlgn val="ctr"/>
        <c:lblOffset val="100"/>
        <c:noMultiLvlLbl val="0"/>
      </c:catAx>
      <c:valAx>
        <c:axId val="7092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 in SCAN vs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(formatted)'!$A$9</c:f>
              <c:strCache>
                <c:ptCount val="1"/>
                <c:pt idx="0">
                  <c:v>   &lt;1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(formatted)'!$B$9:$C$9</c:f>
              <c:numCache>
                <c:formatCode>0.00%</c:formatCode>
                <c:ptCount val="2"/>
                <c:pt idx="0">
                  <c:v>0.65200000000000002</c:v>
                </c:pt>
                <c:pt idx="1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7-004B-8854-C05D354125B3}"/>
            </c:ext>
          </c:extLst>
        </c:ser>
        <c:ser>
          <c:idx val="1"/>
          <c:order val="1"/>
          <c:tx>
            <c:strRef>
              <c:f>'Table 1 (formatted)'!$A$10</c:f>
              <c:strCache>
                <c:ptCount val="1"/>
                <c:pt idx="0">
                  <c:v>   1-3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(formatted)'!$B$10:$C$10</c:f>
              <c:numCache>
                <c:formatCode>0.00%</c:formatCode>
                <c:ptCount val="2"/>
                <c:pt idx="0">
                  <c:v>0.248</c:v>
                </c:pt>
                <c:pt idx="1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7-004B-8854-C05D354125B3}"/>
            </c:ext>
          </c:extLst>
        </c:ser>
        <c:ser>
          <c:idx val="2"/>
          <c:order val="2"/>
          <c:tx>
            <c:strRef>
              <c:f>'Table 1 (formatted)'!$A$11</c:f>
              <c:strCache>
                <c:ptCount val="1"/>
                <c:pt idx="0">
                  <c:v>   4-7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(formatted)'!$B$11:$C$11</c:f>
              <c:numCache>
                <c:formatCode>0.00%</c:formatCode>
                <c:ptCount val="2"/>
                <c:pt idx="0">
                  <c:v>4.3999999999999997E-2</c:v>
                </c:pt>
                <c:pt idx="1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7-004B-8854-C05D354125B3}"/>
            </c:ext>
          </c:extLst>
        </c:ser>
        <c:ser>
          <c:idx val="3"/>
          <c:order val="3"/>
          <c:tx>
            <c:strRef>
              <c:f>'Table 1 (formatted)'!$A$12</c:f>
              <c:strCache>
                <c:ptCount val="1"/>
                <c:pt idx="0">
                  <c:v>   8-11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(formatted)'!$B$12:$C$12</c:f>
              <c:numCache>
                <c:formatCode>0.00%</c:formatCode>
                <c:ptCount val="2"/>
                <c:pt idx="0">
                  <c:v>1.2999999999999999E-2</c:v>
                </c:pt>
                <c:pt idx="1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7-004B-8854-C05D354125B3}"/>
            </c:ext>
          </c:extLst>
        </c:ser>
        <c:ser>
          <c:idx val="4"/>
          <c:order val="4"/>
          <c:tx>
            <c:strRef>
              <c:f>'Table 1 (formatted)'!$A$13</c:f>
              <c:strCache>
                <c:ptCount val="1"/>
                <c:pt idx="0">
                  <c:v>   12-17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(formatted)'!$B$8:$C$8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(formatted)'!$B$13:$C$13</c:f>
              <c:numCache>
                <c:formatCode>0.00%</c:formatCode>
                <c:ptCount val="2"/>
                <c:pt idx="0">
                  <c:v>4.2999999999999997E-2</c:v>
                </c:pt>
                <c:pt idx="1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57-004B-8854-C05D3541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45056"/>
        <c:axId val="396595696"/>
      </c:barChart>
      <c:catAx>
        <c:axId val="39734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5696"/>
        <c:crosses val="autoZero"/>
        <c:auto val="1"/>
        <c:lblAlgn val="ctr"/>
        <c:lblOffset val="100"/>
        <c:noMultiLvlLbl val="0"/>
      </c:catAx>
      <c:valAx>
        <c:axId val="396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distributio in SCSN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(formatted)'!$A$16</c:f>
              <c:strCache>
                <c:ptCount val="1"/>
                <c:pt idx="0">
                  <c:v>  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(formatted)'!$B$16:$C$16</c:f>
              <c:numCache>
                <c:formatCode>0.00%</c:formatCode>
                <c:ptCount val="2"/>
                <c:pt idx="0">
                  <c:v>0.47399999999999998</c:v>
                </c:pt>
                <c:pt idx="1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EC4F-B3AA-763592E8EE4D}"/>
            </c:ext>
          </c:extLst>
        </c:ser>
        <c:ser>
          <c:idx val="1"/>
          <c:order val="1"/>
          <c:tx>
            <c:strRef>
              <c:f>'Table 1 (formatted)'!$A$17</c:f>
              <c:strCache>
                <c:ptCount val="1"/>
                <c:pt idx="0">
                  <c:v>  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(formatted)'!$B$17:$C$17</c:f>
              <c:numCache>
                <c:formatCode>0.00%</c:formatCode>
                <c:ptCount val="2"/>
                <c:pt idx="0">
                  <c:v>0.23799999999999999</c:v>
                </c:pt>
                <c:pt idx="1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5-EC4F-B3AA-763592E8EE4D}"/>
            </c:ext>
          </c:extLst>
        </c:ser>
        <c:ser>
          <c:idx val="2"/>
          <c:order val="2"/>
          <c:tx>
            <c:strRef>
              <c:f>'Table 1 (formatted)'!$A$18</c:f>
              <c:strCache>
                <c:ptCount val="1"/>
                <c:pt idx="0">
                  <c:v>  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(formatted)'!$B$18:$C$18</c:f>
              <c:numCache>
                <c:formatCode>0.00%</c:formatCode>
                <c:ptCount val="2"/>
                <c:pt idx="0">
                  <c:v>0.20100000000000001</c:v>
                </c:pt>
                <c:pt idx="1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5-EC4F-B3AA-763592E8EE4D}"/>
            </c:ext>
          </c:extLst>
        </c:ser>
        <c:ser>
          <c:idx val="3"/>
          <c:order val="3"/>
          <c:tx>
            <c:strRef>
              <c:f>'Table 1 (formatted)'!$A$19</c:f>
              <c:strCache>
                <c:ptCount val="1"/>
                <c:pt idx="0">
                  <c:v>   Asian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(formatted)'!$B$19:$C$19</c:f>
              <c:numCache>
                <c:formatCode>0.00%</c:formatCode>
                <c:ptCount val="2"/>
                <c:pt idx="0">
                  <c:v>1.0999999999999999E-2</c:v>
                </c:pt>
                <c:pt idx="1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5-EC4F-B3AA-763592E8EE4D}"/>
            </c:ext>
          </c:extLst>
        </c:ser>
        <c:ser>
          <c:idx val="4"/>
          <c:order val="4"/>
          <c:tx>
            <c:strRef>
              <c:f>'Table 1 (formatted)'!$A$20</c:f>
              <c:strCache>
                <c:ptCount val="1"/>
                <c:pt idx="0">
                  <c:v>   Native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(formatted)'!$B$20:$C$20</c:f>
              <c:numCache>
                <c:formatCode>0%</c:formatCode>
                <c:ptCount val="2"/>
                <c:pt idx="0" formatCode="0.00%">
                  <c:v>1.0999999999999999E-2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55-EC4F-B3AA-763592E8EE4D}"/>
            </c:ext>
          </c:extLst>
        </c:ser>
        <c:ser>
          <c:idx val="5"/>
          <c:order val="5"/>
          <c:tx>
            <c:strRef>
              <c:f>'Table 1 (formatted)'!$A$21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(formatted)'!$B$21:$C$21</c:f>
              <c:numCache>
                <c:formatCode>0.00%</c:formatCode>
                <c:ptCount val="2"/>
                <c:pt idx="0">
                  <c:v>6.6000000000000003E-2</c:v>
                </c:pt>
                <c:pt idx="1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55-EC4F-B3AA-763592E8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472848"/>
        <c:axId val="682986432"/>
      </c:barChart>
      <c:catAx>
        <c:axId val="68347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86432"/>
        <c:crosses val="autoZero"/>
        <c:auto val="1"/>
        <c:lblAlgn val="ctr"/>
        <c:lblOffset val="100"/>
        <c:noMultiLvlLbl val="0"/>
      </c:catAx>
      <c:valAx>
        <c:axId val="6829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Race distribution/total population </a:t>
            </a:r>
            <a:r>
              <a:rPr lang="en-US"/>
              <a:t>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 (formatted)'!$A$116</c:f>
              <c:strCache>
                <c:ptCount val="1"/>
                <c:pt idx="0">
                  <c:v>  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(formatted)'!$B$116:$C$116</c:f>
              <c:numCache>
                <c:formatCode>0.00%</c:formatCode>
                <c:ptCount val="2"/>
                <c:pt idx="0">
                  <c:v>0.84642857142857131</c:v>
                </c:pt>
                <c:pt idx="1">
                  <c:v>1.0089285714285712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B-6C4C-AE6D-6E9961BE4BF9}"/>
            </c:ext>
          </c:extLst>
        </c:ser>
        <c:ser>
          <c:idx val="1"/>
          <c:order val="1"/>
          <c:tx>
            <c:strRef>
              <c:f>'Table 1 (formatted)'!$A$117</c:f>
              <c:strCache>
                <c:ptCount val="1"/>
                <c:pt idx="0">
                  <c:v>  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(formatted)'!$B$117:$C$117</c:f>
              <c:numCache>
                <c:formatCode>0.00%</c:formatCode>
                <c:ptCount val="2"/>
                <c:pt idx="0">
                  <c:v>1.8307692307692309</c:v>
                </c:pt>
                <c:pt idx="1">
                  <c:v>1.1692307692307691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B-6C4C-AE6D-6E9961BE4BF9}"/>
            </c:ext>
          </c:extLst>
        </c:ser>
        <c:ser>
          <c:idx val="2"/>
          <c:order val="2"/>
          <c:tx>
            <c:strRef>
              <c:f>'Table 1 (formatted)'!$A$118</c:f>
              <c:strCache>
                <c:ptCount val="1"/>
                <c:pt idx="0">
                  <c:v>  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(formatted)'!$B$118:$C$118</c:f>
              <c:numCache>
                <c:formatCode>0.00%</c:formatCode>
                <c:ptCount val="2"/>
                <c:pt idx="0">
                  <c:v>1.2562500000000001</c:v>
                </c:pt>
                <c:pt idx="1">
                  <c:v>1.2375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B-6C4C-AE6D-6E9961BE4BF9}"/>
            </c:ext>
          </c:extLst>
        </c:ser>
        <c:ser>
          <c:idx val="3"/>
          <c:order val="3"/>
          <c:tx>
            <c:strRef>
              <c:f>'Table 1 (formatted)'!$A$119</c:f>
              <c:strCache>
                <c:ptCount val="1"/>
                <c:pt idx="0">
                  <c:v>   Asian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(formatted)'!$B$119:$C$119</c:f>
              <c:numCache>
                <c:formatCode>0.00%</c:formatCode>
                <c:ptCount val="2"/>
                <c:pt idx="0">
                  <c:v>0.22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B-6C4C-AE6D-6E9961BE4BF9}"/>
            </c:ext>
          </c:extLst>
        </c:ser>
        <c:ser>
          <c:idx val="4"/>
          <c:order val="4"/>
          <c:tx>
            <c:strRef>
              <c:f>'Table 1 (formatted)'!$A$120</c:f>
              <c:strCache>
                <c:ptCount val="1"/>
                <c:pt idx="0">
                  <c:v>   Native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(formatted)'!$B$120:$C$120</c:f>
              <c:numCache>
                <c:formatCode>0.00%</c:formatCode>
                <c:ptCount val="2"/>
                <c:pt idx="0">
                  <c:v>1.1000000000000001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B-6C4C-AE6D-6E9961BE4BF9}"/>
            </c:ext>
          </c:extLst>
        </c:ser>
        <c:ser>
          <c:idx val="5"/>
          <c:order val="5"/>
          <c:tx>
            <c:strRef>
              <c:f>'Table 1 (formatted)'!$A$121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(formatted)'!$B$121:$C$121</c:f>
              <c:numCache>
                <c:formatCode>0.00%</c:formatCode>
                <c:ptCount val="2"/>
                <c:pt idx="0">
                  <c:v>1.3636363636363635</c:v>
                </c:pt>
                <c:pt idx="1">
                  <c:v>0.57777777777777783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B-6C4C-AE6D-6E9961BE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36656"/>
        <c:axId val="432211744"/>
      </c:barChart>
      <c:catAx>
        <c:axId val="4324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744"/>
        <c:crosses val="autoZero"/>
        <c:auto val="1"/>
        <c:lblAlgn val="ctr"/>
        <c:lblOffset val="100"/>
        <c:noMultiLvlLbl val="0"/>
      </c:catAx>
      <c:valAx>
        <c:axId val="432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distributio in SCSN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(formatted)'!$A$16</c:f>
              <c:strCache>
                <c:ptCount val="1"/>
                <c:pt idx="0">
                  <c:v>  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(formatted)'!$B$16:$C$16</c:f>
              <c:numCache>
                <c:formatCode>0.00%</c:formatCode>
                <c:ptCount val="2"/>
                <c:pt idx="0">
                  <c:v>0.47399999999999998</c:v>
                </c:pt>
                <c:pt idx="1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3949-A684-5333F7A522B6}"/>
            </c:ext>
          </c:extLst>
        </c:ser>
        <c:ser>
          <c:idx val="1"/>
          <c:order val="1"/>
          <c:tx>
            <c:strRef>
              <c:f>'Table 1 (formatted)'!$A$17</c:f>
              <c:strCache>
                <c:ptCount val="1"/>
                <c:pt idx="0">
                  <c:v>  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(formatted)'!$B$17:$C$17</c:f>
              <c:numCache>
                <c:formatCode>0.00%</c:formatCode>
                <c:ptCount val="2"/>
                <c:pt idx="0">
                  <c:v>0.23799999999999999</c:v>
                </c:pt>
                <c:pt idx="1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A-3949-A684-5333F7A522B6}"/>
            </c:ext>
          </c:extLst>
        </c:ser>
        <c:ser>
          <c:idx val="2"/>
          <c:order val="2"/>
          <c:tx>
            <c:strRef>
              <c:f>'Table 1 (formatted)'!$A$18</c:f>
              <c:strCache>
                <c:ptCount val="1"/>
                <c:pt idx="0">
                  <c:v>  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(formatted)'!$B$18:$C$18</c:f>
              <c:numCache>
                <c:formatCode>0.00%</c:formatCode>
                <c:ptCount val="2"/>
                <c:pt idx="0">
                  <c:v>0.20100000000000001</c:v>
                </c:pt>
                <c:pt idx="1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A-3949-A684-5333F7A522B6}"/>
            </c:ext>
          </c:extLst>
        </c:ser>
        <c:ser>
          <c:idx val="3"/>
          <c:order val="3"/>
          <c:tx>
            <c:strRef>
              <c:f>'Table 1 (formatted)'!$A$19</c:f>
              <c:strCache>
                <c:ptCount val="1"/>
                <c:pt idx="0">
                  <c:v>   Asian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(formatted)'!$B$19:$C$19</c:f>
              <c:numCache>
                <c:formatCode>0.00%</c:formatCode>
                <c:ptCount val="2"/>
                <c:pt idx="0">
                  <c:v>1.0999999999999999E-2</c:v>
                </c:pt>
                <c:pt idx="1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A-3949-A684-5333F7A522B6}"/>
            </c:ext>
          </c:extLst>
        </c:ser>
        <c:ser>
          <c:idx val="4"/>
          <c:order val="4"/>
          <c:tx>
            <c:strRef>
              <c:f>'Table 1 (formatted)'!$A$20</c:f>
              <c:strCache>
                <c:ptCount val="1"/>
                <c:pt idx="0">
                  <c:v>   Native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(formatted)'!$B$20:$C$20</c:f>
              <c:numCache>
                <c:formatCode>0%</c:formatCode>
                <c:ptCount val="2"/>
                <c:pt idx="0" formatCode="0.00%">
                  <c:v>1.0999999999999999E-2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A-3949-A684-5333F7A522B6}"/>
            </c:ext>
          </c:extLst>
        </c:ser>
        <c:ser>
          <c:idx val="5"/>
          <c:order val="5"/>
          <c:tx>
            <c:strRef>
              <c:f>'Table 1 (formatted)'!$A$21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(formatted)'!$B$15:$C$15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(formatted)'!$B$21:$C$21</c:f>
              <c:numCache>
                <c:formatCode>0.00%</c:formatCode>
                <c:ptCount val="2"/>
                <c:pt idx="0">
                  <c:v>6.6000000000000003E-2</c:v>
                </c:pt>
                <c:pt idx="1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A-3949-A684-5333F7A5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472848"/>
        <c:axId val="682986432"/>
      </c:barChart>
      <c:catAx>
        <c:axId val="68347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86432"/>
        <c:crosses val="autoZero"/>
        <c:auto val="1"/>
        <c:lblAlgn val="ctr"/>
        <c:lblOffset val="100"/>
        <c:noMultiLvlLbl val="0"/>
      </c:catAx>
      <c:valAx>
        <c:axId val="6829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type in SCAN vs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(formatted)'!$A$47</c:f>
              <c:strCache>
                <c:ptCount val="1"/>
                <c:pt idx="0">
                  <c:v>   Not Children's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(formatted)'!$B$47:$C$47</c:f>
              <c:numCache>
                <c:formatCode>0.00%</c:formatCode>
                <c:ptCount val="2"/>
                <c:pt idx="0">
                  <c:v>0.21199999999999999</c:v>
                </c:pt>
                <c:pt idx="1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B-5A49-9E3D-F6DAA31FA909}"/>
            </c:ext>
          </c:extLst>
        </c:ser>
        <c:ser>
          <c:idx val="1"/>
          <c:order val="1"/>
          <c:tx>
            <c:strRef>
              <c:f>'Table 1 (formatted)'!$A$48</c:f>
              <c:strCache>
                <c:ptCount val="1"/>
                <c:pt idx="0">
                  <c:v>   Children's General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(formatted)'!$B$48:$C$48</c:f>
              <c:numCache>
                <c:formatCode>0.00%</c:formatCode>
                <c:ptCount val="2"/>
                <c:pt idx="0">
                  <c:v>0.41399999999999998</c:v>
                </c:pt>
                <c:pt idx="1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B-5A49-9E3D-F6DAA31FA909}"/>
            </c:ext>
          </c:extLst>
        </c:ser>
        <c:ser>
          <c:idx val="2"/>
          <c:order val="2"/>
          <c:tx>
            <c:strRef>
              <c:f>'Table 1 (formatted)'!$A$49</c:f>
              <c:strCache>
                <c:ptCount val="1"/>
                <c:pt idx="0">
                  <c:v>   Children's unit of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(formatted)'!$B$49:$C$49</c:f>
              <c:numCache>
                <c:formatCode>0.00%</c:formatCode>
                <c:ptCount val="2"/>
                <c:pt idx="0">
                  <c:v>0.373</c:v>
                </c:pt>
                <c:pt idx="1">
                  <c:v>0.307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B-5A49-9E3D-F6DAA31FA909}"/>
            </c:ext>
          </c:extLst>
        </c:ser>
        <c:ser>
          <c:idx val="3"/>
          <c:order val="3"/>
          <c:tx>
            <c:strRef>
              <c:f>'Table 1 (formatted)'!$A$50</c:f>
              <c:strCache>
                <c:ptCount val="1"/>
                <c:pt idx="0">
                  <c:v>   Children's Specialty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(formatted)'!$B$50:$C$50</c:f>
              <c:numCache>
                <c:formatCode>0.00%</c:formatCode>
                <c:ptCount val="2"/>
                <c:pt idx="0">
                  <c:v>1E-3</c:v>
                </c:pt>
                <c:pt idx="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B-5A49-9E3D-F6DAA31F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472352"/>
        <c:axId val="690821120"/>
      </c:barChart>
      <c:catAx>
        <c:axId val="43447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1120"/>
        <c:crosses val="autoZero"/>
        <c:auto val="1"/>
        <c:lblAlgn val="ctr"/>
        <c:lblOffset val="100"/>
        <c:noMultiLvlLbl val="0"/>
      </c:catAx>
      <c:valAx>
        <c:axId val="6908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 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1 (formatted)'!$A$73</c:f>
              <c:strCache>
                <c:ptCount val="1"/>
                <c:pt idx="0">
                  <c:v>   Medicaid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(formatted)'!$B$73:$C$73</c:f>
              <c:numCache>
                <c:formatCode>0.00%</c:formatCode>
                <c:ptCount val="2"/>
                <c:pt idx="0">
                  <c:v>0.75700000000000001</c:v>
                </c:pt>
                <c:pt idx="1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6-E442-933B-FEDF23186939}"/>
            </c:ext>
          </c:extLst>
        </c:ser>
        <c:ser>
          <c:idx val="1"/>
          <c:order val="1"/>
          <c:tx>
            <c:strRef>
              <c:f>'Table 1 (formatted)'!$A$74</c:f>
              <c:strCache>
                <c:ptCount val="1"/>
                <c:pt idx="0">
                  <c:v>   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(formatted)'!$B$74:$C$74</c:f>
              <c:numCache>
                <c:formatCode>0.00%</c:formatCode>
                <c:ptCount val="2"/>
                <c:pt idx="0">
                  <c:v>0.16400000000000001</c:v>
                </c:pt>
                <c:pt idx="1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6-E442-933B-FEDF23186939}"/>
            </c:ext>
          </c:extLst>
        </c:ser>
        <c:ser>
          <c:idx val="2"/>
          <c:order val="2"/>
          <c:tx>
            <c:strRef>
              <c:f>'Table 1 (formatted)'!$A$75</c:f>
              <c:strCache>
                <c:ptCount val="1"/>
                <c:pt idx="0">
                  <c:v>   Self-pay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(formatted)'!$B$75:$C$75</c:f>
              <c:numCache>
                <c:formatCode>0.00%</c:formatCode>
                <c:ptCount val="2"/>
                <c:pt idx="0">
                  <c:v>3.1E-2</c:v>
                </c:pt>
                <c:pt idx="1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6-E442-933B-FEDF23186939}"/>
            </c:ext>
          </c:extLst>
        </c:ser>
        <c:ser>
          <c:idx val="3"/>
          <c:order val="3"/>
          <c:tx>
            <c:strRef>
              <c:f>'Table 1 (formatted)'!$A$76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(formatted)'!$B$72:$C$72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(formatted)'!$B$76:$C$76</c:f>
              <c:numCache>
                <c:formatCode>0.00%</c:formatCode>
                <c:ptCount val="2"/>
                <c:pt idx="0">
                  <c:v>4.8000000000000001E-2</c:v>
                </c:pt>
                <c:pt idx="1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6-E442-933B-FEDF23186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453504"/>
        <c:axId val="398914560"/>
      </c:barChart>
      <c:catAx>
        <c:axId val="3994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4560"/>
        <c:crosses val="autoZero"/>
        <c:auto val="1"/>
        <c:lblAlgn val="ctr"/>
        <c:lblOffset val="100"/>
        <c:noMultiLvlLbl val="0"/>
      </c:catAx>
      <c:valAx>
        <c:axId val="398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in different races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(2)'!$A$8</c:f>
              <c:strCache>
                <c:ptCount val="1"/>
                <c:pt idx="0">
                  <c:v>   &lt;1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(2)'!$B$8:$G$8</c:f>
              <c:numCache>
                <c:formatCode>0%</c:formatCode>
                <c:ptCount val="6"/>
                <c:pt idx="0" formatCode="0.00%">
                  <c:v>0.67300000000000004</c:v>
                </c:pt>
                <c:pt idx="1">
                  <c:v>0.57999999999999996</c:v>
                </c:pt>
                <c:pt idx="2" formatCode="0.00%">
                  <c:v>0.627</c:v>
                </c:pt>
                <c:pt idx="3" formatCode="0.00%">
                  <c:v>0.66100000000000003</c:v>
                </c:pt>
                <c:pt idx="4" formatCode="0.00%">
                  <c:v>0.53600000000000003</c:v>
                </c:pt>
                <c:pt idx="5" formatCode="0.00%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8-FF44-8E48-FB9113C0DEF2}"/>
            </c:ext>
          </c:extLst>
        </c:ser>
        <c:ser>
          <c:idx val="1"/>
          <c:order val="1"/>
          <c:tx>
            <c:strRef>
              <c:f>'Table 2 (formatted) (2)'!$A$9</c:f>
              <c:strCache>
                <c:ptCount val="1"/>
                <c:pt idx="0">
                  <c:v>   1-3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(2)'!$B$9:$G$9</c:f>
              <c:numCache>
                <c:formatCode>0.00%</c:formatCode>
                <c:ptCount val="6"/>
                <c:pt idx="0">
                  <c:v>0.24199999999999999</c:v>
                </c:pt>
                <c:pt idx="1">
                  <c:v>0.29199999999999998</c:v>
                </c:pt>
                <c:pt idx="2">
                  <c:v>0.26100000000000001</c:v>
                </c:pt>
                <c:pt idx="3">
                  <c:v>0.14399999999999999</c:v>
                </c:pt>
                <c:pt idx="4">
                  <c:v>0.38400000000000001</c:v>
                </c:pt>
                <c:pt idx="5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8-FF44-8E48-FB9113C0DEF2}"/>
            </c:ext>
          </c:extLst>
        </c:ser>
        <c:ser>
          <c:idx val="2"/>
          <c:order val="2"/>
          <c:tx>
            <c:strRef>
              <c:f>'Table 2 (formatted) (2)'!$A$10</c:f>
              <c:strCache>
                <c:ptCount val="1"/>
                <c:pt idx="0">
                  <c:v>   4-7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(2)'!$B$10:$G$10</c:f>
              <c:numCache>
                <c:formatCode>0.00%</c:formatCode>
                <c:ptCount val="6"/>
                <c:pt idx="0">
                  <c:v>3.9E-2</c:v>
                </c:pt>
                <c:pt idx="1">
                  <c:v>6.0999999999999999E-2</c:v>
                </c:pt>
                <c:pt idx="2">
                  <c:v>4.2999999999999997E-2</c:v>
                </c:pt>
                <c:pt idx="3">
                  <c:v>9.9000000000000005E-2</c:v>
                </c:pt>
                <c:pt idx="4">
                  <c:v>1.7999999999999999E-2</c:v>
                </c:pt>
                <c:pt idx="5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8-FF44-8E48-FB9113C0DEF2}"/>
            </c:ext>
          </c:extLst>
        </c:ser>
        <c:ser>
          <c:idx val="3"/>
          <c:order val="3"/>
          <c:tx>
            <c:strRef>
              <c:f>'Table 2 (formatted) (2)'!$A$11</c:f>
              <c:strCache>
                <c:ptCount val="1"/>
                <c:pt idx="0">
                  <c:v>   8-11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(2)'!$B$11:$G$11</c:f>
              <c:numCache>
                <c:formatCode>0.00%</c:formatCode>
                <c:ptCount val="6"/>
                <c:pt idx="0">
                  <c:v>1.4E-2</c:v>
                </c:pt>
                <c:pt idx="1">
                  <c:v>1.4E-2</c:v>
                </c:pt>
                <c:pt idx="2">
                  <c:v>1.0999999999999999E-2</c:v>
                </c:pt>
                <c:pt idx="3" formatCode="0%">
                  <c:v>0.02</c:v>
                </c:pt>
                <c:pt idx="4">
                  <c:v>1.9E-2</c:v>
                </c:pt>
                <c:pt idx="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8-FF44-8E48-FB9113C0DEF2}"/>
            </c:ext>
          </c:extLst>
        </c:ser>
        <c:ser>
          <c:idx val="4"/>
          <c:order val="4"/>
          <c:tx>
            <c:strRef>
              <c:f>'Table 2 (formatted) (2)'!$A$12</c:f>
              <c:strCache>
                <c:ptCount val="1"/>
                <c:pt idx="0">
                  <c:v>   12-17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2 (formatted) (2)'!$B$7:$G$7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(2)'!$B$12:$G$12</c:f>
              <c:numCache>
                <c:formatCode>0.00%</c:formatCode>
                <c:ptCount val="6"/>
                <c:pt idx="0">
                  <c:v>3.3000000000000002E-2</c:v>
                </c:pt>
                <c:pt idx="1">
                  <c:v>5.3999999999999999E-2</c:v>
                </c:pt>
                <c:pt idx="2">
                  <c:v>5.8000000000000003E-2</c:v>
                </c:pt>
                <c:pt idx="3">
                  <c:v>7.6999999999999999E-2</c:v>
                </c:pt>
                <c:pt idx="4">
                  <c:v>4.3999999999999997E-2</c:v>
                </c:pt>
                <c:pt idx="5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8-FF44-8E48-FB9113C0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946816"/>
        <c:axId val="717299680"/>
      </c:barChart>
      <c:catAx>
        <c:axId val="70094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99680"/>
        <c:crosses val="autoZero"/>
        <c:auto val="1"/>
        <c:lblAlgn val="ctr"/>
        <c:lblOffset val="100"/>
        <c:noMultiLvlLbl val="0"/>
      </c:catAx>
      <c:valAx>
        <c:axId val="7172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 code distribution in different</a:t>
            </a:r>
            <a:r>
              <a:rPr lang="en-US" baseline="0"/>
              <a:t> races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(2)'!$A$15</c:f>
              <c:strCache>
                <c:ptCount val="1"/>
                <c:pt idx="0">
                  <c:v> 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(2)'!$B$15:$G$15</c:f>
              <c:numCache>
                <c:formatCode>0.00%</c:formatCode>
                <c:ptCount val="6"/>
                <c:pt idx="0">
                  <c:v>0.309</c:v>
                </c:pt>
                <c:pt idx="1">
                  <c:v>0.52600000000000002</c:v>
                </c:pt>
                <c:pt idx="2">
                  <c:v>0.439</c:v>
                </c:pt>
                <c:pt idx="3">
                  <c:v>0.316</c:v>
                </c:pt>
                <c:pt idx="4">
                  <c:v>0.55400000000000005</c:v>
                </c:pt>
                <c:pt idx="5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C-C24B-9852-C6FF33E90B49}"/>
            </c:ext>
          </c:extLst>
        </c:ser>
        <c:ser>
          <c:idx val="1"/>
          <c:order val="1"/>
          <c:tx>
            <c:strRef>
              <c:f>'Table 2 (formatted) (2)'!$A$16</c:f>
              <c:strCache>
                <c:ptCount val="1"/>
                <c:pt idx="0">
                  <c:v> 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(2)'!$B$16:$G$16</c:f>
              <c:numCache>
                <c:formatCode>0%</c:formatCode>
                <c:ptCount val="6"/>
                <c:pt idx="0" formatCode="0.00%">
                  <c:v>0.312</c:v>
                </c:pt>
                <c:pt idx="1">
                  <c:v>0.22</c:v>
                </c:pt>
                <c:pt idx="2" formatCode="0.00%">
                  <c:v>0.23899999999999999</c:v>
                </c:pt>
                <c:pt idx="3" formatCode="0.00%">
                  <c:v>0.17899999999999999</c:v>
                </c:pt>
                <c:pt idx="4" formatCode="0.00%">
                  <c:v>0.17699999999999999</c:v>
                </c:pt>
                <c:pt idx="5" formatCode="0.00%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C24B-9852-C6FF33E90B49}"/>
            </c:ext>
          </c:extLst>
        </c:ser>
        <c:ser>
          <c:idx val="2"/>
          <c:order val="2"/>
          <c:tx>
            <c:strRef>
              <c:f>'Table 2 (formatted) (2)'!$A$17</c:f>
              <c:strCache>
                <c:ptCount val="1"/>
                <c:pt idx="0">
                  <c:v>  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(2)'!$B$17:$G$17</c:f>
              <c:numCache>
                <c:formatCode>0.00%</c:formatCode>
                <c:ptCount val="6"/>
                <c:pt idx="0">
                  <c:v>0.252</c:v>
                </c:pt>
                <c:pt idx="1">
                  <c:v>0.17499999999999999</c:v>
                </c:pt>
                <c:pt idx="2">
                  <c:v>0.21199999999999999</c:v>
                </c:pt>
                <c:pt idx="3">
                  <c:v>0.28299999999999997</c:v>
                </c:pt>
                <c:pt idx="4">
                  <c:v>0.22800000000000001</c:v>
                </c:pt>
                <c:pt idx="5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C-C24B-9852-C6FF33E90B49}"/>
            </c:ext>
          </c:extLst>
        </c:ser>
        <c:ser>
          <c:idx val="3"/>
          <c:order val="3"/>
          <c:tx>
            <c:strRef>
              <c:f>'Table 2 (formatted) (2)'!$A$18</c:f>
              <c:strCache>
                <c:ptCount val="1"/>
                <c:pt idx="0">
                  <c:v>  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(2)'!$B$14:$G$14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(2)'!$B$18:$G$18</c:f>
              <c:numCache>
                <c:formatCode>0.00%</c:formatCode>
                <c:ptCount val="6"/>
                <c:pt idx="0">
                  <c:v>0.127</c:v>
                </c:pt>
                <c:pt idx="1">
                  <c:v>7.9000000000000001E-2</c:v>
                </c:pt>
                <c:pt idx="2">
                  <c:v>0.109</c:v>
                </c:pt>
                <c:pt idx="3">
                  <c:v>0.222</c:v>
                </c:pt>
                <c:pt idx="4">
                  <c:v>4.1000000000000002E-2</c:v>
                </c:pt>
                <c:pt idx="5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C-C24B-9852-C6FF33E9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153920"/>
        <c:axId val="709511984"/>
      </c:barChart>
      <c:catAx>
        <c:axId val="40215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11984"/>
        <c:crosses val="autoZero"/>
        <c:auto val="1"/>
        <c:lblAlgn val="ctr"/>
        <c:lblOffset val="100"/>
        <c:noMultiLvlLbl val="0"/>
      </c:catAx>
      <c:valAx>
        <c:axId val="7095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types variation in different 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(2)'!$A$39</c:f>
              <c:strCache>
                <c:ptCount val="1"/>
                <c:pt idx="0">
                  <c:v>   Not Children's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(2)'!$B$39:$G$39</c:f>
              <c:numCache>
                <c:formatCode>0.00%</c:formatCode>
                <c:ptCount val="6"/>
                <c:pt idx="0">
                  <c:v>0.22700000000000001</c:v>
                </c:pt>
                <c:pt idx="1">
                  <c:v>0.16600000000000001</c:v>
                </c:pt>
                <c:pt idx="2">
                  <c:v>0.23799999999999999</c:v>
                </c:pt>
                <c:pt idx="3">
                  <c:v>0.30399999999999999</c:v>
                </c:pt>
                <c:pt idx="4">
                  <c:v>0.125</c:v>
                </c:pt>
                <c:pt idx="5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2-2944-BF75-ABD547F5335B}"/>
            </c:ext>
          </c:extLst>
        </c:ser>
        <c:ser>
          <c:idx val="1"/>
          <c:order val="1"/>
          <c:tx>
            <c:strRef>
              <c:f>'Table 2 (formatted) (2)'!$A$40</c:f>
              <c:strCache>
                <c:ptCount val="1"/>
                <c:pt idx="0">
                  <c:v>   Children's General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(2)'!$B$40:$G$40</c:f>
              <c:numCache>
                <c:formatCode>0.00%</c:formatCode>
                <c:ptCount val="6"/>
                <c:pt idx="0">
                  <c:v>0.378</c:v>
                </c:pt>
                <c:pt idx="1">
                  <c:v>0.432</c:v>
                </c:pt>
                <c:pt idx="2">
                  <c:v>0.48199999999999998</c:v>
                </c:pt>
                <c:pt idx="3">
                  <c:v>0.41399999999999998</c:v>
                </c:pt>
                <c:pt idx="4">
                  <c:v>0.46100000000000002</c:v>
                </c:pt>
                <c:pt idx="5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2-2944-BF75-ABD547F5335B}"/>
            </c:ext>
          </c:extLst>
        </c:ser>
        <c:ser>
          <c:idx val="2"/>
          <c:order val="2"/>
          <c:tx>
            <c:strRef>
              <c:f>'Table 2 (formatted) (2)'!$A$41</c:f>
              <c:strCache>
                <c:ptCount val="1"/>
                <c:pt idx="0">
                  <c:v>   Children's unit of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(2)'!$B$41:$G$41</c:f>
              <c:numCache>
                <c:formatCode>0%</c:formatCode>
                <c:ptCount val="6"/>
                <c:pt idx="0" formatCode="0.00%">
                  <c:v>0.39400000000000002</c:v>
                </c:pt>
                <c:pt idx="1">
                  <c:v>0.4</c:v>
                </c:pt>
                <c:pt idx="2" formatCode="0.00%">
                  <c:v>0.27800000000000002</c:v>
                </c:pt>
                <c:pt idx="3" formatCode="0.00%">
                  <c:v>0.28100000000000003</c:v>
                </c:pt>
                <c:pt idx="4" formatCode="0.00%">
                  <c:v>0.41399999999999998</c:v>
                </c:pt>
                <c:pt idx="5" formatCode="0.00%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2-2944-BF75-ABD547F5335B}"/>
            </c:ext>
          </c:extLst>
        </c:ser>
        <c:ser>
          <c:idx val="3"/>
          <c:order val="3"/>
          <c:tx>
            <c:strRef>
              <c:f>'Table 2 (formatted) (2)'!$A$42</c:f>
              <c:strCache>
                <c:ptCount val="1"/>
                <c:pt idx="0">
                  <c:v>   Children's Specialty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(2)'!$B$38:$G$38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(2)'!$B$42:$G$42</c:f>
              <c:numCache>
                <c:formatCode>0.00%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2-2944-BF75-ABD547F5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487632"/>
        <c:axId val="400489280"/>
      </c:barChart>
      <c:catAx>
        <c:axId val="40048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9280"/>
        <c:crosses val="autoZero"/>
        <c:auto val="1"/>
        <c:lblAlgn val="ctr"/>
        <c:lblOffset val="100"/>
        <c:noMultiLvlLbl val="0"/>
      </c:catAx>
      <c:valAx>
        <c:axId val="4004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types in different races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2 (formatted) (2)'!$A$65</c:f>
              <c:strCache>
                <c:ptCount val="1"/>
                <c:pt idx="0">
                  <c:v>   Medicaid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(2)'!$B$65:$G$65</c:f>
              <c:numCache>
                <c:formatCode>0.00%</c:formatCode>
                <c:ptCount val="6"/>
                <c:pt idx="0" formatCode="0%">
                  <c:v>0.73</c:v>
                </c:pt>
                <c:pt idx="1">
                  <c:v>0.80500000000000005</c:v>
                </c:pt>
                <c:pt idx="2">
                  <c:v>0.76600000000000001</c:v>
                </c:pt>
                <c:pt idx="3">
                  <c:v>0.61799999999999999</c:v>
                </c:pt>
                <c:pt idx="4">
                  <c:v>0.88300000000000001</c:v>
                </c:pt>
                <c:pt idx="5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F-1841-A183-40A393E6D2EE}"/>
            </c:ext>
          </c:extLst>
        </c:ser>
        <c:ser>
          <c:idx val="1"/>
          <c:order val="1"/>
          <c:tx>
            <c:strRef>
              <c:f>'Table 2 (formatted) (2)'!$A$66</c:f>
              <c:strCache>
                <c:ptCount val="1"/>
                <c:pt idx="0">
                  <c:v>   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(2)'!$B$66:$G$66</c:f>
              <c:numCache>
                <c:formatCode>0.00%</c:formatCode>
                <c:ptCount val="6"/>
                <c:pt idx="0">
                  <c:v>0.19500000000000001</c:v>
                </c:pt>
                <c:pt idx="1">
                  <c:v>0.11899999999999999</c:v>
                </c:pt>
                <c:pt idx="2">
                  <c:v>0.13300000000000001</c:v>
                </c:pt>
                <c:pt idx="3">
                  <c:v>0.28100000000000003</c:v>
                </c:pt>
                <c:pt idx="4">
                  <c:v>3.7999999999999999E-2</c:v>
                </c:pt>
                <c:pt idx="5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F-1841-A183-40A393E6D2EE}"/>
            </c:ext>
          </c:extLst>
        </c:ser>
        <c:ser>
          <c:idx val="2"/>
          <c:order val="2"/>
          <c:tx>
            <c:strRef>
              <c:f>'Table 2 (formatted) (2)'!$A$67</c:f>
              <c:strCache>
                <c:ptCount val="1"/>
                <c:pt idx="0">
                  <c:v>   Self-pay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(2)'!$B$67:$G$67</c:f>
              <c:numCache>
                <c:formatCode>0.00%</c:formatCode>
                <c:ptCount val="6"/>
                <c:pt idx="0" formatCode="0%">
                  <c:v>0.02</c:v>
                </c:pt>
                <c:pt idx="1">
                  <c:v>3.9E-2</c:v>
                </c:pt>
                <c:pt idx="2">
                  <c:v>4.2000000000000003E-2</c:v>
                </c:pt>
                <c:pt idx="3" formatCode="0%">
                  <c:v>0</c:v>
                </c:pt>
                <c:pt idx="4">
                  <c:v>4.2000000000000003E-2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F-1841-A183-40A393E6D2EE}"/>
            </c:ext>
          </c:extLst>
        </c:ser>
        <c:ser>
          <c:idx val="3"/>
          <c:order val="3"/>
          <c:tx>
            <c:strRef>
              <c:f>'Table 2 (formatted) (2)'!$A$68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 (formatted) (2)'!$B$64:$G$64</c:f>
              <c:strCache>
                <c:ptCount val="6"/>
                <c:pt idx="0">
                  <c:v>White	</c:v>
                </c:pt>
                <c:pt idx="1">
                  <c:v>Black </c:v>
                </c:pt>
                <c:pt idx="2">
                  <c:v>Hispanic </c:v>
                </c:pt>
                <c:pt idx="3">
                  <c:v>Asian or Pacific Islander</c:v>
                </c:pt>
                <c:pt idx="4">
                  <c:v>Native American</c:v>
                </c:pt>
                <c:pt idx="5">
                  <c:v>Other Races</c:v>
                </c:pt>
              </c:strCache>
            </c:strRef>
          </c:cat>
          <c:val>
            <c:numRef>
              <c:f>'Table 2 (formatted) (2)'!$B$68:$G$68</c:f>
              <c:numCache>
                <c:formatCode>0.00%</c:formatCode>
                <c:ptCount val="6"/>
                <c:pt idx="0">
                  <c:v>5.5E-2</c:v>
                </c:pt>
                <c:pt idx="1">
                  <c:v>3.6999999999999998E-2</c:v>
                </c:pt>
                <c:pt idx="2">
                  <c:v>5.8000000000000003E-2</c:v>
                </c:pt>
                <c:pt idx="3">
                  <c:v>0.10100000000000001</c:v>
                </c:pt>
                <c:pt idx="4">
                  <c:v>3.6999999999999998E-2</c:v>
                </c:pt>
                <c:pt idx="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F-1841-A183-40A393E6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552592"/>
        <c:axId val="417431920"/>
      </c:barChart>
      <c:catAx>
        <c:axId val="41755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1920"/>
        <c:crosses val="autoZero"/>
        <c:auto val="1"/>
        <c:lblAlgn val="ctr"/>
        <c:lblOffset val="100"/>
        <c:noMultiLvlLbl val="0"/>
      </c:catAx>
      <c:valAx>
        <c:axId val="417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distribution/total population SCAN vs KID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(formatted)'!$A$134</c:f>
              <c:strCache>
                <c:ptCount val="1"/>
                <c:pt idx="0">
                  <c:v>  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(formatted)'!$B$134:$C$134</c:f>
              <c:numCache>
                <c:formatCode>General</c:formatCode>
                <c:ptCount val="2"/>
                <c:pt idx="0">
                  <c:v>12.8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9-E744-8F38-2F9E4F5A4CA5}"/>
            </c:ext>
          </c:extLst>
        </c:ser>
        <c:ser>
          <c:idx val="1"/>
          <c:order val="1"/>
          <c:tx>
            <c:strRef>
              <c:f>'Table 1 (formatted)'!$A$135</c:f>
              <c:strCache>
                <c:ptCount val="1"/>
                <c:pt idx="0">
                  <c:v>  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(formatted)'!$B$135:$C$135</c:f>
              <c:numCache>
                <c:formatCode>General</c:formatCode>
                <c:ptCount val="2"/>
                <c:pt idx="0">
                  <c:v>27.7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9-E744-8F38-2F9E4F5A4CA5}"/>
            </c:ext>
          </c:extLst>
        </c:ser>
        <c:ser>
          <c:idx val="2"/>
          <c:order val="2"/>
          <c:tx>
            <c:strRef>
              <c:f>'Table 1 (formatted)'!$A$136</c:f>
              <c:strCache>
                <c:ptCount val="1"/>
                <c:pt idx="0">
                  <c:v>  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(formatted)'!$B$136:$C$136</c:f>
              <c:numCache>
                <c:formatCode>General</c:formatCode>
                <c:ptCount val="2"/>
                <c:pt idx="0">
                  <c:v>19</c:v>
                </c:pt>
                <c:pt idx="1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9-E744-8F38-2F9E4F5A4CA5}"/>
            </c:ext>
          </c:extLst>
        </c:ser>
        <c:ser>
          <c:idx val="3"/>
          <c:order val="3"/>
          <c:tx>
            <c:strRef>
              <c:f>'Table 1 (formatted)'!$A$137</c:f>
              <c:strCache>
                <c:ptCount val="1"/>
                <c:pt idx="0">
                  <c:v>   Asian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(formatted)'!$B$137:$C$137</c:f>
              <c:numCache>
                <c:formatCode>General</c:formatCode>
                <c:ptCount val="2"/>
                <c:pt idx="0">
                  <c:v>3.3</c:v>
                </c:pt>
                <c:pt idx="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9-E744-8F38-2F9E4F5A4CA5}"/>
            </c:ext>
          </c:extLst>
        </c:ser>
        <c:ser>
          <c:idx val="4"/>
          <c:order val="4"/>
          <c:tx>
            <c:strRef>
              <c:f>'Table 1 (formatted)'!$A$138</c:f>
              <c:strCache>
                <c:ptCount val="1"/>
                <c:pt idx="0">
                  <c:v>   Native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(formatted)'!$B$138:$C$138</c:f>
              <c:numCache>
                <c:formatCode>General</c:formatCode>
                <c:ptCount val="2"/>
                <c:pt idx="0">
                  <c:v>16.600000000000001</c:v>
                </c:pt>
                <c:pt idx="1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39-E744-8F38-2F9E4F5A4CA5}"/>
            </c:ext>
          </c:extLst>
        </c:ser>
        <c:ser>
          <c:idx val="5"/>
          <c:order val="5"/>
          <c:tx>
            <c:strRef>
              <c:f>'Table 1 (formatted)'!$A$139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(formatted)'!$B$133:$C$133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(formatted)'!$B$139:$C$139</c:f>
              <c:numCache>
                <c:formatCode>General</c:formatCode>
                <c:ptCount val="2"/>
                <c:pt idx="0">
                  <c:v>20.6</c:v>
                </c:pt>
                <c:pt idx="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39-E744-8F38-2F9E4F5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12096"/>
        <c:axId val="395013744"/>
      </c:barChart>
      <c:catAx>
        <c:axId val="3950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13744"/>
        <c:crosses val="autoZero"/>
        <c:auto val="1"/>
        <c:lblAlgn val="ctr"/>
        <c:lblOffset val="100"/>
        <c:noMultiLvlLbl val="0"/>
      </c:catAx>
      <c:valAx>
        <c:axId val="3950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/Race in 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 (formatted)'!$B$84</c:f>
              <c:strCache>
                <c:ptCount val="1"/>
                <c:pt idx="0">
                  <c:v>SCAN percentage in total populatoin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(formatted)'!$A$85:$A$90</c:f>
              <c:strCache>
                <c:ptCount val="6"/>
                <c:pt idx="0">
                  <c:v>   White</c:v>
                </c:pt>
                <c:pt idx="1">
                  <c:v>   Black</c:v>
                </c:pt>
                <c:pt idx="2">
                  <c:v>   Hispanic</c:v>
                </c:pt>
                <c:pt idx="3">
                  <c:v>   Asian or Pacific Islander</c:v>
                </c:pt>
                <c:pt idx="4">
                  <c:v>   Native American</c:v>
                </c:pt>
                <c:pt idx="5">
                  <c:v>   Other</c:v>
                </c:pt>
              </c:strCache>
            </c:strRef>
          </c:cat>
          <c:val>
            <c:numRef>
              <c:f>'Table 1 (formatted)'!$B$85:$B$90</c:f>
              <c:numCache>
                <c:formatCode>0.00%</c:formatCode>
                <c:ptCount val="6"/>
                <c:pt idx="0">
                  <c:v>0.84642857142857131</c:v>
                </c:pt>
                <c:pt idx="1">
                  <c:v>1.8307692307692309</c:v>
                </c:pt>
                <c:pt idx="2">
                  <c:v>1.2562500000000001</c:v>
                </c:pt>
                <c:pt idx="3">
                  <c:v>0.22</c:v>
                </c:pt>
                <c:pt idx="4">
                  <c:v>1.1000000000000001</c:v>
                </c:pt>
                <c:pt idx="5">
                  <c:v>1.3636363636363635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9348-AE34-5D4D5E36A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10752"/>
        <c:axId val="686423520"/>
      </c:barChart>
      <c:catAx>
        <c:axId val="10650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23520"/>
        <c:crosses val="autoZero"/>
        <c:auto val="1"/>
        <c:lblAlgn val="ctr"/>
        <c:lblOffset val="100"/>
        <c:noMultiLvlLbl val="0"/>
      </c:catAx>
      <c:valAx>
        <c:axId val="686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 (formatted)'!$B$98</c:f>
              <c:strCache>
                <c:ptCount val="1"/>
                <c:pt idx="0">
                  <c:v>Pediatric trauma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(formatted)'!$A$99:$A$104</c:f>
              <c:strCache>
                <c:ptCount val="6"/>
                <c:pt idx="0">
                  <c:v>   White</c:v>
                </c:pt>
                <c:pt idx="1">
                  <c:v>   Black</c:v>
                </c:pt>
                <c:pt idx="2">
                  <c:v>   Hispanic</c:v>
                </c:pt>
                <c:pt idx="3">
                  <c:v>   Asian or Pacific Islander</c:v>
                </c:pt>
                <c:pt idx="4">
                  <c:v>   Native American</c:v>
                </c:pt>
                <c:pt idx="5">
                  <c:v>   Other</c:v>
                </c:pt>
              </c:strCache>
            </c:strRef>
          </c:cat>
          <c:val>
            <c:numRef>
              <c:f>'Table 1 (formatted)'!$B$99:$B$104</c:f>
              <c:numCache>
                <c:formatCode>0.00%</c:formatCode>
                <c:ptCount val="6"/>
                <c:pt idx="0">
                  <c:v>1.0089285714285712</c:v>
                </c:pt>
                <c:pt idx="1">
                  <c:v>1.1692307692307691</c:v>
                </c:pt>
                <c:pt idx="2">
                  <c:v>1.2375</c:v>
                </c:pt>
                <c:pt idx="3">
                  <c:v>0.44</c:v>
                </c:pt>
                <c:pt idx="4">
                  <c:v>1</c:v>
                </c:pt>
                <c:pt idx="5">
                  <c:v>0.57777777777777783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9B40-BC69-2A3648A3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35680"/>
        <c:axId val="688357600"/>
      </c:barChart>
      <c:catAx>
        <c:axId val="6895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57600"/>
        <c:crosses val="autoZero"/>
        <c:auto val="1"/>
        <c:lblAlgn val="ctr"/>
        <c:lblOffset val="100"/>
        <c:noMultiLvlLbl val="0"/>
      </c:catAx>
      <c:valAx>
        <c:axId val="6883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3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distribution</a:t>
            </a:r>
            <a:r>
              <a:rPr lang="en-US" baseline="0"/>
              <a:t> </a:t>
            </a:r>
            <a:r>
              <a:rPr lang="en-US"/>
              <a:t>SCAN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 (formatted)'!$A$116</c:f>
              <c:strCache>
                <c:ptCount val="1"/>
                <c:pt idx="0">
                  <c:v>  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(formatted)'!$B$116:$C$116</c:f>
              <c:numCache>
                <c:formatCode>0.00%</c:formatCode>
                <c:ptCount val="2"/>
                <c:pt idx="0">
                  <c:v>0.84642857142857131</c:v>
                </c:pt>
                <c:pt idx="1">
                  <c:v>1.0089285714285712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F-F042-8FCF-01316F296BFD}"/>
            </c:ext>
          </c:extLst>
        </c:ser>
        <c:ser>
          <c:idx val="1"/>
          <c:order val="1"/>
          <c:tx>
            <c:strRef>
              <c:f>'Table 1 (formatted)'!$A$117</c:f>
              <c:strCache>
                <c:ptCount val="1"/>
                <c:pt idx="0">
                  <c:v>  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(formatted)'!$B$117:$C$117</c:f>
              <c:numCache>
                <c:formatCode>0.00%</c:formatCode>
                <c:ptCount val="2"/>
                <c:pt idx="0">
                  <c:v>1.8307692307692309</c:v>
                </c:pt>
                <c:pt idx="1">
                  <c:v>1.1692307692307691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F-F042-8FCF-01316F296BFD}"/>
            </c:ext>
          </c:extLst>
        </c:ser>
        <c:ser>
          <c:idx val="2"/>
          <c:order val="2"/>
          <c:tx>
            <c:strRef>
              <c:f>'Table 1 (formatted)'!$A$118</c:f>
              <c:strCache>
                <c:ptCount val="1"/>
                <c:pt idx="0">
                  <c:v>  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(formatted)'!$B$118:$C$118</c:f>
              <c:numCache>
                <c:formatCode>0.00%</c:formatCode>
                <c:ptCount val="2"/>
                <c:pt idx="0">
                  <c:v>1.2562500000000001</c:v>
                </c:pt>
                <c:pt idx="1">
                  <c:v>1.2375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7F-F042-8FCF-01316F296BFD}"/>
            </c:ext>
          </c:extLst>
        </c:ser>
        <c:ser>
          <c:idx val="3"/>
          <c:order val="3"/>
          <c:tx>
            <c:strRef>
              <c:f>'Table 1 (formatted)'!$A$119</c:f>
              <c:strCache>
                <c:ptCount val="1"/>
                <c:pt idx="0">
                  <c:v>   Asian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(formatted)'!$B$119:$C$119</c:f>
              <c:numCache>
                <c:formatCode>0.00%</c:formatCode>
                <c:ptCount val="2"/>
                <c:pt idx="0">
                  <c:v>0.22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7F-F042-8FCF-01316F296BFD}"/>
            </c:ext>
          </c:extLst>
        </c:ser>
        <c:ser>
          <c:idx val="4"/>
          <c:order val="4"/>
          <c:tx>
            <c:strRef>
              <c:f>'Table 1 (formatted)'!$A$120</c:f>
              <c:strCache>
                <c:ptCount val="1"/>
                <c:pt idx="0">
                  <c:v>   Native American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(formatted)'!$B$120:$C$120</c:f>
              <c:numCache>
                <c:formatCode>0.00%</c:formatCode>
                <c:ptCount val="2"/>
                <c:pt idx="0">
                  <c:v>1.1000000000000001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7F-F042-8FCF-01316F296BFD}"/>
            </c:ext>
          </c:extLst>
        </c:ser>
        <c:ser>
          <c:idx val="5"/>
          <c:order val="5"/>
          <c:tx>
            <c:strRef>
              <c:f>'Table 1 (formatted)'!$A$121</c:f>
              <c:strCache>
                <c:ptCount val="1"/>
                <c:pt idx="0">
                  <c:v>  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 (formatted)'!$B$115:$C$115</c:f>
              <c:strCache>
                <c:ptCount val="2"/>
                <c:pt idx="0">
                  <c:v>SCAN 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(formatted)'!$B$121:$C$121</c:f>
              <c:numCache>
                <c:formatCode>0.00%</c:formatCode>
                <c:ptCount val="2"/>
                <c:pt idx="0">
                  <c:v>1.3636363636363635</c:v>
                </c:pt>
                <c:pt idx="1">
                  <c:v>0.57777777777777783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7F-F042-8FCF-01316F29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36656"/>
        <c:axId val="432211744"/>
      </c:barChart>
      <c:catAx>
        <c:axId val="4324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744"/>
        <c:crosses val="autoZero"/>
        <c:auto val="1"/>
        <c:lblAlgn val="ctr"/>
        <c:lblOffset val="100"/>
        <c:noMultiLvlLbl val="0"/>
      </c:catAx>
      <c:valAx>
        <c:axId val="432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type in SCAN vs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(formatted)'!$A$33</c:f>
              <c:strCache>
                <c:ptCount val="1"/>
                <c:pt idx="0">
                  <c:v>   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(formatted)'!$B$32:$C$32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(formatted)'!$B$33:$C$33</c:f>
              <c:numCache>
                <c:formatCode>0.00%</c:formatCode>
                <c:ptCount val="2"/>
                <c:pt idx="0">
                  <c:v>2.5999999999999999E-2</c:v>
                </c:pt>
                <c:pt idx="1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EA4B-B409-5018F40A61F1}"/>
            </c:ext>
          </c:extLst>
        </c:ser>
        <c:ser>
          <c:idx val="1"/>
          <c:order val="1"/>
          <c:tx>
            <c:strRef>
              <c:f>'Table 1 (formatted)'!$A$34</c:f>
              <c:strCache>
                <c:ptCount val="1"/>
                <c:pt idx="0">
                  <c:v>   Urban teaching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(formatted)'!$B$32:$C$32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(formatted)'!$B$34:$C$34</c:f>
              <c:numCache>
                <c:formatCode>0.00%</c:formatCode>
                <c:ptCount val="2"/>
                <c:pt idx="0">
                  <c:v>0.89400000000000002</c:v>
                </c:pt>
                <c:pt idx="1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EA4B-B409-5018F40A61F1}"/>
            </c:ext>
          </c:extLst>
        </c:ser>
        <c:ser>
          <c:idx val="2"/>
          <c:order val="2"/>
          <c:tx>
            <c:strRef>
              <c:f>'Table 1 (formatted)'!$A$35</c:f>
              <c:strCache>
                <c:ptCount val="1"/>
                <c:pt idx="0">
                  <c:v>   Urban nonteaching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(formatted)'!$B$32:$C$32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(formatted)'!$B$35:$C$35</c:f>
              <c:numCache>
                <c:formatCode>0.00%</c:formatCode>
                <c:ptCount val="2"/>
                <c:pt idx="0" formatCode="0%">
                  <c:v>0.08</c:v>
                </c:pt>
                <c:pt idx="1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EA4B-B409-5018F40A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628400"/>
        <c:axId val="418696640"/>
      </c:barChart>
      <c:catAx>
        <c:axId val="41862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6640"/>
        <c:crosses val="autoZero"/>
        <c:auto val="1"/>
        <c:lblAlgn val="ctr"/>
        <c:lblOffset val="100"/>
        <c:noMultiLvlLbl val="0"/>
      </c:catAx>
      <c:valAx>
        <c:axId val="4186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type in SCAN vs</a:t>
            </a:r>
            <a:r>
              <a:rPr lang="en-US" baseline="0"/>
              <a:t>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(formatted)'!$A$41</c:f>
              <c:strCache>
                <c:ptCount val="1"/>
                <c:pt idx="0">
                  <c:v>   Government or private (collapsed)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(formatted)'!$B$40:$C$40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(formatted)'!$B$41:$C$41</c:f>
              <c:numCache>
                <c:formatCode>0.00%</c:formatCode>
                <c:ptCount val="2"/>
                <c:pt idx="0">
                  <c:v>0.90500000000000003</c:v>
                </c:pt>
                <c:pt idx="1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1-A24E-8976-1722ED6A964B}"/>
            </c:ext>
          </c:extLst>
        </c:ser>
        <c:ser>
          <c:idx val="1"/>
          <c:order val="1"/>
          <c:tx>
            <c:strRef>
              <c:f>'Table 1 (formatted)'!$A$42</c:f>
              <c:strCache>
                <c:ptCount val="1"/>
                <c:pt idx="0">
                  <c:v>   Government, nonfederal (public)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(formatted)'!$B$40:$C$40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(formatted)'!$B$42:$C$42</c:f>
              <c:numCache>
                <c:formatCode>0.00%</c:formatCode>
                <c:ptCount val="2"/>
                <c:pt idx="0">
                  <c:v>1.4E-2</c:v>
                </c:pt>
                <c:pt idx="1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1-A24E-8976-1722ED6A964B}"/>
            </c:ext>
          </c:extLst>
        </c:ser>
        <c:ser>
          <c:idx val="2"/>
          <c:order val="2"/>
          <c:tx>
            <c:strRef>
              <c:f>'Table 1 (formatted)'!$A$43</c:f>
              <c:strCache>
                <c:ptCount val="1"/>
                <c:pt idx="0">
                  <c:v>   Private, not-for-profit (voluntary)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(formatted)'!$B$40:$C$40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(formatted)'!$B$43:$C$43</c:f>
              <c:numCache>
                <c:formatCode>0.00%</c:formatCode>
                <c:ptCount val="2"/>
                <c:pt idx="0">
                  <c:v>5.7000000000000002E-2</c:v>
                </c:pt>
                <c:pt idx="1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1-A24E-8976-1722ED6A964B}"/>
            </c:ext>
          </c:extLst>
        </c:ser>
        <c:ser>
          <c:idx val="3"/>
          <c:order val="3"/>
          <c:tx>
            <c:strRef>
              <c:f>'Table 1 (formatted)'!$A$44</c:f>
              <c:strCache>
                <c:ptCount val="1"/>
                <c:pt idx="0">
                  <c:v>   Private, investor-owned (proprietary)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(formatted)'!$B$40:$C$40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(formatted)'!$B$44:$C$44</c:f>
              <c:numCache>
                <c:formatCode>0.00%</c:formatCode>
                <c:ptCount val="2"/>
                <c:pt idx="0">
                  <c:v>1.4E-2</c:v>
                </c:pt>
                <c:pt idx="1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1-A24E-8976-1722ED6A964B}"/>
            </c:ext>
          </c:extLst>
        </c:ser>
        <c:ser>
          <c:idx val="4"/>
          <c:order val="4"/>
          <c:tx>
            <c:strRef>
              <c:f>'Table 1 (formatted)'!$A$45</c:f>
              <c:strCache>
                <c:ptCount val="1"/>
                <c:pt idx="0">
                  <c:v>   Private (collapsed category)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 (formatted)'!$B$40:$C$40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(formatted)'!$B$45:$C$45</c:f>
              <c:numCache>
                <c:formatCode>0.00%</c:formatCode>
                <c:ptCount val="2"/>
                <c:pt idx="0">
                  <c:v>8.9999999999999993E-3</c:v>
                </c:pt>
                <c:pt idx="1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F1-A24E-8976-1722ED6A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021792"/>
        <c:axId val="683346288"/>
      </c:barChart>
      <c:catAx>
        <c:axId val="41902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6288"/>
        <c:crosses val="autoZero"/>
        <c:auto val="1"/>
        <c:lblAlgn val="ctr"/>
        <c:lblOffset val="100"/>
        <c:noMultiLvlLbl val="0"/>
      </c:catAx>
      <c:valAx>
        <c:axId val="6833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type in SCAN vs KID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'Table 1 (formatted)'!$A$47</c:f>
              <c:strCache>
                <c:ptCount val="1"/>
                <c:pt idx="0">
                  <c:v>   Not Children's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(formatted)'!$B$47:$C$47</c:f>
              <c:numCache>
                <c:formatCode>0.00%</c:formatCode>
                <c:ptCount val="2"/>
                <c:pt idx="0">
                  <c:v>0.21199999999999999</c:v>
                </c:pt>
                <c:pt idx="1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114D-93EC-F7BF665F8844}"/>
            </c:ext>
          </c:extLst>
        </c:ser>
        <c:ser>
          <c:idx val="1"/>
          <c:order val="1"/>
          <c:tx>
            <c:strRef>
              <c:f>'Table 1 (formatted)'!$A$48</c:f>
              <c:strCache>
                <c:ptCount val="1"/>
                <c:pt idx="0">
                  <c:v>   Children's General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(formatted)'!$B$48:$C$48</c:f>
              <c:numCache>
                <c:formatCode>0.00%</c:formatCode>
                <c:ptCount val="2"/>
                <c:pt idx="0">
                  <c:v>0.41399999999999998</c:v>
                </c:pt>
                <c:pt idx="1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114D-93EC-F7BF665F8844}"/>
            </c:ext>
          </c:extLst>
        </c:ser>
        <c:ser>
          <c:idx val="2"/>
          <c:order val="2"/>
          <c:tx>
            <c:strRef>
              <c:f>'Table 1 (formatted)'!$A$49</c:f>
              <c:strCache>
                <c:ptCount val="1"/>
                <c:pt idx="0">
                  <c:v>   Children's unit of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(formatted)'!$B$49:$C$49</c:f>
              <c:numCache>
                <c:formatCode>0.00%</c:formatCode>
                <c:ptCount val="2"/>
                <c:pt idx="0">
                  <c:v>0.373</c:v>
                </c:pt>
                <c:pt idx="1">
                  <c:v>0.307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1-114D-93EC-F7BF665F8844}"/>
            </c:ext>
          </c:extLst>
        </c:ser>
        <c:ser>
          <c:idx val="3"/>
          <c:order val="3"/>
          <c:tx>
            <c:strRef>
              <c:f>'Table 1 (formatted)'!$A$50</c:f>
              <c:strCache>
                <c:ptCount val="1"/>
                <c:pt idx="0">
                  <c:v>   Children's Specialty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 (formatted)'!$B$46:$C$46</c:f>
              <c:strCache>
                <c:ptCount val="2"/>
                <c:pt idx="0">
                  <c:v>SCAN patients</c:v>
                </c:pt>
                <c:pt idx="1">
                  <c:v>Pediatric trauma patients</c:v>
                </c:pt>
              </c:strCache>
            </c:strRef>
          </c:cat>
          <c:val>
            <c:numRef>
              <c:f>'Table 1 (formatted)'!$B$50:$C$50</c:f>
              <c:numCache>
                <c:formatCode>0.00%</c:formatCode>
                <c:ptCount val="2"/>
                <c:pt idx="0">
                  <c:v>1E-3</c:v>
                </c:pt>
                <c:pt idx="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1-114D-93EC-F7BF665F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472352"/>
        <c:axId val="690821120"/>
      </c:barChart>
      <c:catAx>
        <c:axId val="43447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1120"/>
        <c:crosses val="autoZero"/>
        <c:auto val="1"/>
        <c:lblAlgn val="ctr"/>
        <c:lblOffset val="100"/>
        <c:noMultiLvlLbl val="0"/>
      </c:catAx>
      <c:valAx>
        <c:axId val="6908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10</xdr:col>
      <xdr:colOff>577850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1D00-EA18-544C-B94A-78B1DF8A5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14</xdr:row>
      <xdr:rowOff>139700</xdr:rowOff>
    </xdr:from>
    <xdr:to>
      <xdr:col>10</xdr:col>
      <xdr:colOff>565150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3CBD9-E372-6943-87A3-7C9614CD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29</xdr:row>
      <xdr:rowOff>114300</xdr:rowOff>
    </xdr:from>
    <xdr:to>
      <xdr:col>10</xdr:col>
      <xdr:colOff>590550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C61B3-431D-8741-AC85-B1EE7917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635000</xdr:colOff>
      <xdr:row>81</xdr:row>
      <xdr:rowOff>63500</xdr:rowOff>
    </xdr:from>
    <xdr:to>
      <xdr:col>9</xdr:col>
      <xdr:colOff>12700</xdr:colOff>
      <xdr:row>95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5A23B-4736-C342-A1C4-69E48008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609600</xdr:colOff>
      <xdr:row>96</xdr:row>
      <xdr:rowOff>12700</xdr:rowOff>
    </xdr:from>
    <xdr:to>
      <xdr:col>8</xdr:col>
      <xdr:colOff>660400</xdr:colOff>
      <xdr:row>110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ACECC0-12B0-7449-B3D2-0AC7DDB3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609600</xdr:colOff>
      <xdr:row>110</xdr:row>
      <xdr:rowOff>165100</xdr:rowOff>
    </xdr:from>
    <xdr:to>
      <xdr:col>8</xdr:col>
      <xdr:colOff>660400</xdr:colOff>
      <xdr:row>124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10676-27AB-FE49-8D0F-72D8A438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495300</xdr:colOff>
      <xdr:row>29</xdr:row>
      <xdr:rowOff>190500</xdr:rowOff>
    </xdr:from>
    <xdr:to>
      <xdr:col>19</xdr:col>
      <xdr:colOff>355600</xdr:colOff>
      <xdr:row>43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B45B5A-E4CF-BB4E-8358-6589930A1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495300</xdr:colOff>
      <xdr:row>57</xdr:row>
      <xdr:rowOff>165100</xdr:rowOff>
    </xdr:from>
    <xdr:to>
      <xdr:col>19</xdr:col>
      <xdr:colOff>355600</xdr:colOff>
      <xdr:row>71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731F5F-18F3-6540-A822-A382FBC7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71</xdr:row>
      <xdr:rowOff>177800</xdr:rowOff>
    </xdr:from>
    <xdr:to>
      <xdr:col>19</xdr:col>
      <xdr:colOff>317500</xdr:colOff>
      <xdr:row>85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35833-ECD4-084C-B0C3-03406232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</xdr:colOff>
      <xdr:row>44</xdr:row>
      <xdr:rowOff>25400</xdr:rowOff>
    </xdr:from>
    <xdr:to>
      <xdr:col>10</xdr:col>
      <xdr:colOff>584200</xdr:colOff>
      <xdr:row>57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B7FBBD-1A99-8A46-94D7-62A6EB1B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514350</xdr:colOff>
      <xdr:row>15</xdr:row>
      <xdr:rowOff>25400</xdr:rowOff>
    </xdr:from>
    <xdr:to>
      <xdr:col>19</xdr:col>
      <xdr:colOff>374650</xdr:colOff>
      <xdr:row>28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A3FCB9-21C5-A64E-BA34-EDA1F159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482600</xdr:colOff>
      <xdr:row>0</xdr:row>
      <xdr:rowOff>63500</xdr:rowOff>
    </xdr:from>
    <xdr:to>
      <xdr:col>19</xdr:col>
      <xdr:colOff>342900</xdr:colOff>
      <xdr:row>14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025AEF-9E92-BC46-ACFD-42C90429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469900</xdr:colOff>
      <xdr:row>43</xdr:row>
      <xdr:rowOff>190500</xdr:rowOff>
    </xdr:from>
    <xdr:to>
      <xdr:col>19</xdr:col>
      <xdr:colOff>330200</xdr:colOff>
      <xdr:row>57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2CFB84-3150-684F-9FB5-B339FDCBB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25400</xdr:colOff>
      <xdr:row>29</xdr:row>
      <xdr:rowOff>190500</xdr:rowOff>
    </xdr:from>
    <xdr:to>
      <xdr:col>26</xdr:col>
      <xdr:colOff>558800</xdr:colOff>
      <xdr:row>43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1281E5-B3CB-394F-B80C-72B14F4D0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368300</xdr:colOff>
      <xdr:row>87</xdr:row>
      <xdr:rowOff>25400</xdr:rowOff>
    </xdr:from>
    <xdr:to>
      <xdr:col>19</xdr:col>
      <xdr:colOff>228600</xdr:colOff>
      <xdr:row>101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70B1057-E83A-2846-91F5-C4D756EC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342900</xdr:colOff>
      <xdr:row>103</xdr:row>
      <xdr:rowOff>0</xdr:rowOff>
    </xdr:from>
    <xdr:to>
      <xdr:col>19</xdr:col>
      <xdr:colOff>203200</xdr:colOff>
      <xdr:row>117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9D6E2E-B371-5C41-A56B-E2FA4F45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603250</xdr:colOff>
      <xdr:row>126</xdr:row>
      <xdr:rowOff>101600</xdr:rowOff>
    </xdr:from>
    <xdr:to>
      <xdr:col>8</xdr:col>
      <xdr:colOff>654050</xdr:colOff>
      <xdr:row>140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069120-2383-8448-818C-919EBBAE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112888</xdr:colOff>
      <xdr:row>13</xdr:row>
      <xdr:rowOff>93785</xdr:rowOff>
    </xdr:from>
    <xdr:to>
      <xdr:col>23</xdr:col>
      <xdr:colOff>646939</xdr:colOff>
      <xdr:row>26</xdr:row>
      <xdr:rowOff>188438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43138-C250-8649-8298-368475AC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666478</xdr:colOff>
      <xdr:row>0</xdr:row>
      <xdr:rowOff>104639</xdr:rowOff>
    </xdr:from>
    <xdr:to>
      <xdr:col>15</xdr:col>
      <xdr:colOff>527538</xdr:colOff>
      <xdr:row>13</xdr:row>
      <xdr:rowOff>14762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32098B-2EF7-6E47-9696-7052AB69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4341</xdr:colOff>
      <xdr:row>13</xdr:row>
      <xdr:rowOff>82930</xdr:rowOff>
    </xdr:from>
    <xdr:to>
      <xdr:col>15</xdr:col>
      <xdr:colOff>538393</xdr:colOff>
      <xdr:row>26</xdr:row>
      <xdr:rowOff>177583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B48477-125D-4D47-98A5-3E85D257D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123744</xdr:colOff>
      <xdr:row>0</xdr:row>
      <xdr:rowOff>104640</xdr:rowOff>
    </xdr:from>
    <xdr:to>
      <xdr:col>23</xdr:col>
      <xdr:colOff>657795</xdr:colOff>
      <xdr:row>13</xdr:row>
      <xdr:rowOff>14763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8E978C-2769-224F-AC34-0A614A260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134599</xdr:colOff>
      <xdr:row>28</xdr:row>
      <xdr:rowOff>28656</xdr:rowOff>
    </xdr:from>
    <xdr:to>
      <xdr:col>23</xdr:col>
      <xdr:colOff>668650</xdr:colOff>
      <xdr:row>41</xdr:row>
      <xdr:rowOff>112454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04401C-6657-434C-B97B-BD31BBE1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134599</xdr:colOff>
      <xdr:row>42</xdr:row>
      <xdr:rowOff>72075</xdr:rowOff>
    </xdr:from>
    <xdr:to>
      <xdr:col>23</xdr:col>
      <xdr:colOff>668650</xdr:colOff>
      <xdr:row>54</xdr:row>
      <xdr:rowOff>362113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C508F7-75B9-E84D-B5BC-7DCC5F73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134598</xdr:colOff>
      <xdr:row>55</xdr:row>
      <xdr:rowOff>169768</xdr:rowOff>
    </xdr:from>
    <xdr:to>
      <xdr:col>23</xdr:col>
      <xdr:colOff>668649</xdr:colOff>
      <xdr:row>69</xdr:row>
      <xdr:rowOff>58181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C764C7-AE11-574A-9D57-6FBA8D3D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666478</xdr:colOff>
      <xdr:row>27</xdr:row>
      <xdr:rowOff>191477</xdr:rowOff>
    </xdr:from>
    <xdr:to>
      <xdr:col>15</xdr:col>
      <xdr:colOff>527538</xdr:colOff>
      <xdr:row>41</xdr:row>
      <xdr:rowOff>79890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89BC4E-3A15-384F-9410-28F8F3CB0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123744</xdr:colOff>
      <xdr:row>70</xdr:row>
      <xdr:rowOff>6947</xdr:rowOff>
    </xdr:from>
    <xdr:to>
      <xdr:col>23</xdr:col>
      <xdr:colOff>657795</xdr:colOff>
      <xdr:row>84</xdr:row>
      <xdr:rowOff>14762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D108D4-AEED-AD4C-AA94-12777CD1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140026</xdr:colOff>
      <xdr:row>85</xdr:row>
      <xdr:rowOff>61221</xdr:rowOff>
    </xdr:from>
    <xdr:to>
      <xdr:col>24</xdr:col>
      <xdr:colOff>1085</xdr:colOff>
      <xdr:row>99</xdr:row>
      <xdr:rowOff>69036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9E84DB-3D36-0548-8B11-6C88981D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671907</xdr:colOff>
      <xdr:row>42</xdr:row>
      <xdr:rowOff>17801</xdr:rowOff>
    </xdr:from>
    <xdr:to>
      <xdr:col>15</xdr:col>
      <xdr:colOff>532967</xdr:colOff>
      <xdr:row>54</xdr:row>
      <xdr:rowOff>307839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E576A4-C5E1-1149-8AFD-F472C061B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444500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B27CB-FD3B-7A4D-8C16-C68E32E6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3601B-7A2B-164E-90B3-CFDC0522E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444500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9658C-8C67-E244-83A2-CC6B559E6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723900</xdr:colOff>
      <xdr:row>92</xdr:row>
      <xdr:rowOff>165100</xdr:rowOff>
    </xdr:from>
    <xdr:to>
      <xdr:col>6</xdr:col>
      <xdr:colOff>342900</xdr:colOff>
      <xdr:row>107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278F9E-2C85-D647-8F23-6D8F4D49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6</xdr:col>
      <xdr:colOff>444500</xdr:colOff>
      <xdr:row>90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DB8A4-7E35-FF44-ACC7-9F7169E0F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444500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05EBCD-9E97-AE4E-AEA0-13182C8E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444500</xdr:colOff>
      <xdr:row>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4BE393-76C8-BF4B-9165-F2258102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812800</xdr:colOff>
      <xdr:row>56</xdr:row>
      <xdr:rowOff>63500</xdr:rowOff>
    </xdr:from>
    <xdr:to>
      <xdr:col>16</xdr:col>
      <xdr:colOff>431800</xdr:colOff>
      <xdr:row>70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AF88A6-97C8-194F-A56B-ACC761ED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16</xdr:col>
      <xdr:colOff>444500</xdr:colOff>
      <xdr:row>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7BC578-9E0A-3B46-A005-8EA92EB69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6</xdr:col>
      <xdr:colOff>444500</xdr:colOff>
      <xdr:row>73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3020EE-EED4-C746-A456-AF407767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6E35-F018-0247-B12F-6C5966F07540}">
  <dimension ref="A1:G114"/>
  <sheetViews>
    <sheetView topLeftCell="A2" workbookViewId="0">
      <selection activeCell="I19" sqref="I19"/>
    </sheetView>
  </sheetViews>
  <sheetFormatPr baseColWidth="10" defaultColWidth="8.83203125" defaultRowHeight="15" x14ac:dyDescent="0.2"/>
  <cols>
    <col min="1" max="1" width="40.1640625" customWidth="1" collapsed="1"/>
    <col min="2" max="2" width="17.83203125" customWidth="1" collapsed="1"/>
    <col min="3" max="3" width="26.83203125" customWidth="1" collapsed="1"/>
    <col min="5" max="5" width="7.5" customWidth="1" collapsed="1"/>
    <col min="6" max="6" width="8.1640625" customWidth="1" collapsed="1"/>
    <col min="7" max="7" width="26" customWidth="1" collapsed="1"/>
  </cols>
  <sheetData>
    <row r="1" spans="1:4" ht="14.5" customHeight="1" x14ac:dyDescent="0.2">
      <c r="A1" s="48" t="s">
        <v>34</v>
      </c>
      <c r="B1" s="48"/>
      <c r="C1" s="48"/>
      <c r="D1" s="48"/>
    </row>
    <row r="2" spans="1:4" x14ac:dyDescent="0.2">
      <c r="A2" s="48"/>
      <c r="B2" s="48"/>
      <c r="C2" s="48"/>
      <c r="D2" s="48"/>
    </row>
    <row r="3" spans="1:4" x14ac:dyDescent="0.2">
      <c r="A3" s="49"/>
      <c r="B3" s="48" t="s">
        <v>109</v>
      </c>
      <c r="C3" s="48" t="s">
        <v>108</v>
      </c>
      <c r="D3" s="50" t="s">
        <v>35</v>
      </c>
    </row>
    <row r="4" spans="1:4" x14ac:dyDescent="0.2">
      <c r="A4" s="49"/>
      <c r="B4" s="48"/>
      <c r="C4" s="48"/>
      <c r="D4" s="50"/>
    </row>
    <row r="5" spans="1:4" x14ac:dyDescent="0.2">
      <c r="A5" s="11" t="s">
        <v>36</v>
      </c>
      <c r="D5" t="s">
        <v>459</v>
      </c>
    </row>
    <row r="6" spans="1:4" ht="16" x14ac:dyDescent="0.2">
      <c r="A6" s="12" t="s">
        <v>122</v>
      </c>
      <c r="B6" s="37" t="s">
        <v>6</v>
      </c>
      <c r="C6" s="37" t="s">
        <v>64</v>
      </c>
    </row>
    <row r="7" spans="1:4" ht="16" x14ac:dyDescent="0.2">
      <c r="A7" s="12" t="s">
        <v>123</v>
      </c>
      <c r="B7" s="37" t="s">
        <v>66</v>
      </c>
      <c r="C7" s="37" t="s">
        <v>65</v>
      </c>
    </row>
    <row r="8" spans="1:4" x14ac:dyDescent="0.2">
      <c r="A8" s="11" t="s">
        <v>121</v>
      </c>
      <c r="D8" t="s">
        <v>459</v>
      </c>
    </row>
    <row r="9" spans="1:4" ht="16" x14ac:dyDescent="0.2">
      <c r="A9" s="12" t="s">
        <v>124</v>
      </c>
      <c r="B9" s="37" t="s">
        <v>54</v>
      </c>
      <c r="C9" s="37" t="s">
        <v>49</v>
      </c>
    </row>
    <row r="10" spans="1:4" ht="16" x14ac:dyDescent="0.2">
      <c r="A10" s="12" t="s">
        <v>125</v>
      </c>
      <c r="B10" s="37" t="s">
        <v>55</v>
      </c>
      <c r="C10" s="37" t="s">
        <v>50</v>
      </c>
    </row>
    <row r="11" spans="1:4" ht="16" x14ac:dyDescent="0.2">
      <c r="A11" s="12" t="s">
        <v>126</v>
      </c>
      <c r="B11" s="37" t="s">
        <v>57</v>
      </c>
      <c r="C11" s="37" t="s">
        <v>52</v>
      </c>
    </row>
    <row r="12" spans="1:4" ht="16" x14ac:dyDescent="0.2">
      <c r="A12" s="12" t="s">
        <v>127</v>
      </c>
      <c r="B12" s="37" t="s">
        <v>58</v>
      </c>
      <c r="C12" s="37" t="s">
        <v>53</v>
      </c>
    </row>
    <row r="13" spans="1:4" ht="16" x14ac:dyDescent="0.2">
      <c r="A13" s="12" t="s">
        <v>128</v>
      </c>
      <c r="B13" s="37" t="s">
        <v>56</v>
      </c>
      <c r="C13" s="37" t="s">
        <v>51</v>
      </c>
    </row>
    <row r="14" spans="1:4" ht="16" x14ac:dyDescent="0.2">
      <c r="A14" s="13" t="s">
        <v>129</v>
      </c>
      <c r="B14" s="37" t="s">
        <v>118</v>
      </c>
      <c r="C14" s="37" t="s">
        <v>117</v>
      </c>
      <c r="D14" t="s">
        <v>459</v>
      </c>
    </row>
    <row r="15" spans="1:4" x14ac:dyDescent="0.2">
      <c r="A15" s="11" t="s">
        <v>37</v>
      </c>
      <c r="D15" t="s">
        <v>459</v>
      </c>
    </row>
    <row r="16" spans="1:4" ht="16" x14ac:dyDescent="0.2">
      <c r="A16" s="12" t="s">
        <v>130</v>
      </c>
      <c r="B16" s="37" t="s">
        <v>101</v>
      </c>
      <c r="C16" s="37" t="s">
        <v>95</v>
      </c>
    </row>
    <row r="17" spans="1:7" ht="16" x14ac:dyDescent="0.2">
      <c r="A17" s="12" t="s">
        <v>131</v>
      </c>
      <c r="B17" s="37" t="s">
        <v>24</v>
      </c>
      <c r="C17" s="37" t="s">
        <v>96</v>
      </c>
    </row>
    <row r="18" spans="1:7" ht="16" x14ac:dyDescent="0.2">
      <c r="A18" s="12" t="s">
        <v>132</v>
      </c>
      <c r="B18" s="37" t="s">
        <v>25</v>
      </c>
      <c r="C18" s="37" t="s">
        <v>97</v>
      </c>
    </row>
    <row r="19" spans="1:7" ht="16" x14ac:dyDescent="0.2">
      <c r="A19" s="12" t="s">
        <v>133</v>
      </c>
      <c r="B19" s="37" t="s">
        <v>26</v>
      </c>
      <c r="C19" s="37" t="s">
        <v>98</v>
      </c>
    </row>
    <row r="20" spans="1:7" ht="16" x14ac:dyDescent="0.2">
      <c r="A20" s="12" t="s">
        <v>134</v>
      </c>
      <c r="B20" s="37" t="s">
        <v>27</v>
      </c>
      <c r="C20" s="37" t="s">
        <v>99</v>
      </c>
    </row>
    <row r="21" spans="1:7" ht="16" x14ac:dyDescent="0.2">
      <c r="A21" s="12" t="s">
        <v>135</v>
      </c>
      <c r="B21" s="37" t="s">
        <v>28</v>
      </c>
      <c r="C21" s="37" t="s">
        <v>100</v>
      </c>
    </row>
    <row r="22" spans="1:7" x14ac:dyDescent="0.2">
      <c r="A22" s="11" t="s">
        <v>116</v>
      </c>
      <c r="D22" t="s">
        <v>459</v>
      </c>
    </row>
    <row r="23" spans="1:7" ht="16" x14ac:dyDescent="0.2">
      <c r="A23" s="14" t="s">
        <v>136</v>
      </c>
      <c r="B23" s="37" t="s">
        <v>3</v>
      </c>
      <c r="C23" s="37" t="s">
        <v>59</v>
      </c>
    </row>
    <row r="24" spans="1:7" ht="16" x14ac:dyDescent="0.2">
      <c r="A24" s="14" t="s">
        <v>137</v>
      </c>
      <c r="B24" s="37" t="s">
        <v>4</v>
      </c>
      <c r="C24" s="37" t="s">
        <v>60</v>
      </c>
    </row>
    <row r="25" spans="1:7" ht="16" x14ac:dyDescent="0.2">
      <c r="A25" s="14" t="s">
        <v>138</v>
      </c>
      <c r="B25" s="37" t="s">
        <v>63</v>
      </c>
      <c r="C25" s="37" t="s">
        <v>61</v>
      </c>
    </row>
    <row r="26" spans="1:7" ht="16" x14ac:dyDescent="0.2">
      <c r="A26" s="14" t="s">
        <v>139</v>
      </c>
      <c r="B26" s="37" t="s">
        <v>5</v>
      </c>
      <c r="C26" s="37" t="s">
        <v>62</v>
      </c>
      <c r="E26" s="37"/>
      <c r="F26" s="37"/>
      <c r="G26" s="37"/>
    </row>
    <row r="27" spans="1:7" x14ac:dyDescent="0.2">
      <c r="A27" s="11" t="s">
        <v>145</v>
      </c>
      <c r="D27" t="s">
        <v>459</v>
      </c>
      <c r="E27" s="37"/>
      <c r="F27" s="37"/>
      <c r="G27" s="37"/>
    </row>
    <row r="28" spans="1:7" ht="16" x14ac:dyDescent="0.2">
      <c r="A28" s="12" t="s">
        <v>140</v>
      </c>
      <c r="B28" s="37" t="s">
        <v>17</v>
      </c>
      <c r="C28" s="37" t="s">
        <v>86</v>
      </c>
      <c r="E28" s="37"/>
      <c r="F28" s="37"/>
      <c r="G28" s="37"/>
    </row>
    <row r="29" spans="1:7" ht="16" x14ac:dyDescent="0.2">
      <c r="A29" s="12" t="s">
        <v>141</v>
      </c>
      <c r="B29" s="37" t="s">
        <v>18</v>
      </c>
      <c r="C29" s="37" t="s">
        <v>87</v>
      </c>
      <c r="E29" s="37"/>
      <c r="F29" s="37"/>
      <c r="G29" s="37"/>
    </row>
    <row r="30" spans="1:7" ht="16" x14ac:dyDescent="0.2">
      <c r="A30" s="12" t="s">
        <v>142</v>
      </c>
      <c r="B30" s="37" t="s">
        <v>90</v>
      </c>
      <c r="C30" s="37" t="s">
        <v>88</v>
      </c>
      <c r="E30" s="37"/>
      <c r="F30" s="37"/>
      <c r="G30" s="37"/>
    </row>
    <row r="31" spans="1:7" ht="16" x14ac:dyDescent="0.2">
      <c r="A31" s="12" t="s">
        <v>143</v>
      </c>
      <c r="B31" s="37" t="s">
        <v>19</v>
      </c>
      <c r="C31" s="37" t="s">
        <v>89</v>
      </c>
      <c r="E31" s="37"/>
      <c r="F31" s="37"/>
      <c r="G31" s="37"/>
    </row>
    <row r="32" spans="1:7" x14ac:dyDescent="0.2">
      <c r="A32" s="11" t="s">
        <v>144</v>
      </c>
      <c r="D32" t="s">
        <v>459</v>
      </c>
      <c r="E32" s="37"/>
      <c r="F32" s="37"/>
      <c r="G32" s="37"/>
    </row>
    <row r="33" spans="1:7" ht="16" x14ac:dyDescent="0.2">
      <c r="A33" s="12" t="s">
        <v>146</v>
      </c>
      <c r="B33" s="37" t="s">
        <v>15</v>
      </c>
      <c r="C33" s="37" t="s">
        <v>82</v>
      </c>
      <c r="E33" s="37"/>
      <c r="F33" s="37"/>
      <c r="G33" s="37"/>
    </row>
    <row r="34" spans="1:7" ht="16" x14ac:dyDescent="0.2">
      <c r="A34" s="12" t="s">
        <v>148</v>
      </c>
      <c r="B34" s="37" t="s">
        <v>85</v>
      </c>
      <c r="C34" s="37" t="s">
        <v>84</v>
      </c>
      <c r="E34" s="37"/>
      <c r="F34" s="37"/>
      <c r="G34" s="37"/>
    </row>
    <row r="35" spans="1:7" ht="16" x14ac:dyDescent="0.2">
      <c r="A35" s="12" t="s">
        <v>147</v>
      </c>
      <c r="B35" s="37" t="s">
        <v>16</v>
      </c>
      <c r="C35" s="37" t="s">
        <v>83</v>
      </c>
      <c r="E35" s="37"/>
      <c r="F35" s="37"/>
      <c r="G35" s="37"/>
    </row>
    <row r="36" spans="1:7" x14ac:dyDescent="0.2">
      <c r="A36" s="11" t="s">
        <v>149</v>
      </c>
      <c r="D36" t="s">
        <v>459</v>
      </c>
      <c r="E36" s="37"/>
      <c r="F36" s="37"/>
      <c r="G36" s="37"/>
    </row>
    <row r="37" spans="1:7" ht="16" x14ac:dyDescent="0.2">
      <c r="A37" s="12" t="s">
        <v>150</v>
      </c>
      <c r="B37" s="37" t="s">
        <v>10</v>
      </c>
      <c r="C37" s="37" t="s">
        <v>72</v>
      </c>
      <c r="E37" s="37"/>
      <c r="F37" s="37"/>
      <c r="G37" s="37"/>
    </row>
    <row r="38" spans="1:7" ht="16" x14ac:dyDescent="0.2">
      <c r="A38" s="12" t="s">
        <v>151</v>
      </c>
      <c r="B38" s="37" t="s">
        <v>11</v>
      </c>
      <c r="C38" s="37" t="s">
        <v>73</v>
      </c>
      <c r="E38" s="37"/>
      <c r="F38" s="37"/>
      <c r="G38" s="37"/>
    </row>
    <row r="39" spans="1:7" ht="16" x14ac:dyDescent="0.2">
      <c r="A39" s="12" t="s">
        <v>152</v>
      </c>
      <c r="B39" s="37" t="s">
        <v>75</v>
      </c>
      <c r="C39" s="37" t="s">
        <v>74</v>
      </c>
      <c r="E39" s="37"/>
      <c r="F39" s="37"/>
      <c r="G39" s="37"/>
    </row>
    <row r="40" spans="1:7" x14ac:dyDescent="0.2">
      <c r="A40" s="11" t="s">
        <v>153</v>
      </c>
      <c r="D40" t="s">
        <v>459</v>
      </c>
      <c r="E40" s="37"/>
      <c r="F40" s="37"/>
      <c r="G40" s="37"/>
    </row>
    <row r="41" spans="1:7" ht="16" x14ac:dyDescent="0.2">
      <c r="A41" s="12" t="s">
        <v>154</v>
      </c>
      <c r="B41" s="37" t="s">
        <v>81</v>
      </c>
      <c r="C41" s="37" t="s">
        <v>76</v>
      </c>
      <c r="E41" s="37"/>
      <c r="F41" s="37"/>
      <c r="G41" s="37"/>
    </row>
    <row r="42" spans="1:7" ht="16" x14ac:dyDescent="0.2">
      <c r="A42" s="12" t="s">
        <v>155</v>
      </c>
      <c r="B42" s="37" t="s">
        <v>12</v>
      </c>
      <c r="C42" s="37" t="s">
        <v>77</v>
      </c>
      <c r="E42" s="37"/>
      <c r="F42" s="37"/>
      <c r="G42" s="37"/>
    </row>
    <row r="43" spans="1:7" ht="16" x14ac:dyDescent="0.2">
      <c r="A43" s="12" t="s">
        <v>156</v>
      </c>
      <c r="B43" s="37" t="s">
        <v>13</v>
      </c>
      <c r="C43" s="37" t="s">
        <v>78</v>
      </c>
      <c r="E43" s="37"/>
      <c r="F43" s="37"/>
      <c r="G43" s="37"/>
    </row>
    <row r="44" spans="1:7" ht="16" x14ac:dyDescent="0.2">
      <c r="A44" s="12" t="s">
        <v>157</v>
      </c>
      <c r="B44" s="37" t="s">
        <v>12</v>
      </c>
      <c r="C44" s="37" t="s">
        <v>79</v>
      </c>
      <c r="E44" s="37"/>
      <c r="F44" s="37"/>
      <c r="G44" s="37"/>
    </row>
    <row r="45" spans="1:7" ht="16" x14ac:dyDescent="0.2">
      <c r="A45" s="12" t="s">
        <v>158</v>
      </c>
      <c r="B45" s="37" t="s">
        <v>14</v>
      </c>
      <c r="C45" s="37" t="s">
        <v>80</v>
      </c>
      <c r="E45" s="37"/>
      <c r="F45" s="37"/>
      <c r="G45" s="37"/>
    </row>
    <row r="46" spans="1:7" x14ac:dyDescent="0.2">
      <c r="A46" s="11" t="s">
        <v>159</v>
      </c>
      <c r="D46" t="s">
        <v>459</v>
      </c>
      <c r="E46" s="37"/>
      <c r="F46" s="37"/>
      <c r="G46" s="37"/>
    </row>
    <row r="47" spans="1:7" ht="16" x14ac:dyDescent="0.2">
      <c r="A47" s="12" t="s">
        <v>160</v>
      </c>
      <c r="B47" s="37" t="s">
        <v>20</v>
      </c>
      <c r="C47" s="37" t="s">
        <v>91</v>
      </c>
      <c r="E47" s="37"/>
      <c r="F47" s="37"/>
      <c r="G47" s="37"/>
    </row>
    <row r="48" spans="1:7" ht="16" x14ac:dyDescent="0.2">
      <c r="A48" s="12" t="s">
        <v>161</v>
      </c>
      <c r="B48" s="37" t="s">
        <v>21</v>
      </c>
      <c r="C48" s="37" t="s">
        <v>92</v>
      </c>
      <c r="E48" s="37"/>
      <c r="F48" s="37"/>
      <c r="G48" s="37"/>
    </row>
    <row r="49" spans="1:7" ht="16" x14ac:dyDescent="0.2">
      <c r="A49" s="12" t="s">
        <v>162</v>
      </c>
      <c r="B49" s="37" t="s">
        <v>23</v>
      </c>
      <c r="C49" s="37" t="s">
        <v>94</v>
      </c>
      <c r="E49" s="37"/>
      <c r="F49" s="37"/>
      <c r="G49" s="37"/>
    </row>
    <row r="50" spans="1:7" ht="16" x14ac:dyDescent="0.2">
      <c r="A50" s="12" t="s">
        <v>163</v>
      </c>
      <c r="B50" s="37" t="s">
        <v>22</v>
      </c>
      <c r="C50" s="37" t="s">
        <v>93</v>
      </c>
      <c r="E50" s="37"/>
      <c r="F50" s="37"/>
      <c r="G50" s="37"/>
    </row>
    <row r="51" spans="1:7" x14ac:dyDescent="0.2">
      <c r="A51" s="11" t="s">
        <v>38</v>
      </c>
      <c r="D51" t="s">
        <v>459</v>
      </c>
    </row>
    <row r="52" spans="1:7" ht="16" x14ac:dyDescent="0.2">
      <c r="A52" s="12" t="s">
        <v>164</v>
      </c>
      <c r="B52" s="37" t="s">
        <v>105</v>
      </c>
      <c r="C52" s="37" t="s">
        <v>103</v>
      </c>
    </row>
    <row r="53" spans="1:7" ht="16" x14ac:dyDescent="0.2">
      <c r="A53" s="12" t="s">
        <v>165</v>
      </c>
      <c r="B53" s="37" t="s">
        <v>30</v>
      </c>
      <c r="C53" s="37" t="s">
        <v>104</v>
      </c>
    </row>
    <row r="54" spans="1:7" ht="16" x14ac:dyDescent="0.2">
      <c r="A54" s="12" t="s">
        <v>166</v>
      </c>
      <c r="B54" s="37" t="s">
        <v>29</v>
      </c>
      <c r="C54" s="37" t="s">
        <v>102</v>
      </c>
    </row>
    <row r="55" spans="1:7" ht="16" x14ac:dyDescent="0.2">
      <c r="A55" s="13" t="s">
        <v>129</v>
      </c>
      <c r="B55" s="37" t="s">
        <v>120</v>
      </c>
      <c r="C55" s="37" t="s">
        <v>119</v>
      </c>
      <c r="D55" t="s">
        <v>459</v>
      </c>
    </row>
    <row r="56" spans="1:7" ht="16" x14ac:dyDescent="0.2">
      <c r="A56" s="7" t="s">
        <v>111</v>
      </c>
      <c r="D56" t="s">
        <v>459</v>
      </c>
    </row>
    <row r="57" spans="1:7" ht="16" x14ac:dyDescent="0.2">
      <c r="A57" s="13" t="s">
        <v>129</v>
      </c>
      <c r="B57" s="37" t="s">
        <v>33</v>
      </c>
      <c r="C57" s="37" t="s">
        <v>107</v>
      </c>
    </row>
    <row r="58" spans="1:7" ht="16" x14ac:dyDescent="0.2">
      <c r="A58" s="18" t="s">
        <v>167</v>
      </c>
      <c r="B58" s="37" t="s">
        <v>179</v>
      </c>
      <c r="C58" s="37" t="s">
        <v>178</v>
      </c>
    </row>
    <row r="59" spans="1:7" ht="16" x14ac:dyDescent="0.2">
      <c r="A59" s="7" t="s">
        <v>40</v>
      </c>
    </row>
    <row r="60" spans="1:7" ht="16" x14ac:dyDescent="0.2">
      <c r="A60" s="12" t="s">
        <v>168</v>
      </c>
      <c r="B60" s="37" t="s">
        <v>31</v>
      </c>
      <c r="C60" s="37" t="s">
        <v>110</v>
      </c>
      <c r="D60" t="s">
        <v>459</v>
      </c>
    </row>
    <row r="61" spans="1:7" ht="16" x14ac:dyDescent="0.2">
      <c r="A61" s="12" t="s">
        <v>169</v>
      </c>
      <c r="B61" s="37" t="s">
        <v>32</v>
      </c>
      <c r="C61" s="37" t="s">
        <v>106</v>
      </c>
      <c r="D61" t="s">
        <v>459</v>
      </c>
    </row>
    <row r="62" spans="1:7" x14ac:dyDescent="0.2">
      <c r="A62" s="11" t="s">
        <v>112</v>
      </c>
      <c r="D62" t="s">
        <v>459</v>
      </c>
      <c r="E62" s="37"/>
      <c r="F62" s="37"/>
      <c r="G62" s="37"/>
    </row>
    <row r="63" spans="1:7" ht="16" x14ac:dyDescent="0.2">
      <c r="A63" s="13" t="s">
        <v>129</v>
      </c>
      <c r="B63" s="37" t="s">
        <v>113</v>
      </c>
      <c r="C63" s="37" t="s">
        <v>114</v>
      </c>
    </row>
    <row r="64" spans="1:7" ht="16" x14ac:dyDescent="0.2">
      <c r="A64" s="19" t="s">
        <v>167</v>
      </c>
      <c r="B64" s="37" t="s">
        <v>181</v>
      </c>
      <c r="C64" s="37" t="s">
        <v>180</v>
      </c>
      <c r="E64" s="37"/>
      <c r="F64" s="37"/>
      <c r="G64" s="37"/>
    </row>
    <row r="65" spans="1:7" x14ac:dyDescent="0.2">
      <c r="A65" s="11" t="s">
        <v>115</v>
      </c>
      <c r="D65" t="s">
        <v>459</v>
      </c>
      <c r="E65" s="37"/>
      <c r="F65" s="37"/>
      <c r="G65" s="37"/>
    </row>
    <row r="66" spans="1:7" ht="16" x14ac:dyDescent="0.2">
      <c r="A66" s="12" t="s">
        <v>170</v>
      </c>
      <c r="B66" s="37" t="s">
        <v>47</v>
      </c>
      <c r="C66" s="37" t="s">
        <v>41</v>
      </c>
    </row>
    <row r="67" spans="1:7" ht="16" x14ac:dyDescent="0.2">
      <c r="A67" s="12" t="s">
        <v>171</v>
      </c>
      <c r="B67" s="37" t="s">
        <v>48</v>
      </c>
      <c r="C67" s="37" t="s">
        <v>42</v>
      </c>
      <c r="E67" s="37"/>
      <c r="F67" s="37"/>
      <c r="G67" s="37"/>
    </row>
    <row r="68" spans="1:7" ht="16" x14ac:dyDescent="0.2">
      <c r="A68" s="12" t="s">
        <v>172</v>
      </c>
      <c r="B68" s="37" t="s">
        <v>0</v>
      </c>
      <c r="C68" s="37" t="s">
        <v>43</v>
      </c>
      <c r="E68" s="37"/>
      <c r="F68" s="37"/>
      <c r="G68" s="37"/>
    </row>
    <row r="69" spans="1:7" ht="16" x14ac:dyDescent="0.2">
      <c r="A69" s="12" t="s">
        <v>173</v>
      </c>
      <c r="B69" s="37" t="s">
        <v>1</v>
      </c>
      <c r="C69" s="37" t="s">
        <v>44</v>
      </c>
    </row>
    <row r="70" spans="1:7" ht="16" x14ac:dyDescent="0.2">
      <c r="A70" s="12" t="s">
        <v>174</v>
      </c>
      <c r="B70" s="37" t="s">
        <v>2</v>
      </c>
      <c r="C70" s="37" t="s">
        <v>45</v>
      </c>
    </row>
    <row r="71" spans="1:7" ht="16" x14ac:dyDescent="0.2">
      <c r="A71" s="12" t="s">
        <v>135</v>
      </c>
      <c r="B71" s="37" t="s">
        <v>1</v>
      </c>
      <c r="C71" s="37" t="s">
        <v>46</v>
      </c>
    </row>
    <row r="72" spans="1:7" x14ac:dyDescent="0.2">
      <c r="A72" s="11" t="s">
        <v>39</v>
      </c>
      <c r="D72" t="s">
        <v>459</v>
      </c>
    </row>
    <row r="73" spans="1:7" ht="16" x14ac:dyDescent="0.2">
      <c r="A73" s="12" t="s">
        <v>175</v>
      </c>
      <c r="B73" s="37" t="s">
        <v>71</v>
      </c>
      <c r="C73" s="37" t="s">
        <v>67</v>
      </c>
    </row>
    <row r="74" spans="1:7" ht="16" x14ac:dyDescent="0.2">
      <c r="A74" s="12" t="s">
        <v>176</v>
      </c>
      <c r="B74" s="37" t="s">
        <v>7</v>
      </c>
      <c r="C74" s="37" t="s">
        <v>68</v>
      </c>
    </row>
    <row r="75" spans="1:7" ht="16" x14ac:dyDescent="0.2">
      <c r="A75" s="12" t="s">
        <v>177</v>
      </c>
      <c r="B75" s="37" t="s">
        <v>8</v>
      </c>
      <c r="C75" s="37" t="s">
        <v>69</v>
      </c>
    </row>
    <row r="76" spans="1:7" ht="16" x14ac:dyDescent="0.2">
      <c r="A76" s="12" t="s">
        <v>135</v>
      </c>
      <c r="B76" s="37" t="s">
        <v>9</v>
      </c>
      <c r="C76" s="37" t="s">
        <v>70</v>
      </c>
    </row>
    <row r="107" spans="1:3" x14ac:dyDescent="0.2">
      <c r="B107" s="37"/>
      <c r="C107" s="37"/>
    </row>
    <row r="109" spans="1:3" x14ac:dyDescent="0.2">
      <c r="A109" s="37"/>
      <c r="B109" s="37"/>
      <c r="C109" s="37"/>
    </row>
    <row r="110" spans="1:3" x14ac:dyDescent="0.2">
      <c r="A110" s="37"/>
      <c r="B110" s="37"/>
      <c r="C110" s="37"/>
    </row>
    <row r="111" spans="1:3" x14ac:dyDescent="0.2">
      <c r="A111" s="37"/>
      <c r="B111" s="37"/>
      <c r="C111" s="37"/>
    </row>
    <row r="112" spans="1:3" x14ac:dyDescent="0.2">
      <c r="A112" s="37"/>
      <c r="B112" s="37"/>
      <c r="C112" s="37"/>
    </row>
    <row r="113" spans="1:3" x14ac:dyDescent="0.2">
      <c r="A113" s="37"/>
      <c r="B113" s="37"/>
      <c r="C113" s="37"/>
    </row>
    <row r="114" spans="1:3" x14ac:dyDescent="0.2">
      <c r="A114" s="37"/>
      <c r="B114" s="37"/>
      <c r="C114" s="37"/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B385-A412-442D-A0C1-0B692CE4B053}">
  <dimension ref="A1:G139"/>
  <sheetViews>
    <sheetView tabSelected="1" topLeftCell="A93" workbookViewId="0">
      <selection activeCell="B135" sqref="B135"/>
    </sheetView>
  </sheetViews>
  <sheetFormatPr baseColWidth="10" defaultColWidth="8.83203125" defaultRowHeight="15" x14ac:dyDescent="0.2"/>
  <cols>
    <col min="1" max="1" width="40.1640625" customWidth="1" collapsed="1"/>
    <col min="2" max="2" width="23.6640625" customWidth="1" collapsed="1"/>
    <col min="3" max="3" width="26.83203125" customWidth="1" collapsed="1"/>
    <col min="5" max="5" width="7.5" customWidth="1" collapsed="1"/>
    <col min="6" max="6" width="8.1640625" customWidth="1" collapsed="1"/>
    <col min="7" max="7" width="26" customWidth="1" collapsed="1"/>
  </cols>
  <sheetData>
    <row r="1" spans="1:4" ht="14.5" customHeight="1" x14ac:dyDescent="0.2">
      <c r="A1" s="48" t="s">
        <v>34</v>
      </c>
      <c r="B1" s="48"/>
      <c r="C1" s="48"/>
      <c r="D1" s="48"/>
    </row>
    <row r="2" spans="1:4" x14ac:dyDescent="0.2">
      <c r="A2" s="48"/>
      <c r="B2" s="48"/>
      <c r="C2" s="48"/>
      <c r="D2" s="48"/>
    </row>
    <row r="3" spans="1:4" x14ac:dyDescent="0.2">
      <c r="A3" s="49"/>
      <c r="B3" s="48" t="s">
        <v>109</v>
      </c>
      <c r="C3" s="48" t="s">
        <v>108</v>
      </c>
      <c r="D3" s="50" t="s">
        <v>35</v>
      </c>
    </row>
    <row r="4" spans="1:4" x14ac:dyDescent="0.2">
      <c r="A4" s="49"/>
      <c r="B4" s="48"/>
      <c r="C4" s="48"/>
      <c r="D4" s="50"/>
    </row>
    <row r="5" spans="1:4" x14ac:dyDescent="0.2">
      <c r="A5" s="11" t="s">
        <v>36</v>
      </c>
      <c r="B5" t="s">
        <v>469</v>
      </c>
      <c r="C5" t="s">
        <v>470</v>
      </c>
      <c r="D5" t="s">
        <v>459</v>
      </c>
    </row>
    <row r="6" spans="1:4" ht="16" x14ac:dyDescent="0.2">
      <c r="A6" s="12" t="s">
        <v>122</v>
      </c>
      <c r="B6" s="40">
        <v>0.57199999999999995</v>
      </c>
      <c r="C6" s="40">
        <v>0.65700000000000003</v>
      </c>
    </row>
    <row r="7" spans="1:4" ht="16" x14ac:dyDescent="0.2">
      <c r="A7" s="12" t="s">
        <v>123</v>
      </c>
      <c r="B7" s="40">
        <v>0.42799999999999999</v>
      </c>
      <c r="C7" s="40">
        <v>0.34300000000000003</v>
      </c>
    </row>
    <row r="8" spans="1:4" x14ac:dyDescent="0.2">
      <c r="A8" s="11" t="s">
        <v>121</v>
      </c>
      <c r="B8" t="s">
        <v>469</v>
      </c>
      <c r="C8" t="s">
        <v>470</v>
      </c>
      <c r="D8" t="s">
        <v>459</v>
      </c>
    </row>
    <row r="9" spans="1:4" ht="16" x14ac:dyDescent="0.2">
      <c r="A9" s="12" t="s">
        <v>124</v>
      </c>
      <c r="B9" s="40">
        <v>0.65200000000000002</v>
      </c>
      <c r="C9" s="40">
        <v>7.0999999999999994E-2</v>
      </c>
    </row>
    <row r="10" spans="1:4" ht="16" x14ac:dyDescent="0.2">
      <c r="A10" s="12" t="s">
        <v>125</v>
      </c>
      <c r="B10" s="40">
        <v>0.248</v>
      </c>
      <c r="C10" s="40">
        <v>0.128</v>
      </c>
    </row>
    <row r="11" spans="1:4" ht="16" x14ac:dyDescent="0.2">
      <c r="A11" s="12" t="s">
        <v>126</v>
      </c>
      <c r="B11" s="40">
        <v>4.3999999999999997E-2</v>
      </c>
      <c r="C11" s="40">
        <v>0.16300000000000001</v>
      </c>
    </row>
    <row r="12" spans="1:4" ht="16" x14ac:dyDescent="0.2">
      <c r="A12" s="12" t="s">
        <v>127</v>
      </c>
      <c r="B12" s="40">
        <v>1.2999999999999999E-2</v>
      </c>
      <c r="C12" s="40">
        <v>0.13400000000000001</v>
      </c>
    </row>
    <row r="13" spans="1:4" ht="16" x14ac:dyDescent="0.2">
      <c r="A13" s="12" t="s">
        <v>128</v>
      </c>
      <c r="B13" s="40">
        <v>4.2999999999999997E-2</v>
      </c>
      <c r="C13" s="40">
        <v>0.504</v>
      </c>
    </row>
    <row r="14" spans="1:4" ht="16" x14ac:dyDescent="0.2">
      <c r="A14" s="13" t="s">
        <v>129</v>
      </c>
      <c r="B14" s="10" t="s">
        <v>118</v>
      </c>
      <c r="C14" s="10" t="s">
        <v>117</v>
      </c>
      <c r="D14" t="s">
        <v>459</v>
      </c>
    </row>
    <row r="15" spans="1:4" x14ac:dyDescent="0.2">
      <c r="A15" s="11" t="s">
        <v>37</v>
      </c>
      <c r="B15" t="s">
        <v>469</v>
      </c>
      <c r="C15" t="s">
        <v>470</v>
      </c>
      <c r="D15" t="s">
        <v>459</v>
      </c>
    </row>
    <row r="16" spans="1:4" ht="16" x14ac:dyDescent="0.2">
      <c r="A16" s="12" t="s">
        <v>130</v>
      </c>
      <c r="B16" s="40">
        <v>0.47399999999999998</v>
      </c>
      <c r="C16" s="40">
        <v>0.56499999999999995</v>
      </c>
    </row>
    <row r="17" spans="1:7" ht="16" x14ac:dyDescent="0.2">
      <c r="A17" s="12" t="s">
        <v>131</v>
      </c>
      <c r="B17" s="40">
        <v>0.23799999999999999</v>
      </c>
      <c r="C17" s="40">
        <v>0.152</v>
      </c>
    </row>
    <row r="18" spans="1:7" ht="16" x14ac:dyDescent="0.2">
      <c r="A18" s="12" t="s">
        <v>132</v>
      </c>
      <c r="B18" s="40">
        <v>0.20100000000000001</v>
      </c>
      <c r="C18" s="40">
        <v>0.19800000000000001</v>
      </c>
    </row>
    <row r="19" spans="1:7" ht="16" x14ac:dyDescent="0.2">
      <c r="A19" s="12" t="s">
        <v>133</v>
      </c>
      <c r="B19" s="40">
        <v>1.0999999999999999E-2</v>
      </c>
      <c r="C19" s="40">
        <v>2.1999999999999999E-2</v>
      </c>
    </row>
    <row r="20" spans="1:7" ht="16" x14ac:dyDescent="0.2">
      <c r="A20" s="12" t="s">
        <v>134</v>
      </c>
      <c r="B20" s="40">
        <v>1.0999999999999999E-2</v>
      </c>
      <c r="C20" s="41">
        <v>0.01</v>
      </c>
    </row>
    <row r="21" spans="1:7" ht="16" x14ac:dyDescent="0.2">
      <c r="A21" s="12" t="s">
        <v>135</v>
      </c>
      <c r="B21" s="40">
        <v>6.6000000000000003E-2</v>
      </c>
      <c r="C21" s="40">
        <v>5.1999999999999998E-2</v>
      </c>
    </row>
    <row r="22" spans="1:7" x14ac:dyDescent="0.2">
      <c r="A22" s="11" t="s">
        <v>116</v>
      </c>
      <c r="B22" t="s">
        <v>469</v>
      </c>
      <c r="C22" t="s">
        <v>470</v>
      </c>
      <c r="D22" t="s">
        <v>459</v>
      </c>
    </row>
    <row r="23" spans="1:7" ht="16" x14ac:dyDescent="0.2">
      <c r="A23" s="14" t="s">
        <v>136</v>
      </c>
      <c r="B23" s="40">
        <v>0.38300000000000001</v>
      </c>
      <c r="C23" s="40">
        <v>0.29599999999999999</v>
      </c>
    </row>
    <row r="24" spans="1:7" ht="16" x14ac:dyDescent="0.2">
      <c r="A24" s="14" t="s">
        <v>137</v>
      </c>
      <c r="B24" s="40">
        <v>0.27600000000000002</v>
      </c>
      <c r="C24" s="40">
        <v>0.245</v>
      </c>
    </row>
    <row r="25" spans="1:7" ht="16" x14ac:dyDescent="0.2">
      <c r="A25" s="14" t="s">
        <v>138</v>
      </c>
      <c r="B25" s="40">
        <v>0.22500000000000001</v>
      </c>
      <c r="C25" s="40">
        <v>0.23499999999999999</v>
      </c>
    </row>
    <row r="26" spans="1:7" ht="16" x14ac:dyDescent="0.2">
      <c r="A26" s="14" t="s">
        <v>139</v>
      </c>
      <c r="B26" s="40">
        <v>0.11600000000000001</v>
      </c>
      <c r="C26" s="40">
        <v>0.223</v>
      </c>
      <c r="E26" s="2"/>
      <c r="F26" s="2"/>
      <c r="G26" s="2"/>
    </row>
    <row r="27" spans="1:7" x14ac:dyDescent="0.2">
      <c r="A27" s="11" t="s">
        <v>145</v>
      </c>
      <c r="B27" t="s">
        <v>469</v>
      </c>
      <c r="C27" t="s">
        <v>470</v>
      </c>
      <c r="D27" t="s">
        <v>459</v>
      </c>
      <c r="E27" s="10"/>
      <c r="F27" s="10"/>
      <c r="G27" s="10"/>
    </row>
    <row r="28" spans="1:7" ht="16" x14ac:dyDescent="0.2">
      <c r="A28" s="12" t="s">
        <v>140</v>
      </c>
      <c r="B28" s="40">
        <v>0.14399999999999999</v>
      </c>
      <c r="C28" s="40">
        <v>0.184</v>
      </c>
      <c r="E28" s="10"/>
      <c r="F28" s="10"/>
      <c r="G28" s="10"/>
    </row>
    <row r="29" spans="1:7" ht="16" x14ac:dyDescent="0.2">
      <c r="A29" s="12" t="s">
        <v>141</v>
      </c>
      <c r="B29" s="40">
        <v>0.29699999999999999</v>
      </c>
      <c r="C29" s="40">
        <v>0.214</v>
      </c>
      <c r="E29" s="10"/>
      <c r="F29" s="10"/>
      <c r="G29" s="10"/>
    </row>
    <row r="30" spans="1:7" ht="16" x14ac:dyDescent="0.2">
      <c r="A30" s="12" t="s">
        <v>142</v>
      </c>
      <c r="B30" s="40">
        <v>0.35499999999999998</v>
      </c>
      <c r="C30" s="41">
        <v>0.35</v>
      </c>
      <c r="E30" s="10"/>
      <c r="F30" s="10"/>
      <c r="G30" s="10"/>
    </row>
    <row r="31" spans="1:7" ht="16" x14ac:dyDescent="0.2">
      <c r="A31" s="12" t="s">
        <v>143</v>
      </c>
      <c r="B31" s="40">
        <v>0.20399999999999999</v>
      </c>
      <c r="C31" s="40">
        <v>0.252</v>
      </c>
      <c r="E31" s="2"/>
      <c r="F31" s="2"/>
      <c r="G31" s="2"/>
    </row>
    <row r="32" spans="1:7" x14ac:dyDescent="0.2">
      <c r="A32" s="11" t="s">
        <v>144</v>
      </c>
      <c r="B32" t="s">
        <v>469</v>
      </c>
      <c r="C32" t="s">
        <v>470</v>
      </c>
      <c r="D32" t="s">
        <v>459</v>
      </c>
      <c r="E32" s="10"/>
      <c r="F32" s="10"/>
      <c r="G32" s="10"/>
    </row>
    <row r="33" spans="1:7" ht="16" x14ac:dyDescent="0.2">
      <c r="A33" s="12" t="s">
        <v>146</v>
      </c>
      <c r="B33" s="40">
        <v>2.5999999999999999E-2</v>
      </c>
      <c r="C33" s="40">
        <v>6.4000000000000001E-2</v>
      </c>
      <c r="E33" s="10"/>
      <c r="F33" s="10"/>
      <c r="G33" s="10"/>
    </row>
    <row r="34" spans="1:7" ht="16" x14ac:dyDescent="0.2">
      <c r="A34" s="12" t="s">
        <v>148</v>
      </c>
      <c r="B34" s="40">
        <v>0.89400000000000002</v>
      </c>
      <c r="C34" s="40">
        <v>0.73399999999999999</v>
      </c>
      <c r="E34" s="10"/>
      <c r="F34" s="10"/>
      <c r="G34" s="10"/>
    </row>
    <row r="35" spans="1:7" ht="16" x14ac:dyDescent="0.2">
      <c r="A35" s="12" t="s">
        <v>147</v>
      </c>
      <c r="B35" s="41">
        <v>0.08</v>
      </c>
      <c r="C35" s="40">
        <v>0.20200000000000001</v>
      </c>
      <c r="E35" s="10"/>
      <c r="F35" s="10"/>
      <c r="G35" s="10"/>
    </row>
    <row r="36" spans="1:7" x14ac:dyDescent="0.2">
      <c r="A36" s="11" t="s">
        <v>149</v>
      </c>
      <c r="B36" t="s">
        <v>469</v>
      </c>
      <c r="C36" t="s">
        <v>470</v>
      </c>
      <c r="D36" t="s">
        <v>459</v>
      </c>
      <c r="E36" s="10"/>
      <c r="F36" s="10"/>
      <c r="G36" s="10"/>
    </row>
    <row r="37" spans="1:7" ht="16" x14ac:dyDescent="0.2">
      <c r="A37" s="12" t="s">
        <v>150</v>
      </c>
      <c r="B37" s="40">
        <v>0.13600000000000001</v>
      </c>
      <c r="C37" s="40">
        <v>9.9000000000000005E-2</v>
      </c>
      <c r="E37" s="10"/>
      <c r="F37" s="10"/>
      <c r="G37" s="10"/>
    </row>
    <row r="38" spans="1:7" ht="16" x14ac:dyDescent="0.2">
      <c r="A38" s="12" t="s">
        <v>151</v>
      </c>
      <c r="B38" s="41">
        <v>0.24</v>
      </c>
      <c r="C38" s="40">
        <v>0.23200000000000001</v>
      </c>
      <c r="E38" s="10"/>
      <c r="F38" s="10"/>
      <c r="G38" s="10"/>
    </row>
    <row r="39" spans="1:7" ht="16" x14ac:dyDescent="0.2">
      <c r="A39" s="12" t="s">
        <v>152</v>
      </c>
      <c r="B39" s="40">
        <v>0.624</v>
      </c>
      <c r="C39" s="40">
        <v>0.66800000000000004</v>
      </c>
      <c r="E39" s="10"/>
      <c r="F39" s="10"/>
      <c r="G39" s="10"/>
    </row>
    <row r="40" spans="1:7" x14ac:dyDescent="0.2">
      <c r="A40" s="11" t="s">
        <v>153</v>
      </c>
      <c r="B40" t="s">
        <v>469</v>
      </c>
      <c r="C40" t="s">
        <v>470</v>
      </c>
      <c r="D40" t="s">
        <v>459</v>
      </c>
      <c r="E40" s="10"/>
      <c r="F40" s="10"/>
      <c r="G40" s="10"/>
    </row>
    <row r="41" spans="1:7" ht="16" x14ac:dyDescent="0.2">
      <c r="A41" s="12" t="s">
        <v>154</v>
      </c>
      <c r="B41" s="40">
        <v>0.90500000000000003</v>
      </c>
      <c r="C41" s="40">
        <v>0.78400000000000003</v>
      </c>
      <c r="E41" s="10"/>
      <c r="F41" s="10"/>
      <c r="G41" s="10"/>
    </row>
    <row r="42" spans="1:7" ht="16" x14ac:dyDescent="0.2">
      <c r="A42" s="12" t="s">
        <v>155</v>
      </c>
      <c r="B42" s="40">
        <v>1.4E-2</v>
      </c>
      <c r="C42" s="40">
        <v>3.4000000000000002E-2</v>
      </c>
      <c r="E42" s="10"/>
      <c r="F42" s="10"/>
      <c r="G42" s="10"/>
    </row>
    <row r="43" spans="1:7" ht="16" x14ac:dyDescent="0.2">
      <c r="A43" s="12" t="s">
        <v>156</v>
      </c>
      <c r="B43" s="40">
        <v>5.7000000000000002E-2</v>
      </c>
      <c r="C43" s="40">
        <v>0.112</v>
      </c>
      <c r="E43" s="10"/>
      <c r="F43" s="10"/>
      <c r="G43" s="10"/>
    </row>
    <row r="44" spans="1:7" ht="16" x14ac:dyDescent="0.2">
      <c r="A44" s="12" t="s">
        <v>157</v>
      </c>
      <c r="B44" s="40">
        <v>1.4E-2</v>
      </c>
      <c r="C44" s="40">
        <v>4.3999999999999997E-2</v>
      </c>
      <c r="E44" s="10"/>
      <c r="F44" s="10"/>
      <c r="G44" s="10"/>
    </row>
    <row r="45" spans="1:7" ht="16" x14ac:dyDescent="0.2">
      <c r="A45" s="12" t="s">
        <v>158</v>
      </c>
      <c r="B45" s="40">
        <v>8.9999999999999993E-3</v>
      </c>
      <c r="C45" s="40">
        <v>2.5999999999999999E-2</v>
      </c>
      <c r="E45" s="10"/>
      <c r="F45" s="10"/>
      <c r="G45" s="10"/>
    </row>
    <row r="46" spans="1:7" x14ac:dyDescent="0.2">
      <c r="A46" s="11" t="s">
        <v>159</v>
      </c>
      <c r="B46" t="s">
        <v>469</v>
      </c>
      <c r="C46" t="s">
        <v>470</v>
      </c>
      <c r="D46" t="s">
        <v>459</v>
      </c>
      <c r="E46" s="10"/>
      <c r="F46" s="10"/>
      <c r="G46" s="10"/>
    </row>
    <row r="47" spans="1:7" ht="16" x14ac:dyDescent="0.2">
      <c r="A47" s="12" t="s">
        <v>160</v>
      </c>
      <c r="B47" s="40">
        <v>0.21199999999999999</v>
      </c>
      <c r="C47" s="40">
        <v>0.51500000000000001</v>
      </c>
      <c r="E47" s="10"/>
      <c r="F47" s="10"/>
      <c r="G47" s="10"/>
    </row>
    <row r="48" spans="1:7" ht="16" x14ac:dyDescent="0.2">
      <c r="A48" s="12" t="s">
        <v>161</v>
      </c>
      <c r="B48" s="40">
        <v>0.41399999999999998</v>
      </c>
      <c r="C48" s="40">
        <v>0.17599999999999999</v>
      </c>
      <c r="E48" s="10"/>
      <c r="F48" s="10"/>
      <c r="G48" s="10"/>
    </row>
    <row r="49" spans="1:7" ht="16" x14ac:dyDescent="0.2">
      <c r="A49" s="12" t="s">
        <v>162</v>
      </c>
      <c r="B49" s="40">
        <v>0.373</v>
      </c>
      <c r="C49" s="40">
        <v>0.307</v>
      </c>
      <c r="E49" s="2"/>
      <c r="F49" s="2"/>
      <c r="G49" s="2"/>
    </row>
    <row r="50" spans="1:7" ht="16" x14ac:dyDescent="0.2">
      <c r="A50" s="12" t="s">
        <v>163</v>
      </c>
      <c r="B50" s="40">
        <v>1E-3</v>
      </c>
      <c r="C50" s="40">
        <v>3.0000000000000001E-3</v>
      </c>
      <c r="E50" s="2"/>
      <c r="F50" s="2"/>
      <c r="G50" s="2"/>
    </row>
    <row r="51" spans="1:7" x14ac:dyDescent="0.2">
      <c r="A51" s="11" t="s">
        <v>38</v>
      </c>
      <c r="B51" t="s">
        <v>469</v>
      </c>
      <c r="C51" t="s">
        <v>470</v>
      </c>
      <c r="D51" t="s">
        <v>459</v>
      </c>
    </row>
    <row r="52" spans="1:7" ht="16" x14ac:dyDescent="0.2">
      <c r="A52" s="12" t="s">
        <v>164</v>
      </c>
      <c r="B52" s="40">
        <v>0.54700000000000004</v>
      </c>
      <c r="C52" s="40">
        <v>0.85799999999999998</v>
      </c>
    </row>
    <row r="53" spans="1:7" ht="16" x14ac:dyDescent="0.2">
      <c r="A53" s="12" t="s">
        <v>165</v>
      </c>
      <c r="B53" s="40">
        <v>0.317</v>
      </c>
      <c r="C53" s="40">
        <v>9.8000000000000004E-2</v>
      </c>
    </row>
    <row r="54" spans="1:7" ht="16" x14ac:dyDescent="0.2">
      <c r="A54" s="12" t="s">
        <v>166</v>
      </c>
      <c r="B54" s="40">
        <v>0.13600000000000001</v>
      </c>
      <c r="C54" s="40">
        <v>4.3999999999999997E-2</v>
      </c>
    </row>
    <row r="55" spans="1:7" ht="16" x14ac:dyDescent="0.2">
      <c r="A55" s="13" t="s">
        <v>129</v>
      </c>
      <c r="B55" s="10" t="s">
        <v>120</v>
      </c>
      <c r="C55" s="10" t="s">
        <v>119</v>
      </c>
      <c r="D55" t="s">
        <v>459</v>
      </c>
    </row>
    <row r="56" spans="1:7" ht="16" x14ac:dyDescent="0.2">
      <c r="A56" s="7" t="s">
        <v>111</v>
      </c>
      <c r="B56" t="s">
        <v>469</v>
      </c>
      <c r="C56" t="s">
        <v>470</v>
      </c>
      <c r="D56" t="s">
        <v>459</v>
      </c>
    </row>
    <row r="57" spans="1:7" ht="16" x14ac:dyDescent="0.2">
      <c r="A57" s="13" t="s">
        <v>129</v>
      </c>
      <c r="B57" s="8" t="s">
        <v>33</v>
      </c>
      <c r="C57" s="8" t="s">
        <v>107</v>
      </c>
    </row>
    <row r="58" spans="1:7" ht="16" x14ac:dyDescent="0.2">
      <c r="A58" s="18" t="s">
        <v>167</v>
      </c>
      <c r="B58" s="16" t="s">
        <v>179</v>
      </c>
      <c r="C58" s="16" t="s">
        <v>178</v>
      </c>
    </row>
    <row r="59" spans="1:7" ht="16" x14ac:dyDescent="0.2">
      <c r="A59" s="7" t="s">
        <v>40</v>
      </c>
      <c r="B59" t="s">
        <v>469</v>
      </c>
      <c r="C59" t="s">
        <v>470</v>
      </c>
    </row>
    <row r="60" spans="1:7" ht="16" x14ac:dyDescent="0.2">
      <c r="A60" s="12" t="s">
        <v>168</v>
      </c>
      <c r="B60" s="40">
        <v>7.1999999999999995E-2</v>
      </c>
      <c r="C60" s="40">
        <v>0.01</v>
      </c>
      <c r="D60" t="s">
        <v>459</v>
      </c>
    </row>
    <row r="61" spans="1:7" ht="16" x14ac:dyDescent="0.2">
      <c r="A61" s="12" t="s">
        <v>169</v>
      </c>
      <c r="B61" s="40">
        <v>2.5999999999999999E-2</v>
      </c>
      <c r="C61" s="40">
        <v>4.0000000000000001E-3</v>
      </c>
      <c r="D61" t="s">
        <v>459</v>
      </c>
    </row>
    <row r="62" spans="1:7" x14ac:dyDescent="0.2">
      <c r="A62" s="11" t="s">
        <v>112</v>
      </c>
      <c r="B62" t="s">
        <v>469</v>
      </c>
      <c r="C62" t="s">
        <v>470</v>
      </c>
      <c r="D62" t="s">
        <v>459</v>
      </c>
      <c r="E62" s="3"/>
      <c r="F62" s="3"/>
      <c r="G62" s="3"/>
    </row>
    <row r="63" spans="1:7" ht="16" x14ac:dyDescent="0.2">
      <c r="A63" s="13" t="s">
        <v>129</v>
      </c>
      <c r="B63" s="9" t="s">
        <v>113</v>
      </c>
      <c r="C63" s="9" t="s">
        <v>114</v>
      </c>
    </row>
    <row r="64" spans="1:7" ht="16" x14ac:dyDescent="0.2">
      <c r="A64" s="19" t="s">
        <v>167</v>
      </c>
      <c r="B64" s="15" t="s">
        <v>181</v>
      </c>
      <c r="C64" s="15" t="s">
        <v>180</v>
      </c>
      <c r="E64" s="4"/>
      <c r="F64" s="4"/>
      <c r="G64" s="4"/>
    </row>
    <row r="65" spans="1:7" x14ac:dyDescent="0.2">
      <c r="A65" s="11" t="s">
        <v>115</v>
      </c>
      <c r="B65" t="s">
        <v>469</v>
      </c>
      <c r="C65" t="s">
        <v>470</v>
      </c>
      <c r="D65" t="s">
        <v>459</v>
      </c>
      <c r="E65" s="4"/>
      <c r="F65" s="4"/>
      <c r="G65" s="4"/>
    </row>
    <row r="66" spans="1:7" ht="16" x14ac:dyDescent="0.2">
      <c r="A66" s="12" t="s">
        <v>170</v>
      </c>
      <c r="B66" s="40">
        <v>0.67700000000000005</v>
      </c>
      <c r="C66" s="40">
        <v>0.66700000000000004</v>
      </c>
    </row>
    <row r="67" spans="1:7" ht="16" x14ac:dyDescent="0.2">
      <c r="A67" s="12" t="s">
        <v>171</v>
      </c>
      <c r="B67" s="40">
        <v>0.215</v>
      </c>
      <c r="C67" s="40">
        <v>0.152</v>
      </c>
      <c r="E67" s="5"/>
      <c r="F67" s="5"/>
      <c r="G67" s="5"/>
    </row>
    <row r="68" spans="1:7" ht="16" x14ac:dyDescent="0.2">
      <c r="A68" s="12" t="s">
        <v>172</v>
      </c>
      <c r="B68" s="40">
        <v>5.0999999999999997E-2</v>
      </c>
      <c r="C68" s="41">
        <v>0.08</v>
      </c>
      <c r="E68" s="5"/>
      <c r="F68" s="5"/>
      <c r="G68" s="5"/>
    </row>
    <row r="69" spans="1:7" ht="16" x14ac:dyDescent="0.2">
      <c r="A69" s="12" t="s">
        <v>173</v>
      </c>
      <c r="B69" s="41">
        <v>0</v>
      </c>
      <c r="C69" s="40">
        <v>1.2999999999999999E-2</v>
      </c>
    </row>
    <row r="70" spans="1:7" ht="16" x14ac:dyDescent="0.2">
      <c r="A70" s="12" t="s">
        <v>174</v>
      </c>
      <c r="B70" s="40">
        <v>5.7000000000000002E-2</v>
      </c>
      <c r="C70" s="40">
        <v>8.6999999999999994E-2</v>
      </c>
    </row>
    <row r="71" spans="1:7" ht="16" x14ac:dyDescent="0.2">
      <c r="A71" s="12" t="s">
        <v>135</v>
      </c>
      <c r="B71" s="41">
        <v>0</v>
      </c>
      <c r="C71" s="40">
        <v>1E-3</v>
      </c>
    </row>
    <row r="72" spans="1:7" x14ac:dyDescent="0.2">
      <c r="A72" s="11" t="s">
        <v>39</v>
      </c>
      <c r="B72" t="s">
        <v>469</v>
      </c>
      <c r="C72" t="s">
        <v>470</v>
      </c>
      <c r="D72" t="s">
        <v>459</v>
      </c>
    </row>
    <row r="73" spans="1:7" ht="16" x14ac:dyDescent="0.2">
      <c r="A73" s="12" t="s">
        <v>175</v>
      </c>
      <c r="B73" s="40">
        <v>0.75700000000000001</v>
      </c>
      <c r="C73" s="40">
        <v>0.376</v>
      </c>
    </row>
    <row r="74" spans="1:7" ht="16" x14ac:dyDescent="0.2">
      <c r="A74" s="12" t="s">
        <v>176</v>
      </c>
      <c r="B74" s="40">
        <v>0.16400000000000001</v>
      </c>
      <c r="C74" s="40">
        <v>0.51700000000000002</v>
      </c>
    </row>
    <row r="75" spans="1:7" ht="16" x14ac:dyDescent="0.2">
      <c r="A75" s="12" t="s">
        <v>177</v>
      </c>
      <c r="B75" s="40">
        <v>3.1E-2</v>
      </c>
      <c r="C75" s="40">
        <v>5.5E-2</v>
      </c>
    </row>
    <row r="76" spans="1:7" ht="16" x14ac:dyDescent="0.2">
      <c r="A76" s="12" t="s">
        <v>135</v>
      </c>
      <c r="B76" s="40">
        <v>4.8000000000000001E-2</v>
      </c>
      <c r="C76" s="40">
        <v>5.2999999999999999E-2</v>
      </c>
    </row>
    <row r="79" spans="1:7" x14ac:dyDescent="0.2">
      <c r="B79" s="39" t="s">
        <v>473</v>
      </c>
      <c r="C79" s="39" t="s">
        <v>465</v>
      </c>
      <c r="D79" s="39" t="s">
        <v>474</v>
      </c>
      <c r="E79" s="39" t="s">
        <v>464</v>
      </c>
      <c r="F79" s="39" t="s">
        <v>461</v>
      </c>
      <c r="G79" s="39" t="s">
        <v>462</v>
      </c>
    </row>
    <row r="80" spans="1:7" ht="16" x14ac:dyDescent="0.2">
      <c r="A80" s="42" t="s">
        <v>468</v>
      </c>
      <c r="B80" s="43">
        <v>0.56000000000000005</v>
      </c>
      <c r="C80" s="43">
        <v>0.13</v>
      </c>
      <c r="D80" s="43">
        <v>0.16</v>
      </c>
      <c r="E80" s="43">
        <v>0.05</v>
      </c>
      <c r="F80" s="43">
        <v>0.01</v>
      </c>
      <c r="G80" s="43">
        <v>0.09</v>
      </c>
    </row>
    <row r="82" spans="1:5" x14ac:dyDescent="0.2">
      <c r="C82" s="48" t="s">
        <v>472</v>
      </c>
    </row>
    <row r="83" spans="1:5" x14ac:dyDescent="0.2">
      <c r="A83" t="s">
        <v>478</v>
      </c>
      <c r="C83" s="48"/>
    </row>
    <row r="84" spans="1:5" x14ac:dyDescent="0.2">
      <c r="A84" s="11" t="s">
        <v>37</v>
      </c>
      <c r="B84" t="s">
        <v>475</v>
      </c>
      <c r="C84" t="s">
        <v>469</v>
      </c>
    </row>
    <row r="85" spans="1:5" ht="16" x14ac:dyDescent="0.2">
      <c r="A85" s="12" t="s">
        <v>130</v>
      </c>
      <c r="B85" s="44">
        <f>47.4%/56%</f>
        <v>0.84642857142857131</v>
      </c>
      <c r="C85" s="37" t="s">
        <v>101</v>
      </c>
      <c r="D85" s="44"/>
      <c r="E85" s="44"/>
    </row>
    <row r="86" spans="1:5" ht="16" x14ac:dyDescent="0.2">
      <c r="A86" s="12" t="s">
        <v>131</v>
      </c>
      <c r="B86" s="44">
        <f>23.8%/13%</f>
        <v>1.8307692307692309</v>
      </c>
      <c r="C86" s="37" t="s">
        <v>24</v>
      </c>
      <c r="D86" s="44"/>
      <c r="E86" s="44"/>
    </row>
    <row r="87" spans="1:5" ht="16" x14ac:dyDescent="0.2">
      <c r="A87" s="12" t="s">
        <v>132</v>
      </c>
      <c r="B87" s="44">
        <f>20.1%/16%</f>
        <v>1.2562500000000001</v>
      </c>
      <c r="C87" s="37" t="s">
        <v>25</v>
      </c>
      <c r="D87" s="44"/>
      <c r="E87" s="44"/>
    </row>
    <row r="88" spans="1:5" ht="16" x14ac:dyDescent="0.2">
      <c r="A88" s="12" t="s">
        <v>133</v>
      </c>
      <c r="B88" s="44">
        <f>1.1%/5%</f>
        <v>0.22</v>
      </c>
      <c r="C88" s="37" t="s">
        <v>26</v>
      </c>
      <c r="D88" s="44"/>
      <c r="E88" s="44"/>
    </row>
    <row r="89" spans="1:5" ht="16" x14ac:dyDescent="0.2">
      <c r="A89" s="12" t="s">
        <v>134</v>
      </c>
      <c r="B89" s="44">
        <f>1.1%/1%</f>
        <v>1.1000000000000001</v>
      </c>
      <c r="C89" s="37" t="s">
        <v>27</v>
      </c>
      <c r="D89" s="44"/>
      <c r="E89" s="44"/>
    </row>
    <row r="90" spans="1:5" ht="16" x14ac:dyDescent="0.2">
      <c r="A90" s="12" t="s">
        <v>135</v>
      </c>
      <c r="B90" s="44">
        <f>9%/6.6%</f>
        <v>1.3636363636363635</v>
      </c>
      <c r="C90" s="37" t="s">
        <v>28</v>
      </c>
      <c r="D90" s="44"/>
      <c r="E90" s="44"/>
    </row>
    <row r="91" spans="1:5" x14ac:dyDescent="0.2">
      <c r="D91" s="44"/>
      <c r="E91" s="44"/>
    </row>
    <row r="92" spans="1:5" x14ac:dyDescent="0.2">
      <c r="D92" s="44"/>
      <c r="E92" s="44"/>
    </row>
    <row r="93" spans="1:5" x14ac:dyDescent="0.2">
      <c r="D93" s="44"/>
      <c r="E93" s="44"/>
    </row>
    <row r="94" spans="1:5" x14ac:dyDescent="0.2">
      <c r="D94" s="44"/>
      <c r="E94" s="44"/>
    </row>
    <row r="95" spans="1:5" x14ac:dyDescent="0.2">
      <c r="D95" s="44"/>
      <c r="E95" s="44"/>
    </row>
    <row r="96" spans="1:5" x14ac:dyDescent="0.2">
      <c r="C96" s="48" t="s">
        <v>471</v>
      </c>
      <c r="D96" s="44"/>
      <c r="E96" s="44"/>
    </row>
    <row r="97" spans="1:5" x14ac:dyDescent="0.2">
      <c r="A97" t="s">
        <v>477</v>
      </c>
      <c r="C97" s="48"/>
      <c r="D97" s="44"/>
      <c r="E97" s="44"/>
    </row>
    <row r="98" spans="1:5" x14ac:dyDescent="0.2">
      <c r="A98" s="11" t="s">
        <v>37</v>
      </c>
      <c r="B98" t="s">
        <v>470</v>
      </c>
      <c r="C98" t="s">
        <v>470</v>
      </c>
      <c r="D98" s="44"/>
      <c r="E98" s="44"/>
    </row>
    <row r="99" spans="1:5" ht="16" x14ac:dyDescent="0.2">
      <c r="A99" s="12" t="s">
        <v>130</v>
      </c>
      <c r="B99" s="44">
        <f>56.5%/56%</f>
        <v>1.0089285714285712</v>
      </c>
      <c r="C99" s="37" t="s">
        <v>95</v>
      </c>
      <c r="D99" s="44"/>
      <c r="E99" s="44"/>
    </row>
    <row r="100" spans="1:5" ht="16" x14ac:dyDescent="0.2">
      <c r="A100" s="12" t="s">
        <v>131</v>
      </c>
      <c r="B100" s="44">
        <f>15.2%/13%</f>
        <v>1.1692307692307691</v>
      </c>
      <c r="C100" s="37" t="s">
        <v>96</v>
      </c>
      <c r="D100" s="44"/>
      <c r="E100" s="44"/>
    </row>
    <row r="101" spans="1:5" ht="16" x14ac:dyDescent="0.2">
      <c r="A101" s="12" t="s">
        <v>132</v>
      </c>
      <c r="B101" s="44">
        <f>19.8%/16%</f>
        <v>1.2375</v>
      </c>
      <c r="C101" s="37" t="s">
        <v>97</v>
      </c>
      <c r="D101" s="44"/>
      <c r="E101" s="44"/>
    </row>
    <row r="102" spans="1:5" ht="16" x14ac:dyDescent="0.2">
      <c r="A102" s="12" t="s">
        <v>133</v>
      </c>
      <c r="B102" s="44">
        <f>2.2%/5%</f>
        <v>0.44</v>
      </c>
      <c r="C102" s="37" t="s">
        <v>98</v>
      </c>
      <c r="D102" s="44"/>
      <c r="E102" s="44"/>
    </row>
    <row r="103" spans="1:5" ht="16" x14ac:dyDescent="0.2">
      <c r="A103" s="12" t="s">
        <v>134</v>
      </c>
      <c r="B103" s="44">
        <f>1%/1%</f>
        <v>1</v>
      </c>
      <c r="C103" s="37" t="s">
        <v>99</v>
      </c>
      <c r="D103" s="44"/>
      <c r="E103" s="44"/>
    </row>
    <row r="104" spans="1:5" ht="16" x14ac:dyDescent="0.2">
      <c r="A104" s="12" t="s">
        <v>135</v>
      </c>
      <c r="B104" s="44">
        <f>5.2%/9%</f>
        <v>0.57777777777777783</v>
      </c>
      <c r="C104" s="37" t="s">
        <v>100</v>
      </c>
      <c r="D104" s="44"/>
      <c r="E104" s="44"/>
    </row>
    <row r="107" spans="1:5" x14ac:dyDescent="0.2">
      <c r="B107" s="6"/>
      <c r="C107" s="6"/>
    </row>
    <row r="109" spans="1:5" x14ac:dyDescent="0.2">
      <c r="A109" s="1"/>
      <c r="B109" s="1"/>
      <c r="C109" s="1"/>
    </row>
    <row r="110" spans="1:5" x14ac:dyDescent="0.2">
      <c r="A110" s="1"/>
      <c r="B110" s="1"/>
      <c r="C110" s="1"/>
    </row>
    <row r="111" spans="1:5" x14ac:dyDescent="0.2">
      <c r="A111" s="1"/>
      <c r="B111" s="1"/>
      <c r="C111" s="1"/>
    </row>
    <row r="112" spans="1:5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1" t="s">
        <v>37</v>
      </c>
      <c r="B115" t="s">
        <v>476</v>
      </c>
      <c r="C115" t="s">
        <v>470</v>
      </c>
    </row>
    <row r="116" spans="1:3" ht="16" x14ac:dyDescent="0.2">
      <c r="A116" s="12" t="s">
        <v>130</v>
      </c>
      <c r="B116" s="44">
        <f>47.4%/56%</f>
        <v>0.84642857142857131</v>
      </c>
      <c r="C116" s="44">
        <f>56.5%/56%</f>
        <v>1.0089285714285712</v>
      </c>
    </row>
    <row r="117" spans="1:3" ht="16" x14ac:dyDescent="0.2">
      <c r="A117" s="12" t="s">
        <v>131</v>
      </c>
      <c r="B117" s="44">
        <f>23.8%/13%</f>
        <v>1.8307692307692309</v>
      </c>
      <c r="C117" s="44">
        <f>15.2%/13%</f>
        <v>1.1692307692307691</v>
      </c>
    </row>
    <row r="118" spans="1:3" ht="16" x14ac:dyDescent="0.2">
      <c r="A118" s="12" t="s">
        <v>132</v>
      </c>
      <c r="B118" s="44">
        <f>20.1%/16%</f>
        <v>1.2562500000000001</v>
      </c>
      <c r="C118" s="44">
        <f>19.8%/16%</f>
        <v>1.2375</v>
      </c>
    </row>
    <row r="119" spans="1:3" ht="16" x14ac:dyDescent="0.2">
      <c r="A119" s="12" t="s">
        <v>133</v>
      </c>
      <c r="B119" s="44">
        <f>1.1%/5%</f>
        <v>0.22</v>
      </c>
      <c r="C119" s="44">
        <f>2.2%/5%</f>
        <v>0.44</v>
      </c>
    </row>
    <row r="120" spans="1:3" ht="16" x14ac:dyDescent="0.2">
      <c r="A120" s="12" t="s">
        <v>134</v>
      </c>
      <c r="B120" s="44">
        <f>1.1%/1%</f>
        <v>1.1000000000000001</v>
      </c>
      <c r="C120" s="44">
        <f>1%/1%</f>
        <v>1</v>
      </c>
    </row>
    <row r="121" spans="1:3" ht="16" x14ac:dyDescent="0.2">
      <c r="A121" s="12" t="s">
        <v>135</v>
      </c>
      <c r="B121" s="44">
        <f>9%/6.6%</f>
        <v>1.3636363636363635</v>
      </c>
      <c r="C121" s="44">
        <f>5.2%/9%</f>
        <v>0.57777777777777783</v>
      </c>
    </row>
    <row r="123" spans="1:3" x14ac:dyDescent="0.2">
      <c r="C123" s="44">
        <f>C116+C118+C117+C119+C120+C121</f>
        <v>5.4334371184371175</v>
      </c>
    </row>
    <row r="124" spans="1:3" x14ac:dyDescent="0.2">
      <c r="B124" s="44">
        <f>84.64%/(B116+B117+B118+B119+B120+B121)</f>
        <v>0.12791132450304882</v>
      </c>
      <c r="C124" s="45">
        <f>C116/C123</f>
        <v>0.18568882816458931</v>
      </c>
    </row>
    <row r="125" spans="1:3" x14ac:dyDescent="0.2">
      <c r="B125" s="45">
        <f>B117/(B116+B117+B118+B119+B120+B121)</f>
        <v>0.2766731062938565</v>
      </c>
      <c r="C125" s="45">
        <f>C117/C123</f>
        <v>0.21519173660135935</v>
      </c>
    </row>
    <row r="126" spans="1:3" x14ac:dyDescent="0.2">
      <c r="B126" s="46">
        <f>B118/(B116+B117+B118+B119+B120+B121)</f>
        <v>0.18984948181351025</v>
      </c>
      <c r="C126" s="45">
        <f>C118/C123</f>
        <v>0.22775638569568216</v>
      </c>
    </row>
    <row r="127" spans="1:3" x14ac:dyDescent="0.2">
      <c r="B127" s="47">
        <f>B119/(B116+B117+B118+B119+B120+B121)</f>
        <v>3.3247272436992832E-2</v>
      </c>
      <c r="C127" s="47">
        <f>C119/C123</f>
        <v>8.098004824735365E-2</v>
      </c>
    </row>
    <row r="128" spans="1:3" x14ac:dyDescent="0.2">
      <c r="B128" s="45">
        <f>B120/(B116+B117+B118+B119+B120+B121)</f>
        <v>0.16623636218496418</v>
      </c>
      <c r="C128" s="45">
        <f>C120/C123</f>
        <v>0.18404556419853105</v>
      </c>
    </row>
    <row r="129" spans="1:3" x14ac:dyDescent="0.2">
      <c r="B129" s="45">
        <f>B121/(B116+B117+B118+B119+B120+B121)</f>
        <v>0.20607813494003821</v>
      </c>
      <c r="C129" s="45">
        <f>C121/C123</f>
        <v>0.10633743709248461</v>
      </c>
    </row>
    <row r="133" spans="1:3" x14ac:dyDescent="0.2">
      <c r="A133" s="11" t="s">
        <v>37</v>
      </c>
      <c r="B133" t="s">
        <v>476</v>
      </c>
      <c r="C133" t="s">
        <v>470</v>
      </c>
    </row>
    <row r="134" spans="1:3" ht="16" x14ac:dyDescent="0.2">
      <c r="A134" s="12" t="s">
        <v>130</v>
      </c>
      <c r="B134">
        <v>12.8</v>
      </c>
      <c r="C134">
        <v>18.600000000000001</v>
      </c>
    </row>
    <row r="135" spans="1:3" ht="16" x14ac:dyDescent="0.2">
      <c r="A135" s="12" t="s">
        <v>131</v>
      </c>
      <c r="B135">
        <v>27.7</v>
      </c>
      <c r="C135">
        <v>21.5</v>
      </c>
    </row>
    <row r="136" spans="1:3" ht="16" x14ac:dyDescent="0.2">
      <c r="A136" s="12" t="s">
        <v>132</v>
      </c>
      <c r="B136">
        <v>19</v>
      </c>
      <c r="C136">
        <v>22.8</v>
      </c>
    </row>
    <row r="137" spans="1:3" ht="16" x14ac:dyDescent="0.2">
      <c r="A137" s="12" t="s">
        <v>133</v>
      </c>
      <c r="B137">
        <v>3.3</v>
      </c>
      <c r="C137">
        <v>8.1</v>
      </c>
    </row>
    <row r="138" spans="1:3" ht="16" x14ac:dyDescent="0.2">
      <c r="A138" s="12" t="s">
        <v>134</v>
      </c>
      <c r="B138">
        <v>16.600000000000001</v>
      </c>
      <c r="C138">
        <v>18.399999999999999</v>
      </c>
    </row>
    <row r="139" spans="1:3" ht="16" x14ac:dyDescent="0.2">
      <c r="A139" s="12" t="s">
        <v>135</v>
      </c>
      <c r="B139">
        <v>20.6</v>
      </c>
      <c r="C139">
        <v>10.6</v>
      </c>
    </row>
  </sheetData>
  <mergeCells count="7">
    <mergeCell ref="D3:D4"/>
    <mergeCell ref="A1:D2"/>
    <mergeCell ref="C82:C83"/>
    <mergeCell ref="C96:C97"/>
    <mergeCell ref="C3:C4"/>
    <mergeCell ref="B3:B4"/>
    <mergeCell ref="A3:A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933D-CE39-4F1E-AFFB-23A533C767B1}">
  <dimension ref="A1:H99"/>
  <sheetViews>
    <sheetView topLeftCell="A21" workbookViewId="0">
      <selection activeCell="E28" sqref="E28"/>
    </sheetView>
  </sheetViews>
  <sheetFormatPr baseColWidth="10" defaultColWidth="8.83203125" defaultRowHeight="15" x14ac:dyDescent="0.2"/>
  <cols>
    <col min="1" max="1" width="37.83203125" customWidth="1" collapsed="1"/>
    <col min="2" max="2" width="12.5" customWidth="1" collapsed="1"/>
    <col min="3" max="3" width="13" customWidth="1" collapsed="1"/>
    <col min="4" max="4" width="13.83203125" customWidth="1" collapsed="1"/>
    <col min="5" max="5" width="25" customWidth="1" collapsed="1"/>
    <col min="6" max="6" width="19.83203125" customWidth="1" collapsed="1"/>
    <col min="7" max="7" width="16.1640625" customWidth="1" collapsed="1"/>
  </cols>
  <sheetData>
    <row r="1" spans="1:8" x14ac:dyDescent="0.2">
      <c r="A1" s="50" t="s">
        <v>431</v>
      </c>
      <c r="B1" s="50"/>
      <c r="C1" s="50"/>
      <c r="D1" s="50"/>
      <c r="E1" s="50"/>
      <c r="F1" s="50"/>
      <c r="G1" s="50"/>
    </row>
    <row r="2" spans="1:8" x14ac:dyDescent="0.2">
      <c r="A2" s="50"/>
      <c r="B2" s="50"/>
      <c r="C2" s="50"/>
      <c r="D2" s="50"/>
      <c r="E2" s="50"/>
      <c r="F2" s="50"/>
      <c r="G2" s="50"/>
    </row>
    <row r="3" spans="1:8" ht="32" x14ac:dyDescent="0.2">
      <c r="B3" s="17" t="s">
        <v>444</v>
      </c>
      <c r="C3" s="17" t="s">
        <v>445</v>
      </c>
      <c r="D3" s="17" t="s">
        <v>432</v>
      </c>
      <c r="E3" s="17" t="s">
        <v>433</v>
      </c>
      <c r="F3" s="17" t="s">
        <v>434</v>
      </c>
      <c r="G3" s="17" t="s">
        <v>435</v>
      </c>
      <c r="H3" s="17" t="s">
        <v>35</v>
      </c>
    </row>
    <row r="4" spans="1:8" x14ac:dyDescent="0.2">
      <c r="A4" s="11" t="s">
        <v>36</v>
      </c>
      <c r="H4">
        <v>0.26700000000000002</v>
      </c>
    </row>
    <row r="5" spans="1:8" ht="16" x14ac:dyDescent="0.2">
      <c r="A5" s="12" t="s">
        <v>122</v>
      </c>
      <c r="B5" s="23" t="s">
        <v>261</v>
      </c>
      <c r="C5" s="23" t="s">
        <v>263</v>
      </c>
      <c r="D5" s="23" t="s">
        <v>265</v>
      </c>
      <c r="E5" s="23" t="s">
        <v>267</v>
      </c>
      <c r="F5" s="23" t="s">
        <v>269</v>
      </c>
      <c r="G5" s="23" t="s">
        <v>271</v>
      </c>
    </row>
    <row r="6" spans="1:8" ht="16" x14ac:dyDescent="0.2">
      <c r="A6" s="12" t="s">
        <v>123</v>
      </c>
      <c r="B6" s="23" t="s">
        <v>262</v>
      </c>
      <c r="C6" s="23" t="s">
        <v>264</v>
      </c>
      <c r="D6" s="23" t="s">
        <v>266</v>
      </c>
      <c r="E6" s="23" t="s">
        <v>268</v>
      </c>
      <c r="F6" s="23" t="s">
        <v>270</v>
      </c>
      <c r="G6" s="23" t="s">
        <v>272</v>
      </c>
    </row>
    <row r="7" spans="1:8" x14ac:dyDescent="0.2">
      <c r="A7" s="11" t="s">
        <v>121</v>
      </c>
      <c r="H7" t="s">
        <v>460</v>
      </c>
    </row>
    <row r="8" spans="1:8" ht="16" x14ac:dyDescent="0.2">
      <c r="A8" s="12" t="s">
        <v>124</v>
      </c>
      <c r="B8" s="21" t="s">
        <v>207</v>
      </c>
      <c r="C8" s="21" t="s">
        <v>212</v>
      </c>
      <c r="D8" s="21" t="s">
        <v>217</v>
      </c>
      <c r="E8" s="21" t="s">
        <v>222</v>
      </c>
      <c r="F8" s="21" t="s">
        <v>227</v>
      </c>
      <c r="G8" s="21" t="s">
        <v>232</v>
      </c>
    </row>
    <row r="9" spans="1:8" ht="16" x14ac:dyDescent="0.2">
      <c r="A9" s="12" t="s">
        <v>125</v>
      </c>
      <c r="B9" s="21" t="s">
        <v>208</v>
      </c>
      <c r="C9" s="21" t="s">
        <v>213</v>
      </c>
      <c r="D9" s="21" t="s">
        <v>218</v>
      </c>
      <c r="E9" s="21" t="s">
        <v>223</v>
      </c>
      <c r="F9" s="21" t="s">
        <v>228</v>
      </c>
      <c r="G9" s="21" t="s">
        <v>233</v>
      </c>
    </row>
    <row r="10" spans="1:8" ht="16" x14ac:dyDescent="0.2">
      <c r="A10" s="12" t="s">
        <v>126</v>
      </c>
      <c r="B10" s="21" t="s">
        <v>210</v>
      </c>
      <c r="C10" s="21" t="s">
        <v>215</v>
      </c>
      <c r="D10" s="21" t="s">
        <v>220</v>
      </c>
      <c r="E10" s="21" t="s">
        <v>225</v>
      </c>
      <c r="F10" s="21" t="s">
        <v>230</v>
      </c>
      <c r="G10" s="21" t="s">
        <v>235</v>
      </c>
    </row>
    <row r="11" spans="1:8" ht="16" x14ac:dyDescent="0.2">
      <c r="A11" s="12" t="s">
        <v>127</v>
      </c>
      <c r="B11" s="21" t="s">
        <v>211</v>
      </c>
      <c r="C11" s="21" t="s">
        <v>216</v>
      </c>
      <c r="D11" s="21" t="s">
        <v>221</v>
      </c>
      <c r="E11" s="21" t="s">
        <v>226</v>
      </c>
      <c r="F11" s="21" t="s">
        <v>231</v>
      </c>
      <c r="G11" s="21" t="s">
        <v>236</v>
      </c>
    </row>
    <row r="12" spans="1:8" ht="16" x14ac:dyDescent="0.2">
      <c r="A12" s="12" t="s">
        <v>128</v>
      </c>
      <c r="B12" s="21" t="s">
        <v>209</v>
      </c>
      <c r="C12" s="21" t="s">
        <v>214</v>
      </c>
      <c r="D12" s="21" t="s">
        <v>219</v>
      </c>
      <c r="E12" s="21" t="s">
        <v>224</v>
      </c>
      <c r="F12" s="21" t="s">
        <v>229</v>
      </c>
      <c r="G12" s="21" t="s">
        <v>234</v>
      </c>
    </row>
    <row r="13" spans="1:8" ht="16" x14ac:dyDescent="0.2">
      <c r="A13" s="13" t="s">
        <v>129</v>
      </c>
      <c r="B13" s="35" t="s">
        <v>427</v>
      </c>
      <c r="C13" s="35" t="s">
        <v>427</v>
      </c>
      <c r="D13" s="35" t="s">
        <v>427</v>
      </c>
      <c r="E13" s="35" t="s">
        <v>118</v>
      </c>
      <c r="F13" s="35" t="s">
        <v>118</v>
      </c>
      <c r="G13" s="35" t="s">
        <v>118</v>
      </c>
      <c r="H13" t="s">
        <v>460</v>
      </c>
    </row>
    <row r="14" spans="1:8" x14ac:dyDescent="0.2">
      <c r="A14" s="11" t="s">
        <v>116</v>
      </c>
      <c r="H14" t="s">
        <v>460</v>
      </c>
    </row>
    <row r="15" spans="1:8" ht="16" x14ac:dyDescent="0.2">
      <c r="A15" s="14" t="s">
        <v>136</v>
      </c>
      <c r="B15" s="22" t="s">
        <v>237</v>
      </c>
      <c r="C15" s="22" t="s">
        <v>241</v>
      </c>
      <c r="D15" s="22" t="s">
        <v>245</v>
      </c>
      <c r="E15" s="22" t="s">
        <v>249</v>
      </c>
      <c r="F15" s="22" t="s">
        <v>253</v>
      </c>
      <c r="G15" s="22" t="s">
        <v>257</v>
      </c>
    </row>
    <row r="16" spans="1:8" ht="16" x14ac:dyDescent="0.2">
      <c r="A16" s="14" t="s">
        <v>137</v>
      </c>
      <c r="B16" s="22" t="s">
        <v>238</v>
      </c>
      <c r="C16" s="22" t="s">
        <v>242</v>
      </c>
      <c r="D16" s="22" t="s">
        <v>246</v>
      </c>
      <c r="E16" s="22" t="s">
        <v>250</v>
      </c>
      <c r="F16" s="22" t="s">
        <v>254</v>
      </c>
      <c r="G16" s="22" t="s">
        <v>258</v>
      </c>
    </row>
    <row r="17" spans="1:8" ht="16" x14ac:dyDescent="0.2">
      <c r="A17" s="14" t="s">
        <v>138</v>
      </c>
      <c r="B17" s="22" t="s">
        <v>239</v>
      </c>
      <c r="C17" s="22" t="s">
        <v>243</v>
      </c>
      <c r="D17" s="22" t="s">
        <v>247</v>
      </c>
      <c r="E17" s="22" t="s">
        <v>251</v>
      </c>
      <c r="F17" s="22" t="s">
        <v>255</v>
      </c>
      <c r="G17" s="22" t="s">
        <v>259</v>
      </c>
    </row>
    <row r="18" spans="1:8" ht="16" x14ac:dyDescent="0.2">
      <c r="A18" s="14" t="s">
        <v>139</v>
      </c>
      <c r="B18" s="22" t="s">
        <v>240</v>
      </c>
      <c r="C18" s="22" t="s">
        <v>244</v>
      </c>
      <c r="D18" s="22" t="s">
        <v>248</v>
      </c>
      <c r="E18" s="22" t="s">
        <v>252</v>
      </c>
      <c r="F18" s="22" t="s">
        <v>256</v>
      </c>
      <c r="G18" s="22" t="s">
        <v>260</v>
      </c>
    </row>
    <row r="19" spans="1:8" x14ac:dyDescent="0.2">
      <c r="A19" s="11" t="s">
        <v>145</v>
      </c>
      <c r="H19" t="s">
        <v>460</v>
      </c>
    </row>
    <row r="20" spans="1:8" ht="16" x14ac:dyDescent="0.2">
      <c r="A20" s="12" t="s">
        <v>140</v>
      </c>
      <c r="B20" s="36" t="s">
        <v>352</v>
      </c>
      <c r="C20" s="36" t="s">
        <v>356</v>
      </c>
      <c r="D20" s="36" t="s">
        <v>360</v>
      </c>
      <c r="E20" s="36" t="s">
        <v>364</v>
      </c>
      <c r="F20" s="36" t="s">
        <v>367</v>
      </c>
      <c r="G20" s="36" t="s">
        <v>371</v>
      </c>
    </row>
    <row r="21" spans="1:8" ht="16" x14ac:dyDescent="0.2">
      <c r="A21" s="12" t="s">
        <v>141</v>
      </c>
      <c r="B21" s="36" t="s">
        <v>353</v>
      </c>
      <c r="C21" s="36" t="s">
        <v>357</v>
      </c>
      <c r="D21" s="36" t="s">
        <v>361</v>
      </c>
      <c r="E21" s="36" t="s">
        <v>225</v>
      </c>
      <c r="F21" s="36" t="s">
        <v>368</v>
      </c>
      <c r="G21" s="36" t="s">
        <v>372</v>
      </c>
    </row>
    <row r="22" spans="1:8" ht="16" x14ac:dyDescent="0.2">
      <c r="A22" s="12" t="s">
        <v>142</v>
      </c>
      <c r="B22" s="36" t="s">
        <v>354</v>
      </c>
      <c r="C22" s="36" t="s">
        <v>358</v>
      </c>
      <c r="D22" s="36" t="s">
        <v>362</v>
      </c>
      <c r="E22" s="36" t="s">
        <v>365</v>
      </c>
      <c r="F22" s="36" t="s">
        <v>369</v>
      </c>
      <c r="G22" s="36" t="s">
        <v>373</v>
      </c>
    </row>
    <row r="23" spans="1:8" ht="16" x14ac:dyDescent="0.2">
      <c r="A23" s="12" t="s">
        <v>143</v>
      </c>
      <c r="B23" s="36" t="s">
        <v>355</v>
      </c>
      <c r="C23" s="36" t="s">
        <v>359</v>
      </c>
      <c r="D23" s="36" t="s">
        <v>363</v>
      </c>
      <c r="E23" s="36" t="s">
        <v>366</v>
      </c>
      <c r="F23" s="36" t="s">
        <v>370</v>
      </c>
      <c r="G23" s="36" t="s">
        <v>374</v>
      </c>
    </row>
    <row r="24" spans="1:8" x14ac:dyDescent="0.2">
      <c r="A24" s="11" t="s">
        <v>144</v>
      </c>
      <c r="B24" s="17"/>
      <c r="C24" s="17"/>
      <c r="D24" s="17"/>
      <c r="E24" s="17"/>
      <c r="F24" s="17"/>
      <c r="G24" s="17"/>
      <c r="H24" t="s">
        <v>460</v>
      </c>
    </row>
    <row r="25" spans="1:8" ht="16" x14ac:dyDescent="0.2">
      <c r="A25" s="12" t="s">
        <v>146</v>
      </c>
      <c r="B25" s="27" t="s">
        <v>335</v>
      </c>
      <c r="C25" s="27" t="s">
        <v>338</v>
      </c>
      <c r="D25" s="27" t="s">
        <v>341</v>
      </c>
      <c r="E25" s="27" t="s">
        <v>185</v>
      </c>
      <c r="F25" s="27" t="s">
        <v>346</v>
      </c>
      <c r="G25" s="27" t="s">
        <v>349</v>
      </c>
    </row>
    <row r="26" spans="1:8" ht="16" x14ac:dyDescent="0.2">
      <c r="A26" s="12" t="s">
        <v>148</v>
      </c>
      <c r="B26" s="27" t="s">
        <v>337</v>
      </c>
      <c r="C26" s="27" t="s">
        <v>340</v>
      </c>
      <c r="D26" s="27" t="s">
        <v>343</v>
      </c>
      <c r="E26" s="27" t="s">
        <v>345</v>
      </c>
      <c r="F26" s="27" t="s">
        <v>348</v>
      </c>
      <c r="G26" s="27" t="s">
        <v>351</v>
      </c>
    </row>
    <row r="27" spans="1:8" ht="16" x14ac:dyDescent="0.2">
      <c r="A27" s="12" t="s">
        <v>147</v>
      </c>
      <c r="B27" s="27" t="s">
        <v>336</v>
      </c>
      <c r="C27" s="27" t="s">
        <v>339</v>
      </c>
      <c r="D27" s="27" t="s">
        <v>342</v>
      </c>
      <c r="E27" s="27" t="s">
        <v>344</v>
      </c>
      <c r="F27" s="27" t="s">
        <v>347</v>
      </c>
      <c r="G27" s="27" t="s">
        <v>350</v>
      </c>
    </row>
    <row r="28" spans="1:8" x14ac:dyDescent="0.2">
      <c r="A28" s="11" t="s">
        <v>149</v>
      </c>
      <c r="H28">
        <v>0.109</v>
      </c>
    </row>
    <row r="29" spans="1:8" ht="16" x14ac:dyDescent="0.2">
      <c r="A29" s="12" t="s">
        <v>150</v>
      </c>
      <c r="B29" s="25" t="s">
        <v>295</v>
      </c>
      <c r="C29" s="25" t="s">
        <v>298</v>
      </c>
      <c r="D29" s="25" t="s">
        <v>301</v>
      </c>
      <c r="E29" s="25" t="s">
        <v>304</v>
      </c>
      <c r="F29" s="25" t="s">
        <v>306</v>
      </c>
      <c r="G29" s="25" t="s">
        <v>309</v>
      </c>
    </row>
    <row r="30" spans="1:8" ht="16" x14ac:dyDescent="0.2">
      <c r="A30" s="12" t="s">
        <v>151</v>
      </c>
      <c r="B30" s="25" t="s">
        <v>296</v>
      </c>
      <c r="C30" s="25" t="s">
        <v>299</v>
      </c>
      <c r="D30" s="25" t="s">
        <v>302</v>
      </c>
      <c r="E30" s="25" t="s">
        <v>251</v>
      </c>
      <c r="F30" s="25" t="s">
        <v>307</v>
      </c>
      <c r="G30" s="25" t="s">
        <v>310</v>
      </c>
    </row>
    <row r="31" spans="1:8" ht="16" x14ac:dyDescent="0.2">
      <c r="A31" s="12" t="s">
        <v>152</v>
      </c>
      <c r="B31" s="25" t="s">
        <v>297</v>
      </c>
      <c r="C31" s="25" t="s">
        <v>300</v>
      </c>
      <c r="D31" s="25" t="s">
        <v>303</v>
      </c>
      <c r="E31" s="25" t="s">
        <v>305</v>
      </c>
      <c r="F31" s="25" t="s">
        <v>308</v>
      </c>
      <c r="G31" s="25" t="s">
        <v>311</v>
      </c>
    </row>
    <row r="32" spans="1:8" x14ac:dyDescent="0.2">
      <c r="A32" s="11" t="s">
        <v>153</v>
      </c>
      <c r="H32">
        <v>2.3E-2</v>
      </c>
    </row>
    <row r="33" spans="1:8" ht="16" x14ac:dyDescent="0.2">
      <c r="A33" s="12" t="s">
        <v>154</v>
      </c>
      <c r="B33" s="26" t="s">
        <v>312</v>
      </c>
      <c r="C33" s="26" t="s">
        <v>316</v>
      </c>
      <c r="D33" s="26" t="s">
        <v>320</v>
      </c>
      <c r="E33" s="26" t="s">
        <v>325</v>
      </c>
      <c r="F33" s="26" t="s">
        <v>328</v>
      </c>
      <c r="G33" s="26" t="s">
        <v>331</v>
      </c>
    </row>
    <row r="34" spans="1:8" ht="16" x14ac:dyDescent="0.2">
      <c r="A34" s="12" t="s">
        <v>155</v>
      </c>
      <c r="B34" s="26" t="s">
        <v>313</v>
      </c>
      <c r="C34" s="26" t="s">
        <v>317</v>
      </c>
      <c r="D34" s="26" t="s">
        <v>321</v>
      </c>
      <c r="E34" s="26" t="s">
        <v>326</v>
      </c>
      <c r="F34" s="26" t="s">
        <v>185</v>
      </c>
      <c r="G34" s="26" t="s">
        <v>332</v>
      </c>
    </row>
    <row r="35" spans="1:8" ht="16" x14ac:dyDescent="0.2">
      <c r="A35" s="12" t="s">
        <v>156</v>
      </c>
      <c r="B35" s="26" t="s">
        <v>314</v>
      </c>
      <c r="C35" s="26" t="s">
        <v>318</v>
      </c>
      <c r="D35" s="26" t="s">
        <v>322</v>
      </c>
      <c r="E35" s="26" t="s">
        <v>327</v>
      </c>
      <c r="F35" s="26" t="s">
        <v>329</v>
      </c>
      <c r="G35" s="26" t="s">
        <v>333</v>
      </c>
    </row>
    <row r="36" spans="1:8" ht="16" x14ac:dyDescent="0.2">
      <c r="A36" s="12" t="s">
        <v>157</v>
      </c>
      <c r="B36" s="26" t="s">
        <v>315</v>
      </c>
      <c r="C36" s="26" t="s">
        <v>319</v>
      </c>
      <c r="D36" s="26" t="s">
        <v>323</v>
      </c>
      <c r="E36" s="26" t="s">
        <v>185</v>
      </c>
      <c r="F36" s="26" t="s">
        <v>185</v>
      </c>
      <c r="G36" s="26" t="s">
        <v>334</v>
      </c>
    </row>
    <row r="37" spans="1:8" ht="16" x14ac:dyDescent="0.2">
      <c r="A37" s="12" t="s">
        <v>158</v>
      </c>
      <c r="B37" s="26" t="s">
        <v>313</v>
      </c>
      <c r="C37" s="26" t="s">
        <v>185</v>
      </c>
      <c r="D37" s="26" t="s">
        <v>324</v>
      </c>
      <c r="E37" s="26" t="s">
        <v>185</v>
      </c>
      <c r="F37" s="26" t="s">
        <v>330</v>
      </c>
      <c r="G37" s="26" t="s">
        <v>185</v>
      </c>
    </row>
    <row r="38" spans="1:8" x14ac:dyDescent="0.2">
      <c r="A38" s="11" t="s">
        <v>159</v>
      </c>
      <c r="H38" t="s">
        <v>460</v>
      </c>
    </row>
    <row r="39" spans="1:8" ht="16" x14ac:dyDescent="0.2">
      <c r="A39" s="12" t="s">
        <v>160</v>
      </c>
      <c r="B39" s="29" t="s">
        <v>375</v>
      </c>
      <c r="C39" s="29" t="s">
        <v>379</v>
      </c>
      <c r="D39" s="29" t="s">
        <v>382</v>
      </c>
      <c r="E39" s="29" t="s">
        <v>385</v>
      </c>
      <c r="F39" s="29" t="s">
        <v>388</v>
      </c>
      <c r="G39" s="29" t="s">
        <v>391</v>
      </c>
    </row>
    <row r="40" spans="1:8" ht="16" x14ac:dyDescent="0.2">
      <c r="A40" s="12" t="s">
        <v>161</v>
      </c>
      <c r="B40" s="29" t="s">
        <v>376</v>
      </c>
      <c r="C40" s="29" t="s">
        <v>380</v>
      </c>
      <c r="D40" s="29" t="s">
        <v>383</v>
      </c>
      <c r="E40" s="29" t="s">
        <v>386</v>
      </c>
      <c r="F40" s="29" t="s">
        <v>389</v>
      </c>
      <c r="G40" s="29" t="s">
        <v>392</v>
      </c>
    </row>
    <row r="41" spans="1:8" ht="16" x14ac:dyDescent="0.2">
      <c r="A41" s="12" t="s">
        <v>162</v>
      </c>
      <c r="B41" s="29" t="s">
        <v>378</v>
      </c>
      <c r="C41" s="29" t="s">
        <v>381</v>
      </c>
      <c r="D41" s="29" t="s">
        <v>384</v>
      </c>
      <c r="E41" s="29" t="s">
        <v>387</v>
      </c>
      <c r="F41" s="29" t="s">
        <v>390</v>
      </c>
      <c r="G41" s="29" t="s">
        <v>393</v>
      </c>
    </row>
    <row r="42" spans="1:8" ht="16" x14ac:dyDescent="0.2">
      <c r="A42" s="12" t="s">
        <v>163</v>
      </c>
      <c r="B42" s="29" t="s">
        <v>377</v>
      </c>
      <c r="C42" s="29" t="s">
        <v>191</v>
      </c>
      <c r="D42" s="29" t="s">
        <v>191</v>
      </c>
      <c r="E42" s="29" t="s">
        <v>185</v>
      </c>
      <c r="F42" s="29" t="s">
        <v>185</v>
      </c>
      <c r="G42" s="29" t="s">
        <v>334</v>
      </c>
    </row>
    <row r="43" spans="1:8" x14ac:dyDescent="0.2">
      <c r="A43" s="11" t="s">
        <v>38</v>
      </c>
      <c r="H43" t="s">
        <v>460</v>
      </c>
    </row>
    <row r="44" spans="1:8" ht="16" x14ac:dyDescent="0.2">
      <c r="A44" s="12" t="s">
        <v>164</v>
      </c>
      <c r="B44" s="30" t="s">
        <v>395</v>
      </c>
      <c r="C44" s="30" t="s">
        <v>398</v>
      </c>
      <c r="D44" s="30" t="s">
        <v>401</v>
      </c>
      <c r="E44" s="30" t="s">
        <v>404</v>
      </c>
      <c r="F44" s="30" t="s">
        <v>407</v>
      </c>
      <c r="G44" s="30" t="s">
        <v>410</v>
      </c>
    </row>
    <row r="45" spans="1:8" ht="16" x14ac:dyDescent="0.2">
      <c r="A45" s="12" t="s">
        <v>165</v>
      </c>
      <c r="B45" s="30" t="s">
        <v>396</v>
      </c>
      <c r="C45" s="30" t="s">
        <v>399</v>
      </c>
      <c r="D45" s="30" t="s">
        <v>402</v>
      </c>
      <c r="E45" s="30" t="s">
        <v>405</v>
      </c>
      <c r="F45" s="30" t="s">
        <v>408</v>
      </c>
      <c r="G45" s="30" t="s">
        <v>411</v>
      </c>
    </row>
    <row r="46" spans="1:8" ht="16" x14ac:dyDescent="0.2">
      <c r="A46" s="12" t="s">
        <v>166</v>
      </c>
      <c r="B46" s="30" t="s">
        <v>394</v>
      </c>
      <c r="C46" s="30" t="s">
        <v>397</v>
      </c>
      <c r="D46" s="30" t="s">
        <v>400</v>
      </c>
      <c r="E46" s="30" t="s">
        <v>403</v>
      </c>
      <c r="F46" s="30" t="s">
        <v>406</v>
      </c>
      <c r="G46" s="30" t="s">
        <v>409</v>
      </c>
    </row>
    <row r="47" spans="1:8" ht="16" x14ac:dyDescent="0.2">
      <c r="A47" s="13" t="s">
        <v>129</v>
      </c>
      <c r="B47" s="36" t="s">
        <v>436</v>
      </c>
      <c r="C47" s="36" t="s">
        <v>428</v>
      </c>
      <c r="D47" s="36" t="s">
        <v>429</v>
      </c>
      <c r="E47" s="36" t="s">
        <v>437</v>
      </c>
      <c r="F47" s="36" t="s">
        <v>438</v>
      </c>
      <c r="G47" s="36" t="s">
        <v>430</v>
      </c>
      <c r="H47" t="s">
        <v>460</v>
      </c>
    </row>
    <row r="48" spans="1:8" ht="16" x14ac:dyDescent="0.2">
      <c r="A48" s="7" t="s">
        <v>111</v>
      </c>
      <c r="H48" t="s">
        <v>460</v>
      </c>
    </row>
    <row r="49" spans="1:8" ht="16" x14ac:dyDescent="0.2">
      <c r="A49" s="13" t="s">
        <v>129</v>
      </c>
      <c r="B49" s="33" t="s">
        <v>422</v>
      </c>
      <c r="C49" s="33" t="s">
        <v>423</v>
      </c>
      <c r="D49" s="33" t="s">
        <v>33</v>
      </c>
      <c r="E49" s="33" t="s">
        <v>424</v>
      </c>
      <c r="F49" s="33" t="s">
        <v>425</v>
      </c>
      <c r="G49" s="33" t="s">
        <v>426</v>
      </c>
    </row>
    <row r="50" spans="1:8" ht="16" x14ac:dyDescent="0.2">
      <c r="A50" s="18" t="s">
        <v>167</v>
      </c>
      <c r="B50" s="37" t="s">
        <v>447</v>
      </c>
      <c r="C50" s="37" t="s">
        <v>448</v>
      </c>
      <c r="D50" s="37" t="s">
        <v>449</v>
      </c>
      <c r="E50" s="37" t="s">
        <v>450</v>
      </c>
      <c r="F50" s="37" t="s">
        <v>451</v>
      </c>
      <c r="G50" s="37" t="s">
        <v>452</v>
      </c>
    </row>
    <row r="51" spans="1:8" ht="16" x14ac:dyDescent="0.2">
      <c r="A51" s="7" t="s">
        <v>40</v>
      </c>
    </row>
    <row r="52" spans="1:8" ht="16" x14ac:dyDescent="0.2">
      <c r="A52" s="12" t="s">
        <v>168</v>
      </c>
      <c r="B52" s="31" t="s">
        <v>412</v>
      </c>
      <c r="C52" s="31" t="s">
        <v>413</v>
      </c>
      <c r="D52" s="31" t="s">
        <v>414</v>
      </c>
      <c r="E52" s="31" t="s">
        <v>415</v>
      </c>
      <c r="F52" s="31" t="s">
        <v>416</v>
      </c>
      <c r="G52" s="31" t="s">
        <v>417</v>
      </c>
      <c r="H52">
        <v>0.27300000000000002</v>
      </c>
    </row>
    <row r="53" spans="1:8" ht="16" x14ac:dyDescent="0.2">
      <c r="A53" s="12" t="s">
        <v>169</v>
      </c>
      <c r="B53" s="32" t="s">
        <v>418</v>
      </c>
      <c r="C53" s="32" t="s">
        <v>419</v>
      </c>
      <c r="D53" s="32" t="s">
        <v>420</v>
      </c>
      <c r="E53" s="32" t="s">
        <v>185</v>
      </c>
      <c r="F53" s="32" t="s">
        <v>185</v>
      </c>
      <c r="G53" s="32" t="s">
        <v>421</v>
      </c>
      <c r="H53">
        <v>0.16200000000000001</v>
      </c>
    </row>
    <row r="54" spans="1:8" x14ac:dyDescent="0.2">
      <c r="A54" s="11" t="s">
        <v>112</v>
      </c>
      <c r="H54" t="s">
        <v>460</v>
      </c>
    </row>
    <row r="55" spans="1:8" ht="32" x14ac:dyDescent="0.2">
      <c r="A55" s="13" t="s">
        <v>129</v>
      </c>
      <c r="B55" s="34" t="s">
        <v>439</v>
      </c>
      <c r="C55" s="34" t="s">
        <v>446</v>
      </c>
      <c r="D55" s="34" t="s">
        <v>440</v>
      </c>
      <c r="E55" s="34" t="s">
        <v>441</v>
      </c>
      <c r="F55" s="34" t="s">
        <v>442</v>
      </c>
      <c r="G55" s="34" t="s">
        <v>443</v>
      </c>
    </row>
    <row r="56" spans="1:8" ht="16" x14ac:dyDescent="0.2">
      <c r="A56" s="19" t="s">
        <v>167</v>
      </c>
      <c r="B56" s="37" t="s">
        <v>453</v>
      </c>
      <c r="C56" s="37" t="s">
        <v>454</v>
      </c>
      <c r="D56" s="37" t="s">
        <v>455</v>
      </c>
      <c r="E56" s="37" t="s">
        <v>456</v>
      </c>
      <c r="F56" s="37" t="s">
        <v>457</v>
      </c>
      <c r="G56" s="37" t="s">
        <v>458</v>
      </c>
    </row>
    <row r="57" spans="1:8" x14ac:dyDescent="0.2">
      <c r="A57" s="11" t="s">
        <v>115</v>
      </c>
      <c r="B57" s="17"/>
      <c r="C57" s="17"/>
      <c r="D57" s="17"/>
      <c r="E57" s="17"/>
      <c r="F57" s="17"/>
      <c r="G57" s="17"/>
      <c r="H57" t="s">
        <v>460</v>
      </c>
    </row>
    <row r="58" spans="1:8" ht="16" x14ac:dyDescent="0.2">
      <c r="A58" s="12" t="s">
        <v>170</v>
      </c>
      <c r="B58" s="20" t="s">
        <v>182</v>
      </c>
      <c r="C58" s="20" t="s">
        <v>187</v>
      </c>
      <c r="D58" s="20" t="s">
        <v>192</v>
      </c>
      <c r="E58" s="20" t="s">
        <v>196</v>
      </c>
      <c r="F58" s="20" t="s">
        <v>199</v>
      </c>
      <c r="G58" s="20" t="s">
        <v>202</v>
      </c>
    </row>
    <row r="59" spans="1:8" ht="16" x14ac:dyDescent="0.2">
      <c r="A59" s="12" t="s">
        <v>171</v>
      </c>
      <c r="B59" s="20" t="s">
        <v>183</v>
      </c>
      <c r="C59" s="20" t="s">
        <v>188</v>
      </c>
      <c r="D59" s="20" t="s">
        <v>193</v>
      </c>
      <c r="E59" s="20" t="s">
        <v>197</v>
      </c>
      <c r="F59" s="20" t="s">
        <v>200</v>
      </c>
      <c r="G59" s="20" t="s">
        <v>203</v>
      </c>
    </row>
    <row r="60" spans="1:8" ht="16" x14ac:dyDescent="0.2">
      <c r="A60" s="12" t="s">
        <v>172</v>
      </c>
      <c r="B60" s="20" t="s">
        <v>184</v>
      </c>
      <c r="C60" s="20" t="s">
        <v>189</v>
      </c>
      <c r="D60" s="20" t="s">
        <v>194</v>
      </c>
      <c r="E60" s="20" t="s">
        <v>185</v>
      </c>
      <c r="F60" s="20" t="s">
        <v>185</v>
      </c>
      <c r="G60" s="20" t="s">
        <v>204</v>
      </c>
    </row>
    <row r="61" spans="1:8" ht="16" x14ac:dyDescent="0.2">
      <c r="A61" s="12" t="s">
        <v>173</v>
      </c>
      <c r="B61" s="20" t="s">
        <v>185</v>
      </c>
      <c r="C61" s="20" t="s">
        <v>185</v>
      </c>
      <c r="D61" s="20" t="s">
        <v>185</v>
      </c>
      <c r="E61" s="20" t="s">
        <v>185</v>
      </c>
      <c r="F61" s="20" t="s">
        <v>185</v>
      </c>
      <c r="G61" s="20" t="s">
        <v>205</v>
      </c>
    </row>
    <row r="62" spans="1:8" ht="16" x14ac:dyDescent="0.2">
      <c r="A62" s="12" t="s">
        <v>174</v>
      </c>
      <c r="B62" s="20" t="s">
        <v>186</v>
      </c>
      <c r="C62" s="20" t="s">
        <v>190</v>
      </c>
      <c r="D62" s="20" t="s">
        <v>195</v>
      </c>
      <c r="E62" s="20" t="s">
        <v>198</v>
      </c>
      <c r="F62" s="20" t="s">
        <v>201</v>
      </c>
      <c r="G62" s="20" t="s">
        <v>206</v>
      </c>
    </row>
    <row r="63" spans="1:8" ht="16" x14ac:dyDescent="0.2">
      <c r="A63" s="12" t="s">
        <v>135</v>
      </c>
      <c r="B63" s="20" t="s">
        <v>185</v>
      </c>
      <c r="C63" s="20" t="s">
        <v>191</v>
      </c>
      <c r="D63" s="20" t="s">
        <v>185</v>
      </c>
      <c r="E63" s="20" t="s">
        <v>185</v>
      </c>
      <c r="F63" s="20" t="s">
        <v>185</v>
      </c>
      <c r="G63" s="20" t="s">
        <v>185</v>
      </c>
    </row>
    <row r="64" spans="1:8" x14ac:dyDescent="0.2">
      <c r="A64" s="11" t="s">
        <v>39</v>
      </c>
      <c r="H64" t="s">
        <v>460</v>
      </c>
    </row>
    <row r="65" spans="1:7" ht="16" x14ac:dyDescent="0.2">
      <c r="A65" s="12" t="s">
        <v>175</v>
      </c>
      <c r="B65" s="24" t="s">
        <v>273</v>
      </c>
      <c r="C65" s="24" t="s">
        <v>277</v>
      </c>
      <c r="D65" s="24" t="s">
        <v>281</v>
      </c>
      <c r="E65" s="24" t="s">
        <v>284</v>
      </c>
      <c r="F65" s="24" t="s">
        <v>287</v>
      </c>
      <c r="G65" s="24" t="s">
        <v>291</v>
      </c>
    </row>
    <row r="66" spans="1:7" ht="16" x14ac:dyDescent="0.2">
      <c r="A66" s="12" t="s">
        <v>176</v>
      </c>
      <c r="B66" s="24" t="s">
        <v>274</v>
      </c>
      <c r="C66" s="24" t="s">
        <v>278</v>
      </c>
      <c r="D66" s="24" t="s">
        <v>282</v>
      </c>
      <c r="E66" s="24" t="s">
        <v>285</v>
      </c>
      <c r="F66" s="24" t="s">
        <v>288</v>
      </c>
      <c r="G66" s="24" t="s">
        <v>292</v>
      </c>
    </row>
    <row r="67" spans="1:7" ht="16" x14ac:dyDescent="0.2">
      <c r="A67" s="12" t="s">
        <v>177</v>
      </c>
      <c r="B67" s="24" t="s">
        <v>275</v>
      </c>
      <c r="C67" s="24" t="s">
        <v>279</v>
      </c>
      <c r="D67" s="24" t="s">
        <v>283</v>
      </c>
      <c r="E67" s="24" t="s">
        <v>185</v>
      </c>
      <c r="F67" s="24" t="s">
        <v>289</v>
      </c>
      <c r="G67" s="24" t="s">
        <v>293</v>
      </c>
    </row>
    <row r="68" spans="1:7" ht="16" x14ac:dyDescent="0.2">
      <c r="A68" s="12" t="s">
        <v>135</v>
      </c>
      <c r="B68" s="24" t="s">
        <v>276</v>
      </c>
      <c r="C68" s="24" t="s">
        <v>280</v>
      </c>
      <c r="D68" s="24" t="s">
        <v>219</v>
      </c>
      <c r="E68" s="24" t="s">
        <v>286</v>
      </c>
      <c r="F68" s="24" t="s">
        <v>290</v>
      </c>
      <c r="G68" s="24" t="s">
        <v>294</v>
      </c>
    </row>
    <row r="96" spans="1:7" x14ac:dyDescent="0.2">
      <c r="A96" s="28"/>
      <c r="B96" s="28"/>
      <c r="C96" s="28"/>
      <c r="D96" s="28"/>
      <c r="E96" s="28"/>
      <c r="F96" s="28"/>
      <c r="G96" s="28"/>
    </row>
    <row r="97" spans="1:7" x14ac:dyDescent="0.2">
      <c r="A97" s="28"/>
      <c r="B97" s="28"/>
      <c r="C97" s="28"/>
      <c r="D97" s="28"/>
      <c r="E97" s="28"/>
      <c r="F97" s="28"/>
      <c r="G97" s="28"/>
    </row>
    <row r="98" spans="1:7" x14ac:dyDescent="0.2">
      <c r="A98" s="28"/>
      <c r="B98" s="28"/>
      <c r="C98" s="28"/>
      <c r="D98" s="28"/>
      <c r="E98" s="28"/>
      <c r="F98" s="28"/>
      <c r="G98" s="28"/>
    </row>
    <row r="99" spans="1:7" x14ac:dyDescent="0.2">
      <c r="A99" s="28"/>
      <c r="B99" s="28"/>
      <c r="C99" s="28"/>
      <c r="D99" s="28"/>
      <c r="E99" s="28"/>
      <c r="F99" s="28"/>
      <c r="G99" s="28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D304-6DD5-414C-8D25-4157FD31969D}">
  <dimension ref="A1:H99"/>
  <sheetViews>
    <sheetView topLeftCell="C1" zoomScale="117" workbookViewId="0">
      <selection activeCell="M62" sqref="M62"/>
    </sheetView>
  </sheetViews>
  <sheetFormatPr baseColWidth="10" defaultColWidth="8.83203125" defaultRowHeight="15" x14ac:dyDescent="0.2"/>
  <cols>
    <col min="1" max="1" width="37.83203125" customWidth="1" collapsed="1"/>
    <col min="2" max="2" width="12.5" customWidth="1" collapsed="1"/>
    <col min="3" max="3" width="13" customWidth="1" collapsed="1"/>
    <col min="4" max="4" width="13.83203125" customWidth="1" collapsed="1"/>
    <col min="5" max="5" width="25" customWidth="1" collapsed="1"/>
    <col min="6" max="6" width="19.83203125" customWidth="1" collapsed="1"/>
    <col min="7" max="7" width="16.1640625" customWidth="1" collapsed="1"/>
  </cols>
  <sheetData>
    <row r="1" spans="1:8" x14ac:dyDescent="0.2">
      <c r="A1" s="50" t="s">
        <v>431</v>
      </c>
      <c r="B1" s="50"/>
      <c r="C1" s="50"/>
      <c r="D1" s="50"/>
      <c r="E1" s="50"/>
      <c r="F1" s="50"/>
      <c r="G1" s="50"/>
    </row>
    <row r="2" spans="1:8" x14ac:dyDescent="0.2">
      <c r="A2" s="50"/>
      <c r="B2" s="50"/>
      <c r="C2" s="50"/>
      <c r="D2" s="50"/>
      <c r="E2" s="50"/>
      <c r="F2" s="50"/>
      <c r="G2" s="50"/>
    </row>
    <row r="3" spans="1:8" ht="32" x14ac:dyDescent="0.2">
      <c r="B3" s="38" t="s">
        <v>444</v>
      </c>
      <c r="C3" s="38" t="s">
        <v>445</v>
      </c>
      <c r="D3" s="38" t="s">
        <v>432</v>
      </c>
      <c r="E3" s="38" t="s">
        <v>433</v>
      </c>
      <c r="F3" s="38" t="s">
        <v>434</v>
      </c>
      <c r="G3" s="38" t="s">
        <v>435</v>
      </c>
      <c r="H3" s="38" t="s">
        <v>35</v>
      </c>
    </row>
    <row r="4" spans="1:8" x14ac:dyDescent="0.2">
      <c r="A4" s="11" t="s">
        <v>36</v>
      </c>
      <c r="B4" t="s">
        <v>466</v>
      </c>
      <c r="C4" t="s">
        <v>465</v>
      </c>
      <c r="D4" t="s">
        <v>463</v>
      </c>
      <c r="E4" t="s">
        <v>464</v>
      </c>
      <c r="F4" t="s">
        <v>461</v>
      </c>
      <c r="G4" t="s">
        <v>462</v>
      </c>
      <c r="H4">
        <v>0.26700000000000002</v>
      </c>
    </row>
    <row r="5" spans="1:8" ht="16" x14ac:dyDescent="0.2">
      <c r="A5" s="12" t="s">
        <v>122</v>
      </c>
      <c r="B5" s="40">
        <v>0.58399999999999996</v>
      </c>
      <c r="C5" s="40">
        <v>0.58299999999999996</v>
      </c>
      <c r="D5" s="40">
        <v>0.57499999999999996</v>
      </c>
      <c r="E5" s="40">
        <v>0.56399999999999995</v>
      </c>
      <c r="F5" s="40">
        <v>0.61199999999999999</v>
      </c>
      <c r="G5" s="40">
        <v>0.50800000000000001</v>
      </c>
    </row>
    <row r="6" spans="1:8" ht="16" x14ac:dyDescent="0.2">
      <c r="A6" s="12" t="s">
        <v>123</v>
      </c>
      <c r="B6" s="40">
        <v>0.41599999999999998</v>
      </c>
      <c r="C6" s="40">
        <v>0.41699999999999998</v>
      </c>
      <c r="D6" s="40">
        <v>0.42499999999999999</v>
      </c>
      <c r="E6" s="40">
        <v>0.436</v>
      </c>
      <c r="F6" s="40">
        <v>0.38800000000000001</v>
      </c>
      <c r="G6" s="40">
        <v>0.49199999999999999</v>
      </c>
    </row>
    <row r="7" spans="1:8" x14ac:dyDescent="0.2">
      <c r="A7" s="11" t="s">
        <v>121</v>
      </c>
      <c r="B7" t="s">
        <v>466</v>
      </c>
      <c r="C7" t="s">
        <v>467</v>
      </c>
      <c r="D7" t="s">
        <v>463</v>
      </c>
      <c r="E7" t="s">
        <v>464</v>
      </c>
      <c r="F7" t="s">
        <v>461</v>
      </c>
      <c r="G7" t="s">
        <v>462</v>
      </c>
      <c r="H7" t="s">
        <v>460</v>
      </c>
    </row>
    <row r="8" spans="1:8" ht="16" x14ac:dyDescent="0.2">
      <c r="A8" s="12" t="s">
        <v>124</v>
      </c>
      <c r="B8" s="40">
        <v>0.67300000000000004</v>
      </c>
      <c r="C8" s="41">
        <v>0.57999999999999996</v>
      </c>
      <c r="D8" s="40">
        <v>0.627</v>
      </c>
      <c r="E8" s="40">
        <v>0.66100000000000003</v>
      </c>
      <c r="F8" s="40">
        <v>0.53600000000000003</v>
      </c>
      <c r="G8" s="40">
        <v>0.73499999999999999</v>
      </c>
    </row>
    <row r="9" spans="1:8" ht="16" x14ac:dyDescent="0.2">
      <c r="A9" s="12" t="s">
        <v>125</v>
      </c>
      <c r="B9" s="40">
        <v>0.24199999999999999</v>
      </c>
      <c r="C9" s="40">
        <v>0.29199999999999998</v>
      </c>
      <c r="D9" s="40">
        <v>0.26100000000000001</v>
      </c>
      <c r="E9" s="40">
        <v>0.14399999999999999</v>
      </c>
      <c r="F9" s="40">
        <v>0.38400000000000001</v>
      </c>
      <c r="G9" s="40">
        <v>0.17100000000000001</v>
      </c>
    </row>
    <row r="10" spans="1:8" ht="16" x14ac:dyDescent="0.2">
      <c r="A10" s="12" t="s">
        <v>126</v>
      </c>
      <c r="B10" s="40">
        <v>3.9E-2</v>
      </c>
      <c r="C10" s="40">
        <v>6.0999999999999999E-2</v>
      </c>
      <c r="D10" s="40">
        <v>4.2999999999999997E-2</v>
      </c>
      <c r="E10" s="40">
        <v>9.9000000000000005E-2</v>
      </c>
      <c r="F10" s="40">
        <v>1.7999999999999999E-2</v>
      </c>
      <c r="G10" s="40">
        <v>2.4E-2</v>
      </c>
    </row>
    <row r="11" spans="1:8" ht="16" x14ac:dyDescent="0.2">
      <c r="A11" s="12" t="s">
        <v>127</v>
      </c>
      <c r="B11" s="40">
        <v>1.4E-2</v>
      </c>
      <c r="C11" s="40">
        <v>1.4E-2</v>
      </c>
      <c r="D11" s="40">
        <v>1.0999999999999999E-2</v>
      </c>
      <c r="E11" s="41">
        <v>0.02</v>
      </c>
      <c r="F11" s="40">
        <v>1.9E-2</v>
      </c>
      <c r="G11" s="40">
        <v>1.4E-2</v>
      </c>
    </row>
    <row r="12" spans="1:8" ht="16" x14ac:dyDescent="0.2">
      <c r="A12" s="12" t="s">
        <v>128</v>
      </c>
      <c r="B12" s="40">
        <v>3.3000000000000002E-2</v>
      </c>
      <c r="C12" s="40">
        <v>5.3999999999999999E-2</v>
      </c>
      <c r="D12" s="40">
        <v>5.8000000000000003E-2</v>
      </c>
      <c r="E12" s="40">
        <v>7.6999999999999999E-2</v>
      </c>
      <c r="F12" s="40">
        <v>4.3999999999999997E-2</v>
      </c>
      <c r="G12" s="40">
        <v>5.6000000000000001E-2</v>
      </c>
    </row>
    <row r="13" spans="1:8" ht="16" x14ac:dyDescent="0.2">
      <c r="A13" s="13" t="s">
        <v>129</v>
      </c>
      <c r="B13" s="37" t="s">
        <v>427</v>
      </c>
      <c r="C13" s="37" t="s">
        <v>427</v>
      </c>
      <c r="D13" s="37" t="s">
        <v>427</v>
      </c>
      <c r="E13" s="37" t="s">
        <v>118</v>
      </c>
      <c r="F13" s="37" t="s">
        <v>118</v>
      </c>
      <c r="G13" s="37" t="s">
        <v>118</v>
      </c>
      <c r="H13" t="s">
        <v>460</v>
      </c>
    </row>
    <row r="14" spans="1:8" x14ac:dyDescent="0.2">
      <c r="A14" s="11" t="s">
        <v>116</v>
      </c>
      <c r="B14" t="s">
        <v>466</v>
      </c>
      <c r="C14" t="s">
        <v>467</v>
      </c>
      <c r="D14" t="s">
        <v>463</v>
      </c>
      <c r="E14" t="s">
        <v>464</v>
      </c>
      <c r="F14" t="s">
        <v>461</v>
      </c>
      <c r="G14" t="s">
        <v>462</v>
      </c>
      <c r="H14" t="s">
        <v>460</v>
      </c>
    </row>
    <row r="15" spans="1:8" ht="16" x14ac:dyDescent="0.2">
      <c r="A15" s="14" t="s">
        <v>136</v>
      </c>
      <c r="B15" s="40">
        <v>0.309</v>
      </c>
      <c r="C15" s="40">
        <v>0.52600000000000002</v>
      </c>
      <c r="D15" s="40">
        <v>0.439</v>
      </c>
      <c r="E15" s="40">
        <v>0.316</v>
      </c>
      <c r="F15" s="40">
        <v>0.55400000000000005</v>
      </c>
      <c r="G15" s="40">
        <v>0.35499999999999998</v>
      </c>
    </row>
    <row r="16" spans="1:8" ht="16" x14ac:dyDescent="0.2">
      <c r="A16" s="14" t="s">
        <v>137</v>
      </c>
      <c r="B16" s="40">
        <v>0.312</v>
      </c>
      <c r="C16" s="41">
        <v>0.22</v>
      </c>
      <c r="D16" s="40">
        <v>0.23899999999999999</v>
      </c>
      <c r="E16" s="40">
        <v>0.17899999999999999</v>
      </c>
      <c r="F16" s="40">
        <v>0.17699999999999999</v>
      </c>
      <c r="G16" s="40">
        <v>0.27500000000000002</v>
      </c>
    </row>
    <row r="17" spans="1:8" ht="16" x14ac:dyDescent="0.2">
      <c r="A17" s="14" t="s">
        <v>138</v>
      </c>
      <c r="B17" s="40">
        <v>0.252</v>
      </c>
      <c r="C17" s="40">
        <v>0.17499999999999999</v>
      </c>
      <c r="D17" s="40">
        <v>0.21199999999999999</v>
      </c>
      <c r="E17" s="40">
        <v>0.28299999999999997</v>
      </c>
      <c r="F17" s="40">
        <v>0.22800000000000001</v>
      </c>
      <c r="G17" s="40">
        <v>0.23300000000000001</v>
      </c>
    </row>
    <row r="18" spans="1:8" ht="16" x14ac:dyDescent="0.2">
      <c r="A18" s="14" t="s">
        <v>139</v>
      </c>
      <c r="B18" s="40">
        <v>0.127</v>
      </c>
      <c r="C18" s="40">
        <v>7.9000000000000001E-2</v>
      </c>
      <c r="D18" s="40">
        <v>0.109</v>
      </c>
      <c r="E18" s="40">
        <v>0.222</v>
      </c>
      <c r="F18" s="40">
        <v>4.1000000000000002E-2</v>
      </c>
      <c r="G18" s="40">
        <v>0.13600000000000001</v>
      </c>
    </row>
    <row r="19" spans="1:8" x14ac:dyDescent="0.2">
      <c r="A19" s="11" t="s">
        <v>145</v>
      </c>
      <c r="B19" t="s">
        <v>466</v>
      </c>
      <c r="C19" t="s">
        <v>467</v>
      </c>
      <c r="D19" t="s">
        <v>463</v>
      </c>
      <c r="E19" t="s">
        <v>464</v>
      </c>
      <c r="F19" t="s">
        <v>461</v>
      </c>
      <c r="G19" t="s">
        <v>462</v>
      </c>
      <c r="H19" t="s">
        <v>460</v>
      </c>
    </row>
    <row r="20" spans="1:8" ht="16" x14ac:dyDescent="0.2">
      <c r="A20" s="12" t="s">
        <v>140</v>
      </c>
      <c r="B20" s="40">
        <v>0.158</v>
      </c>
      <c r="C20" s="40">
        <v>0.20100000000000001</v>
      </c>
      <c r="D20" s="40">
        <v>0.152</v>
      </c>
      <c r="E20" s="40">
        <v>0.14899999999999999</v>
      </c>
      <c r="F20" s="40">
        <v>2.4E-2</v>
      </c>
      <c r="G20" s="40">
        <v>0.182</v>
      </c>
    </row>
    <row r="21" spans="1:8" ht="16" x14ac:dyDescent="0.2">
      <c r="A21" s="12" t="s">
        <v>141</v>
      </c>
      <c r="B21" s="40">
        <v>0.315</v>
      </c>
      <c r="C21" s="40">
        <v>0.246</v>
      </c>
      <c r="D21" s="40">
        <v>8.7999999999999995E-2</v>
      </c>
      <c r="E21" s="40">
        <v>9.9000000000000005E-2</v>
      </c>
      <c r="F21" s="40">
        <v>0.14599999999999999</v>
      </c>
      <c r="G21" s="40">
        <v>0.23599999999999999</v>
      </c>
    </row>
    <row r="22" spans="1:8" ht="16" x14ac:dyDescent="0.2">
      <c r="A22" s="12" t="s">
        <v>142</v>
      </c>
      <c r="B22" s="40">
        <v>0.33900000000000002</v>
      </c>
      <c r="C22" s="40">
        <v>0.46300000000000002</v>
      </c>
      <c r="D22" s="40">
        <v>0.377</v>
      </c>
      <c r="E22" s="40">
        <v>0.11899999999999999</v>
      </c>
      <c r="F22" s="40">
        <v>0.32900000000000001</v>
      </c>
      <c r="G22" s="40">
        <v>0.312</v>
      </c>
    </row>
    <row r="23" spans="1:8" ht="16" x14ac:dyDescent="0.2">
      <c r="A23" s="12" t="s">
        <v>143</v>
      </c>
      <c r="B23" s="40">
        <v>0.188</v>
      </c>
      <c r="C23" s="41">
        <v>0.09</v>
      </c>
      <c r="D23" s="40">
        <v>0.38300000000000001</v>
      </c>
      <c r="E23" s="40">
        <v>0.63300000000000001</v>
      </c>
      <c r="F23" s="41">
        <v>0.5</v>
      </c>
      <c r="G23" s="41">
        <v>0.27</v>
      </c>
    </row>
    <row r="24" spans="1:8" x14ac:dyDescent="0.2">
      <c r="A24" s="11" t="s">
        <v>144</v>
      </c>
      <c r="B24" t="s">
        <v>466</v>
      </c>
      <c r="C24" t="s">
        <v>467</v>
      </c>
      <c r="D24" t="s">
        <v>463</v>
      </c>
      <c r="E24" t="s">
        <v>464</v>
      </c>
      <c r="F24" t="s">
        <v>461</v>
      </c>
      <c r="G24" t="s">
        <v>462</v>
      </c>
      <c r="H24" t="s">
        <v>460</v>
      </c>
    </row>
    <row r="25" spans="1:8" ht="16" x14ac:dyDescent="0.2">
      <c r="A25" s="12" t="s">
        <v>146</v>
      </c>
      <c r="B25" s="40">
        <v>4.2000000000000003E-2</v>
      </c>
      <c r="C25" s="40">
        <v>8.9999999999999993E-3</v>
      </c>
      <c r="D25" s="40">
        <v>7.0000000000000001E-3</v>
      </c>
      <c r="E25" s="41">
        <v>0</v>
      </c>
      <c r="F25" s="40">
        <v>6.7000000000000004E-2</v>
      </c>
      <c r="G25" s="40">
        <v>8.0000000000000002E-3</v>
      </c>
    </row>
    <row r="26" spans="1:8" ht="16" x14ac:dyDescent="0.2">
      <c r="A26" s="12" t="s">
        <v>148</v>
      </c>
      <c r="B26" s="40">
        <v>0.878</v>
      </c>
      <c r="C26" s="41">
        <v>0.92</v>
      </c>
      <c r="D26" s="40">
        <v>0.88700000000000001</v>
      </c>
      <c r="E26" s="40">
        <v>0.92500000000000004</v>
      </c>
      <c r="F26" s="40">
        <v>0.873</v>
      </c>
      <c r="G26" s="40">
        <v>0.91800000000000004</v>
      </c>
    </row>
    <row r="27" spans="1:8" ht="16" x14ac:dyDescent="0.2">
      <c r="A27" s="12" t="s">
        <v>147</v>
      </c>
      <c r="B27" s="41">
        <v>0.08</v>
      </c>
      <c r="C27" s="40">
        <v>7.0999999999999994E-2</v>
      </c>
      <c r="D27" s="40">
        <v>0.106</v>
      </c>
      <c r="E27" s="40">
        <v>7.4999999999999997E-2</v>
      </c>
      <c r="F27" s="41">
        <v>0.06</v>
      </c>
      <c r="G27" s="40">
        <v>7.3999999999999996E-2</v>
      </c>
    </row>
    <row r="28" spans="1:8" x14ac:dyDescent="0.2">
      <c r="A28" s="11" t="s">
        <v>149</v>
      </c>
      <c r="B28" t="s">
        <v>466</v>
      </c>
      <c r="C28" t="s">
        <v>467</v>
      </c>
      <c r="D28" t="s">
        <v>463</v>
      </c>
      <c r="E28" t="s">
        <v>464</v>
      </c>
      <c r="F28" t="s">
        <v>461</v>
      </c>
      <c r="G28" t="s">
        <v>462</v>
      </c>
      <c r="H28">
        <v>0.109</v>
      </c>
    </row>
    <row r="29" spans="1:8" ht="16" x14ac:dyDescent="0.2">
      <c r="A29" s="12" t="s">
        <v>150</v>
      </c>
      <c r="B29" s="40">
        <v>0.121</v>
      </c>
      <c r="C29" s="40">
        <v>0.155</v>
      </c>
      <c r="D29" s="41">
        <v>0.15</v>
      </c>
      <c r="E29" s="41">
        <v>0.11</v>
      </c>
      <c r="F29" s="40">
        <v>5.0999999999999997E-2</v>
      </c>
      <c r="G29" s="40">
        <v>0.14699999999999999</v>
      </c>
    </row>
    <row r="30" spans="1:8" ht="16" x14ac:dyDescent="0.2">
      <c r="A30" s="12" t="s">
        <v>151</v>
      </c>
      <c r="B30" s="40">
        <v>0.247</v>
      </c>
      <c r="C30" s="40">
        <v>0.245</v>
      </c>
      <c r="D30" s="40">
        <v>0.26700000000000002</v>
      </c>
      <c r="E30" s="40">
        <v>0.28299999999999997</v>
      </c>
      <c r="F30" s="40">
        <v>0.193</v>
      </c>
      <c r="G30" s="40">
        <v>0.27200000000000002</v>
      </c>
    </row>
    <row r="31" spans="1:8" ht="16" x14ac:dyDescent="0.2">
      <c r="A31" s="12" t="s">
        <v>152</v>
      </c>
      <c r="B31" s="40">
        <v>0.63200000000000001</v>
      </c>
      <c r="C31" s="41">
        <v>0.6</v>
      </c>
      <c r="D31" s="40">
        <v>0.58299999999999996</v>
      </c>
      <c r="E31" s="40">
        <v>0.60699999999999998</v>
      </c>
      <c r="F31" s="40">
        <v>0.75600000000000001</v>
      </c>
      <c r="G31" s="40">
        <v>0.58099999999999996</v>
      </c>
    </row>
    <row r="32" spans="1:8" x14ac:dyDescent="0.2">
      <c r="A32" s="11" t="s">
        <v>153</v>
      </c>
      <c r="B32" t="s">
        <v>466</v>
      </c>
      <c r="C32" t="s">
        <v>467</v>
      </c>
      <c r="D32" t="s">
        <v>463</v>
      </c>
      <c r="E32" t="s">
        <v>464</v>
      </c>
      <c r="F32" t="s">
        <v>461</v>
      </c>
      <c r="G32" t="s">
        <v>462</v>
      </c>
      <c r="H32">
        <v>2.3E-2</v>
      </c>
    </row>
    <row r="33" spans="1:8" ht="16" x14ac:dyDescent="0.2">
      <c r="A33" s="12" t="s">
        <v>154</v>
      </c>
      <c r="B33" s="40">
        <v>0.90400000000000003</v>
      </c>
      <c r="C33" s="40">
        <v>0.91200000000000003</v>
      </c>
      <c r="D33" s="40">
        <v>0.879</v>
      </c>
      <c r="E33" s="40">
        <v>0.879</v>
      </c>
      <c r="F33" s="40">
        <v>0.89200000000000002</v>
      </c>
      <c r="G33" s="40">
        <v>0.94799999999999995</v>
      </c>
    </row>
    <row r="34" spans="1:8" ht="16" x14ac:dyDescent="0.2">
      <c r="A34" s="12" t="s">
        <v>155</v>
      </c>
      <c r="B34" s="40">
        <v>1.4E-2</v>
      </c>
      <c r="C34" s="40">
        <v>2.1000000000000001E-2</v>
      </c>
      <c r="D34" s="40">
        <v>1.2E-2</v>
      </c>
      <c r="E34" s="40">
        <v>3.3000000000000002E-2</v>
      </c>
      <c r="F34" s="41">
        <v>0</v>
      </c>
      <c r="G34" s="40">
        <v>7.0000000000000001E-3</v>
      </c>
    </row>
    <row r="35" spans="1:8" ht="16" x14ac:dyDescent="0.2">
      <c r="A35" s="12" t="s">
        <v>156</v>
      </c>
      <c r="B35" s="40">
        <v>5.1999999999999998E-2</v>
      </c>
      <c r="C35" s="40">
        <v>4.3999999999999997E-2</v>
      </c>
      <c r="D35" s="40">
        <v>8.8999999999999996E-2</v>
      </c>
      <c r="E35" s="40">
        <v>8.7999999999999995E-2</v>
      </c>
      <c r="F35" s="40">
        <v>7.0999999999999994E-2</v>
      </c>
      <c r="G35" s="40">
        <v>3.9E-2</v>
      </c>
    </row>
    <row r="36" spans="1:8" ht="16" x14ac:dyDescent="0.2">
      <c r="A36" s="12" t="s">
        <v>157</v>
      </c>
      <c r="B36" s="40">
        <v>1.6E-2</v>
      </c>
      <c r="C36" s="40">
        <v>2.3E-2</v>
      </c>
      <c r="D36" s="40">
        <v>1.6E-2</v>
      </c>
      <c r="E36" s="41">
        <v>0</v>
      </c>
      <c r="F36" s="41">
        <v>0</v>
      </c>
      <c r="G36" s="40">
        <v>6.0000000000000001E-3</v>
      </c>
    </row>
    <row r="37" spans="1:8" ht="16" x14ac:dyDescent="0.2">
      <c r="A37" s="12" t="s">
        <v>158</v>
      </c>
      <c r="B37" s="40">
        <v>1.4E-2</v>
      </c>
      <c r="C37" s="41">
        <v>0</v>
      </c>
      <c r="D37" s="40">
        <v>5.0000000000000001E-3</v>
      </c>
      <c r="E37" s="41">
        <v>0</v>
      </c>
      <c r="F37" s="40">
        <v>3.6999999999999998E-2</v>
      </c>
      <c r="G37" s="41">
        <v>0</v>
      </c>
    </row>
    <row r="38" spans="1:8" x14ac:dyDescent="0.2">
      <c r="A38" s="11" t="s">
        <v>159</v>
      </c>
      <c r="B38" t="s">
        <v>466</v>
      </c>
      <c r="C38" t="s">
        <v>467</v>
      </c>
      <c r="D38" t="s">
        <v>463</v>
      </c>
      <c r="E38" t="s">
        <v>464</v>
      </c>
      <c r="F38" t="s">
        <v>461</v>
      </c>
      <c r="G38" t="s">
        <v>462</v>
      </c>
      <c r="H38" t="s">
        <v>460</v>
      </c>
    </row>
    <row r="39" spans="1:8" ht="16" x14ac:dyDescent="0.2">
      <c r="A39" s="12" t="s">
        <v>160</v>
      </c>
      <c r="B39" s="40">
        <v>0.22700000000000001</v>
      </c>
      <c r="C39" s="40">
        <v>0.16600000000000001</v>
      </c>
      <c r="D39" s="40">
        <v>0.23799999999999999</v>
      </c>
      <c r="E39" s="40">
        <v>0.30399999999999999</v>
      </c>
      <c r="F39" s="40">
        <v>0.125</v>
      </c>
      <c r="G39" s="40">
        <v>0.19700000000000001</v>
      </c>
    </row>
    <row r="40" spans="1:8" ht="16" x14ac:dyDescent="0.2">
      <c r="A40" s="12" t="s">
        <v>161</v>
      </c>
      <c r="B40" s="40">
        <v>0.378</v>
      </c>
      <c r="C40" s="40">
        <v>0.432</v>
      </c>
      <c r="D40" s="40">
        <v>0.48199999999999998</v>
      </c>
      <c r="E40" s="40">
        <v>0.41399999999999998</v>
      </c>
      <c r="F40" s="40">
        <v>0.46100000000000002</v>
      </c>
      <c r="G40" s="40">
        <v>0.502</v>
      </c>
    </row>
    <row r="41" spans="1:8" ht="16" x14ac:dyDescent="0.2">
      <c r="A41" s="12" t="s">
        <v>162</v>
      </c>
      <c r="B41" s="40">
        <v>0.39400000000000002</v>
      </c>
      <c r="C41" s="41">
        <v>0.4</v>
      </c>
      <c r="D41" s="40">
        <v>0.27800000000000002</v>
      </c>
      <c r="E41" s="40">
        <v>0.28100000000000003</v>
      </c>
      <c r="F41" s="40">
        <v>0.41399999999999998</v>
      </c>
      <c r="G41" s="40">
        <v>0.29599999999999999</v>
      </c>
    </row>
    <row r="42" spans="1:8" ht="16" x14ac:dyDescent="0.2">
      <c r="A42" s="12" t="s">
        <v>163</v>
      </c>
      <c r="B42" s="40">
        <v>1E-3</v>
      </c>
      <c r="C42" s="40">
        <v>2E-3</v>
      </c>
      <c r="D42" s="40">
        <v>2E-3</v>
      </c>
      <c r="E42" s="41">
        <v>0</v>
      </c>
      <c r="F42" s="41">
        <v>0</v>
      </c>
      <c r="G42" s="40">
        <v>6.0000000000000001E-3</v>
      </c>
    </row>
    <row r="43" spans="1:8" x14ac:dyDescent="0.2">
      <c r="A43" s="11" t="s">
        <v>38</v>
      </c>
      <c r="B43" t="s">
        <v>466</v>
      </c>
      <c r="C43" t="s">
        <v>467</v>
      </c>
      <c r="D43" t="s">
        <v>463</v>
      </c>
      <c r="E43" t="s">
        <v>464</v>
      </c>
      <c r="F43" t="s">
        <v>461</v>
      </c>
      <c r="G43" t="s">
        <v>462</v>
      </c>
      <c r="H43" t="s">
        <v>460</v>
      </c>
    </row>
    <row r="44" spans="1:8" ht="16" x14ac:dyDescent="0.2">
      <c r="A44" s="12" t="s">
        <v>164</v>
      </c>
      <c r="B44" s="40">
        <v>0.54600000000000004</v>
      </c>
      <c r="C44" s="40">
        <v>0.60699999999999998</v>
      </c>
      <c r="D44" s="40">
        <v>0.56399999999999995</v>
      </c>
      <c r="E44" s="40">
        <v>0.46100000000000002</v>
      </c>
      <c r="F44" s="41">
        <v>0.45</v>
      </c>
      <c r="G44" s="40">
        <v>0.46400000000000002</v>
      </c>
    </row>
    <row r="45" spans="1:8" ht="16" x14ac:dyDescent="0.2">
      <c r="A45" s="12" t="s">
        <v>165</v>
      </c>
      <c r="B45" s="40">
        <v>0.32600000000000001</v>
      </c>
      <c r="C45" s="40">
        <v>0.26300000000000001</v>
      </c>
      <c r="D45" s="40">
        <v>0.315</v>
      </c>
      <c r="E45" s="40">
        <v>0.39900000000000002</v>
      </c>
      <c r="F45" s="40">
        <v>0.34399999999999997</v>
      </c>
      <c r="G45" s="41">
        <v>0.36</v>
      </c>
    </row>
    <row r="46" spans="1:8" ht="16" x14ac:dyDescent="0.2">
      <c r="A46" s="12" t="s">
        <v>166</v>
      </c>
      <c r="B46" s="40">
        <v>0.128</v>
      </c>
      <c r="C46" s="41">
        <v>0.13</v>
      </c>
      <c r="D46" s="40">
        <v>0.122</v>
      </c>
      <c r="E46" s="41">
        <v>0.14000000000000001</v>
      </c>
      <c r="F46" s="40">
        <v>0.20599999999999999</v>
      </c>
      <c r="G46" s="40">
        <v>0.17599999999999999</v>
      </c>
    </row>
    <row r="47" spans="1:8" ht="16" x14ac:dyDescent="0.2">
      <c r="A47" s="13" t="s">
        <v>129</v>
      </c>
      <c r="B47" s="37" t="s">
        <v>436</v>
      </c>
      <c r="C47" s="37" t="s">
        <v>428</v>
      </c>
      <c r="D47" s="37" t="s">
        <v>429</v>
      </c>
      <c r="E47" s="37" t="s">
        <v>437</v>
      </c>
      <c r="F47" s="37" t="s">
        <v>438</v>
      </c>
      <c r="G47" s="37" t="s">
        <v>430</v>
      </c>
      <c r="H47" t="s">
        <v>460</v>
      </c>
    </row>
    <row r="48" spans="1:8" ht="16" x14ac:dyDescent="0.2">
      <c r="A48" s="7" t="s">
        <v>111</v>
      </c>
      <c r="B48" t="s">
        <v>466</v>
      </c>
      <c r="C48" t="s">
        <v>467</v>
      </c>
      <c r="D48" t="s">
        <v>463</v>
      </c>
      <c r="E48" t="s">
        <v>464</v>
      </c>
      <c r="F48" t="s">
        <v>461</v>
      </c>
      <c r="G48" t="s">
        <v>462</v>
      </c>
      <c r="H48" t="s">
        <v>460</v>
      </c>
    </row>
    <row r="49" spans="1:8" ht="16" x14ac:dyDescent="0.2">
      <c r="A49" s="13" t="s">
        <v>129</v>
      </c>
      <c r="B49" s="37" t="s">
        <v>422</v>
      </c>
      <c r="C49" s="37" t="s">
        <v>423</v>
      </c>
      <c r="D49" s="37" t="s">
        <v>33</v>
      </c>
      <c r="E49" s="37" t="s">
        <v>424</v>
      </c>
      <c r="F49" s="37" t="s">
        <v>425</v>
      </c>
      <c r="G49" s="37" t="s">
        <v>426</v>
      </c>
    </row>
    <row r="50" spans="1:8" ht="16" x14ac:dyDescent="0.2">
      <c r="A50" s="18" t="s">
        <v>167</v>
      </c>
      <c r="B50" s="37" t="s">
        <v>447</v>
      </c>
      <c r="C50" s="37" t="s">
        <v>448</v>
      </c>
      <c r="D50" s="37" t="s">
        <v>449</v>
      </c>
      <c r="E50" s="37" t="s">
        <v>450</v>
      </c>
      <c r="F50" s="37" t="s">
        <v>451</v>
      </c>
      <c r="G50" s="37" t="s">
        <v>452</v>
      </c>
    </row>
    <row r="51" spans="1:8" ht="16" x14ac:dyDescent="0.2">
      <c r="A51" s="7" t="s">
        <v>40</v>
      </c>
      <c r="B51" t="s">
        <v>466</v>
      </c>
      <c r="C51" t="s">
        <v>467</v>
      </c>
      <c r="D51" t="s">
        <v>463</v>
      </c>
      <c r="E51" t="s">
        <v>464</v>
      </c>
      <c r="F51" t="s">
        <v>461</v>
      </c>
      <c r="G51" t="s">
        <v>462</v>
      </c>
    </row>
    <row r="52" spans="1:8" ht="16" x14ac:dyDescent="0.2">
      <c r="A52" s="12" t="s">
        <v>168</v>
      </c>
      <c r="B52" s="40">
        <v>6.5000000000000002E-2</v>
      </c>
      <c r="C52" s="40">
        <v>7.8E-2</v>
      </c>
      <c r="D52" s="40">
        <v>6.5000000000000002E-2</v>
      </c>
      <c r="E52" s="40">
        <v>9.6000000000000002E-2</v>
      </c>
      <c r="F52" s="40">
        <v>6.5000000000000002E-2</v>
      </c>
      <c r="G52" s="40">
        <v>9.9000000000000005E-2</v>
      </c>
      <c r="H52">
        <v>0.27300000000000002</v>
      </c>
    </row>
    <row r="53" spans="1:8" ht="16" x14ac:dyDescent="0.2">
      <c r="A53" s="12" t="s">
        <v>169</v>
      </c>
      <c r="B53" s="40">
        <v>1.7999999999999999E-2</v>
      </c>
      <c r="C53" s="40">
        <v>3.1E-2</v>
      </c>
      <c r="D53" s="40">
        <v>1.9E-2</v>
      </c>
      <c r="E53" s="41">
        <v>0</v>
      </c>
      <c r="F53" s="41">
        <v>0</v>
      </c>
      <c r="G53" s="40">
        <v>2.8000000000000001E-2</v>
      </c>
      <c r="H53">
        <v>0.16200000000000001</v>
      </c>
    </row>
    <row r="54" spans="1:8" x14ac:dyDescent="0.2">
      <c r="A54" s="11" t="s">
        <v>112</v>
      </c>
      <c r="B54" t="s">
        <v>466</v>
      </c>
      <c r="C54" t="s">
        <v>467</v>
      </c>
      <c r="D54" t="s">
        <v>463</v>
      </c>
      <c r="E54" t="s">
        <v>464</v>
      </c>
      <c r="F54" t="s">
        <v>461</v>
      </c>
      <c r="G54" t="s">
        <v>462</v>
      </c>
      <c r="H54" t="s">
        <v>460</v>
      </c>
    </row>
    <row r="55" spans="1:8" ht="32" x14ac:dyDescent="0.2">
      <c r="A55" s="13" t="s">
        <v>129</v>
      </c>
      <c r="B55" s="37" t="s">
        <v>439</v>
      </c>
      <c r="C55" s="37" t="s">
        <v>446</v>
      </c>
      <c r="D55" s="37" t="s">
        <v>440</v>
      </c>
      <c r="E55" s="37" t="s">
        <v>441</v>
      </c>
      <c r="F55" s="37" t="s">
        <v>442</v>
      </c>
      <c r="G55" s="37" t="s">
        <v>443</v>
      </c>
    </row>
    <row r="56" spans="1:8" ht="16" x14ac:dyDescent="0.2">
      <c r="A56" s="19" t="s">
        <v>167</v>
      </c>
      <c r="B56" s="37" t="s">
        <v>453</v>
      </c>
      <c r="C56" s="37" t="s">
        <v>454</v>
      </c>
      <c r="D56" s="37" t="s">
        <v>455</v>
      </c>
      <c r="E56" s="37" t="s">
        <v>456</v>
      </c>
      <c r="F56" s="37" t="s">
        <v>457</v>
      </c>
      <c r="G56" s="37" t="s">
        <v>458</v>
      </c>
    </row>
    <row r="57" spans="1:8" x14ac:dyDescent="0.2">
      <c r="A57" s="11" t="s">
        <v>115</v>
      </c>
      <c r="B57" t="s">
        <v>466</v>
      </c>
      <c r="C57" t="s">
        <v>467</v>
      </c>
      <c r="D57" t="s">
        <v>463</v>
      </c>
      <c r="E57" t="s">
        <v>464</v>
      </c>
      <c r="F57" t="s">
        <v>461</v>
      </c>
      <c r="G57" t="s">
        <v>462</v>
      </c>
      <c r="H57" t="s">
        <v>460</v>
      </c>
    </row>
    <row r="58" spans="1:8" ht="16" x14ac:dyDescent="0.2">
      <c r="A58" s="12" t="s">
        <v>170</v>
      </c>
      <c r="B58" s="40">
        <v>0.66500000000000004</v>
      </c>
      <c r="C58" s="40">
        <v>0.754</v>
      </c>
      <c r="D58" s="40">
        <v>0.60799999999999998</v>
      </c>
      <c r="E58" s="40">
        <v>0.45300000000000001</v>
      </c>
      <c r="F58" s="41">
        <v>0.5</v>
      </c>
      <c r="G58" s="40">
        <v>0.69399999999999995</v>
      </c>
    </row>
    <row r="59" spans="1:8" ht="16" x14ac:dyDescent="0.2">
      <c r="A59" s="12" t="s">
        <v>171</v>
      </c>
      <c r="B59" s="40">
        <v>0.22800000000000001</v>
      </c>
      <c r="C59" s="40">
        <v>0.16800000000000001</v>
      </c>
      <c r="D59" s="40">
        <v>0.254</v>
      </c>
      <c r="E59" s="40">
        <v>0.48399999999999999</v>
      </c>
      <c r="F59" s="40">
        <v>0.23799999999999999</v>
      </c>
      <c r="G59" s="40">
        <v>0.189</v>
      </c>
    </row>
    <row r="60" spans="1:8" ht="16" x14ac:dyDescent="0.2">
      <c r="A60" s="12" t="s">
        <v>172</v>
      </c>
      <c r="B60" s="40">
        <v>3.6999999999999998E-2</v>
      </c>
      <c r="C60" s="40">
        <v>4.2999999999999997E-2</v>
      </c>
      <c r="D60" s="41">
        <v>0.05</v>
      </c>
      <c r="E60" s="41">
        <v>0</v>
      </c>
      <c r="F60" s="41">
        <v>0</v>
      </c>
      <c r="G60" s="41">
        <v>0.08</v>
      </c>
    </row>
    <row r="61" spans="1:8" ht="16" x14ac:dyDescent="0.2">
      <c r="A61" s="12" t="s">
        <v>173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40">
        <v>8.9999999999999993E-3</v>
      </c>
    </row>
    <row r="62" spans="1:8" ht="16" x14ac:dyDescent="0.2">
      <c r="A62" s="12" t="s">
        <v>174</v>
      </c>
      <c r="B62" s="41">
        <v>7.0000000000000007E-2</v>
      </c>
      <c r="C62" s="40">
        <v>3.4000000000000002E-2</v>
      </c>
      <c r="D62" s="40">
        <v>8.6999999999999994E-2</v>
      </c>
      <c r="E62" s="40">
        <v>6.3E-2</v>
      </c>
      <c r="F62" s="40">
        <v>0.26200000000000001</v>
      </c>
      <c r="G62" s="40">
        <v>2.9000000000000001E-2</v>
      </c>
    </row>
    <row r="63" spans="1:8" ht="16" x14ac:dyDescent="0.2">
      <c r="A63" s="12" t="s">
        <v>135</v>
      </c>
      <c r="B63" s="41">
        <v>0</v>
      </c>
      <c r="C63" s="40">
        <v>2E-3</v>
      </c>
      <c r="D63" s="41">
        <v>0</v>
      </c>
      <c r="E63" s="41">
        <v>0</v>
      </c>
      <c r="F63" s="41">
        <v>0</v>
      </c>
      <c r="G63" s="41">
        <v>0</v>
      </c>
    </row>
    <row r="64" spans="1:8" x14ac:dyDescent="0.2">
      <c r="A64" s="11" t="s">
        <v>39</v>
      </c>
      <c r="B64" t="s">
        <v>466</v>
      </c>
      <c r="C64" t="s">
        <v>467</v>
      </c>
      <c r="D64" t="s">
        <v>463</v>
      </c>
      <c r="E64" t="s">
        <v>464</v>
      </c>
      <c r="F64" t="s">
        <v>461</v>
      </c>
      <c r="G64" t="s">
        <v>462</v>
      </c>
      <c r="H64" t="s">
        <v>460</v>
      </c>
    </row>
    <row r="65" spans="1:7" ht="16" x14ac:dyDescent="0.2">
      <c r="A65" s="12" t="s">
        <v>175</v>
      </c>
      <c r="B65" s="41">
        <v>0.73</v>
      </c>
      <c r="C65" s="40">
        <v>0.80500000000000005</v>
      </c>
      <c r="D65" s="40">
        <v>0.76600000000000001</v>
      </c>
      <c r="E65" s="40">
        <v>0.61799999999999999</v>
      </c>
      <c r="F65" s="40">
        <v>0.88300000000000001</v>
      </c>
      <c r="G65" s="40">
        <v>0.76400000000000001</v>
      </c>
    </row>
    <row r="66" spans="1:7" ht="16" x14ac:dyDescent="0.2">
      <c r="A66" s="12" t="s">
        <v>176</v>
      </c>
      <c r="B66" s="40">
        <v>0.19500000000000001</v>
      </c>
      <c r="C66" s="40">
        <v>0.11899999999999999</v>
      </c>
      <c r="D66" s="40">
        <v>0.13300000000000001</v>
      </c>
      <c r="E66" s="40">
        <v>0.28100000000000003</v>
      </c>
      <c r="F66" s="40">
        <v>3.7999999999999999E-2</v>
      </c>
      <c r="G66" s="40">
        <v>0.13500000000000001</v>
      </c>
    </row>
    <row r="67" spans="1:7" ht="16" x14ac:dyDescent="0.2">
      <c r="A67" s="12" t="s">
        <v>177</v>
      </c>
      <c r="B67" s="41">
        <v>0.02</v>
      </c>
      <c r="C67" s="40">
        <v>3.9E-2</v>
      </c>
      <c r="D67" s="40">
        <v>4.2000000000000003E-2</v>
      </c>
      <c r="E67" s="41">
        <v>0</v>
      </c>
      <c r="F67" s="40">
        <v>4.2000000000000003E-2</v>
      </c>
      <c r="G67" s="40">
        <v>3.5000000000000003E-2</v>
      </c>
    </row>
    <row r="68" spans="1:7" ht="16" x14ac:dyDescent="0.2">
      <c r="A68" s="12" t="s">
        <v>135</v>
      </c>
      <c r="B68" s="40">
        <v>5.5E-2</v>
      </c>
      <c r="C68" s="40">
        <v>3.6999999999999998E-2</v>
      </c>
      <c r="D68" s="40">
        <v>5.8000000000000003E-2</v>
      </c>
      <c r="E68" s="40">
        <v>0.10100000000000001</v>
      </c>
      <c r="F68" s="40">
        <v>3.6999999999999998E-2</v>
      </c>
      <c r="G68" s="40">
        <v>6.6000000000000003E-2</v>
      </c>
    </row>
    <row r="70" spans="1:7" x14ac:dyDescent="0.2">
      <c r="A70" s="7"/>
    </row>
    <row r="71" spans="1:7" x14ac:dyDescent="0.2">
      <c r="A71" s="12"/>
      <c r="B71" s="37"/>
      <c r="C71" s="37"/>
      <c r="D71" s="37"/>
      <c r="E71" s="37"/>
      <c r="F71" s="37"/>
      <c r="G71" s="37"/>
    </row>
    <row r="72" spans="1:7" x14ac:dyDescent="0.2">
      <c r="A72" s="12"/>
      <c r="B72" s="37"/>
      <c r="C72" s="37"/>
      <c r="D72" s="37"/>
      <c r="E72" s="37"/>
      <c r="F72" s="37"/>
      <c r="G72" s="37"/>
    </row>
    <row r="74" spans="1:7" x14ac:dyDescent="0.2">
      <c r="A74" s="7"/>
    </row>
    <row r="75" spans="1:7" x14ac:dyDescent="0.2">
      <c r="B75" s="44"/>
      <c r="C75" s="44"/>
      <c r="D75" s="44"/>
      <c r="E75" s="44"/>
      <c r="F75" s="44"/>
      <c r="G75" s="44"/>
    </row>
    <row r="76" spans="1:7" x14ac:dyDescent="0.2">
      <c r="B76" s="44"/>
      <c r="C76" s="44"/>
      <c r="D76" s="44"/>
      <c r="E76" s="44"/>
      <c r="F76" s="44"/>
      <c r="G76" s="44"/>
    </row>
    <row r="77" spans="1:7" x14ac:dyDescent="0.2">
      <c r="A77" s="7"/>
    </row>
    <row r="78" spans="1:7" x14ac:dyDescent="0.2">
      <c r="A78" s="12"/>
      <c r="B78" s="37"/>
      <c r="C78" s="37"/>
      <c r="D78" s="37"/>
      <c r="E78" s="37"/>
      <c r="F78" s="37"/>
      <c r="G78" s="37"/>
    </row>
    <row r="79" spans="1:7" x14ac:dyDescent="0.2">
      <c r="A79" s="12"/>
      <c r="B79" s="37"/>
      <c r="C79" s="37"/>
      <c r="D79" s="37"/>
      <c r="E79" s="37"/>
      <c r="F79" s="37"/>
      <c r="G79" s="37"/>
    </row>
    <row r="96" spans="1:7" x14ac:dyDescent="0.2">
      <c r="A96" s="37"/>
      <c r="B96" s="37"/>
      <c r="C96" s="37"/>
      <c r="D96" s="37"/>
      <c r="E96" s="37"/>
      <c r="F96" s="37"/>
      <c r="G96" s="37"/>
    </row>
    <row r="97" spans="1:7" x14ac:dyDescent="0.2">
      <c r="A97" s="37"/>
      <c r="B97" s="37"/>
      <c r="C97" s="37"/>
      <c r="D97" s="37"/>
      <c r="E97" s="37"/>
      <c r="F97" s="37"/>
      <c r="G97" s="37"/>
    </row>
    <row r="98" spans="1:7" x14ac:dyDescent="0.2">
      <c r="A98" s="37"/>
      <c r="B98" s="37"/>
      <c r="C98" s="37"/>
      <c r="D98" s="37"/>
      <c r="E98" s="37"/>
      <c r="F98" s="37"/>
      <c r="G98" s="37"/>
    </row>
    <row r="99" spans="1:7" x14ac:dyDescent="0.2">
      <c r="A99" s="37"/>
      <c r="B99" s="37"/>
      <c r="C99" s="37"/>
      <c r="D99" s="37"/>
      <c r="E99" s="37"/>
      <c r="F99" s="37"/>
      <c r="G99" s="37"/>
    </row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3521-7F99-BB42-9812-79E1BE496E47}">
  <dimension ref="A1"/>
  <sheetViews>
    <sheetView topLeftCell="A11" workbookViewId="0">
      <selection activeCell="B60" sqref="B6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 (formatted) (2)</vt:lpstr>
      <vt:lpstr>Table 1 (formatted)</vt:lpstr>
      <vt:lpstr>Table 2 (formatted)</vt:lpstr>
      <vt:lpstr>Table 2 (formatted) (2)</vt:lpstr>
      <vt:lpstr>important grafts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Han</dc:creator>
  <cp:lastModifiedBy>Microsoft Office User</cp:lastModifiedBy>
  <dcterms:created xsi:type="dcterms:W3CDTF">2015-06-05T18:17:20Z</dcterms:created>
  <dcterms:modified xsi:type="dcterms:W3CDTF">2022-02-03T00:27:37Z</dcterms:modified>
</cp:coreProperties>
</file>