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0 - Simulación 2022\Unidad 2\Práctica\MonteCarlo\"/>
    </mc:Choice>
  </mc:AlternateContent>
  <xr:revisionPtr revIDLastSave="0" documentId="13_ncr:1_{32EDBBF5-7FF2-4345-B82C-D6CF85360E18}" xr6:coauthVersionLast="47" xr6:coauthVersionMax="47" xr10:uidLastSave="{00000000-0000-0000-0000-000000000000}"/>
  <bookViews>
    <workbookView xWindow="-108" yWindow="-108" windowWidth="23256" windowHeight="12456" xr2:uid="{BE7CD357-5842-4C19-B97E-32B442EC655F}"/>
  </bookViews>
  <sheets>
    <sheet name="Enunciado" sheetId="8" r:id="rId1"/>
    <sheet name="Resolución"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 i="7" l="1"/>
  <c r="I19" i="7"/>
  <c r="H19" i="7"/>
  <c r="E19" i="7"/>
  <c r="P9" i="7"/>
  <c r="O10" i="7"/>
  <c r="D19" i="7"/>
  <c r="E20" i="7"/>
  <c r="E21" i="7"/>
  <c r="E22" i="7"/>
  <c r="E23" i="7"/>
  <c r="E24" i="7"/>
  <c r="E25" i="7"/>
  <c r="D25" i="7"/>
  <c r="D24" i="7"/>
  <c r="D20" i="7"/>
  <c r="D21" i="7"/>
  <c r="D22" i="7"/>
  <c r="D23" i="7"/>
  <c r="P5" i="7"/>
  <c r="P4" i="7"/>
  <c r="F19" i="7"/>
  <c r="K19" i="7" l="1"/>
  <c r="G19" i="7"/>
  <c r="N4" i="7"/>
  <c r="O5" i="7" s="1"/>
  <c r="F24" i="7"/>
  <c r="F25" i="7"/>
  <c r="F23" i="7"/>
  <c r="I23" i="7" s="1"/>
  <c r="K23" i="7" s="1"/>
  <c r="F22" i="7"/>
  <c r="G22" i="7" s="1"/>
  <c r="F21" i="7"/>
  <c r="I21" i="7" s="1"/>
  <c r="K21" i="7" s="1"/>
  <c r="F20" i="7"/>
  <c r="I20" i="7" s="1"/>
  <c r="K20" i="7" s="1"/>
  <c r="E18" i="7"/>
  <c r="L19" i="7" l="1"/>
  <c r="G21" i="7"/>
  <c r="I25" i="7"/>
  <c r="K25" i="7" s="1"/>
  <c r="I24" i="7"/>
  <c r="K24" i="7" s="1"/>
  <c r="I22" i="7"/>
  <c r="K22" i="7" s="1"/>
  <c r="H22" i="7"/>
  <c r="J22" i="7" s="1"/>
  <c r="L22" i="7" s="1"/>
  <c r="G20" i="7"/>
  <c r="G25" i="7"/>
  <c r="G23" i="7"/>
  <c r="G24" i="7"/>
  <c r="N5" i="7"/>
  <c r="H20" i="7"/>
  <c r="J20" i="7" s="1"/>
  <c r="H21" i="7"/>
  <c r="J21" i="7" s="1"/>
  <c r="H23" i="7"/>
  <c r="J23" i="7" s="1"/>
  <c r="H24" i="7"/>
  <c r="J24" i="7" s="1"/>
  <c r="H25" i="7"/>
  <c r="J25" i="7" s="1"/>
  <c r="L26" i="7" l="1"/>
  <c r="L20" i="7"/>
  <c r="L21" i="7"/>
  <c r="L23" i="7"/>
  <c r="L24" i="7"/>
  <c r="L25" i="7"/>
  <c r="O6" i="7"/>
  <c r="N6" i="7"/>
  <c r="O7" i="7" l="1"/>
  <c r="P6" i="7" s="1"/>
  <c r="N7" i="7"/>
  <c r="O8" i="7" l="1"/>
  <c r="P7" i="7" s="1"/>
  <c r="N8" i="7"/>
  <c r="O9" i="7" l="1"/>
  <c r="P8" i="7" s="1"/>
  <c r="N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tc={24505B88-6CE1-446D-9F45-16376A4FE456}</author>
  </authors>
  <commentList>
    <comment ref="D24" authorId="0" shapeId="0" xr:uid="{24505B88-6CE1-446D-9F45-16376A4FE456}">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se terminan los números aleatorios proporcionados, se vuelve a tomar el primero reiniciando la secuencia dada.</t>
      </text>
    </comment>
  </commentList>
</comments>
</file>

<file path=xl/sharedStrings.xml><?xml version="1.0" encoding="utf-8"?>
<sst xmlns="http://schemas.openxmlformats.org/spreadsheetml/2006/main" count="42" uniqueCount="30">
  <si>
    <t>Demanda por día</t>
  </si>
  <si>
    <t>Probabilidad</t>
  </si>
  <si>
    <t>N° Aleatorios</t>
  </si>
  <si>
    <t xml:space="preserve">   Utilice los números aleatorios que se proporcionan a continuación:</t>
  </si>
  <si>
    <t xml:space="preserve">   Un voceador vende periódicos e intenta maximizar sus ganancias. El número de periódicos vendidos por día es variable. Sin embargo, el análisis de los datos del mes pasado muestra la distribución de demanda diaria en la tabla que se adjunta. </t>
  </si>
  <si>
    <t xml:space="preserve">   Si la política es pedir una cantidad igual a la demanda del día anterior, determine:</t>
  </si>
  <si>
    <r>
      <t xml:space="preserve">   Utilizando el método </t>
    </r>
    <r>
      <rPr>
        <b/>
        <sz val="10"/>
        <color theme="1"/>
        <rFont val="Arial"/>
        <family val="2"/>
      </rPr>
      <t>MonteCarlo</t>
    </r>
    <r>
      <rPr>
        <sz val="10"/>
        <color theme="1"/>
        <rFont val="Arial"/>
        <family val="2"/>
      </rPr>
      <t xml:space="preserve">, simule el sistema que se describe a continuación para </t>
    </r>
    <r>
      <rPr>
        <b/>
        <u/>
        <sz val="10"/>
        <color theme="1"/>
        <rFont val="Arial"/>
        <family val="2"/>
      </rPr>
      <t>7 días</t>
    </r>
    <r>
      <rPr>
        <sz val="10"/>
        <color theme="1"/>
        <rFont val="Arial"/>
        <family val="2"/>
      </rPr>
      <t xml:space="preserve">. </t>
    </r>
  </si>
  <si>
    <r>
      <t xml:space="preserve">   * La </t>
    </r>
    <r>
      <rPr>
        <b/>
        <sz val="10"/>
        <color theme="1"/>
        <rFont val="Arial"/>
        <family val="2"/>
      </rPr>
      <t>ganancia diaria</t>
    </r>
    <r>
      <rPr>
        <sz val="10"/>
        <color theme="1"/>
        <rFont val="Arial"/>
        <family val="2"/>
      </rPr>
      <t xml:space="preserve"> del vendedor de periódicos, y </t>
    </r>
  </si>
  <si>
    <r>
      <t xml:space="preserve">   * La </t>
    </r>
    <r>
      <rPr>
        <u/>
        <sz val="10"/>
        <color theme="1"/>
        <rFont val="Arial"/>
        <family val="2"/>
      </rPr>
      <t>ganancia diaria promedio</t>
    </r>
    <r>
      <rPr>
        <sz val="10"/>
        <color theme="1"/>
        <rFont val="Arial"/>
        <family val="2"/>
      </rPr>
      <t xml:space="preserve"> del vendedor de periódicos.</t>
    </r>
  </si>
  <si>
    <t xml:space="preserve">   Suponga que la demanda diaria para el día 0 es igual a 35.</t>
  </si>
  <si>
    <t>Demanda 0</t>
  </si>
  <si>
    <t>Día</t>
  </si>
  <si>
    <t>N° Aleatorio</t>
  </si>
  <si>
    <t>Demanda</t>
  </si>
  <si>
    <t>Comprados</t>
  </si>
  <si>
    <t>Vendidos</t>
  </si>
  <si>
    <t>Sobrantes</t>
  </si>
  <si>
    <t>Faltantes</t>
  </si>
  <si>
    <t>$ Venta</t>
  </si>
  <si>
    <t>$ Compra</t>
  </si>
  <si>
    <t>$ Crédito</t>
  </si>
  <si>
    <t>$ Pérdida</t>
  </si>
  <si>
    <t>Acumulada</t>
  </si>
  <si>
    <t>Intervalos</t>
  </si>
  <si>
    <t>$ Falta</t>
  </si>
  <si>
    <t>$ Sobra</t>
  </si>
  <si>
    <t>PROMEDIO:</t>
  </si>
  <si>
    <t>$ Ganancia</t>
  </si>
  <si>
    <t xml:space="preserve">   Al vendedor, un periódico le cuesta 55 UM (Unidades Monetarias). Él vende el periódico en 65 UM. Los periódicos no vendidos se devuelven al editor por un crédito de 14 UM. Cualquier demanda no satisfecha tiene un costo estimado de 15 UM por periódico en cuanto al buen nombre del negocio. </t>
  </si>
  <si>
    <r>
      <rPr>
        <b/>
        <u/>
        <sz val="11"/>
        <color theme="1"/>
        <rFont val="Calibri"/>
        <family val="2"/>
        <scheme val="minor"/>
      </rPr>
      <t>Conclusión:</t>
    </r>
    <r>
      <rPr>
        <sz val="11"/>
        <color theme="1"/>
        <rFont val="Calibri"/>
        <family val="2"/>
        <scheme val="minor"/>
      </rPr>
      <t xml:space="preserve"> La ganancia diaria promedio del vendedor de peiródicos al cabo de 7 días, para una sola corrida, es de $ 332,43.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</si>
</sst>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0.0000"/>
  </numFmts>
  <fonts count="12" x14ac:knownFonts="1">
    <font>
      <sz val="11"/>
      <color theme="1"/>
      <name val="Calibri"/>
      <family val="2"/>
      <scheme val="minor"/>
    </font>
    <font>
      <sz val="10"/>
      <color theme="1"/>
      <name val="Arial"/>
      <family val="2"/>
    </font>
    <font>
      <b/>
      <sz val="10"/>
      <color theme="1"/>
      <name val="Arial"/>
      <family val="2"/>
    </font>
    <font>
      <b/>
      <u/>
      <sz val="10"/>
      <color theme="1"/>
      <name val="Arial"/>
      <family val="2"/>
    </font>
    <font>
      <u/>
      <sz val="10"/>
      <color theme="1"/>
      <name val="Arial"/>
      <family val="2"/>
    </font>
    <font>
      <sz val="11"/>
      <color theme="0"/>
      <name val="Calibri"/>
      <family val="2"/>
      <scheme val="minor"/>
    </font>
    <font>
      <sz val="10"/>
      <name val="Arial"/>
      <family val="2"/>
    </font>
    <font>
      <b/>
      <sz val="10"/>
      <name val="Arial"/>
      <family val="2"/>
    </font>
    <font>
      <sz val="11"/>
      <name val="Calibri"/>
      <family val="2"/>
      <scheme val="minor"/>
    </font>
    <font>
      <sz val="11"/>
      <color theme="1"/>
      <name val="Calibri"/>
      <family val="2"/>
      <scheme val="minor"/>
    </font>
    <font>
      <b/>
      <u/>
      <sz val="11"/>
      <color theme="1"/>
      <name val="Calibri"/>
      <family val="2"/>
      <scheme val="minor"/>
    </font>
    <font>
      <sz val="9"/>
      <color indexed="81"/>
      <name val="Tahoma"/>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44" fontId="9" fillId="0" borderId="0" applyFont="0" applyFill="0" applyBorder="0" applyAlignment="0" applyProtection="0"/>
  </cellStyleXfs>
  <cellXfs count="33">
    <xf numFmtId="0" fontId="0" fillId="0" borderId="0" xfId="0"/>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xf>
    <xf numFmtId="164" fontId="1" fillId="0" borderId="1" xfId="0" applyNumberFormat="1" applyFont="1" applyBorder="1" applyAlignment="1">
      <alignment horizontal="center"/>
    </xf>
    <xf numFmtId="49" fontId="2" fillId="0" borderId="0" xfId="0" applyNumberFormat="1" applyFont="1" applyAlignment="1">
      <alignment horizontal="right" vertical="center" wrapText="1"/>
    </xf>
    <xf numFmtId="0" fontId="1" fillId="0" borderId="0" xfId="0" applyFont="1" applyAlignment="1">
      <alignment horizontal="center" vertical="center"/>
    </xf>
    <xf numFmtId="0" fontId="5" fillId="0" borderId="0" xfId="0" applyFont="1"/>
    <xf numFmtId="0" fontId="6" fillId="0" borderId="0" xfId="0" applyFont="1"/>
    <xf numFmtId="0" fontId="7" fillId="0" borderId="1" xfId="0" applyFont="1" applyBorder="1" applyAlignment="1">
      <alignment horizontal="center"/>
    </xf>
    <xf numFmtId="164" fontId="6" fillId="0" borderId="1" xfId="0" applyNumberFormat="1" applyFont="1" applyBorder="1" applyAlignment="1">
      <alignment horizontal="center" vertical="center"/>
    </xf>
    <xf numFmtId="164" fontId="1" fillId="0" borderId="0" xfId="0" applyNumberFormat="1" applyFont="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xf>
    <xf numFmtId="0" fontId="0" fillId="0" borderId="0" xfId="0" applyBorder="1"/>
    <xf numFmtId="0" fontId="8" fillId="0" borderId="1" xfId="0" applyFont="1" applyBorder="1" applyAlignment="1">
      <alignment horizontal="center" vertical="center"/>
    </xf>
    <xf numFmtId="2" fontId="8" fillId="0" borderId="1" xfId="0" applyNumberFormat="1" applyFont="1" applyBorder="1" applyAlignment="1">
      <alignment horizontal="center" vertical="center"/>
    </xf>
    <xf numFmtId="164" fontId="8"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0" fontId="7" fillId="0" borderId="1" xfId="0" applyFont="1" applyBorder="1" applyAlignment="1">
      <alignment horizontal="center" vertical="center"/>
    </xf>
    <xf numFmtId="0" fontId="0" fillId="0" borderId="0" xfId="0" applyAlignment="1">
      <alignment horizontal="center" vertical="center"/>
    </xf>
    <xf numFmtId="0" fontId="6" fillId="0" borderId="1" xfId="0" applyFont="1" applyBorder="1"/>
    <xf numFmtId="0" fontId="8" fillId="0" borderId="0" xfId="0" applyFont="1"/>
    <xf numFmtId="164" fontId="8" fillId="0" borderId="4" xfId="0" applyNumberFormat="1" applyFont="1" applyBorder="1" applyAlignment="1">
      <alignment horizontal="center" vertical="center"/>
    </xf>
    <xf numFmtId="164" fontId="8" fillId="0" borderId="5" xfId="0" applyNumberFormat="1"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center" wrapText="1"/>
    </xf>
    <xf numFmtId="0" fontId="1" fillId="0" borderId="0" xfId="0" applyFont="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44" fontId="6" fillId="0" borderId="1" xfId="1" applyFont="1" applyBorder="1"/>
    <xf numFmtId="44" fontId="7" fillId="0" borderId="1" xfId="1" applyFont="1" applyFill="1" applyBorder="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ominga Concepcion AQUINO" id="{41F7B21F-1DE4-49BE-B240-6F0C22C6E1A7}" userId="Dominga Concepcion AQUINO"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4" dT="2022-04-19T00:45:36.31" personId="{41F7B21F-1DE4-49BE-B240-6F0C22C6E1A7}" id="{24505B88-6CE1-446D-9F45-16376A4FE456}">
    <text>Cuando se terminan los números aleatorios proporcionados, se vuelve a tomar el primero reiniciando la secuencia dada.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E4AC-70DA-4F1F-AB0F-134347493DEC}">
  <dimension ref="A1:M22"/>
  <sheetViews>
    <sheetView tabSelected="1" workbookViewId="0">
      <selection activeCell="M10" sqref="M10"/>
    </sheetView>
  </sheetViews>
  <sheetFormatPr baseColWidth="10" defaultRowHeight="14.4" x14ac:dyDescent="0.3"/>
  <cols>
    <col min="1" max="1" width="12.44140625" bestFit="1" customWidth="1"/>
    <col min="11" max="11" width="7.21875" customWidth="1"/>
    <col min="12" max="12" width="15.88671875" bestFit="1" customWidth="1"/>
    <col min="13" max="13" width="11.88671875" bestFit="1" customWidth="1"/>
  </cols>
  <sheetData>
    <row r="1" spans="1:13" ht="14.4" customHeight="1" x14ac:dyDescent="0.3">
      <c r="A1" s="27" t="s">
        <v>6</v>
      </c>
      <c r="B1" s="27"/>
      <c r="C1" s="27"/>
      <c r="D1" s="27"/>
      <c r="E1" s="27"/>
      <c r="F1" s="27"/>
      <c r="G1" s="27"/>
      <c r="H1" s="27"/>
      <c r="I1" s="27"/>
      <c r="J1" s="27"/>
      <c r="K1" s="6"/>
      <c r="L1" s="1"/>
      <c r="M1" s="1"/>
    </row>
    <row r="2" spans="1:13" x14ac:dyDescent="0.3">
      <c r="A2" s="1"/>
      <c r="B2" s="1"/>
      <c r="C2" s="1"/>
      <c r="D2" s="1"/>
      <c r="E2" s="1"/>
      <c r="F2" s="1"/>
      <c r="G2" s="1"/>
      <c r="H2" s="1"/>
      <c r="I2" s="1"/>
      <c r="J2" s="1"/>
      <c r="K2" s="1"/>
      <c r="L2" s="1"/>
      <c r="M2" s="1"/>
    </row>
    <row r="3" spans="1:13" ht="14.4" customHeight="1" x14ac:dyDescent="0.3">
      <c r="A3" s="28" t="s">
        <v>4</v>
      </c>
      <c r="B3" s="28"/>
      <c r="C3" s="28"/>
      <c r="D3" s="28"/>
      <c r="E3" s="28"/>
      <c r="F3" s="28"/>
      <c r="G3" s="28"/>
      <c r="H3" s="28"/>
      <c r="I3" s="28"/>
      <c r="J3" s="28"/>
      <c r="K3" s="1"/>
      <c r="L3" s="2" t="s">
        <v>0</v>
      </c>
      <c r="M3" s="2" t="s">
        <v>1</v>
      </c>
    </row>
    <row r="4" spans="1:13" x14ac:dyDescent="0.3">
      <c r="A4" s="28"/>
      <c r="B4" s="28"/>
      <c r="C4" s="28"/>
      <c r="D4" s="28"/>
      <c r="E4" s="28"/>
      <c r="F4" s="28"/>
      <c r="G4" s="28"/>
      <c r="H4" s="28"/>
      <c r="I4" s="28"/>
      <c r="J4" s="28"/>
      <c r="K4" s="1"/>
      <c r="L4" s="3">
        <v>35</v>
      </c>
      <c r="M4" s="3">
        <v>0.06</v>
      </c>
    </row>
    <row r="5" spans="1:13" ht="14.4" customHeight="1" x14ac:dyDescent="0.3">
      <c r="A5" s="28" t="s">
        <v>28</v>
      </c>
      <c r="B5" s="28"/>
      <c r="C5" s="28"/>
      <c r="D5" s="28"/>
      <c r="E5" s="28"/>
      <c r="F5" s="28"/>
      <c r="G5" s="28"/>
      <c r="H5" s="28"/>
      <c r="I5" s="28"/>
      <c r="J5" s="28"/>
      <c r="K5" s="1"/>
      <c r="L5" s="3">
        <v>36</v>
      </c>
      <c r="M5" s="3">
        <v>0.14000000000000001</v>
      </c>
    </row>
    <row r="6" spans="1:13" x14ac:dyDescent="0.3">
      <c r="A6" s="28"/>
      <c r="B6" s="28"/>
      <c r="C6" s="28"/>
      <c r="D6" s="28"/>
      <c r="E6" s="28"/>
      <c r="F6" s="28"/>
      <c r="G6" s="28"/>
      <c r="H6" s="28"/>
      <c r="I6" s="28"/>
      <c r="J6" s="28"/>
      <c r="K6" s="1"/>
      <c r="L6" s="3">
        <v>37</v>
      </c>
      <c r="M6" s="3">
        <v>0.21</v>
      </c>
    </row>
    <row r="7" spans="1:13" x14ac:dyDescent="0.3">
      <c r="A7" s="28"/>
      <c r="B7" s="28"/>
      <c r="C7" s="28"/>
      <c r="D7" s="28"/>
      <c r="E7" s="28"/>
      <c r="F7" s="28"/>
      <c r="G7" s="28"/>
      <c r="H7" s="28"/>
      <c r="I7" s="28"/>
      <c r="J7" s="28"/>
      <c r="K7" s="1"/>
      <c r="L7" s="3">
        <v>38</v>
      </c>
      <c r="M7" s="3">
        <v>0.39</v>
      </c>
    </row>
    <row r="8" spans="1:13" ht="14.4" customHeight="1" x14ac:dyDescent="0.3">
      <c r="A8" s="28" t="s">
        <v>5</v>
      </c>
      <c r="B8" s="28"/>
      <c r="C8" s="28"/>
      <c r="D8" s="28"/>
      <c r="E8" s="28"/>
      <c r="F8" s="28"/>
      <c r="G8" s="28"/>
      <c r="H8" s="28"/>
      <c r="I8" s="28"/>
      <c r="J8" s="28"/>
      <c r="K8" s="1"/>
      <c r="L8" s="3">
        <v>39</v>
      </c>
      <c r="M8" s="3">
        <v>0.15</v>
      </c>
    </row>
    <row r="9" spans="1:13" x14ac:dyDescent="0.3">
      <c r="A9" s="26" t="s">
        <v>7</v>
      </c>
      <c r="B9" s="26"/>
      <c r="C9" s="26"/>
      <c r="D9" s="26"/>
      <c r="E9" s="26"/>
      <c r="F9" s="26"/>
      <c r="G9" s="26"/>
      <c r="H9" s="26"/>
      <c r="I9" s="26"/>
      <c r="J9" s="26"/>
      <c r="K9" s="1"/>
      <c r="L9" s="3">
        <v>40</v>
      </c>
      <c r="M9" s="3">
        <v>0.05</v>
      </c>
    </row>
    <row r="10" spans="1:13" x14ac:dyDescent="0.3">
      <c r="A10" s="26" t="s">
        <v>8</v>
      </c>
      <c r="B10" s="26"/>
      <c r="C10" s="26"/>
      <c r="D10" s="26"/>
      <c r="E10" s="26"/>
      <c r="F10" s="26"/>
      <c r="G10" s="26"/>
      <c r="H10" s="26"/>
      <c r="I10" s="26"/>
      <c r="J10" s="26"/>
      <c r="K10" s="1"/>
      <c r="L10" s="1"/>
      <c r="M10" s="7"/>
    </row>
    <row r="11" spans="1:13" x14ac:dyDescent="0.3">
      <c r="A11" s="26" t="s">
        <v>9</v>
      </c>
      <c r="B11" s="26"/>
      <c r="C11" s="26"/>
      <c r="D11" s="26"/>
      <c r="E11" s="26"/>
      <c r="F11" s="26"/>
      <c r="G11" s="26"/>
      <c r="H11" s="26"/>
      <c r="I11" s="26"/>
      <c r="J11" s="26"/>
      <c r="K11" s="1"/>
      <c r="L11" s="1"/>
      <c r="M11" s="1"/>
    </row>
    <row r="12" spans="1:13" x14ac:dyDescent="0.3">
      <c r="A12" s="1"/>
      <c r="B12" s="1"/>
      <c r="C12" s="1"/>
      <c r="D12" s="1"/>
      <c r="E12" s="1"/>
      <c r="F12" s="1"/>
      <c r="G12" s="1"/>
      <c r="H12" s="1"/>
      <c r="I12" s="1"/>
      <c r="J12" s="1"/>
      <c r="K12" s="1"/>
      <c r="L12" s="1"/>
      <c r="M12" s="1"/>
    </row>
    <row r="13" spans="1:13" x14ac:dyDescent="0.3">
      <c r="A13" s="26" t="s">
        <v>3</v>
      </c>
      <c r="B13" s="26"/>
      <c r="C13" s="26"/>
      <c r="D13" s="26"/>
      <c r="E13" s="26"/>
      <c r="F13" s="26"/>
      <c r="G13" s="26"/>
      <c r="H13" s="26"/>
      <c r="I13" s="26"/>
      <c r="J13" s="26"/>
      <c r="K13" s="1"/>
      <c r="L13" s="1"/>
      <c r="M13" s="1"/>
    </row>
    <row r="14" spans="1:13" x14ac:dyDescent="0.3">
      <c r="A14" s="4" t="s">
        <v>2</v>
      </c>
      <c r="B14" s="1"/>
      <c r="C14" s="1"/>
      <c r="D14" s="1"/>
      <c r="E14" s="1"/>
      <c r="F14" s="1"/>
      <c r="G14" s="1"/>
      <c r="H14" s="1"/>
      <c r="I14" s="1"/>
      <c r="J14" s="1"/>
      <c r="K14" s="1"/>
      <c r="L14" s="1"/>
      <c r="M14" s="1"/>
    </row>
    <row r="15" spans="1:13" x14ac:dyDescent="0.3">
      <c r="A15" s="5">
        <v>0.20676754666738539</v>
      </c>
      <c r="B15" s="1"/>
    </row>
    <row r="16" spans="1:13" x14ac:dyDescent="0.3">
      <c r="A16" s="5">
        <v>0.64390086310275685</v>
      </c>
      <c r="B16" s="1"/>
    </row>
    <row r="17" spans="1:2" x14ac:dyDescent="0.3">
      <c r="A17" s="5">
        <v>0.72388830803072424</v>
      </c>
      <c r="B17" s="1"/>
    </row>
    <row r="18" spans="1:2" x14ac:dyDescent="0.3">
      <c r="A18" s="5">
        <v>0.23043128634941867</v>
      </c>
      <c r="B18" s="1"/>
    </row>
    <row r="19" spans="1:2" x14ac:dyDescent="0.3">
      <c r="A19" s="5">
        <v>1.9508799757207762E-2</v>
      </c>
      <c r="B19" s="1"/>
    </row>
    <row r="20" spans="1:2" x14ac:dyDescent="0.3">
      <c r="A20" s="12"/>
      <c r="B20" s="1"/>
    </row>
    <row r="21" spans="1:2" x14ac:dyDescent="0.3">
      <c r="A21" s="12"/>
      <c r="B21" s="1"/>
    </row>
    <row r="22" spans="1:2" x14ac:dyDescent="0.3">
      <c r="A22" s="15"/>
    </row>
  </sheetData>
  <mergeCells count="8">
    <mergeCell ref="A10:J10"/>
    <mergeCell ref="A11:J11"/>
    <mergeCell ref="A13:J13"/>
    <mergeCell ref="A1:J1"/>
    <mergeCell ref="A3:J4"/>
    <mergeCell ref="A5:J7"/>
    <mergeCell ref="A8:J8"/>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1119-C858-4B49-A446-1DFC13361473}">
  <dimension ref="A1:Q28"/>
  <sheetViews>
    <sheetView zoomScaleNormal="100" workbookViewId="0">
      <selection activeCell="A22" sqref="A22"/>
    </sheetView>
  </sheetViews>
  <sheetFormatPr baseColWidth="10" defaultRowHeight="14.4" x14ac:dyDescent="0.3"/>
  <cols>
    <col min="1" max="1" width="12.44140625" bestFit="1" customWidth="1"/>
    <col min="11" max="11" width="7.21875" customWidth="1"/>
    <col min="12" max="12" width="15.88671875" bestFit="1" customWidth="1"/>
    <col min="13" max="13" width="11.88671875" bestFit="1" customWidth="1"/>
    <col min="17" max="17" width="15.88671875" bestFit="1" customWidth="1"/>
  </cols>
  <sheetData>
    <row r="1" spans="1:17" ht="14.4" customHeight="1" x14ac:dyDescent="0.3">
      <c r="A1" s="27" t="s">
        <v>6</v>
      </c>
      <c r="B1" s="27"/>
      <c r="C1" s="27"/>
      <c r="D1" s="27"/>
      <c r="E1" s="27"/>
      <c r="F1" s="27"/>
      <c r="G1" s="27"/>
      <c r="H1" s="27"/>
      <c r="I1" s="27"/>
      <c r="J1" s="27"/>
      <c r="K1" s="6"/>
      <c r="L1" s="1"/>
      <c r="M1" s="1"/>
    </row>
    <row r="2" spans="1:17" x14ac:dyDescent="0.3">
      <c r="A2" s="1"/>
      <c r="B2" s="1"/>
      <c r="C2" s="1"/>
      <c r="D2" s="1"/>
      <c r="E2" s="1"/>
      <c r="F2" s="1"/>
      <c r="G2" s="1"/>
      <c r="H2" s="1"/>
      <c r="I2" s="1"/>
      <c r="J2" s="1"/>
      <c r="K2" s="1"/>
      <c r="L2" s="1"/>
      <c r="M2" s="1"/>
      <c r="O2" s="21">
        <v>1</v>
      </c>
      <c r="P2" s="21">
        <v>2</v>
      </c>
      <c r="Q2" s="21">
        <v>3</v>
      </c>
    </row>
    <row r="3" spans="1:17" ht="14.4" customHeight="1" x14ac:dyDescent="0.3">
      <c r="A3" s="28" t="s">
        <v>4</v>
      </c>
      <c r="B3" s="28"/>
      <c r="C3" s="28"/>
      <c r="D3" s="28"/>
      <c r="E3" s="28"/>
      <c r="F3" s="28"/>
      <c r="G3" s="28"/>
      <c r="H3" s="28"/>
      <c r="I3" s="28"/>
      <c r="J3" s="28"/>
      <c r="K3" s="1"/>
      <c r="L3" s="2" t="s">
        <v>0</v>
      </c>
      <c r="M3" s="2" t="s">
        <v>1</v>
      </c>
      <c r="N3" s="16" t="s">
        <v>22</v>
      </c>
      <c r="O3" s="29" t="s">
        <v>23</v>
      </c>
      <c r="P3" s="30"/>
      <c r="Q3" s="20" t="s">
        <v>0</v>
      </c>
    </row>
    <row r="4" spans="1:17" x14ac:dyDescent="0.3">
      <c r="A4" s="28"/>
      <c r="B4" s="28"/>
      <c r="C4" s="28"/>
      <c r="D4" s="28"/>
      <c r="E4" s="28"/>
      <c r="F4" s="28"/>
      <c r="G4" s="28"/>
      <c r="H4" s="28"/>
      <c r="I4" s="28"/>
      <c r="J4" s="28"/>
      <c r="K4" s="1"/>
      <c r="L4" s="3">
        <v>35</v>
      </c>
      <c r="M4" s="3">
        <v>0.06</v>
      </c>
      <c r="N4" s="17">
        <f>M4</f>
        <v>0.06</v>
      </c>
      <c r="O4" s="18">
        <v>0</v>
      </c>
      <c r="P4" s="18">
        <f>O5-0.0001</f>
        <v>5.9899999999999995E-2</v>
      </c>
      <c r="Q4" s="13">
        <v>35</v>
      </c>
    </row>
    <row r="5" spans="1:17" ht="14.4" customHeight="1" x14ac:dyDescent="0.3">
      <c r="A5" s="28" t="s">
        <v>28</v>
      </c>
      <c r="B5" s="28"/>
      <c r="C5" s="28"/>
      <c r="D5" s="28"/>
      <c r="E5" s="28"/>
      <c r="F5" s="28"/>
      <c r="G5" s="28"/>
      <c r="H5" s="28"/>
      <c r="I5" s="28"/>
      <c r="J5" s="28"/>
      <c r="K5" s="1"/>
      <c r="L5" s="3">
        <v>36</v>
      </c>
      <c r="M5" s="3">
        <v>0.14000000000000001</v>
      </c>
      <c r="N5" s="17">
        <f>N4+M5</f>
        <v>0.2</v>
      </c>
      <c r="O5" s="18">
        <f>N4</f>
        <v>0.06</v>
      </c>
      <c r="P5" s="18">
        <f>O6-0.0001</f>
        <v>0.19990000000000002</v>
      </c>
      <c r="Q5" s="13">
        <v>36</v>
      </c>
    </row>
    <row r="6" spans="1:17" x14ac:dyDescent="0.3">
      <c r="A6" s="28"/>
      <c r="B6" s="28"/>
      <c r="C6" s="28"/>
      <c r="D6" s="28"/>
      <c r="E6" s="28"/>
      <c r="F6" s="28"/>
      <c r="G6" s="28"/>
      <c r="H6" s="28"/>
      <c r="I6" s="28"/>
      <c r="J6" s="28"/>
      <c r="K6" s="1"/>
      <c r="L6" s="3">
        <v>37</v>
      </c>
      <c r="M6" s="3">
        <v>0.21</v>
      </c>
      <c r="N6" s="17">
        <f t="shared" ref="N6:N9" si="0">N5+M6</f>
        <v>0.41000000000000003</v>
      </c>
      <c r="O6" s="18">
        <f t="shared" ref="O6:O10" si="1">N5</f>
        <v>0.2</v>
      </c>
      <c r="P6" s="18">
        <f t="shared" ref="P6:P9" si="2">O7-0.0001</f>
        <v>0.40990000000000004</v>
      </c>
      <c r="Q6" s="13">
        <v>37</v>
      </c>
    </row>
    <row r="7" spans="1:17" x14ac:dyDescent="0.3">
      <c r="A7" s="28"/>
      <c r="B7" s="28"/>
      <c r="C7" s="28"/>
      <c r="D7" s="28"/>
      <c r="E7" s="28"/>
      <c r="F7" s="28"/>
      <c r="G7" s="28"/>
      <c r="H7" s="28"/>
      <c r="I7" s="28"/>
      <c r="J7" s="28"/>
      <c r="K7" s="1"/>
      <c r="L7" s="3">
        <v>38</v>
      </c>
      <c r="M7" s="3">
        <v>0.39</v>
      </c>
      <c r="N7" s="17">
        <f t="shared" si="0"/>
        <v>0.8</v>
      </c>
      <c r="O7" s="18">
        <f t="shared" si="1"/>
        <v>0.41000000000000003</v>
      </c>
      <c r="P7" s="18">
        <f t="shared" si="2"/>
        <v>0.79990000000000006</v>
      </c>
      <c r="Q7" s="13">
        <v>38</v>
      </c>
    </row>
    <row r="8" spans="1:17" ht="14.4" customHeight="1" x14ac:dyDescent="0.3">
      <c r="A8" s="28" t="s">
        <v>5</v>
      </c>
      <c r="B8" s="28"/>
      <c r="C8" s="28"/>
      <c r="D8" s="28"/>
      <c r="E8" s="28"/>
      <c r="F8" s="28"/>
      <c r="G8" s="28"/>
      <c r="H8" s="28"/>
      <c r="I8" s="28"/>
      <c r="J8" s="28"/>
      <c r="K8" s="1"/>
      <c r="L8" s="3">
        <v>39</v>
      </c>
      <c r="M8" s="3">
        <v>0.15</v>
      </c>
      <c r="N8" s="17">
        <f t="shared" si="0"/>
        <v>0.95000000000000007</v>
      </c>
      <c r="O8" s="18">
        <f t="shared" si="1"/>
        <v>0.8</v>
      </c>
      <c r="P8" s="18">
        <f t="shared" si="2"/>
        <v>0.94990000000000008</v>
      </c>
      <c r="Q8" s="13">
        <v>39</v>
      </c>
    </row>
    <row r="9" spans="1:17" x14ac:dyDescent="0.3">
      <c r="A9" s="26" t="s">
        <v>7</v>
      </c>
      <c r="B9" s="26"/>
      <c r="C9" s="26"/>
      <c r="D9" s="26"/>
      <c r="E9" s="26"/>
      <c r="F9" s="26"/>
      <c r="G9" s="26"/>
      <c r="H9" s="26"/>
      <c r="I9" s="26"/>
      <c r="J9" s="26"/>
      <c r="K9" s="1"/>
      <c r="L9" s="3">
        <v>40</v>
      </c>
      <c r="M9" s="3">
        <v>0.05</v>
      </c>
      <c r="N9" s="16">
        <f t="shared" si="0"/>
        <v>1</v>
      </c>
      <c r="O9" s="24">
        <f t="shared" si="1"/>
        <v>0.95000000000000007</v>
      </c>
      <c r="P9" s="18">
        <f t="shared" si="2"/>
        <v>0.99990000000000001</v>
      </c>
      <c r="Q9" s="13">
        <v>40</v>
      </c>
    </row>
    <row r="10" spans="1:17" x14ac:dyDescent="0.3">
      <c r="A10" s="26" t="s">
        <v>8</v>
      </c>
      <c r="B10" s="26"/>
      <c r="C10" s="26"/>
      <c r="D10" s="26"/>
      <c r="E10" s="26"/>
      <c r="F10" s="26"/>
      <c r="G10" s="26"/>
      <c r="H10" s="26"/>
      <c r="I10" s="26"/>
      <c r="J10" s="26"/>
      <c r="K10" s="1"/>
      <c r="L10" s="1"/>
      <c r="M10" s="9"/>
      <c r="O10" s="25">
        <f t="shared" si="1"/>
        <v>1</v>
      </c>
    </row>
    <row r="11" spans="1:17" x14ac:dyDescent="0.3">
      <c r="A11" s="26" t="s">
        <v>9</v>
      </c>
      <c r="B11" s="26"/>
      <c r="C11" s="26"/>
      <c r="D11" s="26"/>
      <c r="E11" s="26"/>
      <c r="F11" s="26"/>
      <c r="G11" s="26"/>
      <c r="H11" s="26"/>
      <c r="I11" s="26"/>
      <c r="J11" s="26"/>
      <c r="K11" s="1"/>
      <c r="L11" s="1"/>
      <c r="M11" s="1"/>
    </row>
    <row r="12" spans="1:17" x14ac:dyDescent="0.3">
      <c r="A12" s="1"/>
      <c r="B12" s="1"/>
      <c r="C12" s="1"/>
      <c r="D12" s="1"/>
      <c r="E12" s="1"/>
      <c r="F12" s="1"/>
      <c r="G12" s="1"/>
      <c r="H12" s="1"/>
      <c r="I12" s="1"/>
      <c r="J12" s="1"/>
      <c r="K12" s="1"/>
      <c r="L12" s="1"/>
      <c r="M12" s="1"/>
    </row>
    <row r="13" spans="1:17" x14ac:dyDescent="0.3">
      <c r="A13" s="26" t="s">
        <v>3</v>
      </c>
      <c r="B13" s="26"/>
      <c r="C13" s="26"/>
      <c r="D13" s="26"/>
      <c r="E13" s="26"/>
      <c r="F13" s="26"/>
      <c r="G13" s="26"/>
      <c r="H13" s="26"/>
      <c r="I13" s="26"/>
      <c r="J13" s="26"/>
      <c r="K13" s="1"/>
      <c r="L13" s="1"/>
      <c r="M13" s="1"/>
    </row>
    <row r="14" spans="1:17" x14ac:dyDescent="0.3">
      <c r="A14" s="4" t="s">
        <v>2</v>
      </c>
      <c r="B14" s="1"/>
      <c r="C14" s="1"/>
      <c r="D14" s="1"/>
      <c r="E14" s="1"/>
      <c r="F14" s="1"/>
      <c r="G14" s="1"/>
      <c r="H14" s="1"/>
      <c r="I14" s="1"/>
      <c r="J14" s="1"/>
      <c r="K14" s="1"/>
      <c r="L14" s="1"/>
      <c r="M14" s="1"/>
    </row>
    <row r="15" spans="1:17" x14ac:dyDescent="0.3">
      <c r="A15" s="5">
        <v>0.20676754666738539</v>
      </c>
      <c r="B15" s="1"/>
      <c r="C15" s="1" t="s">
        <v>10</v>
      </c>
      <c r="D15" s="19">
        <v>35</v>
      </c>
      <c r="E15" s="7" t="s">
        <v>18</v>
      </c>
      <c r="F15" s="19">
        <v>65</v>
      </c>
      <c r="G15" s="7" t="s">
        <v>19</v>
      </c>
      <c r="H15" s="19">
        <v>55</v>
      </c>
      <c r="I15" s="7" t="s">
        <v>20</v>
      </c>
      <c r="J15" s="19">
        <v>14</v>
      </c>
      <c r="K15" s="1"/>
      <c r="L15" s="7" t="s">
        <v>21</v>
      </c>
      <c r="M15" s="19">
        <v>15</v>
      </c>
    </row>
    <row r="16" spans="1:17" x14ac:dyDescent="0.3">
      <c r="A16" s="5">
        <v>0.64390086310275685</v>
      </c>
      <c r="B16" s="1"/>
      <c r="C16" s="1"/>
      <c r="D16" s="1"/>
      <c r="E16" s="1"/>
      <c r="F16" s="1"/>
      <c r="G16" s="1"/>
      <c r="H16" s="1"/>
      <c r="I16" s="1"/>
      <c r="J16" s="1"/>
      <c r="K16" s="1"/>
      <c r="L16" s="1"/>
      <c r="M16" s="1"/>
    </row>
    <row r="17" spans="1:13" x14ac:dyDescent="0.3">
      <c r="A17" s="5">
        <v>0.72388830803072424</v>
      </c>
      <c r="B17" s="1"/>
      <c r="C17" s="20" t="s">
        <v>11</v>
      </c>
      <c r="D17" s="10" t="s">
        <v>12</v>
      </c>
      <c r="E17" s="20" t="s">
        <v>13</v>
      </c>
      <c r="F17" s="20" t="s">
        <v>14</v>
      </c>
      <c r="G17" s="20" t="s">
        <v>15</v>
      </c>
      <c r="H17" s="20" t="s">
        <v>16</v>
      </c>
      <c r="I17" s="20" t="s">
        <v>17</v>
      </c>
      <c r="J17" s="20" t="s">
        <v>25</v>
      </c>
      <c r="K17" s="20" t="s">
        <v>24</v>
      </c>
      <c r="L17" s="20" t="s">
        <v>27</v>
      </c>
      <c r="M17" s="1"/>
    </row>
    <row r="18" spans="1:13" x14ac:dyDescent="0.3">
      <c r="A18" s="5">
        <v>0.23043128634941867</v>
      </c>
      <c r="B18" s="1"/>
      <c r="C18" s="14">
        <v>0</v>
      </c>
      <c r="D18" s="11"/>
      <c r="E18" s="13">
        <f>D15</f>
        <v>35</v>
      </c>
      <c r="F18" s="13"/>
      <c r="G18" s="13"/>
      <c r="H18" s="13"/>
      <c r="I18" s="13"/>
      <c r="J18" s="22"/>
      <c r="K18" s="22"/>
      <c r="L18" s="22"/>
      <c r="M18" s="1"/>
    </row>
    <row r="19" spans="1:13" x14ac:dyDescent="0.3">
      <c r="A19" s="5">
        <v>1.9508799757207762E-2</v>
      </c>
      <c r="B19" s="1"/>
      <c r="C19" s="14">
        <v>1</v>
      </c>
      <c r="D19" s="11">
        <f>A15</f>
        <v>0.20676754666738539</v>
      </c>
      <c r="E19" s="13">
        <f>VLOOKUP(D19,$O$4:$Q$9,3)</f>
        <v>37</v>
      </c>
      <c r="F19" s="13">
        <f>E18</f>
        <v>35</v>
      </c>
      <c r="G19" s="13">
        <f>MIN(E19,F19)</f>
        <v>35</v>
      </c>
      <c r="H19" s="13">
        <f>IF(F19&gt;E19,F19-E19,0)</f>
        <v>0</v>
      </c>
      <c r="I19" s="13">
        <f>IF(E19&gt;F19,E19-F19,0)</f>
        <v>2</v>
      </c>
      <c r="J19" s="13">
        <f>H19*$J$15</f>
        <v>0</v>
      </c>
      <c r="K19" s="13">
        <f>I19*$M$15</f>
        <v>30</v>
      </c>
      <c r="L19" s="31">
        <f>G19*$F$15-F19*$H$15+J19-K19</f>
        <v>320</v>
      </c>
      <c r="M19" s="1"/>
    </row>
    <row r="20" spans="1:13" x14ac:dyDescent="0.3">
      <c r="A20" s="12"/>
      <c r="B20" s="1"/>
      <c r="C20" s="14">
        <v>2</v>
      </c>
      <c r="D20" s="11">
        <f t="shared" ref="D20:D23" si="3">A16</f>
        <v>0.64390086310275685</v>
      </c>
      <c r="E20" s="13">
        <f t="shared" ref="E20:E25" si="4">VLOOKUP(D20,$O$4:$Q$9,3)</f>
        <v>38</v>
      </c>
      <c r="F20" s="13">
        <f t="shared" ref="F20:F25" si="5">E19</f>
        <v>37</v>
      </c>
      <c r="G20" s="13">
        <f t="shared" ref="G20:G25" si="6">MIN(E20,F20)</f>
        <v>37</v>
      </c>
      <c r="H20" s="13">
        <f t="shared" ref="H20:H25" si="7">IF(F20&gt;E20,F20-E20,0)</f>
        <v>0</v>
      </c>
      <c r="I20" s="13">
        <f t="shared" ref="I20:I25" si="8">IF(E20&gt;F20,E20-F20,0)</f>
        <v>1</v>
      </c>
      <c r="J20" s="13">
        <f t="shared" ref="J20:J25" si="9">H20*$J$15</f>
        <v>0</v>
      </c>
      <c r="K20" s="13">
        <f t="shared" ref="K20:K25" si="10">I20*$M$15</f>
        <v>15</v>
      </c>
      <c r="L20" s="31">
        <f t="shared" ref="L20:L25" si="11">G20*$F$15-F20*$H$15+J20-K20</f>
        <v>355</v>
      </c>
      <c r="M20" s="1"/>
    </row>
    <row r="21" spans="1:13" x14ac:dyDescent="0.3">
      <c r="A21" s="12"/>
      <c r="B21" s="1"/>
      <c r="C21" s="14">
        <v>3</v>
      </c>
      <c r="D21" s="11">
        <f t="shared" si="3"/>
        <v>0.72388830803072424</v>
      </c>
      <c r="E21" s="13">
        <f t="shared" si="4"/>
        <v>38</v>
      </c>
      <c r="F21" s="13">
        <f t="shared" si="5"/>
        <v>38</v>
      </c>
      <c r="G21" s="13">
        <f t="shared" si="6"/>
        <v>38</v>
      </c>
      <c r="H21" s="13">
        <f t="shared" si="7"/>
        <v>0</v>
      </c>
      <c r="I21" s="13">
        <f t="shared" si="8"/>
        <v>0</v>
      </c>
      <c r="J21" s="13">
        <f t="shared" si="9"/>
        <v>0</v>
      </c>
      <c r="K21" s="13">
        <f t="shared" si="10"/>
        <v>0</v>
      </c>
      <c r="L21" s="31">
        <f t="shared" si="11"/>
        <v>380</v>
      </c>
      <c r="M21" s="1"/>
    </row>
    <row r="22" spans="1:13" x14ac:dyDescent="0.3">
      <c r="C22" s="14">
        <v>4</v>
      </c>
      <c r="D22" s="11">
        <f t="shared" si="3"/>
        <v>0.23043128634941867</v>
      </c>
      <c r="E22" s="13">
        <f t="shared" si="4"/>
        <v>37</v>
      </c>
      <c r="F22" s="13">
        <f t="shared" si="5"/>
        <v>38</v>
      </c>
      <c r="G22" s="13">
        <f t="shared" si="6"/>
        <v>37</v>
      </c>
      <c r="H22" s="13">
        <f>IF(F22&gt;E22,F22-E22,0)</f>
        <v>1</v>
      </c>
      <c r="I22" s="13">
        <f t="shared" si="8"/>
        <v>0</v>
      </c>
      <c r="J22" s="13">
        <f t="shared" si="9"/>
        <v>14</v>
      </c>
      <c r="K22" s="13">
        <f t="shared" si="10"/>
        <v>0</v>
      </c>
      <c r="L22" s="31">
        <f t="shared" si="11"/>
        <v>329</v>
      </c>
    </row>
    <row r="23" spans="1:13" x14ac:dyDescent="0.3">
      <c r="C23" s="14">
        <v>5</v>
      </c>
      <c r="D23" s="11">
        <f t="shared" si="3"/>
        <v>1.9508799757207762E-2</v>
      </c>
      <c r="E23" s="13">
        <f t="shared" si="4"/>
        <v>35</v>
      </c>
      <c r="F23" s="13">
        <f t="shared" si="5"/>
        <v>37</v>
      </c>
      <c r="G23" s="13">
        <f t="shared" si="6"/>
        <v>35</v>
      </c>
      <c r="H23" s="13">
        <f t="shared" si="7"/>
        <v>2</v>
      </c>
      <c r="I23" s="13">
        <f t="shared" si="8"/>
        <v>0</v>
      </c>
      <c r="J23" s="13">
        <f t="shared" si="9"/>
        <v>28</v>
      </c>
      <c r="K23" s="13">
        <f t="shared" si="10"/>
        <v>0</v>
      </c>
      <c r="L23" s="31">
        <f t="shared" si="11"/>
        <v>268</v>
      </c>
    </row>
    <row r="24" spans="1:13" x14ac:dyDescent="0.3">
      <c r="C24" s="14">
        <v>6</v>
      </c>
      <c r="D24" s="11">
        <f>A15</f>
        <v>0.20676754666738539</v>
      </c>
      <c r="E24" s="13">
        <f t="shared" si="4"/>
        <v>37</v>
      </c>
      <c r="F24" s="13">
        <f t="shared" si="5"/>
        <v>35</v>
      </c>
      <c r="G24" s="13">
        <f t="shared" si="6"/>
        <v>35</v>
      </c>
      <c r="H24" s="13">
        <f t="shared" si="7"/>
        <v>0</v>
      </c>
      <c r="I24" s="13">
        <f t="shared" si="8"/>
        <v>2</v>
      </c>
      <c r="J24" s="13">
        <f t="shared" si="9"/>
        <v>0</v>
      </c>
      <c r="K24" s="13">
        <f t="shared" si="10"/>
        <v>30</v>
      </c>
      <c r="L24" s="31">
        <f t="shared" si="11"/>
        <v>320</v>
      </c>
    </row>
    <row r="25" spans="1:13" x14ac:dyDescent="0.3">
      <c r="C25" s="14">
        <v>7</v>
      </c>
      <c r="D25" s="11">
        <f>A16</f>
        <v>0.64390086310275685</v>
      </c>
      <c r="E25" s="13">
        <f t="shared" si="4"/>
        <v>38</v>
      </c>
      <c r="F25" s="13">
        <f t="shared" si="5"/>
        <v>37</v>
      </c>
      <c r="G25" s="13">
        <f t="shared" si="6"/>
        <v>37</v>
      </c>
      <c r="H25" s="13">
        <f t="shared" si="7"/>
        <v>0</v>
      </c>
      <c r="I25" s="13">
        <f t="shared" si="8"/>
        <v>1</v>
      </c>
      <c r="J25" s="13">
        <f t="shared" si="9"/>
        <v>0</v>
      </c>
      <c r="K25" s="13">
        <f t="shared" si="10"/>
        <v>15</v>
      </c>
      <c r="L25" s="31">
        <f t="shared" si="11"/>
        <v>355</v>
      </c>
    </row>
    <row r="26" spans="1:13" x14ac:dyDescent="0.3">
      <c r="D26" s="8"/>
      <c r="E26" s="8"/>
      <c r="F26" s="8"/>
      <c r="G26" s="8"/>
      <c r="H26" s="8"/>
      <c r="I26" s="8"/>
      <c r="J26" s="23" t="s">
        <v>26</v>
      </c>
      <c r="K26" s="23"/>
      <c r="L26" s="32">
        <f>AVERAGE(L19:L25)</f>
        <v>332.42857142857144</v>
      </c>
    </row>
    <row r="28" spans="1:13" x14ac:dyDescent="0.3">
      <c r="C28" t="s">
        <v>29</v>
      </c>
    </row>
  </sheetData>
  <mergeCells count="9">
    <mergeCell ref="O3:P3"/>
    <mergeCell ref="A11:J11"/>
    <mergeCell ref="A13:J13"/>
    <mergeCell ref="A1:J1"/>
    <mergeCell ref="A3:J4"/>
    <mergeCell ref="A5:J7"/>
    <mergeCell ref="A8:J8"/>
    <mergeCell ref="A9:J9"/>
    <mergeCell ref="A10:J10"/>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Enunciado</vt:lpstr>
      <vt:lpstr>Resolución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Domy</dc:creator>
  <cp:lastModifiedBy>Domy</cp:lastModifiedBy>
  <dcterms:created xsi:type="dcterms:W3CDTF">2020-05-18T18:32:21Z</dcterms:created>
  <dcterms:modified xsi:type="dcterms:W3CDTF">2022-04-19T00:46:24Z</dcterms:modified>
</cp:coreProperties>
</file>