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jercicio 1" sheetId="1" r:id="rId4"/>
    <sheet state="visible" name="Ejercicio 2" sheetId="2" r:id="rId5"/>
    <sheet state="visible" name="Hoja1" sheetId="3" r:id="rId6"/>
  </sheets>
  <definedNames/>
  <calcPr/>
  <extLst>
    <ext uri="GoogleSheetsCustomDataVersion1">
      <go:sheetsCustomData xmlns:go="http://customooxmlschemas.google.com/" r:id="rId7" roundtripDataSignature="AMtx7miANs5miHGynZklMzPPJLhvIkYYpg=="/>
    </ext>
  </extLst>
</workbook>
</file>

<file path=xl/sharedStrings.xml><?xml version="1.0" encoding="utf-8"?>
<sst xmlns="http://schemas.openxmlformats.org/spreadsheetml/2006/main" count="100" uniqueCount="73">
  <si>
    <r>
      <rPr>
        <rFont val="Arial"/>
        <color theme="1"/>
        <sz val="10.0"/>
      </rPr>
      <t xml:space="preserve">   Dado los siguientes 10 números del conjunto r</t>
    </r>
    <r>
      <rPr>
        <rFont val="Arial"/>
        <color theme="1"/>
        <sz val="10.0"/>
        <vertAlign val="subscript"/>
      </rPr>
      <t>i</t>
    </r>
    <r>
      <rPr>
        <rFont val="Arial"/>
        <color theme="1"/>
        <sz val="10.0"/>
      </rPr>
      <t xml:space="preserve"> determine si cumplen con la </t>
    </r>
    <r>
      <rPr>
        <rFont val="Arial"/>
        <b/>
        <color theme="1"/>
        <sz val="10.0"/>
      </rPr>
      <t>Prueba de Independencia</t>
    </r>
    <r>
      <rPr>
        <rFont val="Arial"/>
        <color theme="1"/>
        <sz val="10.0"/>
      </rPr>
      <t xml:space="preserve"> utilizando la </t>
    </r>
    <r>
      <rPr>
        <rFont val="Arial"/>
        <b/>
        <color theme="1"/>
        <sz val="10.0"/>
        <u/>
      </rPr>
      <t>Prueba de Corridas arriba y abajo de la media</t>
    </r>
    <r>
      <rPr>
        <rFont val="Arial"/>
        <color theme="1"/>
        <sz val="10.0"/>
      </rPr>
      <t xml:space="preserve">, con un nivel de aceptación de </t>
    </r>
    <r>
      <rPr>
        <rFont val="Arial"/>
        <b/>
        <color theme="1"/>
        <sz val="10.0"/>
      </rPr>
      <t>95%</t>
    </r>
    <r>
      <rPr>
        <rFont val="Arial"/>
        <color theme="1"/>
        <sz val="10.0"/>
      </rPr>
      <t xml:space="preserve">: </t>
    </r>
  </si>
  <si>
    <t xml:space="preserve">   Interpretar los resultados (Conclusión). </t>
  </si>
  <si>
    <t>(15%)</t>
  </si>
  <si>
    <r>
      <rPr>
        <rFont val="Arial"/>
        <b/>
        <i/>
        <color theme="1"/>
        <sz val="10.0"/>
        <u/>
      </rPr>
      <t>Aclaración:</t>
    </r>
    <r>
      <rPr>
        <rFont val="Arial"/>
        <b val="0"/>
        <i/>
        <color theme="1"/>
        <sz val="10.0"/>
        <u/>
      </rPr>
      <t xml:space="preserve"> los 10 números del conjunto r</t>
    </r>
    <r>
      <rPr>
        <rFont val="Arial"/>
        <b val="0"/>
        <i/>
        <color theme="1"/>
        <sz val="10.0"/>
        <u/>
        <vertAlign val="subscript"/>
      </rPr>
      <t>i</t>
    </r>
    <r>
      <rPr>
        <rFont val="Arial"/>
        <b val="0"/>
        <i/>
        <color theme="1"/>
        <sz val="10.0"/>
        <u/>
      </rPr>
      <t xml:space="preserve"> ya cumplen con las pruebas de medias, de varianzas y de independencia.</t>
    </r>
  </si>
  <si>
    <t>Utilizar cuatro dígitos después de la coma, y redondear hacia arriba el cuarto dígito a partir del valor 5.</t>
  </si>
  <si>
    <r>
      <rPr>
        <rFont val="Arial"/>
        <b/>
        <color theme="1"/>
        <sz val="9.0"/>
        <u/>
      </rPr>
      <t>Fórmulas de Referencia:</t>
    </r>
    <r>
      <rPr>
        <rFont val="Arial"/>
        <b/>
        <color theme="1"/>
        <sz val="9.0"/>
      </rPr>
      <t xml:space="preserve"> Prueba de Corridas arriba y debajo de la media</t>
    </r>
  </si>
  <si>
    <t>n=</t>
  </si>
  <si>
    <t>Ri</t>
  </si>
  <si>
    <t>Si</t>
  </si>
  <si>
    <t>C0</t>
  </si>
  <si>
    <t>C0=</t>
  </si>
  <si>
    <t>n0=</t>
  </si>
  <si>
    <t>n1=</t>
  </si>
  <si>
    <t>μ(co)=</t>
  </si>
  <si>
    <t>σ(co)^2=</t>
  </si>
  <si>
    <t>Z0=</t>
  </si>
  <si>
    <r>
      <rPr>
        <rFont val="Times New Roman"/>
        <color theme="1"/>
        <sz val="11.0"/>
      </rPr>
      <t>α</t>
    </r>
    <r>
      <rPr>
        <rFont val="Calibri"/>
        <color theme="1"/>
        <sz val="11.0"/>
      </rPr>
      <t>=</t>
    </r>
  </si>
  <si>
    <r>
      <rPr>
        <rFont val="Times New Roman"/>
        <color theme="1"/>
        <sz val="11.0"/>
      </rPr>
      <t>1 - α/2</t>
    </r>
    <r>
      <rPr>
        <rFont val="Calibri"/>
        <color theme="1"/>
        <sz val="11.0"/>
      </rPr>
      <t>=</t>
    </r>
  </si>
  <si>
    <t>-Zα/2=</t>
  </si>
  <si>
    <t>Zα/2=</t>
  </si>
  <si>
    <t>c</t>
  </si>
  <si>
    <t>(40%)</t>
  </si>
  <si>
    <t xml:space="preserve">   Un voceador vende periódicos e intenta maximizar sus ganancias. El número de periódicos vendidos por día es variable. Sin embargo, el análisis de los datos del mes pasado muestra la distribución de demanda diaria en la tabla que se adjunta. </t>
  </si>
  <si>
    <t>Demanda por día</t>
  </si>
  <si>
    <t>Probabilidad</t>
  </si>
  <si>
    <t>acum</t>
  </si>
  <si>
    <t>li</t>
  </si>
  <si>
    <t>ls</t>
  </si>
  <si>
    <t xml:space="preserve">   Al vendedor, un periódico le cuesta 50 UM (Unidades Monetarias). Él vende el periódico en 60 UM. Los periódicos no vendidos se devuelven al editor por un crédito de 10 UM. Cualquier demanda no satisfecha tiene un costo estimado de 10 UM por periódico en cuanto al buen nombre del negocio. </t>
  </si>
  <si>
    <t xml:space="preserve">   Si la política es pedir una cantidad igual a la demanda del día anterior, determine:</t>
  </si>
  <si>
    <r>
      <rPr>
        <rFont val="Arial"/>
        <color theme="1"/>
        <sz val="10.0"/>
      </rPr>
      <t xml:space="preserve">   * La </t>
    </r>
    <r>
      <rPr>
        <rFont val="Arial"/>
        <b/>
        <color theme="1"/>
        <sz val="10.0"/>
      </rPr>
      <t>ganancia diaria</t>
    </r>
    <r>
      <rPr>
        <rFont val="Arial"/>
        <color theme="1"/>
        <sz val="10.0"/>
      </rPr>
      <t xml:space="preserve"> del vendedor de periódicos, y </t>
    </r>
  </si>
  <si>
    <r>
      <rPr>
        <rFont val="Arial"/>
        <color theme="1"/>
        <sz val="10.0"/>
      </rPr>
      <t xml:space="preserve">   * La </t>
    </r>
    <r>
      <rPr>
        <rFont val="Arial"/>
        <color theme="1"/>
        <sz val="10.0"/>
        <u/>
      </rPr>
      <t>ganancia diaria promedio</t>
    </r>
    <r>
      <rPr>
        <rFont val="Arial"/>
        <color theme="1"/>
        <sz val="10.0"/>
      </rPr>
      <t xml:space="preserve"> del vendedor de periódicos.</t>
    </r>
  </si>
  <si>
    <t xml:space="preserve">   Suponga que la demanda diaria para el día 0 es igual a 30.</t>
  </si>
  <si>
    <t xml:space="preserve">   Utilice los números aleatorios que se proporcionan a continuación:</t>
  </si>
  <si>
    <t>N° Aleatorios</t>
  </si>
  <si>
    <t>Probabilididad Acumulada</t>
  </si>
  <si>
    <t>Límite Inf</t>
  </si>
  <si>
    <t>Límite Sup</t>
  </si>
  <si>
    <t>Día</t>
  </si>
  <si>
    <t>Demanda diaria</t>
  </si>
  <si>
    <t>Precio Compra (UM)</t>
  </si>
  <si>
    <t>Precio Venta (UM)</t>
  </si>
  <si>
    <t>Num. Aleatorio</t>
  </si>
  <si>
    <t>Periodicos vendidos</t>
  </si>
  <si>
    <t>Credito (UM)</t>
  </si>
  <si>
    <t>Pérdidas</t>
  </si>
  <si>
    <t>Ganancia Diaria</t>
  </si>
  <si>
    <t>TOTAL</t>
  </si>
  <si>
    <t>Cantidad de diarios</t>
  </si>
  <si>
    <t>Satisface demanda</t>
  </si>
  <si>
    <t>Periodicos NO vendidos</t>
  </si>
  <si>
    <t>Demanda Insatisfecha (DI)</t>
  </si>
  <si>
    <t>Costo DI (UM)</t>
  </si>
  <si>
    <t>NO</t>
  </si>
  <si>
    <t>SI</t>
  </si>
  <si>
    <t>Ganancia Promedio =</t>
  </si>
  <si>
    <r>
      <rPr>
        <rFont val="Arial"/>
        <color theme="1"/>
        <sz val="10.0"/>
      </rPr>
      <t xml:space="preserve">   Utilizando el método </t>
    </r>
    <r>
      <rPr>
        <rFont val="Arial"/>
        <b/>
        <color theme="1"/>
        <sz val="10.0"/>
      </rPr>
      <t>MonteCarlo</t>
    </r>
    <r>
      <rPr>
        <rFont val="Arial"/>
        <color theme="1"/>
        <sz val="10.0"/>
      </rPr>
      <t xml:space="preserve">, simule el sistema que se describe a continuación para </t>
    </r>
    <r>
      <rPr>
        <rFont val="Arial"/>
        <b/>
        <color theme="1"/>
        <sz val="10.0"/>
        <u/>
      </rPr>
      <t>7 días</t>
    </r>
    <r>
      <rPr>
        <rFont val="Arial"/>
        <color theme="1"/>
        <sz val="10.0"/>
      </rPr>
      <t xml:space="preserve">. </t>
    </r>
  </si>
  <si>
    <t xml:space="preserve">   Al vendedor, un periódico le cuesta 55 UM (Unidades Monetarias). Él vende el periódico en 65 UM. Los periódicos no vendidos se devuelven al editor por un crédito de 15 UM. Cualquier demanda no satisfecha tiene un costo estimado de 15 UM por periódico en cuanto al buen nombre del negocio. </t>
  </si>
  <si>
    <r>
      <rPr>
        <rFont val="Arial"/>
        <color theme="1"/>
        <sz val="10.0"/>
      </rPr>
      <t xml:space="preserve">   * La </t>
    </r>
    <r>
      <rPr>
        <rFont val="Arial"/>
        <b/>
        <color theme="1"/>
        <sz val="10.0"/>
      </rPr>
      <t>ganancia diaria</t>
    </r>
    <r>
      <rPr>
        <rFont val="Arial"/>
        <color theme="1"/>
        <sz val="10.0"/>
      </rPr>
      <t xml:space="preserve"> del vendedor de periódicos, y </t>
    </r>
  </si>
  <si>
    <r>
      <rPr>
        <rFont val="Arial"/>
        <color theme="1"/>
        <sz val="10.0"/>
      </rPr>
      <t xml:space="preserve">   * La </t>
    </r>
    <r>
      <rPr>
        <rFont val="Arial"/>
        <color theme="1"/>
        <sz val="10.0"/>
        <u/>
      </rPr>
      <t>ganancia diaria promedio</t>
    </r>
    <r>
      <rPr>
        <rFont val="Arial"/>
        <color theme="1"/>
        <sz val="10.0"/>
      </rPr>
      <t xml:space="preserve"> del vendedor de periódicos.</t>
    </r>
  </si>
  <si>
    <t xml:space="preserve">   Suponga que la demanda diaria para el día 0 es igual a 35.</t>
  </si>
  <si>
    <t>Prob. Acum</t>
  </si>
  <si>
    <t>Rango</t>
  </si>
  <si>
    <t>Dia</t>
  </si>
  <si>
    <t>Cantidad Peródicos</t>
  </si>
  <si>
    <t>Costo Periódico</t>
  </si>
  <si>
    <t>Periódicos Vendidos</t>
  </si>
  <si>
    <t>Ganancia Venta</t>
  </si>
  <si>
    <t>Periódicos no vendidos</t>
  </si>
  <si>
    <t>Credito</t>
  </si>
  <si>
    <t>Demanda no satisfecha</t>
  </si>
  <si>
    <t>Costo Demanda NO satisfecha</t>
  </si>
  <si>
    <t>Ganancia Diaria Promedio</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</si>
</sst>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0"/>
    <numFmt numFmtId="165" formatCode="0.000"/>
    <numFmt numFmtId="166" formatCode="_-&quot;$&quot;\ * #,##0.00_-;\-&quot;$&quot;\ * #,##0.00_-;_-&quot;$&quot;\ * &quot;-&quot;??_-;_-@"/>
  </numFmts>
  <fonts count="13">
    <font>
      <sz val="11.0"/>
      <color theme="1"/>
      <name val="Calibri"/>
      <scheme val="minor"/>
    </font>
    <font>
      <sz val="10.0"/>
      <color theme="1"/>
      <name val="Arial"/>
    </font>
    <font>
      <b/>
      <sz val="10.0"/>
      <color theme="1"/>
      <name val="Arial"/>
    </font>
    <font>
      <sz val="10.0"/>
      <color theme="1"/>
      <name val="Noto Sans Symbols"/>
    </font>
    <font>
      <sz val="10.0"/>
      <color rgb="FF000000"/>
      <name val="Arial"/>
    </font>
    <font>
      <b/>
      <i/>
      <u/>
      <sz val="10.0"/>
      <color theme="1"/>
      <name val="Arial"/>
    </font>
    <font>
      <b/>
      <i/>
      <sz val="10.0"/>
      <color theme="1"/>
      <name val="Arial"/>
    </font>
    <font>
      <b/>
      <sz val="9.0"/>
      <color theme="1"/>
      <name val="Arial"/>
    </font>
    <font>
      <b/>
      <sz val="11.0"/>
      <color theme="1"/>
      <name val="Calibri"/>
      <scheme val="minor"/>
    </font>
    <font/>
    <font>
      <b/>
      <sz val="11.0"/>
      <color theme="1"/>
      <name val="Calibri"/>
    </font>
    <font>
      <sz val="11.0"/>
      <color theme="1"/>
      <name val="Calibri"/>
    </font>
    <font>
      <color theme="1"/>
      <name val="Calibri"/>
      <scheme val="minor"/>
    </font>
  </fonts>
  <fills count="7">
    <fill>
      <patternFill patternType="none"/>
    </fill>
    <fill>
      <patternFill patternType="lightGray"/>
    </fill>
    <fill>
      <patternFill patternType="solid">
        <fgColor rgb="FFA8D08D"/>
        <bgColor rgb="FFA8D08D"/>
      </patternFill>
    </fill>
    <fill>
      <patternFill patternType="solid">
        <fgColor rgb="FFDEEAF6"/>
        <bgColor rgb="FFDEEAF6"/>
      </patternFill>
    </fill>
    <fill>
      <patternFill patternType="solid">
        <fgColor rgb="FFF7CAAC"/>
        <bgColor rgb="FFF7CAAC"/>
      </patternFill>
    </fill>
    <fill>
      <patternFill patternType="solid">
        <fgColor rgb="FFFFD965"/>
        <bgColor rgb="FFFFD965"/>
      </patternFill>
    </fill>
    <fill>
      <patternFill patternType="solid">
        <fgColor rgb="FFD0CECE"/>
        <bgColor rgb="FFD0CECE"/>
      </patternFill>
    </fill>
  </fills>
  <borders count="10">
    <border/>
    <border>
      <bottom style="medium">
        <color rgb="FF000000"/>
      </bottom>
    </border>
    <border>
      <left style="medium">
        <color rgb="FF000000"/>
      </left>
      <right style="medium">
        <color rgb="FF000000"/>
      </right>
      <top style="medium">
        <color rgb="FF000000"/>
      </top>
      <bottom style="medium">
        <color rgb="FF000000"/>
      </bottom>
    </border>
    <border>
      <right style="medium">
        <color rgb="FF000000"/>
      </right>
      <top style="medium">
        <color rgb="FF000000"/>
      </top>
      <bottom style="medium">
        <color rgb="FF000000"/>
      </bottom>
    </border>
    <border>
      <bottom style="thin">
        <color rgb="FF000000"/>
      </bottom>
    </border>
    <border>
      <left style="thin">
        <color rgb="FF000000"/>
      </left>
      <right style="thin">
        <color rgb="FF000000"/>
      </right>
      <top style="thin">
        <color rgb="FF000000"/>
      </top>
      <bottom style="thin">
        <color rgb="FF000000"/>
      </bottom>
    </border>
    <border>
      <left style="thin">
        <color rgb="FFBFBFBF"/>
      </left>
      <right style="thin">
        <color rgb="FFBFBFBF"/>
      </right>
      <top style="thin">
        <color rgb="FFBFBFBF"/>
      </top>
      <bottom style="thin">
        <color rgb="FFBFBFBF"/>
      </bottom>
    </border>
    <border>
      <left style="thin">
        <color rgb="FF000000"/>
      </left>
      <right style="thin">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0" fillId="0" fontId="2" numFmtId="49" xfId="0" applyAlignment="1" applyFont="1" applyNumberFormat="1">
      <alignment horizontal="right" shrinkToFit="0" vertical="center" wrapText="1"/>
    </xf>
    <xf borderId="1" fillId="0" fontId="3" numFmtId="0" xfId="0" applyAlignment="1" applyBorder="1" applyFont="1">
      <alignment horizontal="left" shrinkToFit="0" vertical="center" wrapText="1"/>
    </xf>
    <xf borderId="2" fillId="0" fontId="4" numFmtId="164" xfId="0" applyAlignment="1" applyBorder="1" applyFont="1" applyNumberFormat="1">
      <alignment horizontal="center" vertical="center"/>
    </xf>
    <xf borderId="3" fillId="0" fontId="4" numFmtId="164" xfId="0" applyAlignment="1" applyBorder="1" applyFont="1" applyNumberFormat="1">
      <alignment horizontal="center" vertical="center"/>
    </xf>
    <xf borderId="0" fillId="0" fontId="1" numFmtId="0" xfId="0" applyAlignment="1" applyFont="1">
      <alignment horizontal="left" vertical="center"/>
    </xf>
    <xf borderId="0" fillId="0" fontId="5" numFmtId="0" xfId="0" applyAlignment="1" applyFont="1">
      <alignment horizontal="left" vertical="center"/>
    </xf>
    <xf borderId="0" fillId="0" fontId="6" numFmtId="0" xfId="0" applyFont="1"/>
    <xf borderId="0" fillId="0" fontId="7" numFmtId="0" xfId="0" applyAlignment="1" applyFont="1">
      <alignment vertical="center"/>
    </xf>
    <xf borderId="4" fillId="0" fontId="8" numFmtId="0" xfId="0" applyAlignment="1" applyBorder="1" applyFont="1">
      <alignment horizontal="center" shrinkToFit="0" wrapText="1"/>
    </xf>
    <xf borderId="4" fillId="0" fontId="9" numFmtId="0" xfId="0" applyBorder="1" applyFont="1"/>
    <xf borderId="0" fillId="0" fontId="8" numFmtId="0" xfId="0" applyFont="1"/>
    <xf borderId="5" fillId="0" fontId="8" numFmtId="0" xfId="0" applyAlignment="1" applyBorder="1" applyFont="1">
      <alignment horizontal="right"/>
    </xf>
    <xf borderId="5" fillId="0" fontId="0" numFmtId="0" xfId="0" applyBorder="1" applyFont="1"/>
    <xf borderId="5" fillId="0" fontId="8" numFmtId="0" xfId="0" applyAlignment="1" applyBorder="1" applyFont="1">
      <alignment horizontal="center"/>
    </xf>
    <xf borderId="5" fillId="2" fontId="8" numFmtId="0" xfId="0" applyAlignment="1" applyBorder="1" applyFill="1" applyFont="1">
      <alignment horizontal="right"/>
    </xf>
    <xf borderId="5" fillId="2" fontId="0" numFmtId="0" xfId="0" applyAlignment="1" applyBorder="1" applyFont="1">
      <alignment horizontal="left"/>
    </xf>
    <xf borderId="5" fillId="0" fontId="4" numFmtId="164" xfId="0" applyAlignment="1" applyBorder="1" applyFont="1" applyNumberFormat="1">
      <alignment horizontal="center" vertical="center"/>
    </xf>
    <xf borderId="5" fillId="3" fontId="0" numFmtId="0" xfId="0" applyAlignment="1" applyBorder="1" applyFill="1" applyFont="1">
      <alignment horizontal="center"/>
    </xf>
    <xf borderId="5" fillId="0" fontId="0" numFmtId="0" xfId="0" applyAlignment="1" applyBorder="1" applyFont="1">
      <alignment horizontal="center"/>
    </xf>
    <xf borderId="5" fillId="4" fontId="0" numFmtId="0" xfId="0" applyAlignment="1" applyBorder="1" applyFill="1" applyFont="1">
      <alignment horizontal="center"/>
    </xf>
    <xf borderId="5" fillId="5" fontId="10" numFmtId="0" xfId="0" applyAlignment="1" applyBorder="1" applyFill="1" applyFont="1">
      <alignment horizontal="right"/>
    </xf>
    <xf borderId="5" fillId="5" fontId="0" numFmtId="0" xfId="0" applyAlignment="1" applyBorder="1" applyFont="1">
      <alignment horizontal="left"/>
    </xf>
    <xf borderId="5" fillId="2" fontId="10" numFmtId="0" xfId="0" applyAlignment="1" applyBorder="1" applyFont="1">
      <alignment horizontal="right"/>
    </xf>
    <xf borderId="5" fillId="5" fontId="8" numFmtId="0" xfId="0" applyAlignment="1" applyBorder="1" applyFont="1">
      <alignment horizontal="right"/>
    </xf>
    <xf borderId="5" fillId="0" fontId="11" numFmtId="0" xfId="0" applyAlignment="1" applyBorder="1" applyFont="1">
      <alignment horizontal="right"/>
    </xf>
    <xf borderId="5" fillId="0" fontId="0" numFmtId="0" xfId="0" applyAlignment="1" applyBorder="1" applyFont="1">
      <alignment horizontal="left"/>
    </xf>
    <xf quotePrefix="1" borderId="5" fillId="2" fontId="8" numFmtId="0" xfId="0" applyAlignment="1" applyBorder="1" applyFont="1">
      <alignment horizontal="right"/>
    </xf>
    <xf borderId="5" fillId="2" fontId="0" numFmtId="0" xfId="0" applyBorder="1" applyFont="1"/>
    <xf borderId="6" fillId="5" fontId="8" numFmtId="0" xfId="0" applyAlignment="1" applyBorder="1" applyFont="1">
      <alignment horizontal="right"/>
    </xf>
    <xf borderId="6" fillId="5" fontId="0" numFmtId="0" xfId="0" applyAlignment="1" applyBorder="1" applyFont="1">
      <alignment horizontal="left"/>
    </xf>
    <xf borderId="0" fillId="0" fontId="0" numFmtId="0" xfId="0" applyFont="1"/>
    <xf borderId="0" fillId="0" fontId="1" numFmtId="0" xfId="0" applyAlignment="1" applyFont="1">
      <alignment horizontal="left" readingOrder="0" shrinkToFit="0" vertical="center" wrapText="1"/>
    </xf>
    <xf borderId="0" fillId="0" fontId="1" numFmtId="0" xfId="0" applyFont="1"/>
    <xf borderId="0" fillId="0" fontId="1" numFmtId="2" xfId="0" applyFont="1" applyNumberFormat="1"/>
    <xf borderId="0" fillId="0" fontId="1" numFmtId="0" xfId="0" applyAlignment="1" applyFont="1">
      <alignment horizontal="left" shrinkToFit="0" wrapText="1"/>
    </xf>
    <xf borderId="5" fillId="0" fontId="2" numFmtId="0" xfId="0" applyAlignment="1" applyBorder="1" applyFont="1">
      <alignment horizontal="center" vertical="center"/>
    </xf>
    <xf borderId="0" fillId="0" fontId="12" numFmtId="0" xfId="0" applyAlignment="1" applyFont="1">
      <alignment readingOrder="0"/>
    </xf>
    <xf borderId="5" fillId="0" fontId="1" numFmtId="0" xfId="0" applyAlignment="1" applyBorder="1" applyFont="1">
      <alignment horizontal="center" vertical="center"/>
    </xf>
    <xf borderId="0" fillId="0" fontId="12" numFmtId="165" xfId="0" applyAlignment="1" applyFont="1" applyNumberFormat="1">
      <alignment readingOrder="0"/>
    </xf>
    <xf borderId="0" fillId="0" fontId="12" numFmtId="165" xfId="0" applyFont="1" applyNumberFormat="1"/>
    <xf borderId="0" fillId="0" fontId="1" numFmtId="0" xfId="0" applyAlignment="1" applyFont="1">
      <alignment horizontal="left"/>
    </xf>
    <xf borderId="5" fillId="0" fontId="2" numFmtId="0" xfId="0" applyAlignment="1" applyBorder="1" applyFont="1">
      <alignment horizontal="center"/>
    </xf>
    <xf borderId="5" fillId="0" fontId="2" numFmtId="2" xfId="0" applyAlignment="1" applyBorder="1" applyFont="1" applyNumberFormat="1">
      <alignment horizontal="center" shrinkToFit="0" vertical="center" wrapText="1"/>
    </xf>
    <xf borderId="5" fillId="0" fontId="1" numFmtId="0" xfId="0" applyAlignment="1" applyBorder="1" applyFont="1">
      <alignment horizontal="center" shrinkToFit="0" vertical="center" wrapText="1"/>
    </xf>
    <xf borderId="5" fillId="0" fontId="1" numFmtId="164" xfId="0" applyAlignment="1" applyBorder="1" applyFont="1" applyNumberFormat="1">
      <alignment horizontal="center"/>
    </xf>
    <xf borderId="5" fillId="0" fontId="1" numFmtId="2" xfId="0" applyAlignment="1" applyBorder="1" applyFont="1" applyNumberFormat="1">
      <alignment horizontal="center" vertical="center"/>
    </xf>
    <xf borderId="5" fillId="0" fontId="1" numFmtId="165" xfId="0" applyAlignment="1" applyBorder="1" applyFont="1" applyNumberFormat="1">
      <alignment horizontal="center" vertical="center"/>
    </xf>
    <xf borderId="5" fillId="0" fontId="1" numFmtId="164" xfId="0" applyAlignment="1" applyBorder="1" applyFont="1" applyNumberFormat="1">
      <alignment horizontal="center" shrinkToFit="0" vertical="center" wrapText="1"/>
    </xf>
    <xf borderId="5" fillId="0" fontId="0" numFmtId="0" xfId="0" applyAlignment="1" applyBorder="1" applyFont="1">
      <alignment horizontal="center" shrinkToFit="0" vertical="center" wrapText="1"/>
    </xf>
    <xf borderId="0" fillId="0" fontId="0" numFmtId="2" xfId="0" applyFont="1" applyNumberFormat="1"/>
    <xf borderId="5" fillId="0" fontId="0" numFmtId="0" xfId="0" applyAlignment="1" applyBorder="1" applyFont="1">
      <alignment horizontal="right"/>
    </xf>
    <xf borderId="7" fillId="0" fontId="0" numFmtId="0" xfId="0" applyAlignment="1" applyBorder="1" applyFont="1">
      <alignment horizontal="center" shrinkToFit="0" vertical="center" wrapText="1"/>
    </xf>
    <xf borderId="5" fillId="6" fontId="1" numFmtId="0" xfId="0" applyAlignment="1" applyBorder="1" applyFill="1" applyFont="1">
      <alignment horizontal="center" shrinkToFit="0" vertical="center" wrapText="1"/>
    </xf>
    <xf borderId="5" fillId="0" fontId="1" numFmtId="0" xfId="0" applyAlignment="1" applyBorder="1" applyFont="1">
      <alignment horizontal="center"/>
    </xf>
    <xf borderId="5" fillId="6" fontId="1" numFmtId="164" xfId="0" applyAlignment="1" applyBorder="1" applyFont="1" applyNumberFormat="1">
      <alignment horizontal="center"/>
    </xf>
    <xf borderId="5" fillId="6" fontId="0" numFmtId="1" xfId="0" applyAlignment="1" applyBorder="1" applyFont="1" applyNumberFormat="1">
      <alignment horizontal="center"/>
    </xf>
    <xf borderId="5" fillId="0" fontId="0" numFmtId="1" xfId="0" applyAlignment="1" applyBorder="1" applyFont="1" applyNumberFormat="1">
      <alignment horizontal="center"/>
    </xf>
    <xf borderId="5" fillId="0" fontId="0" numFmtId="0" xfId="0" applyAlignment="1" applyBorder="1" applyFont="1">
      <alignment horizontal="right" shrinkToFit="0" vertical="center" wrapText="1"/>
    </xf>
    <xf borderId="5" fillId="0" fontId="0" numFmtId="165" xfId="0" applyAlignment="1" applyBorder="1" applyFont="1" applyNumberFormat="1">
      <alignment horizontal="center" vertical="center"/>
    </xf>
    <xf borderId="5" fillId="0" fontId="0" numFmtId="0" xfId="0" applyAlignment="1" applyBorder="1" applyFont="1">
      <alignment horizontal="center" vertical="center"/>
    </xf>
    <xf borderId="8" fillId="0" fontId="0" numFmtId="0" xfId="0" applyAlignment="1" applyBorder="1" applyFont="1">
      <alignment horizontal="center" vertical="center"/>
    </xf>
    <xf borderId="9" fillId="0" fontId="9" numFmtId="0" xfId="0" applyBorder="1" applyFont="1"/>
    <xf borderId="5" fillId="6" fontId="2" numFmtId="0" xfId="0" applyAlignment="1" applyBorder="1" applyFont="1">
      <alignment horizontal="center" shrinkToFit="0" vertical="center" wrapText="1"/>
    </xf>
    <xf borderId="5" fillId="6" fontId="0" numFmtId="0" xfId="0" applyAlignment="1" applyBorder="1" applyFont="1">
      <alignment horizontal="center" shrinkToFit="0" vertical="center" wrapText="1"/>
    </xf>
    <xf borderId="5" fillId="0" fontId="0" numFmtId="2" xfId="0" applyAlignment="1" applyBorder="1" applyFont="1" applyNumberFormat="1">
      <alignment horizontal="center" vertical="center"/>
    </xf>
    <xf borderId="5" fillId="0" fontId="0" numFmtId="166" xfId="0" applyAlignment="1" applyBorder="1" applyFont="1" applyNumberFormat="1">
      <alignment horizontal="left" shrinkToFit="0" vertical="center" wrapText="1"/>
    </xf>
    <xf borderId="5" fillId="6" fontId="1" numFmtId="164" xfId="0" applyAlignment="1" applyBorder="1" applyFont="1" applyNumberFormat="1">
      <alignment horizontal="center" shrinkToFit="0" vertical="center" wrapText="1"/>
    </xf>
    <xf borderId="5" fillId="0" fontId="0" numFmtId="166" xfId="0" applyAlignment="1" applyBorder="1" applyFont="1" applyNumberFormat="1">
      <alignment horizontal="center" shrinkToFit="0" vertical="center" wrapText="1"/>
    </xf>
    <xf borderId="5" fillId="0" fontId="0" numFmtId="166" xfId="0" applyAlignment="1" applyBorder="1" applyFont="1" applyNumberForma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542925</xdr:colOff>
      <xdr:row>28</xdr:row>
      <xdr:rowOff>66675</xdr:rowOff>
    </xdr:from>
    <xdr:ext cx="2905125" cy="1000125"/>
    <xdr:sp>
      <xdr:nvSpPr>
        <xdr:cNvPr id="3" name="Shape 3"/>
        <xdr:cNvSpPr txBox="1"/>
      </xdr:nvSpPr>
      <xdr:spPr>
        <a:xfrm>
          <a:off x="3898200" y="3284700"/>
          <a:ext cx="2895600" cy="99060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Como el estadistico Z0 es menor que el valor de la tabla de la normal estandar para Zα/2 y mayor para -Zα/2, se dice que no se puede rechazar el conjunto de numero porque son independientes</a:t>
          </a:r>
          <a:endParaRPr sz="1400"/>
        </a:p>
      </xdr:txBody>
    </xdr:sp>
    <xdr:clientData fLocksWithSheet="0"/>
  </xdr:oneCellAnchor>
  <xdr:oneCellAnchor>
    <xdr:from>
      <xdr:col>0</xdr:col>
      <xdr:colOff>76200</xdr:colOff>
      <xdr:row>9</xdr:row>
      <xdr:rowOff>57150</xdr:rowOff>
    </xdr:from>
    <xdr:ext cx="1276350" cy="11811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32.25" customHeight="1">
      <c r="A1" s="1" t="s">
        <v>0</v>
      </c>
    </row>
    <row r="2" ht="14.25" customHeight="1">
      <c r="A2" s="1" t="s">
        <v>1</v>
      </c>
      <c r="J2" s="2" t="s">
        <v>2</v>
      </c>
    </row>
    <row r="3" ht="14.25" customHeight="1">
      <c r="A3" s="3"/>
      <c r="B3" s="3"/>
      <c r="C3" s="3"/>
      <c r="D3" s="3"/>
      <c r="E3" s="3"/>
      <c r="F3" s="3"/>
      <c r="G3" s="3"/>
      <c r="H3" s="3"/>
      <c r="I3" s="3"/>
      <c r="J3" s="3"/>
    </row>
    <row r="4" ht="14.25" customHeight="1">
      <c r="A4" s="4">
        <v>0.007</v>
      </c>
      <c r="B4" s="5">
        <v>0.347</v>
      </c>
      <c r="C4" s="5">
        <v>0.5959</v>
      </c>
      <c r="D4" s="5">
        <v>0.6327</v>
      </c>
      <c r="E4" s="5">
        <v>0.4422</v>
      </c>
      <c r="F4" s="5">
        <v>0.1497</v>
      </c>
      <c r="G4" s="5">
        <v>0.2019</v>
      </c>
      <c r="H4" s="5">
        <v>0.1487</v>
      </c>
      <c r="I4" s="5">
        <v>0.45539999999999997</v>
      </c>
      <c r="J4" s="5">
        <v>0.295</v>
      </c>
    </row>
    <row r="5" ht="14.25" customHeight="1">
      <c r="A5" s="6"/>
    </row>
    <row r="6" ht="14.25" customHeight="1">
      <c r="A6" s="7" t="s">
        <v>3</v>
      </c>
    </row>
    <row r="7" ht="14.25" customHeight="1">
      <c r="A7" s="8" t="s">
        <v>4</v>
      </c>
    </row>
    <row r="8" ht="14.25" customHeight="1"/>
    <row r="9" ht="14.25" customHeight="1">
      <c r="A9" s="9" t="s">
        <v>5</v>
      </c>
    </row>
    <row r="10" ht="14.25" customHeight="1"/>
    <row r="11" ht="14.25" customHeight="1">
      <c r="A11" s="6"/>
      <c r="D11" s="10"/>
      <c r="E11" s="11"/>
      <c r="F11" s="11"/>
      <c r="G11" s="12"/>
      <c r="H11" s="13" t="s">
        <v>6</v>
      </c>
      <c r="I11" s="14">
        <v>10.0</v>
      </c>
    </row>
    <row r="12" ht="14.25" customHeight="1">
      <c r="A12" s="6"/>
      <c r="D12" s="15" t="s">
        <v>7</v>
      </c>
      <c r="E12" s="15" t="s">
        <v>8</v>
      </c>
      <c r="F12" s="15" t="s">
        <v>9</v>
      </c>
      <c r="H12" s="16" t="s">
        <v>10</v>
      </c>
      <c r="I12" s="17">
        <v>3.0</v>
      </c>
    </row>
    <row r="13" ht="14.25" customHeight="1">
      <c r="A13" s="6"/>
      <c r="D13" s="18">
        <v>0.007</v>
      </c>
      <c r="E13" s="19">
        <f t="shared" ref="E13:E22" si="1">IF(D13&lt;0.5,0,1)</f>
        <v>0</v>
      </c>
      <c r="F13" s="20">
        <v>1.0</v>
      </c>
      <c r="H13" s="13" t="s">
        <v>11</v>
      </c>
      <c r="I13" s="14">
        <f>COUNTIF(E13:E22,"=0")</f>
        <v>8</v>
      </c>
    </row>
    <row r="14" ht="14.25" customHeight="1">
      <c r="D14" s="18">
        <v>0.347</v>
      </c>
      <c r="E14" s="19">
        <f t="shared" si="1"/>
        <v>0</v>
      </c>
      <c r="F14" s="20"/>
      <c r="H14" s="13" t="s">
        <v>12</v>
      </c>
      <c r="I14" s="14">
        <f>COUNTIF(E13:E22,"=1")</f>
        <v>2</v>
      </c>
    </row>
    <row r="15" ht="14.25" customHeight="1">
      <c r="D15" s="18">
        <v>0.5959</v>
      </c>
      <c r="E15" s="21">
        <f t="shared" si="1"/>
        <v>1</v>
      </c>
      <c r="F15" s="20">
        <v>2.0</v>
      </c>
      <c r="H15" s="22" t="s">
        <v>13</v>
      </c>
      <c r="I15" s="23">
        <f>(((2*I13*I14)/I11)+(1/2))</f>
        <v>3.7</v>
      </c>
    </row>
    <row r="16" ht="14.25" customHeight="1">
      <c r="D16" s="18">
        <v>0.6327</v>
      </c>
      <c r="E16" s="21">
        <f t="shared" si="1"/>
        <v>1</v>
      </c>
      <c r="F16" s="20"/>
      <c r="H16" s="24" t="s">
        <v>14</v>
      </c>
      <c r="I16" s="17">
        <f>(2*I13*I14*(2*I13*I14-I11))/((POWER(I11,2)*(I11-1)))</f>
        <v>0.7822222222</v>
      </c>
    </row>
    <row r="17" ht="14.25" customHeight="1">
      <c r="D17" s="18">
        <v>0.4422</v>
      </c>
      <c r="E17" s="19">
        <f t="shared" si="1"/>
        <v>0</v>
      </c>
      <c r="F17" s="20">
        <v>3.0</v>
      </c>
      <c r="H17" s="25" t="s">
        <v>15</v>
      </c>
      <c r="I17" s="23">
        <f>((I12-I15)/SQRT(I16))</f>
        <v>-0.7914672795</v>
      </c>
    </row>
    <row r="18" ht="14.25" customHeight="1">
      <c r="D18" s="18">
        <v>0.1497</v>
      </c>
      <c r="E18" s="19">
        <f t="shared" si="1"/>
        <v>0</v>
      </c>
      <c r="F18" s="20"/>
    </row>
    <row r="19" ht="14.25" customHeight="1">
      <c r="D19" s="18">
        <v>0.2019</v>
      </c>
      <c r="E19" s="19">
        <f t="shared" si="1"/>
        <v>0</v>
      </c>
      <c r="F19" s="20"/>
    </row>
    <row r="20" ht="14.25" customHeight="1">
      <c r="D20" s="18">
        <v>0.1487</v>
      </c>
      <c r="E20" s="19">
        <f t="shared" si="1"/>
        <v>0</v>
      </c>
      <c r="F20" s="20"/>
    </row>
    <row r="21" ht="14.25" customHeight="1">
      <c r="D21" s="18">
        <v>0.45539999999999997</v>
      </c>
      <c r="E21" s="19">
        <f t="shared" si="1"/>
        <v>0</v>
      </c>
      <c r="F21" s="20"/>
    </row>
    <row r="22" ht="14.25" customHeight="1">
      <c r="D22" s="18">
        <v>0.295</v>
      </c>
      <c r="E22" s="19">
        <f t="shared" si="1"/>
        <v>0</v>
      </c>
      <c r="F22" s="20"/>
      <c r="H22" s="26" t="s">
        <v>16</v>
      </c>
      <c r="I22" s="27">
        <f>1-0.95</f>
        <v>0.05</v>
      </c>
    </row>
    <row r="23" ht="14.25" customHeight="1">
      <c r="H23" s="26" t="s">
        <v>17</v>
      </c>
      <c r="I23" s="27">
        <f>1-I22/2</f>
        <v>0.975</v>
      </c>
    </row>
    <row r="24" ht="14.25" customHeight="1">
      <c r="H24" s="14"/>
      <c r="I24" s="14"/>
    </row>
    <row r="25" ht="14.25" customHeight="1">
      <c r="H25" s="28" t="s">
        <v>18</v>
      </c>
      <c r="I25" s="29">
        <f>-NORMSINV(I23)</f>
        <v>-1.959963986</v>
      </c>
    </row>
    <row r="26" ht="14.25" customHeight="1">
      <c r="H26" s="30" t="s">
        <v>15</v>
      </c>
      <c r="I26" s="31">
        <f>((I12-I15)/SQRT(I16))</f>
        <v>-0.7914672795</v>
      </c>
      <c r="J26" s="32"/>
      <c r="K26" s="32"/>
    </row>
    <row r="27" ht="14.25" customHeight="1">
      <c r="H27" s="16" t="s">
        <v>19</v>
      </c>
      <c r="I27" s="29">
        <f>NORMSINV(I23)</f>
        <v>1.959963986</v>
      </c>
    </row>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
    <mergeCell ref="A1:J1"/>
    <mergeCell ref="A2:I2"/>
    <mergeCell ref="A6:J6"/>
    <mergeCell ref="D11:F11"/>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43"/>
    <col customWidth="1" min="2" max="3" width="10.71"/>
    <col customWidth="1" min="4" max="4" width="16.0"/>
    <col customWidth="1" min="5" max="5" width="14.71"/>
    <col customWidth="1" min="6" max="6" width="13.43"/>
    <col customWidth="1" min="7" max="7" width="17.86"/>
    <col customWidth="1" min="8" max="8" width="14.0"/>
    <col customWidth="1" min="9" max="10" width="10.71"/>
    <col customWidth="1" min="11" max="11" width="15.57"/>
    <col customWidth="1" min="12" max="12" width="18.86"/>
    <col customWidth="1" min="13" max="13" width="11.86"/>
    <col customWidth="1" min="14" max="26" width="10.71"/>
  </cols>
  <sheetData>
    <row r="1" ht="14.25" customHeight="1">
      <c r="A1" s="33" t="s">
        <v>20</v>
      </c>
      <c r="K1" s="2" t="s">
        <v>21</v>
      </c>
      <c r="L1" s="34"/>
      <c r="M1" s="34"/>
    </row>
    <row r="2" ht="14.25" customHeight="1">
      <c r="A2" s="34"/>
      <c r="B2" s="34"/>
      <c r="C2" s="34"/>
      <c r="D2" s="34"/>
      <c r="E2" s="34"/>
      <c r="F2" s="35"/>
      <c r="G2" s="34"/>
      <c r="H2" s="34"/>
      <c r="I2" s="34"/>
      <c r="J2" s="34"/>
      <c r="K2" s="34"/>
      <c r="L2" s="34"/>
      <c r="M2" s="34"/>
    </row>
    <row r="3" ht="14.25" customHeight="1">
      <c r="A3" s="36" t="s">
        <v>22</v>
      </c>
      <c r="K3" s="34"/>
      <c r="L3" s="37" t="s">
        <v>23</v>
      </c>
      <c r="M3" s="37" t="s">
        <v>24</v>
      </c>
      <c r="N3" s="38" t="s">
        <v>25</v>
      </c>
      <c r="O3" s="38" t="s">
        <v>26</v>
      </c>
      <c r="P3" s="38" t="s">
        <v>27</v>
      </c>
      <c r="Q3" s="37" t="s">
        <v>23</v>
      </c>
    </row>
    <row r="4" ht="14.25" customHeight="1">
      <c r="K4" s="34"/>
      <c r="L4" s="39">
        <v>30.0</v>
      </c>
      <c r="M4" s="39">
        <v>0.05</v>
      </c>
      <c r="N4" s="40">
        <v>0.05</v>
      </c>
      <c r="O4" s="38">
        <v>0.0</v>
      </c>
      <c r="P4" s="41">
        <f t="shared" ref="P4:P9" si="1">N4-0.001</f>
        <v>0.049</v>
      </c>
      <c r="Q4" s="39">
        <v>30.0</v>
      </c>
    </row>
    <row r="5" ht="14.25" customHeight="1">
      <c r="A5" s="36" t="s">
        <v>28</v>
      </c>
      <c r="K5" s="34"/>
      <c r="L5" s="39">
        <v>31.0</v>
      </c>
      <c r="M5" s="39">
        <v>0.15</v>
      </c>
      <c r="N5" s="40">
        <f t="shared" ref="N5:N9" si="2">N4+M5</f>
        <v>0.2</v>
      </c>
      <c r="O5" s="41">
        <f t="shared" ref="O5:O9" si="3">N4</f>
        <v>0.05</v>
      </c>
      <c r="P5" s="41">
        <f t="shared" si="1"/>
        <v>0.199</v>
      </c>
      <c r="Q5" s="39">
        <v>31.0</v>
      </c>
    </row>
    <row r="6" ht="14.25" customHeight="1">
      <c r="K6" s="34"/>
      <c r="L6" s="39">
        <v>32.0</v>
      </c>
      <c r="M6" s="39">
        <v>0.22</v>
      </c>
      <c r="N6" s="40">
        <f t="shared" si="2"/>
        <v>0.42</v>
      </c>
      <c r="O6" s="41">
        <f t="shared" si="3"/>
        <v>0.2</v>
      </c>
      <c r="P6" s="41">
        <f t="shared" si="1"/>
        <v>0.419</v>
      </c>
      <c r="Q6" s="39">
        <v>32.0</v>
      </c>
    </row>
    <row r="7" ht="14.25" customHeight="1">
      <c r="K7" s="34"/>
      <c r="L7" s="39">
        <v>33.0</v>
      </c>
      <c r="M7" s="39">
        <v>0.38</v>
      </c>
      <c r="N7" s="40">
        <f t="shared" si="2"/>
        <v>0.8</v>
      </c>
      <c r="O7" s="41">
        <f t="shared" si="3"/>
        <v>0.42</v>
      </c>
      <c r="P7" s="41">
        <f t="shared" si="1"/>
        <v>0.799</v>
      </c>
      <c r="Q7" s="39">
        <v>33.0</v>
      </c>
    </row>
    <row r="8" ht="14.25" customHeight="1">
      <c r="A8" s="36" t="s">
        <v>29</v>
      </c>
      <c r="K8" s="34"/>
      <c r="L8" s="39">
        <v>34.0</v>
      </c>
      <c r="M8" s="39">
        <v>0.14</v>
      </c>
      <c r="N8" s="40">
        <f t="shared" si="2"/>
        <v>0.94</v>
      </c>
      <c r="O8" s="41">
        <f t="shared" si="3"/>
        <v>0.8</v>
      </c>
      <c r="P8" s="41">
        <f t="shared" si="1"/>
        <v>0.939</v>
      </c>
      <c r="Q8" s="39">
        <v>34.0</v>
      </c>
    </row>
    <row r="9" ht="14.25" customHeight="1">
      <c r="A9" s="42" t="s">
        <v>30</v>
      </c>
      <c r="K9" s="34"/>
      <c r="L9" s="39">
        <v>35.0</v>
      </c>
      <c r="M9" s="39">
        <v>0.06</v>
      </c>
      <c r="N9" s="40">
        <f t="shared" si="2"/>
        <v>1</v>
      </c>
      <c r="O9" s="41">
        <f t="shared" si="3"/>
        <v>0.94</v>
      </c>
      <c r="P9" s="41">
        <f t="shared" si="1"/>
        <v>0.999</v>
      </c>
      <c r="Q9" s="39">
        <v>35.0</v>
      </c>
    </row>
    <row r="10" ht="14.25" customHeight="1">
      <c r="A10" s="42" t="s">
        <v>31</v>
      </c>
      <c r="K10" s="34"/>
      <c r="L10" s="34"/>
      <c r="M10" s="34"/>
    </row>
    <row r="11" ht="14.25" customHeight="1">
      <c r="A11" s="42" t="s">
        <v>32</v>
      </c>
      <c r="K11" s="34"/>
      <c r="L11" s="34"/>
      <c r="M11" s="34"/>
    </row>
    <row r="12" ht="14.25" customHeight="1">
      <c r="A12" s="34"/>
      <c r="B12" s="34"/>
      <c r="C12" s="34"/>
      <c r="D12" s="34"/>
      <c r="E12" s="34"/>
      <c r="F12" s="35"/>
      <c r="G12" s="34"/>
      <c r="H12" s="34"/>
      <c r="I12" s="34"/>
      <c r="J12" s="34"/>
      <c r="K12" s="34"/>
      <c r="L12" s="34"/>
      <c r="M12" s="34"/>
    </row>
    <row r="13" ht="14.25" customHeight="1">
      <c r="A13" s="42" t="s">
        <v>33</v>
      </c>
      <c r="K13" s="34"/>
      <c r="L13" s="34"/>
      <c r="M13" s="34"/>
    </row>
    <row r="14" ht="14.25" customHeight="1">
      <c r="A14" s="43" t="s">
        <v>34</v>
      </c>
      <c r="B14" s="34"/>
      <c r="C14" s="34"/>
      <c r="D14" s="37" t="s">
        <v>23</v>
      </c>
      <c r="E14" s="37" t="s">
        <v>24</v>
      </c>
      <c r="F14" s="44" t="s">
        <v>35</v>
      </c>
      <c r="G14" s="37" t="s">
        <v>36</v>
      </c>
      <c r="H14" s="37" t="s">
        <v>37</v>
      </c>
      <c r="I14" s="34"/>
      <c r="J14" s="45" t="s">
        <v>38</v>
      </c>
      <c r="K14" s="45" t="s">
        <v>39</v>
      </c>
      <c r="L14" s="45" t="s">
        <v>40</v>
      </c>
      <c r="M14" s="45" t="s">
        <v>41</v>
      </c>
      <c r="N14" s="45" t="s">
        <v>42</v>
      </c>
      <c r="O14" s="45" t="s">
        <v>23</v>
      </c>
      <c r="P14" s="45" t="s">
        <v>43</v>
      </c>
      <c r="Q14" s="45" t="s">
        <v>44</v>
      </c>
      <c r="R14" s="45" t="s">
        <v>45</v>
      </c>
      <c r="S14" s="45" t="s">
        <v>46</v>
      </c>
    </row>
    <row r="15" ht="14.25" customHeight="1">
      <c r="A15" s="46">
        <v>0.8547683275606743</v>
      </c>
      <c r="B15" s="34"/>
      <c r="C15" s="34"/>
      <c r="D15" s="39">
        <v>30.0</v>
      </c>
      <c r="E15" s="39">
        <v>0.05</v>
      </c>
      <c r="F15" s="47">
        <v>0.05</v>
      </c>
      <c r="G15" s="48">
        <v>0.0</v>
      </c>
      <c r="H15" s="48">
        <f t="shared" ref="H15:H20" si="4">F15-0.001</f>
        <v>0.049</v>
      </c>
      <c r="I15" s="34"/>
      <c r="J15" s="45">
        <v>0.0</v>
      </c>
      <c r="K15" s="45">
        <v>30.0</v>
      </c>
      <c r="L15" s="45">
        <f t="shared" ref="L15:L22" si="5">K15*50</f>
        <v>1500</v>
      </c>
      <c r="M15" s="45">
        <f t="shared" ref="M15:M22" si="6">K15*60</f>
        <v>1800</v>
      </c>
      <c r="N15" s="49">
        <v>0.8547683275606743</v>
      </c>
      <c r="O15" s="50">
        <v>34.0</v>
      </c>
      <c r="P15" s="50">
        <v>30.0</v>
      </c>
      <c r="Q15" s="50">
        <v>0.0</v>
      </c>
      <c r="R15" s="50">
        <f t="shared" ref="R15:R17" si="7">(O15-K15)*10</f>
        <v>40</v>
      </c>
      <c r="S15" s="50">
        <f t="shared" ref="S15:S22" si="8">M15-L15</f>
        <v>300</v>
      </c>
    </row>
    <row r="16" ht="14.25" customHeight="1">
      <c r="A16" s="46">
        <v>0.8154955188837547</v>
      </c>
      <c r="B16" s="34"/>
      <c r="C16" s="34"/>
      <c r="D16" s="39">
        <v>31.0</v>
      </c>
      <c r="E16" s="39">
        <v>0.15</v>
      </c>
      <c r="F16" s="47">
        <f t="shared" ref="F16:F20" si="9">F15+E16</f>
        <v>0.2</v>
      </c>
      <c r="G16" s="48">
        <f t="shared" ref="G16:G20" si="10">F15</f>
        <v>0.05</v>
      </c>
      <c r="H16" s="48">
        <f t="shared" si="4"/>
        <v>0.199</v>
      </c>
      <c r="I16" s="34"/>
      <c r="J16" s="45">
        <v>1.0</v>
      </c>
      <c r="K16" s="45">
        <f t="shared" ref="K16:K22" si="11">O15</f>
        <v>34</v>
      </c>
      <c r="L16" s="45">
        <f t="shared" si="5"/>
        <v>1700</v>
      </c>
      <c r="M16" s="45">
        <f t="shared" si="6"/>
        <v>2040</v>
      </c>
      <c r="N16" s="49">
        <v>0.8154955188837547</v>
      </c>
      <c r="O16" s="50">
        <v>34.0</v>
      </c>
      <c r="P16" s="50">
        <v>34.0</v>
      </c>
      <c r="Q16" s="50">
        <f t="shared" ref="Q16:Q17" si="12">(O16-K16)*10</f>
        <v>0</v>
      </c>
      <c r="R16" s="50">
        <f t="shared" si="7"/>
        <v>0</v>
      </c>
      <c r="S16" s="50">
        <f t="shared" si="8"/>
        <v>340</v>
      </c>
    </row>
    <row r="17" ht="14.25" customHeight="1">
      <c r="A17" s="46">
        <v>0.9693121172890918</v>
      </c>
      <c r="B17" s="34"/>
      <c r="C17" s="34"/>
      <c r="D17" s="39">
        <v>32.0</v>
      </c>
      <c r="E17" s="39">
        <v>0.22</v>
      </c>
      <c r="F17" s="47">
        <f t="shared" si="9"/>
        <v>0.42</v>
      </c>
      <c r="G17" s="48">
        <f t="shared" si="10"/>
        <v>0.2</v>
      </c>
      <c r="H17" s="48">
        <f t="shared" si="4"/>
        <v>0.419</v>
      </c>
      <c r="I17" s="34"/>
      <c r="J17" s="45">
        <v>2.0</v>
      </c>
      <c r="K17" s="45">
        <f t="shared" si="11"/>
        <v>34</v>
      </c>
      <c r="L17" s="45">
        <f t="shared" si="5"/>
        <v>1700</v>
      </c>
      <c r="M17" s="45">
        <f t="shared" si="6"/>
        <v>2040</v>
      </c>
      <c r="N17" s="49">
        <v>0.9693121172890918</v>
      </c>
      <c r="O17" s="50">
        <v>35.0</v>
      </c>
      <c r="P17" s="50">
        <v>34.0</v>
      </c>
      <c r="Q17" s="50">
        <f t="shared" si="12"/>
        <v>10</v>
      </c>
      <c r="R17" s="50">
        <f t="shared" si="7"/>
        <v>10</v>
      </c>
      <c r="S17" s="50">
        <f t="shared" si="8"/>
        <v>340</v>
      </c>
    </row>
    <row r="18" ht="14.25" customHeight="1">
      <c r="A18" s="46">
        <v>0.06632385429206211</v>
      </c>
      <c r="B18" s="34"/>
      <c r="C18" s="34"/>
      <c r="D18" s="39">
        <v>33.0</v>
      </c>
      <c r="E18" s="39">
        <v>0.38</v>
      </c>
      <c r="F18" s="47">
        <f t="shared" si="9"/>
        <v>0.8</v>
      </c>
      <c r="G18" s="48">
        <f t="shared" si="10"/>
        <v>0.42</v>
      </c>
      <c r="H18" s="48">
        <f t="shared" si="4"/>
        <v>0.799</v>
      </c>
      <c r="I18" s="34"/>
      <c r="J18" s="45">
        <v>3.0</v>
      </c>
      <c r="K18" s="45">
        <f t="shared" si="11"/>
        <v>35</v>
      </c>
      <c r="L18" s="45">
        <f t="shared" si="5"/>
        <v>1750</v>
      </c>
      <c r="M18" s="45">
        <f t="shared" si="6"/>
        <v>2100</v>
      </c>
      <c r="N18" s="49">
        <v>0.06632385429206211</v>
      </c>
      <c r="O18" s="50">
        <v>31.0</v>
      </c>
      <c r="P18" s="50">
        <f>K18-O18</f>
        <v>4</v>
      </c>
      <c r="Q18" s="50">
        <f>ABS(O18-K18)*10</f>
        <v>40</v>
      </c>
      <c r="R18" s="50">
        <v>0.0</v>
      </c>
      <c r="S18" s="50">
        <f t="shared" si="8"/>
        <v>350</v>
      </c>
    </row>
    <row r="19" ht="14.25" customHeight="1">
      <c r="A19" s="46">
        <v>0.618418295343459</v>
      </c>
      <c r="B19" s="34"/>
      <c r="C19" s="34"/>
      <c r="D19" s="39">
        <v>34.0</v>
      </c>
      <c r="E19" s="39">
        <v>0.14</v>
      </c>
      <c r="F19" s="47">
        <f t="shared" si="9"/>
        <v>0.94</v>
      </c>
      <c r="G19" s="48">
        <f t="shared" si="10"/>
        <v>0.8</v>
      </c>
      <c r="H19" s="48">
        <f t="shared" si="4"/>
        <v>0.939</v>
      </c>
      <c r="I19" s="34"/>
      <c r="J19" s="45">
        <v>4.0</v>
      </c>
      <c r="K19" s="45">
        <f t="shared" si="11"/>
        <v>31</v>
      </c>
      <c r="L19" s="45">
        <f t="shared" si="5"/>
        <v>1550</v>
      </c>
      <c r="M19" s="45">
        <f t="shared" si="6"/>
        <v>1860</v>
      </c>
      <c r="N19" s="49">
        <v>0.618418295343459</v>
      </c>
      <c r="O19" s="50">
        <v>33.0</v>
      </c>
      <c r="P19" s="50">
        <v>31.0</v>
      </c>
      <c r="Q19" s="50">
        <f>(O19-K19)*10</f>
        <v>20</v>
      </c>
      <c r="R19" s="50">
        <f>(O19-K19)*10</f>
        <v>20</v>
      </c>
      <c r="S19" s="50">
        <f t="shared" si="8"/>
        <v>310</v>
      </c>
    </row>
    <row r="20" ht="14.25" customHeight="1">
      <c r="A20" s="46">
        <v>0.1962524087936247</v>
      </c>
      <c r="B20" s="34"/>
      <c r="C20" s="34"/>
      <c r="D20" s="39">
        <v>35.0</v>
      </c>
      <c r="E20" s="39">
        <v>0.06</v>
      </c>
      <c r="F20" s="47">
        <f t="shared" si="9"/>
        <v>1</v>
      </c>
      <c r="G20" s="48">
        <f t="shared" si="10"/>
        <v>0.94</v>
      </c>
      <c r="H20" s="48">
        <f t="shared" si="4"/>
        <v>0.999</v>
      </c>
      <c r="I20" s="34"/>
      <c r="J20" s="45">
        <v>5.0</v>
      </c>
      <c r="K20" s="45">
        <f t="shared" si="11"/>
        <v>33</v>
      </c>
      <c r="L20" s="45">
        <f t="shared" si="5"/>
        <v>1650</v>
      </c>
      <c r="M20" s="45">
        <f t="shared" si="6"/>
        <v>1980</v>
      </c>
      <c r="N20" s="49">
        <v>0.1962524087936247</v>
      </c>
      <c r="O20" s="50">
        <v>31.0</v>
      </c>
      <c r="P20" s="50">
        <v>31.0</v>
      </c>
      <c r="Q20" s="50">
        <f>ABS(O20-K20)*10</f>
        <v>20</v>
      </c>
      <c r="R20" s="50">
        <v>20.0</v>
      </c>
      <c r="S20" s="50">
        <f t="shared" si="8"/>
        <v>330</v>
      </c>
    </row>
    <row r="21" ht="14.25" customHeight="1">
      <c r="A21" s="46">
        <v>0.06062468212155847</v>
      </c>
      <c r="B21" s="34"/>
      <c r="C21" s="34"/>
      <c r="D21" s="34"/>
      <c r="E21" s="34"/>
      <c r="F21" s="35"/>
      <c r="G21" s="34"/>
      <c r="H21" s="34"/>
      <c r="I21" s="34"/>
      <c r="J21" s="45">
        <v>6.0</v>
      </c>
      <c r="K21" s="45">
        <f t="shared" si="11"/>
        <v>31</v>
      </c>
      <c r="L21" s="45">
        <f t="shared" si="5"/>
        <v>1550</v>
      </c>
      <c r="M21" s="45">
        <f t="shared" si="6"/>
        <v>1860</v>
      </c>
      <c r="N21" s="49">
        <v>0.06062468212155847</v>
      </c>
      <c r="O21" s="50">
        <v>31.0</v>
      </c>
      <c r="P21" s="50">
        <v>31.0</v>
      </c>
      <c r="Q21" s="50">
        <f t="shared" ref="Q21:Q22" si="13">(O21-K21)*10</f>
        <v>0</v>
      </c>
      <c r="R21" s="50">
        <f t="shared" ref="R21:R22" si="14">(O21-K21)*10</f>
        <v>0</v>
      </c>
      <c r="S21" s="50">
        <f t="shared" si="8"/>
        <v>310</v>
      </c>
    </row>
    <row r="22" ht="14.25" customHeight="1">
      <c r="F22" s="51"/>
      <c r="J22" s="45">
        <v>7.0</v>
      </c>
      <c r="K22" s="45">
        <f t="shared" si="11"/>
        <v>31</v>
      </c>
      <c r="L22" s="45">
        <f t="shared" si="5"/>
        <v>1550</v>
      </c>
      <c r="M22" s="45">
        <f t="shared" si="6"/>
        <v>1860</v>
      </c>
      <c r="N22" s="49">
        <v>0.8547683275606743</v>
      </c>
      <c r="O22" s="50">
        <v>34.0</v>
      </c>
      <c r="P22" s="50">
        <v>31.0</v>
      </c>
      <c r="Q22" s="50">
        <f t="shared" si="13"/>
        <v>30</v>
      </c>
      <c r="R22" s="50">
        <f t="shared" si="14"/>
        <v>30</v>
      </c>
      <c r="S22" s="50">
        <f t="shared" si="8"/>
        <v>310</v>
      </c>
    </row>
    <row r="23" ht="14.25" customHeight="1">
      <c r="F23" s="51"/>
      <c r="I23" s="45"/>
      <c r="J23" s="45"/>
      <c r="Q23" s="52" t="s">
        <v>47</v>
      </c>
      <c r="R23" s="53">
        <f>SUM(S15:S22)</f>
        <v>2590</v>
      </c>
    </row>
    <row r="24" ht="14.25" customHeight="1">
      <c r="A24" s="45" t="s">
        <v>38</v>
      </c>
      <c r="B24" s="45" t="s">
        <v>48</v>
      </c>
      <c r="C24" s="45" t="s">
        <v>40</v>
      </c>
      <c r="D24" s="54" t="s">
        <v>42</v>
      </c>
      <c r="E24" s="54" t="s">
        <v>23</v>
      </c>
      <c r="F24" s="45" t="s">
        <v>49</v>
      </c>
      <c r="G24" s="45" t="s">
        <v>43</v>
      </c>
      <c r="H24" s="45" t="s">
        <v>41</v>
      </c>
      <c r="I24" s="45" t="s">
        <v>50</v>
      </c>
      <c r="J24" s="45" t="s">
        <v>44</v>
      </c>
      <c r="K24" s="45" t="s">
        <v>51</v>
      </c>
      <c r="L24" s="45" t="s">
        <v>52</v>
      </c>
      <c r="M24" s="45" t="s">
        <v>46</v>
      </c>
    </row>
    <row r="25" ht="14.25" customHeight="1">
      <c r="A25" s="55">
        <v>1.0</v>
      </c>
      <c r="B25" s="20">
        <v>30.0</v>
      </c>
      <c r="C25" s="20">
        <f t="shared" ref="C25:C31" si="15">B25*50</f>
        <v>1500</v>
      </c>
      <c r="D25" s="56">
        <v>0.8547683275606743</v>
      </c>
      <c r="E25" s="57">
        <f t="shared" ref="E25:E31" si="16">IF(AND(D25&gt;=$G$15,D25&lt;=$H$15),$D$15,IF(AND(D25&gt;=$G$16,D25&lt;=$H$16),$D$16,IF(AND(D25&gt;=$G$17,D25&lt;=$H$17),$D$17,IF(AND(D25&gt;=$G$18,D25&lt;=$H$18),$D$18,IF(AND(D25&gt;=$G$19,D25&lt;=$H$19),$D$19,IF(AND(D25&gt;=$G$20,D25&lt;=$H$20),$D$20))))))</f>
        <v>34</v>
      </c>
      <c r="F25" s="58" t="s">
        <v>53</v>
      </c>
      <c r="G25" s="20">
        <f t="shared" ref="G25:G31" si="17">IF((B25-E25)&gt;0,E25,B25)</f>
        <v>30</v>
      </c>
      <c r="H25" s="20">
        <f t="shared" ref="H25:H31" si="18">G25*60</f>
        <v>1800</v>
      </c>
      <c r="I25" s="20">
        <f t="shared" ref="I25:I31" si="19">IF(G25&lt;E25,0,B25-E25)</f>
        <v>0</v>
      </c>
      <c r="J25" s="20">
        <f t="shared" ref="J25:J31" si="20">I25*10</f>
        <v>0</v>
      </c>
      <c r="K25" s="58">
        <f t="shared" ref="K25:K31" si="21">IF(E25&gt;B25,E25-B25,0)</f>
        <v>4</v>
      </c>
      <c r="L25" s="20">
        <f t="shared" ref="L25:L31" si="22">K25*10</f>
        <v>40</v>
      </c>
      <c r="M25" s="20">
        <f t="shared" ref="M25:M31" si="23">H25-C25+J25-L25</f>
        <v>260</v>
      </c>
    </row>
    <row r="26" ht="14.25" customHeight="1">
      <c r="A26" s="55">
        <v>2.0</v>
      </c>
      <c r="B26" s="58">
        <f t="shared" ref="B26:B31" si="24">E25</f>
        <v>34</v>
      </c>
      <c r="C26" s="20">
        <f t="shared" si="15"/>
        <v>1700</v>
      </c>
      <c r="D26" s="56">
        <v>0.8154955188837547</v>
      </c>
      <c r="E26" s="57">
        <f t="shared" si="16"/>
        <v>34</v>
      </c>
      <c r="F26" s="58" t="s">
        <v>54</v>
      </c>
      <c r="G26" s="58">
        <f t="shared" si="17"/>
        <v>34</v>
      </c>
      <c r="H26" s="20">
        <f t="shared" si="18"/>
        <v>2040</v>
      </c>
      <c r="I26" s="58">
        <f t="shared" si="19"/>
        <v>0</v>
      </c>
      <c r="J26" s="20">
        <f t="shared" si="20"/>
        <v>0</v>
      </c>
      <c r="K26" s="20">
        <f t="shared" si="21"/>
        <v>0</v>
      </c>
      <c r="L26" s="20">
        <f t="shared" si="22"/>
        <v>0</v>
      </c>
      <c r="M26" s="20">
        <f t="shared" si="23"/>
        <v>340</v>
      </c>
    </row>
    <row r="27" ht="14.25" customHeight="1">
      <c r="A27" s="55">
        <v>3.0</v>
      </c>
      <c r="B27" s="58">
        <f t="shared" si="24"/>
        <v>34</v>
      </c>
      <c r="C27" s="20">
        <f t="shared" si="15"/>
        <v>1700</v>
      </c>
      <c r="D27" s="56">
        <v>0.9693121172890918</v>
      </c>
      <c r="E27" s="57">
        <f t="shared" si="16"/>
        <v>35</v>
      </c>
      <c r="F27" s="58" t="s">
        <v>53</v>
      </c>
      <c r="G27" s="58">
        <f t="shared" si="17"/>
        <v>34</v>
      </c>
      <c r="H27" s="20">
        <f t="shared" si="18"/>
        <v>2040</v>
      </c>
      <c r="I27" s="20">
        <f t="shared" si="19"/>
        <v>0</v>
      </c>
      <c r="J27" s="20">
        <f t="shared" si="20"/>
        <v>0</v>
      </c>
      <c r="K27" s="58">
        <f t="shared" si="21"/>
        <v>1</v>
      </c>
      <c r="L27" s="20">
        <f t="shared" si="22"/>
        <v>10</v>
      </c>
      <c r="M27" s="20">
        <f t="shared" si="23"/>
        <v>330</v>
      </c>
    </row>
    <row r="28" ht="14.25" customHeight="1">
      <c r="A28" s="55">
        <v>4.0</v>
      </c>
      <c r="B28" s="58">
        <f t="shared" si="24"/>
        <v>35</v>
      </c>
      <c r="C28" s="20">
        <f t="shared" si="15"/>
        <v>1750</v>
      </c>
      <c r="D28" s="56">
        <v>0.06632385429206211</v>
      </c>
      <c r="E28" s="57">
        <f t="shared" si="16"/>
        <v>31</v>
      </c>
      <c r="F28" s="58" t="s">
        <v>54</v>
      </c>
      <c r="G28" s="58">
        <f t="shared" si="17"/>
        <v>31</v>
      </c>
      <c r="H28" s="20">
        <f t="shared" si="18"/>
        <v>1860</v>
      </c>
      <c r="I28" s="58">
        <f t="shared" si="19"/>
        <v>4</v>
      </c>
      <c r="J28" s="20">
        <f t="shared" si="20"/>
        <v>40</v>
      </c>
      <c r="K28" s="20">
        <f t="shared" si="21"/>
        <v>0</v>
      </c>
      <c r="L28" s="20">
        <f t="shared" si="22"/>
        <v>0</v>
      </c>
      <c r="M28" s="20">
        <f t="shared" si="23"/>
        <v>150</v>
      </c>
    </row>
    <row r="29" ht="14.25" customHeight="1">
      <c r="A29" s="55">
        <v>5.0</v>
      </c>
      <c r="B29" s="58">
        <f t="shared" si="24"/>
        <v>31</v>
      </c>
      <c r="C29" s="20">
        <f t="shared" si="15"/>
        <v>1550</v>
      </c>
      <c r="D29" s="56">
        <v>0.618418295343459</v>
      </c>
      <c r="E29" s="57">
        <f t="shared" si="16"/>
        <v>33</v>
      </c>
      <c r="F29" s="58" t="s">
        <v>53</v>
      </c>
      <c r="G29" s="58">
        <f t="shared" si="17"/>
        <v>31</v>
      </c>
      <c r="H29" s="20">
        <f t="shared" si="18"/>
        <v>1860</v>
      </c>
      <c r="I29" s="20">
        <f t="shared" si="19"/>
        <v>0</v>
      </c>
      <c r="J29" s="20">
        <f t="shared" si="20"/>
        <v>0</v>
      </c>
      <c r="K29" s="58">
        <f t="shared" si="21"/>
        <v>2</v>
      </c>
      <c r="L29" s="20">
        <f t="shared" si="22"/>
        <v>20</v>
      </c>
      <c r="M29" s="20">
        <f t="shared" si="23"/>
        <v>290</v>
      </c>
    </row>
    <row r="30" ht="14.25" customHeight="1">
      <c r="A30" s="55">
        <v>6.0</v>
      </c>
      <c r="B30" s="58">
        <f t="shared" si="24"/>
        <v>33</v>
      </c>
      <c r="C30" s="20">
        <f t="shared" si="15"/>
        <v>1650</v>
      </c>
      <c r="D30" s="56">
        <v>0.1962524087936247</v>
      </c>
      <c r="E30" s="57">
        <f t="shared" si="16"/>
        <v>31</v>
      </c>
      <c r="F30" s="58" t="s">
        <v>54</v>
      </c>
      <c r="G30" s="58">
        <f t="shared" si="17"/>
        <v>31</v>
      </c>
      <c r="H30" s="20">
        <f t="shared" si="18"/>
        <v>1860</v>
      </c>
      <c r="I30" s="58">
        <f t="shared" si="19"/>
        <v>2</v>
      </c>
      <c r="J30" s="20">
        <f t="shared" si="20"/>
        <v>20</v>
      </c>
      <c r="K30" s="20">
        <f t="shared" si="21"/>
        <v>0</v>
      </c>
      <c r="L30" s="20">
        <f t="shared" si="22"/>
        <v>0</v>
      </c>
      <c r="M30" s="20">
        <f t="shared" si="23"/>
        <v>230</v>
      </c>
    </row>
    <row r="31" ht="14.25" customHeight="1">
      <c r="A31" s="55">
        <v>7.0</v>
      </c>
      <c r="B31" s="58">
        <f t="shared" si="24"/>
        <v>31</v>
      </c>
      <c r="C31" s="20">
        <f t="shared" si="15"/>
        <v>1550</v>
      </c>
      <c r="D31" s="56">
        <v>0.06062468212155847</v>
      </c>
      <c r="E31" s="57">
        <f t="shared" si="16"/>
        <v>31</v>
      </c>
      <c r="F31" s="58" t="s">
        <v>54</v>
      </c>
      <c r="G31" s="58">
        <f t="shared" si="17"/>
        <v>31</v>
      </c>
      <c r="H31" s="20">
        <f t="shared" si="18"/>
        <v>1860</v>
      </c>
      <c r="I31" s="58">
        <f t="shared" si="19"/>
        <v>0</v>
      </c>
      <c r="J31" s="20">
        <f t="shared" si="20"/>
        <v>0</v>
      </c>
      <c r="K31" s="20">
        <f t="shared" si="21"/>
        <v>0</v>
      </c>
      <c r="L31" s="20">
        <f t="shared" si="22"/>
        <v>0</v>
      </c>
      <c r="M31" s="20">
        <f t="shared" si="23"/>
        <v>310</v>
      </c>
    </row>
    <row r="32" ht="14.25" customHeight="1">
      <c r="F32" s="51"/>
      <c r="L32" s="59" t="s">
        <v>55</v>
      </c>
      <c r="M32" s="60">
        <f>AVERAGE(M25:M31)</f>
        <v>272.8571429</v>
      </c>
    </row>
    <row r="33" ht="14.25" customHeight="1">
      <c r="F33" s="51"/>
    </row>
    <row r="34" ht="14.25" customHeight="1">
      <c r="F34" s="51"/>
    </row>
    <row r="35" ht="14.25" customHeight="1">
      <c r="F35" s="51"/>
    </row>
    <row r="36" ht="14.25" customHeight="1">
      <c r="F36" s="51"/>
    </row>
    <row r="37" ht="14.25" customHeight="1">
      <c r="F37" s="51"/>
    </row>
    <row r="38" ht="14.25" customHeight="1">
      <c r="F38" s="51"/>
    </row>
    <row r="39" ht="14.25" customHeight="1">
      <c r="F39" s="51"/>
    </row>
    <row r="40" ht="14.25" customHeight="1">
      <c r="F40" s="51"/>
    </row>
    <row r="41" ht="14.25" customHeight="1">
      <c r="F41" s="51"/>
    </row>
    <row r="42" ht="14.25" customHeight="1">
      <c r="F42" s="51"/>
    </row>
    <row r="43" ht="14.25" customHeight="1">
      <c r="F43" s="51"/>
    </row>
    <row r="44" ht="14.25" customHeight="1">
      <c r="F44" s="51"/>
    </row>
    <row r="45" ht="14.25" customHeight="1">
      <c r="F45" s="51"/>
    </row>
    <row r="46" ht="14.25" customHeight="1">
      <c r="F46" s="51"/>
    </row>
    <row r="47" ht="14.25" customHeight="1">
      <c r="F47" s="51"/>
    </row>
    <row r="48" ht="14.25" customHeight="1">
      <c r="F48" s="51"/>
    </row>
    <row r="49" ht="14.25" customHeight="1">
      <c r="F49" s="51"/>
    </row>
    <row r="50" ht="14.25" customHeight="1">
      <c r="F50" s="51"/>
    </row>
    <row r="51" ht="14.25" customHeight="1">
      <c r="F51" s="51"/>
    </row>
    <row r="52" ht="14.25" customHeight="1">
      <c r="F52" s="51"/>
    </row>
    <row r="53" ht="14.25" customHeight="1">
      <c r="F53" s="51"/>
    </row>
    <row r="54" ht="14.25" customHeight="1">
      <c r="F54" s="51"/>
    </row>
    <row r="55" ht="14.25" customHeight="1">
      <c r="F55" s="51"/>
    </row>
    <row r="56" ht="14.25" customHeight="1">
      <c r="F56" s="51"/>
    </row>
    <row r="57" ht="14.25" customHeight="1">
      <c r="F57" s="51"/>
    </row>
    <row r="58" ht="14.25" customHeight="1">
      <c r="F58" s="51"/>
    </row>
    <row r="59" ht="14.25" customHeight="1">
      <c r="F59" s="51"/>
    </row>
    <row r="60" ht="14.25" customHeight="1">
      <c r="F60" s="51"/>
    </row>
    <row r="61" ht="14.25" customHeight="1">
      <c r="F61" s="51"/>
    </row>
    <row r="62" ht="14.25" customHeight="1">
      <c r="F62" s="51"/>
    </row>
    <row r="63" ht="14.25" customHeight="1">
      <c r="F63" s="51"/>
    </row>
    <row r="64" ht="14.25" customHeight="1">
      <c r="F64" s="51"/>
    </row>
    <row r="65" ht="14.25" customHeight="1">
      <c r="F65" s="51"/>
    </row>
    <row r="66" ht="14.25" customHeight="1">
      <c r="F66" s="51"/>
    </row>
    <row r="67" ht="14.25" customHeight="1">
      <c r="F67" s="51"/>
    </row>
    <row r="68" ht="14.25" customHeight="1">
      <c r="F68" s="51"/>
    </row>
    <row r="69" ht="14.25" customHeight="1">
      <c r="F69" s="51"/>
    </row>
    <row r="70" ht="14.25" customHeight="1">
      <c r="F70" s="51"/>
    </row>
    <row r="71" ht="14.25" customHeight="1">
      <c r="F71" s="51"/>
    </row>
    <row r="72" ht="14.25" customHeight="1">
      <c r="F72" s="51"/>
    </row>
    <row r="73" ht="14.25" customHeight="1">
      <c r="F73" s="51"/>
    </row>
    <row r="74" ht="14.25" customHeight="1">
      <c r="F74" s="51"/>
    </row>
    <row r="75" ht="14.25" customHeight="1">
      <c r="F75" s="51"/>
    </row>
    <row r="76" ht="14.25" customHeight="1">
      <c r="F76" s="51"/>
    </row>
    <row r="77" ht="14.25" customHeight="1">
      <c r="F77" s="51"/>
    </row>
    <row r="78" ht="14.25" customHeight="1">
      <c r="F78" s="51"/>
    </row>
    <row r="79" ht="14.25" customHeight="1">
      <c r="F79" s="51"/>
    </row>
    <row r="80" ht="14.25" customHeight="1">
      <c r="F80" s="51"/>
    </row>
    <row r="81" ht="14.25" customHeight="1">
      <c r="F81" s="51"/>
    </row>
    <row r="82" ht="14.25" customHeight="1">
      <c r="F82" s="51"/>
    </row>
    <row r="83" ht="14.25" customHeight="1">
      <c r="F83" s="51"/>
    </row>
    <row r="84" ht="14.25" customHeight="1">
      <c r="F84" s="51"/>
    </row>
    <row r="85" ht="14.25" customHeight="1">
      <c r="F85" s="51"/>
    </row>
    <row r="86" ht="14.25" customHeight="1">
      <c r="F86" s="51"/>
    </row>
    <row r="87" ht="14.25" customHeight="1">
      <c r="F87" s="51"/>
    </row>
    <row r="88" ht="14.25" customHeight="1">
      <c r="F88" s="51"/>
    </row>
    <row r="89" ht="14.25" customHeight="1">
      <c r="F89" s="51"/>
    </row>
    <row r="90" ht="14.25" customHeight="1">
      <c r="F90" s="51"/>
    </row>
    <row r="91" ht="14.25" customHeight="1">
      <c r="F91" s="51"/>
    </row>
    <row r="92" ht="14.25" customHeight="1">
      <c r="F92" s="51"/>
    </row>
    <row r="93" ht="14.25" customHeight="1">
      <c r="F93" s="51"/>
    </row>
    <row r="94" ht="14.25" customHeight="1">
      <c r="F94" s="51"/>
    </row>
    <row r="95" ht="14.25" customHeight="1">
      <c r="F95" s="51"/>
    </row>
    <row r="96" ht="14.25" customHeight="1">
      <c r="F96" s="51"/>
    </row>
    <row r="97" ht="14.25" customHeight="1">
      <c r="F97" s="51"/>
    </row>
    <row r="98" ht="14.25" customHeight="1">
      <c r="F98" s="51"/>
    </row>
    <row r="99" ht="14.25" customHeight="1">
      <c r="F99" s="51"/>
    </row>
    <row r="100" ht="14.25" customHeight="1">
      <c r="F100" s="51"/>
    </row>
    <row r="101" ht="14.25" customHeight="1">
      <c r="F101" s="51"/>
    </row>
    <row r="102" ht="14.25" customHeight="1">
      <c r="F102" s="51"/>
    </row>
    <row r="103" ht="14.25" customHeight="1">
      <c r="F103" s="51"/>
    </row>
    <row r="104" ht="14.25" customHeight="1">
      <c r="F104" s="51"/>
    </row>
    <row r="105" ht="14.25" customHeight="1">
      <c r="F105" s="51"/>
    </row>
    <row r="106" ht="14.25" customHeight="1">
      <c r="F106" s="51"/>
    </row>
    <row r="107" ht="14.25" customHeight="1">
      <c r="F107" s="51"/>
    </row>
    <row r="108" ht="14.25" customHeight="1">
      <c r="F108" s="51"/>
    </row>
    <row r="109" ht="14.25" customHeight="1">
      <c r="F109" s="51"/>
    </row>
    <row r="110" ht="14.25" customHeight="1">
      <c r="F110" s="51"/>
    </row>
    <row r="111" ht="14.25" customHeight="1">
      <c r="F111" s="51"/>
    </row>
    <row r="112" ht="14.25" customHeight="1">
      <c r="F112" s="51"/>
    </row>
    <row r="113" ht="14.25" customHeight="1">
      <c r="F113" s="51"/>
    </row>
    <row r="114" ht="14.25" customHeight="1">
      <c r="F114" s="51"/>
    </row>
    <row r="115" ht="14.25" customHeight="1">
      <c r="F115" s="51"/>
    </row>
    <row r="116" ht="14.25" customHeight="1">
      <c r="F116" s="51"/>
    </row>
    <row r="117" ht="14.25" customHeight="1">
      <c r="F117" s="51"/>
    </row>
    <row r="118" ht="14.25" customHeight="1">
      <c r="F118" s="51"/>
    </row>
    <row r="119" ht="14.25" customHeight="1">
      <c r="F119" s="51"/>
    </row>
    <row r="120" ht="14.25" customHeight="1">
      <c r="F120" s="51"/>
    </row>
    <row r="121" ht="14.25" customHeight="1">
      <c r="F121" s="51"/>
    </row>
    <row r="122" ht="14.25" customHeight="1">
      <c r="F122" s="51"/>
    </row>
    <row r="123" ht="14.25" customHeight="1">
      <c r="F123" s="51"/>
    </row>
    <row r="124" ht="14.25" customHeight="1">
      <c r="F124" s="51"/>
    </row>
    <row r="125" ht="14.25" customHeight="1">
      <c r="F125" s="51"/>
    </row>
    <row r="126" ht="14.25" customHeight="1">
      <c r="F126" s="51"/>
    </row>
    <row r="127" ht="14.25" customHeight="1">
      <c r="F127" s="51"/>
    </row>
    <row r="128" ht="14.25" customHeight="1">
      <c r="F128" s="51"/>
    </row>
    <row r="129" ht="14.25" customHeight="1">
      <c r="F129" s="51"/>
    </row>
    <row r="130" ht="14.25" customHeight="1">
      <c r="F130" s="51"/>
    </row>
    <row r="131" ht="14.25" customHeight="1">
      <c r="F131" s="51"/>
    </row>
    <row r="132" ht="14.25" customHeight="1">
      <c r="F132" s="51"/>
    </row>
    <row r="133" ht="14.25" customHeight="1">
      <c r="F133" s="51"/>
    </row>
    <row r="134" ht="14.25" customHeight="1">
      <c r="F134" s="51"/>
    </row>
    <row r="135" ht="14.25" customHeight="1">
      <c r="F135" s="51"/>
    </row>
    <row r="136" ht="14.25" customHeight="1">
      <c r="F136" s="51"/>
    </row>
    <row r="137" ht="14.25" customHeight="1">
      <c r="F137" s="51"/>
    </row>
    <row r="138" ht="14.25" customHeight="1">
      <c r="F138" s="51"/>
    </row>
    <row r="139" ht="14.25" customHeight="1">
      <c r="F139" s="51"/>
    </row>
    <row r="140" ht="14.25" customHeight="1">
      <c r="F140" s="51"/>
    </row>
    <row r="141" ht="14.25" customHeight="1">
      <c r="F141" s="51"/>
    </row>
    <row r="142" ht="14.25" customHeight="1">
      <c r="F142" s="51"/>
    </row>
    <row r="143" ht="14.25" customHeight="1">
      <c r="F143" s="51"/>
    </row>
    <row r="144" ht="14.25" customHeight="1">
      <c r="F144" s="51"/>
    </row>
    <row r="145" ht="14.25" customHeight="1">
      <c r="F145" s="51"/>
    </row>
    <row r="146" ht="14.25" customHeight="1">
      <c r="F146" s="51"/>
    </row>
    <row r="147" ht="14.25" customHeight="1">
      <c r="F147" s="51"/>
    </row>
    <row r="148" ht="14.25" customHeight="1">
      <c r="F148" s="51"/>
    </row>
    <row r="149" ht="14.25" customHeight="1">
      <c r="F149" s="51"/>
    </row>
    <row r="150" ht="14.25" customHeight="1">
      <c r="F150" s="51"/>
    </row>
    <row r="151" ht="14.25" customHeight="1">
      <c r="F151" s="51"/>
    </row>
    <row r="152" ht="14.25" customHeight="1">
      <c r="F152" s="51"/>
    </row>
    <row r="153" ht="14.25" customHeight="1">
      <c r="F153" s="51"/>
    </row>
    <row r="154" ht="14.25" customHeight="1">
      <c r="F154" s="51"/>
    </row>
    <row r="155" ht="14.25" customHeight="1">
      <c r="F155" s="51"/>
    </row>
    <row r="156" ht="14.25" customHeight="1">
      <c r="F156" s="51"/>
    </row>
    <row r="157" ht="14.25" customHeight="1">
      <c r="F157" s="51"/>
    </row>
    <row r="158" ht="14.25" customHeight="1">
      <c r="F158" s="51"/>
    </row>
    <row r="159" ht="14.25" customHeight="1">
      <c r="F159" s="51"/>
    </row>
    <row r="160" ht="14.25" customHeight="1">
      <c r="F160" s="51"/>
    </row>
    <row r="161" ht="14.25" customHeight="1">
      <c r="F161" s="51"/>
    </row>
    <row r="162" ht="14.25" customHeight="1">
      <c r="F162" s="51"/>
    </row>
    <row r="163" ht="14.25" customHeight="1">
      <c r="F163" s="51"/>
    </row>
    <row r="164" ht="14.25" customHeight="1">
      <c r="F164" s="51"/>
    </row>
    <row r="165" ht="14.25" customHeight="1">
      <c r="F165" s="51"/>
    </row>
    <row r="166" ht="14.25" customHeight="1">
      <c r="F166" s="51"/>
    </row>
    <row r="167" ht="14.25" customHeight="1">
      <c r="F167" s="51"/>
    </row>
    <row r="168" ht="14.25" customHeight="1">
      <c r="F168" s="51"/>
    </row>
    <row r="169" ht="14.25" customHeight="1">
      <c r="F169" s="51"/>
    </row>
    <row r="170" ht="14.25" customHeight="1">
      <c r="F170" s="51"/>
    </row>
    <row r="171" ht="14.25" customHeight="1">
      <c r="F171" s="51"/>
    </row>
    <row r="172" ht="14.25" customHeight="1">
      <c r="F172" s="51"/>
    </row>
    <row r="173" ht="14.25" customHeight="1">
      <c r="F173" s="51"/>
    </row>
    <row r="174" ht="14.25" customHeight="1">
      <c r="F174" s="51"/>
    </row>
    <row r="175" ht="14.25" customHeight="1">
      <c r="F175" s="51"/>
    </row>
    <row r="176" ht="14.25" customHeight="1">
      <c r="F176" s="51"/>
    </row>
    <row r="177" ht="14.25" customHeight="1">
      <c r="F177" s="51"/>
    </row>
    <row r="178" ht="14.25" customHeight="1">
      <c r="F178" s="51"/>
    </row>
    <row r="179" ht="14.25" customHeight="1">
      <c r="F179" s="51"/>
    </row>
    <row r="180" ht="14.25" customHeight="1">
      <c r="F180" s="51"/>
    </row>
    <row r="181" ht="14.25" customHeight="1">
      <c r="F181" s="51"/>
    </row>
    <row r="182" ht="14.25" customHeight="1">
      <c r="F182" s="51"/>
    </row>
    <row r="183" ht="14.25" customHeight="1">
      <c r="F183" s="51"/>
    </row>
    <row r="184" ht="14.25" customHeight="1">
      <c r="F184" s="51"/>
    </row>
    <row r="185" ht="14.25" customHeight="1">
      <c r="F185" s="51"/>
    </row>
    <row r="186" ht="14.25" customHeight="1">
      <c r="F186" s="51"/>
    </row>
    <row r="187" ht="14.25" customHeight="1">
      <c r="F187" s="51"/>
    </row>
    <row r="188" ht="14.25" customHeight="1">
      <c r="F188" s="51"/>
    </row>
    <row r="189" ht="14.25" customHeight="1">
      <c r="F189" s="51"/>
    </row>
    <row r="190" ht="14.25" customHeight="1">
      <c r="F190" s="51"/>
    </row>
    <row r="191" ht="14.25" customHeight="1">
      <c r="F191" s="51"/>
    </row>
    <row r="192" ht="14.25" customHeight="1">
      <c r="F192" s="51"/>
    </row>
    <row r="193" ht="14.25" customHeight="1">
      <c r="F193" s="51"/>
    </row>
    <row r="194" ht="14.25" customHeight="1">
      <c r="F194" s="51"/>
    </row>
    <row r="195" ht="14.25" customHeight="1">
      <c r="F195" s="51"/>
    </row>
    <row r="196" ht="14.25" customHeight="1">
      <c r="F196" s="51"/>
    </row>
    <row r="197" ht="14.25" customHeight="1">
      <c r="F197" s="51"/>
    </row>
    <row r="198" ht="14.25" customHeight="1">
      <c r="F198" s="51"/>
    </row>
    <row r="199" ht="14.25" customHeight="1">
      <c r="F199" s="51"/>
    </row>
    <row r="200" ht="14.25" customHeight="1">
      <c r="F200" s="51"/>
    </row>
    <row r="201" ht="14.25" customHeight="1">
      <c r="F201" s="51"/>
    </row>
    <row r="202" ht="14.25" customHeight="1">
      <c r="F202" s="51"/>
    </row>
    <row r="203" ht="14.25" customHeight="1">
      <c r="F203" s="51"/>
    </row>
    <row r="204" ht="14.25" customHeight="1">
      <c r="F204" s="51"/>
    </row>
    <row r="205" ht="14.25" customHeight="1">
      <c r="F205" s="51"/>
    </row>
    <row r="206" ht="14.25" customHeight="1">
      <c r="F206" s="51"/>
    </row>
    <row r="207" ht="14.25" customHeight="1">
      <c r="F207" s="51"/>
    </row>
    <row r="208" ht="14.25" customHeight="1">
      <c r="F208" s="51"/>
    </row>
    <row r="209" ht="14.25" customHeight="1">
      <c r="F209" s="51"/>
    </row>
    <row r="210" ht="14.25" customHeight="1">
      <c r="F210" s="51"/>
    </row>
    <row r="211" ht="14.25" customHeight="1">
      <c r="F211" s="51"/>
    </row>
    <row r="212" ht="14.25" customHeight="1">
      <c r="F212" s="51"/>
    </row>
    <row r="213" ht="14.25" customHeight="1">
      <c r="F213" s="51"/>
    </row>
    <row r="214" ht="14.25" customHeight="1">
      <c r="F214" s="51"/>
    </row>
    <row r="215" ht="14.25" customHeight="1">
      <c r="F215" s="51"/>
    </row>
    <row r="216" ht="14.25" customHeight="1">
      <c r="F216" s="51"/>
    </row>
    <row r="217" ht="14.25" customHeight="1">
      <c r="F217" s="51"/>
    </row>
    <row r="218" ht="14.25" customHeight="1">
      <c r="F218" s="51"/>
    </row>
    <row r="219" ht="14.25" customHeight="1">
      <c r="F219" s="51"/>
    </row>
    <row r="220" ht="14.25" customHeight="1">
      <c r="F220" s="51"/>
    </row>
    <row r="221" ht="14.25" customHeight="1">
      <c r="F221" s="51"/>
    </row>
    <row r="222" ht="14.25" customHeight="1">
      <c r="F222" s="51"/>
    </row>
    <row r="223" ht="14.25" customHeight="1">
      <c r="F223" s="51"/>
    </row>
    <row r="224" ht="14.25" customHeight="1">
      <c r="F224" s="51"/>
    </row>
    <row r="225" ht="14.25" customHeight="1">
      <c r="F225" s="51"/>
    </row>
    <row r="226" ht="14.25" customHeight="1">
      <c r="F226" s="51"/>
    </row>
    <row r="227" ht="14.25" customHeight="1">
      <c r="F227" s="51"/>
    </row>
    <row r="228" ht="14.25" customHeight="1">
      <c r="F228" s="51"/>
    </row>
    <row r="229" ht="14.25" customHeight="1">
      <c r="F229" s="51"/>
    </row>
    <row r="230" ht="14.25" customHeight="1">
      <c r="F230" s="51"/>
    </row>
    <row r="231" ht="14.25" customHeight="1">
      <c r="F231" s="51"/>
    </row>
    <row r="232" ht="14.25" customHeight="1">
      <c r="F232" s="51"/>
    </row>
    <row r="233" ht="14.25" customHeight="1">
      <c r="F233" s="51"/>
    </row>
    <row r="234" ht="14.25" customHeight="1">
      <c r="F234" s="51"/>
    </row>
    <row r="235" ht="14.25" customHeight="1">
      <c r="F235" s="51"/>
    </row>
    <row r="236" ht="14.25" customHeight="1">
      <c r="F236" s="51"/>
    </row>
    <row r="237" ht="14.25" customHeight="1">
      <c r="F237" s="51"/>
    </row>
    <row r="238" ht="14.25" customHeight="1">
      <c r="F238" s="51"/>
    </row>
    <row r="239" ht="14.25" customHeight="1">
      <c r="F239" s="51"/>
    </row>
    <row r="240" ht="14.25" customHeight="1">
      <c r="F240" s="51"/>
    </row>
    <row r="241" ht="14.25" customHeight="1">
      <c r="F241" s="51"/>
    </row>
    <row r="242" ht="14.25" customHeight="1">
      <c r="F242" s="51"/>
    </row>
    <row r="243" ht="14.25" customHeight="1">
      <c r="F243" s="51"/>
    </row>
    <row r="244" ht="14.25" customHeight="1">
      <c r="F244" s="51"/>
    </row>
    <row r="245" ht="14.25" customHeight="1">
      <c r="F245" s="51"/>
    </row>
    <row r="246" ht="14.25" customHeight="1">
      <c r="F246" s="51"/>
    </row>
    <row r="247" ht="14.25" customHeight="1">
      <c r="F247" s="51"/>
    </row>
    <row r="248" ht="14.25" customHeight="1">
      <c r="F248" s="51"/>
    </row>
    <row r="249" ht="14.25" customHeight="1">
      <c r="F249" s="51"/>
    </row>
    <row r="250" ht="14.25" customHeight="1">
      <c r="F250" s="51"/>
    </row>
    <row r="251" ht="14.25" customHeight="1">
      <c r="F251" s="51"/>
    </row>
    <row r="252" ht="14.25" customHeight="1">
      <c r="F252" s="51"/>
    </row>
    <row r="253" ht="14.25" customHeight="1">
      <c r="F253" s="51"/>
    </row>
    <row r="254" ht="14.25" customHeight="1">
      <c r="F254" s="51"/>
    </row>
    <row r="255" ht="14.25" customHeight="1">
      <c r="F255" s="51"/>
    </row>
    <row r="256" ht="14.25" customHeight="1">
      <c r="F256" s="51"/>
    </row>
    <row r="257" ht="14.25" customHeight="1">
      <c r="F257" s="51"/>
    </row>
    <row r="258" ht="14.25" customHeight="1">
      <c r="F258" s="51"/>
    </row>
    <row r="259" ht="14.25" customHeight="1">
      <c r="F259" s="51"/>
    </row>
    <row r="260" ht="14.25" customHeight="1">
      <c r="F260" s="51"/>
    </row>
    <row r="261" ht="14.25" customHeight="1">
      <c r="F261" s="51"/>
    </row>
    <row r="262" ht="14.25" customHeight="1">
      <c r="F262" s="51"/>
    </row>
    <row r="263" ht="14.25" customHeight="1">
      <c r="F263" s="51"/>
    </row>
    <row r="264" ht="14.25" customHeight="1">
      <c r="F264" s="51"/>
    </row>
    <row r="265" ht="14.25" customHeight="1">
      <c r="F265" s="51"/>
    </row>
    <row r="266" ht="14.25" customHeight="1">
      <c r="F266" s="51"/>
    </row>
    <row r="267" ht="14.25" customHeight="1">
      <c r="F267" s="51"/>
    </row>
    <row r="268" ht="14.25" customHeight="1">
      <c r="F268" s="51"/>
    </row>
    <row r="269" ht="14.25" customHeight="1">
      <c r="F269" s="51"/>
    </row>
    <row r="270" ht="14.25" customHeight="1">
      <c r="F270" s="51"/>
    </row>
    <row r="271" ht="14.25" customHeight="1">
      <c r="F271" s="51"/>
    </row>
    <row r="272" ht="14.25" customHeight="1">
      <c r="F272" s="51"/>
    </row>
    <row r="273" ht="14.25" customHeight="1">
      <c r="F273" s="51"/>
    </row>
    <row r="274" ht="14.25" customHeight="1">
      <c r="F274" s="51"/>
    </row>
    <row r="275" ht="14.25" customHeight="1">
      <c r="F275" s="51"/>
    </row>
    <row r="276" ht="14.25" customHeight="1">
      <c r="F276" s="51"/>
    </row>
    <row r="277" ht="14.25" customHeight="1">
      <c r="F277" s="51"/>
    </row>
    <row r="278" ht="14.25" customHeight="1">
      <c r="F278" s="51"/>
    </row>
    <row r="279" ht="14.25" customHeight="1">
      <c r="F279" s="51"/>
    </row>
    <row r="280" ht="14.25" customHeight="1">
      <c r="F280" s="51"/>
    </row>
    <row r="281" ht="14.25" customHeight="1">
      <c r="F281" s="51"/>
    </row>
    <row r="282" ht="14.25" customHeight="1">
      <c r="F282" s="51"/>
    </row>
    <row r="283" ht="14.25" customHeight="1">
      <c r="F283" s="51"/>
    </row>
    <row r="284" ht="14.25" customHeight="1">
      <c r="F284" s="51"/>
    </row>
    <row r="285" ht="14.25" customHeight="1">
      <c r="F285" s="51"/>
    </row>
    <row r="286" ht="14.25" customHeight="1">
      <c r="F286" s="51"/>
    </row>
    <row r="287" ht="14.25" customHeight="1">
      <c r="F287" s="51"/>
    </row>
    <row r="288" ht="14.25" customHeight="1">
      <c r="F288" s="51"/>
    </row>
    <row r="289" ht="14.25" customHeight="1">
      <c r="F289" s="51"/>
    </row>
    <row r="290" ht="14.25" customHeight="1">
      <c r="F290" s="51"/>
    </row>
    <row r="291" ht="14.25" customHeight="1">
      <c r="F291" s="51"/>
    </row>
    <row r="292" ht="14.25" customHeight="1">
      <c r="F292" s="51"/>
    </row>
    <row r="293" ht="14.25" customHeight="1">
      <c r="F293" s="51"/>
    </row>
    <row r="294" ht="14.25" customHeight="1">
      <c r="F294" s="51"/>
    </row>
    <row r="295" ht="14.25" customHeight="1">
      <c r="F295" s="51"/>
    </row>
    <row r="296" ht="14.25" customHeight="1">
      <c r="F296" s="51"/>
    </row>
    <row r="297" ht="14.25" customHeight="1">
      <c r="F297" s="51"/>
    </row>
    <row r="298" ht="14.25" customHeight="1">
      <c r="F298" s="51"/>
    </row>
    <row r="299" ht="14.25" customHeight="1">
      <c r="F299" s="51"/>
    </row>
    <row r="300" ht="14.25" customHeight="1">
      <c r="F300" s="51"/>
    </row>
    <row r="301" ht="14.25" customHeight="1">
      <c r="F301" s="51"/>
    </row>
    <row r="302" ht="14.25" customHeight="1">
      <c r="F302" s="51"/>
    </row>
    <row r="303" ht="14.25" customHeight="1">
      <c r="F303" s="51"/>
    </row>
    <row r="304" ht="14.25" customHeight="1">
      <c r="F304" s="51"/>
    </row>
    <row r="305" ht="14.25" customHeight="1">
      <c r="F305" s="51"/>
    </row>
    <row r="306" ht="14.25" customHeight="1">
      <c r="F306" s="51"/>
    </row>
    <row r="307" ht="14.25" customHeight="1">
      <c r="F307" s="51"/>
    </row>
    <row r="308" ht="14.25" customHeight="1">
      <c r="F308" s="51"/>
    </row>
    <row r="309" ht="14.25" customHeight="1">
      <c r="F309" s="51"/>
    </row>
    <row r="310" ht="14.25" customHeight="1">
      <c r="F310" s="51"/>
    </row>
    <row r="311" ht="14.25" customHeight="1">
      <c r="F311" s="51"/>
    </row>
    <row r="312" ht="14.25" customHeight="1">
      <c r="F312" s="51"/>
    </row>
    <row r="313" ht="14.25" customHeight="1">
      <c r="F313" s="51"/>
    </row>
    <row r="314" ht="14.25" customHeight="1">
      <c r="F314" s="51"/>
    </row>
    <row r="315" ht="14.25" customHeight="1">
      <c r="F315" s="51"/>
    </row>
    <row r="316" ht="14.25" customHeight="1">
      <c r="F316" s="51"/>
    </row>
    <row r="317" ht="14.25" customHeight="1">
      <c r="F317" s="51"/>
    </row>
    <row r="318" ht="14.25" customHeight="1">
      <c r="F318" s="51"/>
    </row>
    <row r="319" ht="14.25" customHeight="1">
      <c r="F319" s="51"/>
    </row>
    <row r="320" ht="14.25" customHeight="1">
      <c r="F320" s="51"/>
    </row>
    <row r="321" ht="14.25" customHeight="1">
      <c r="F321" s="51"/>
    </row>
    <row r="322" ht="14.25" customHeight="1">
      <c r="F322" s="51"/>
    </row>
    <row r="323" ht="14.25" customHeight="1">
      <c r="F323" s="51"/>
    </row>
    <row r="324" ht="14.25" customHeight="1">
      <c r="F324" s="51"/>
    </row>
    <row r="325" ht="14.25" customHeight="1">
      <c r="F325" s="51"/>
    </row>
    <row r="326" ht="14.25" customHeight="1">
      <c r="F326" s="51"/>
    </row>
    <row r="327" ht="14.25" customHeight="1">
      <c r="F327" s="51"/>
    </row>
    <row r="328" ht="14.25" customHeight="1">
      <c r="F328" s="51"/>
    </row>
    <row r="329" ht="14.25" customHeight="1">
      <c r="F329" s="51"/>
    </row>
    <row r="330" ht="14.25" customHeight="1">
      <c r="F330" s="51"/>
    </row>
    <row r="331" ht="14.25" customHeight="1">
      <c r="F331" s="51"/>
    </row>
    <row r="332" ht="14.25" customHeight="1">
      <c r="F332" s="51"/>
    </row>
    <row r="333" ht="14.25" customHeight="1">
      <c r="F333" s="51"/>
    </row>
    <row r="334" ht="14.25" customHeight="1">
      <c r="F334" s="51"/>
    </row>
    <row r="335" ht="14.25" customHeight="1">
      <c r="F335" s="51"/>
    </row>
    <row r="336" ht="14.25" customHeight="1">
      <c r="F336" s="51"/>
    </row>
    <row r="337" ht="14.25" customHeight="1">
      <c r="F337" s="51"/>
    </row>
    <row r="338" ht="14.25" customHeight="1">
      <c r="F338" s="51"/>
    </row>
    <row r="339" ht="14.25" customHeight="1">
      <c r="F339" s="51"/>
    </row>
    <row r="340" ht="14.25" customHeight="1">
      <c r="F340" s="51"/>
    </row>
    <row r="341" ht="14.25" customHeight="1">
      <c r="F341" s="51"/>
    </row>
    <row r="342" ht="14.25" customHeight="1">
      <c r="F342" s="51"/>
    </row>
    <row r="343" ht="14.25" customHeight="1">
      <c r="F343" s="51"/>
    </row>
    <row r="344" ht="14.25" customHeight="1">
      <c r="F344" s="51"/>
    </row>
    <row r="345" ht="14.25" customHeight="1">
      <c r="F345" s="51"/>
    </row>
    <row r="346" ht="14.25" customHeight="1">
      <c r="F346" s="51"/>
    </row>
    <row r="347" ht="14.25" customHeight="1">
      <c r="F347" s="51"/>
    </row>
    <row r="348" ht="14.25" customHeight="1">
      <c r="F348" s="51"/>
    </row>
    <row r="349" ht="14.25" customHeight="1">
      <c r="F349" s="51"/>
    </row>
    <row r="350" ht="14.25" customHeight="1">
      <c r="F350" s="51"/>
    </row>
    <row r="351" ht="14.25" customHeight="1">
      <c r="F351" s="51"/>
    </row>
    <row r="352" ht="14.25" customHeight="1">
      <c r="F352" s="51"/>
    </row>
    <row r="353" ht="14.25" customHeight="1">
      <c r="F353" s="51"/>
    </row>
    <row r="354" ht="14.25" customHeight="1">
      <c r="F354" s="51"/>
    </row>
    <row r="355" ht="14.25" customHeight="1">
      <c r="F355" s="51"/>
    </row>
    <row r="356" ht="14.25" customHeight="1">
      <c r="F356" s="51"/>
    </row>
    <row r="357" ht="14.25" customHeight="1">
      <c r="F357" s="51"/>
    </row>
    <row r="358" ht="14.25" customHeight="1">
      <c r="F358" s="51"/>
    </row>
    <row r="359" ht="14.25" customHeight="1">
      <c r="F359" s="51"/>
    </row>
    <row r="360" ht="14.25" customHeight="1">
      <c r="F360" s="51"/>
    </row>
    <row r="361" ht="14.25" customHeight="1">
      <c r="F361" s="51"/>
    </row>
    <row r="362" ht="14.25" customHeight="1">
      <c r="F362" s="51"/>
    </row>
    <row r="363" ht="14.25" customHeight="1">
      <c r="F363" s="51"/>
    </row>
    <row r="364" ht="14.25" customHeight="1">
      <c r="F364" s="51"/>
    </row>
    <row r="365" ht="14.25" customHeight="1">
      <c r="F365" s="51"/>
    </row>
    <row r="366" ht="14.25" customHeight="1">
      <c r="F366" s="51"/>
    </row>
    <row r="367" ht="14.25" customHeight="1">
      <c r="F367" s="51"/>
    </row>
    <row r="368" ht="14.25" customHeight="1">
      <c r="F368" s="51"/>
    </row>
    <row r="369" ht="14.25" customHeight="1">
      <c r="F369" s="51"/>
    </row>
    <row r="370" ht="14.25" customHeight="1">
      <c r="F370" s="51"/>
    </row>
    <row r="371" ht="14.25" customHeight="1">
      <c r="F371" s="51"/>
    </row>
    <row r="372" ht="14.25" customHeight="1">
      <c r="F372" s="51"/>
    </row>
    <row r="373" ht="14.25" customHeight="1">
      <c r="F373" s="51"/>
    </row>
    <row r="374" ht="14.25" customHeight="1">
      <c r="F374" s="51"/>
    </row>
    <row r="375" ht="14.25" customHeight="1">
      <c r="F375" s="51"/>
    </row>
    <row r="376" ht="14.25" customHeight="1">
      <c r="F376" s="51"/>
    </row>
    <row r="377" ht="14.25" customHeight="1">
      <c r="F377" s="51"/>
    </row>
    <row r="378" ht="14.25" customHeight="1">
      <c r="F378" s="51"/>
    </row>
    <row r="379" ht="14.25" customHeight="1">
      <c r="F379" s="51"/>
    </row>
    <row r="380" ht="14.25" customHeight="1">
      <c r="F380" s="51"/>
    </row>
    <row r="381" ht="14.25" customHeight="1">
      <c r="F381" s="51"/>
    </row>
    <row r="382" ht="14.25" customHeight="1">
      <c r="F382" s="51"/>
    </row>
    <row r="383" ht="14.25" customHeight="1">
      <c r="F383" s="51"/>
    </row>
    <row r="384" ht="14.25" customHeight="1">
      <c r="F384" s="51"/>
    </row>
    <row r="385" ht="14.25" customHeight="1">
      <c r="F385" s="51"/>
    </row>
    <row r="386" ht="14.25" customHeight="1">
      <c r="F386" s="51"/>
    </row>
    <row r="387" ht="14.25" customHeight="1">
      <c r="F387" s="51"/>
    </row>
    <row r="388" ht="14.25" customHeight="1">
      <c r="F388" s="51"/>
    </row>
    <row r="389" ht="14.25" customHeight="1">
      <c r="F389" s="51"/>
    </row>
    <row r="390" ht="14.25" customHeight="1">
      <c r="F390" s="51"/>
    </row>
    <row r="391" ht="14.25" customHeight="1">
      <c r="F391" s="51"/>
    </row>
    <row r="392" ht="14.25" customHeight="1">
      <c r="F392" s="51"/>
    </row>
    <row r="393" ht="14.25" customHeight="1">
      <c r="F393" s="51"/>
    </row>
    <row r="394" ht="14.25" customHeight="1">
      <c r="F394" s="51"/>
    </row>
    <row r="395" ht="14.25" customHeight="1">
      <c r="F395" s="51"/>
    </row>
    <row r="396" ht="14.25" customHeight="1">
      <c r="F396" s="51"/>
    </row>
    <row r="397" ht="14.25" customHeight="1">
      <c r="F397" s="51"/>
    </row>
    <row r="398" ht="14.25" customHeight="1">
      <c r="F398" s="51"/>
    </row>
    <row r="399" ht="14.25" customHeight="1">
      <c r="F399" s="51"/>
    </row>
    <row r="400" ht="14.25" customHeight="1">
      <c r="F400" s="51"/>
    </row>
    <row r="401" ht="14.25" customHeight="1">
      <c r="F401" s="51"/>
    </row>
    <row r="402" ht="14.25" customHeight="1">
      <c r="F402" s="51"/>
    </row>
    <row r="403" ht="14.25" customHeight="1">
      <c r="F403" s="51"/>
    </row>
    <row r="404" ht="14.25" customHeight="1">
      <c r="F404" s="51"/>
    </row>
    <row r="405" ht="14.25" customHeight="1">
      <c r="F405" s="51"/>
    </row>
    <row r="406" ht="14.25" customHeight="1">
      <c r="F406" s="51"/>
    </row>
    <row r="407" ht="14.25" customHeight="1">
      <c r="F407" s="51"/>
    </row>
    <row r="408" ht="14.25" customHeight="1">
      <c r="F408" s="51"/>
    </row>
    <row r="409" ht="14.25" customHeight="1">
      <c r="F409" s="51"/>
    </row>
    <row r="410" ht="14.25" customHeight="1">
      <c r="F410" s="51"/>
    </row>
    <row r="411" ht="14.25" customHeight="1">
      <c r="F411" s="51"/>
    </row>
    <row r="412" ht="14.25" customHeight="1">
      <c r="F412" s="51"/>
    </row>
    <row r="413" ht="14.25" customHeight="1">
      <c r="F413" s="51"/>
    </row>
    <row r="414" ht="14.25" customHeight="1">
      <c r="F414" s="51"/>
    </row>
    <row r="415" ht="14.25" customHeight="1">
      <c r="F415" s="51"/>
    </row>
    <row r="416" ht="14.25" customHeight="1">
      <c r="F416" s="51"/>
    </row>
    <row r="417" ht="14.25" customHeight="1">
      <c r="F417" s="51"/>
    </row>
    <row r="418" ht="14.25" customHeight="1">
      <c r="F418" s="51"/>
    </row>
    <row r="419" ht="14.25" customHeight="1">
      <c r="F419" s="51"/>
    </row>
    <row r="420" ht="14.25" customHeight="1">
      <c r="F420" s="51"/>
    </row>
    <row r="421" ht="14.25" customHeight="1">
      <c r="F421" s="51"/>
    </row>
    <row r="422" ht="14.25" customHeight="1">
      <c r="F422" s="51"/>
    </row>
    <row r="423" ht="14.25" customHeight="1">
      <c r="F423" s="51"/>
    </row>
    <row r="424" ht="14.25" customHeight="1">
      <c r="F424" s="51"/>
    </row>
    <row r="425" ht="14.25" customHeight="1">
      <c r="F425" s="51"/>
    </row>
    <row r="426" ht="14.25" customHeight="1">
      <c r="F426" s="51"/>
    </row>
    <row r="427" ht="14.25" customHeight="1">
      <c r="F427" s="51"/>
    </row>
    <row r="428" ht="14.25" customHeight="1">
      <c r="F428" s="51"/>
    </row>
    <row r="429" ht="14.25" customHeight="1">
      <c r="F429" s="51"/>
    </row>
    <row r="430" ht="14.25" customHeight="1">
      <c r="F430" s="51"/>
    </row>
    <row r="431" ht="14.25" customHeight="1">
      <c r="F431" s="51"/>
    </row>
    <row r="432" ht="14.25" customHeight="1">
      <c r="F432" s="51"/>
    </row>
    <row r="433" ht="14.25" customHeight="1">
      <c r="F433" s="51"/>
    </row>
    <row r="434" ht="14.25" customHeight="1">
      <c r="F434" s="51"/>
    </row>
    <row r="435" ht="14.25" customHeight="1">
      <c r="F435" s="51"/>
    </row>
    <row r="436" ht="14.25" customHeight="1">
      <c r="F436" s="51"/>
    </row>
    <row r="437" ht="14.25" customHeight="1">
      <c r="F437" s="51"/>
    </row>
    <row r="438" ht="14.25" customHeight="1">
      <c r="F438" s="51"/>
    </row>
    <row r="439" ht="14.25" customHeight="1">
      <c r="F439" s="51"/>
    </row>
    <row r="440" ht="14.25" customHeight="1">
      <c r="F440" s="51"/>
    </row>
    <row r="441" ht="14.25" customHeight="1">
      <c r="F441" s="51"/>
    </row>
    <row r="442" ht="14.25" customHeight="1">
      <c r="F442" s="51"/>
    </row>
    <row r="443" ht="14.25" customHeight="1">
      <c r="F443" s="51"/>
    </row>
    <row r="444" ht="14.25" customHeight="1">
      <c r="F444" s="51"/>
    </row>
    <row r="445" ht="14.25" customHeight="1">
      <c r="F445" s="51"/>
    </row>
    <row r="446" ht="14.25" customHeight="1">
      <c r="F446" s="51"/>
    </row>
    <row r="447" ht="14.25" customHeight="1">
      <c r="F447" s="51"/>
    </row>
    <row r="448" ht="14.25" customHeight="1">
      <c r="F448" s="51"/>
    </row>
    <row r="449" ht="14.25" customHeight="1">
      <c r="F449" s="51"/>
    </row>
    <row r="450" ht="14.25" customHeight="1">
      <c r="F450" s="51"/>
    </row>
    <row r="451" ht="14.25" customHeight="1">
      <c r="F451" s="51"/>
    </row>
    <row r="452" ht="14.25" customHeight="1">
      <c r="F452" s="51"/>
    </row>
    <row r="453" ht="14.25" customHeight="1">
      <c r="F453" s="51"/>
    </row>
    <row r="454" ht="14.25" customHeight="1">
      <c r="F454" s="51"/>
    </row>
    <row r="455" ht="14.25" customHeight="1">
      <c r="F455" s="51"/>
    </row>
    <row r="456" ht="14.25" customHeight="1">
      <c r="F456" s="51"/>
    </row>
    <row r="457" ht="14.25" customHeight="1">
      <c r="F457" s="51"/>
    </row>
    <row r="458" ht="14.25" customHeight="1">
      <c r="F458" s="51"/>
    </row>
    <row r="459" ht="14.25" customHeight="1">
      <c r="F459" s="51"/>
    </row>
    <row r="460" ht="14.25" customHeight="1">
      <c r="F460" s="51"/>
    </row>
    <row r="461" ht="14.25" customHeight="1">
      <c r="F461" s="51"/>
    </row>
    <row r="462" ht="14.25" customHeight="1">
      <c r="F462" s="51"/>
    </row>
    <row r="463" ht="14.25" customHeight="1">
      <c r="F463" s="51"/>
    </row>
    <row r="464" ht="14.25" customHeight="1">
      <c r="F464" s="51"/>
    </row>
    <row r="465" ht="14.25" customHeight="1">
      <c r="F465" s="51"/>
    </row>
    <row r="466" ht="14.25" customHeight="1">
      <c r="F466" s="51"/>
    </row>
    <row r="467" ht="14.25" customHeight="1">
      <c r="F467" s="51"/>
    </row>
    <row r="468" ht="14.25" customHeight="1">
      <c r="F468" s="51"/>
    </row>
    <row r="469" ht="14.25" customHeight="1">
      <c r="F469" s="51"/>
    </row>
    <row r="470" ht="14.25" customHeight="1">
      <c r="F470" s="51"/>
    </row>
    <row r="471" ht="14.25" customHeight="1">
      <c r="F471" s="51"/>
    </row>
    <row r="472" ht="14.25" customHeight="1">
      <c r="F472" s="51"/>
    </row>
    <row r="473" ht="14.25" customHeight="1">
      <c r="F473" s="51"/>
    </row>
    <row r="474" ht="14.25" customHeight="1">
      <c r="F474" s="51"/>
    </row>
    <row r="475" ht="14.25" customHeight="1">
      <c r="F475" s="51"/>
    </row>
    <row r="476" ht="14.25" customHeight="1">
      <c r="F476" s="51"/>
    </row>
    <row r="477" ht="14.25" customHeight="1">
      <c r="F477" s="51"/>
    </row>
    <row r="478" ht="14.25" customHeight="1">
      <c r="F478" s="51"/>
    </row>
    <row r="479" ht="14.25" customHeight="1">
      <c r="F479" s="51"/>
    </row>
    <row r="480" ht="14.25" customHeight="1">
      <c r="F480" s="51"/>
    </row>
    <row r="481" ht="14.25" customHeight="1">
      <c r="F481" s="51"/>
    </row>
    <row r="482" ht="14.25" customHeight="1">
      <c r="F482" s="51"/>
    </row>
    <row r="483" ht="14.25" customHeight="1">
      <c r="F483" s="51"/>
    </row>
    <row r="484" ht="14.25" customHeight="1">
      <c r="F484" s="51"/>
    </row>
    <row r="485" ht="14.25" customHeight="1">
      <c r="F485" s="51"/>
    </row>
    <row r="486" ht="14.25" customHeight="1">
      <c r="F486" s="51"/>
    </row>
    <row r="487" ht="14.25" customHeight="1">
      <c r="F487" s="51"/>
    </row>
    <row r="488" ht="14.25" customHeight="1">
      <c r="F488" s="51"/>
    </row>
    <row r="489" ht="14.25" customHeight="1">
      <c r="F489" s="51"/>
    </row>
    <row r="490" ht="14.25" customHeight="1">
      <c r="F490" s="51"/>
    </row>
    <row r="491" ht="14.25" customHeight="1">
      <c r="F491" s="51"/>
    </row>
    <row r="492" ht="14.25" customHeight="1">
      <c r="F492" s="51"/>
    </row>
    <row r="493" ht="14.25" customHeight="1">
      <c r="F493" s="51"/>
    </row>
    <row r="494" ht="14.25" customHeight="1">
      <c r="F494" s="51"/>
    </row>
    <row r="495" ht="14.25" customHeight="1">
      <c r="F495" s="51"/>
    </row>
    <row r="496" ht="14.25" customHeight="1">
      <c r="F496" s="51"/>
    </row>
    <row r="497" ht="14.25" customHeight="1">
      <c r="F497" s="51"/>
    </row>
    <row r="498" ht="14.25" customHeight="1">
      <c r="F498" s="51"/>
    </row>
    <row r="499" ht="14.25" customHeight="1">
      <c r="F499" s="51"/>
    </row>
    <row r="500" ht="14.25" customHeight="1">
      <c r="F500" s="51"/>
    </row>
    <row r="501" ht="14.25" customHeight="1">
      <c r="F501" s="51"/>
    </row>
    <row r="502" ht="14.25" customHeight="1">
      <c r="F502" s="51"/>
    </row>
    <row r="503" ht="14.25" customHeight="1">
      <c r="F503" s="51"/>
    </row>
    <row r="504" ht="14.25" customHeight="1">
      <c r="F504" s="51"/>
    </row>
    <row r="505" ht="14.25" customHeight="1">
      <c r="F505" s="51"/>
    </row>
    <row r="506" ht="14.25" customHeight="1">
      <c r="F506" s="51"/>
    </row>
    <row r="507" ht="14.25" customHeight="1">
      <c r="F507" s="51"/>
    </row>
    <row r="508" ht="14.25" customHeight="1">
      <c r="F508" s="51"/>
    </row>
    <row r="509" ht="14.25" customHeight="1">
      <c r="F509" s="51"/>
    </row>
    <row r="510" ht="14.25" customHeight="1">
      <c r="F510" s="51"/>
    </row>
    <row r="511" ht="14.25" customHeight="1">
      <c r="F511" s="51"/>
    </row>
    <row r="512" ht="14.25" customHeight="1">
      <c r="F512" s="51"/>
    </row>
    <row r="513" ht="14.25" customHeight="1">
      <c r="F513" s="51"/>
    </row>
    <row r="514" ht="14.25" customHeight="1">
      <c r="F514" s="51"/>
    </row>
    <row r="515" ht="14.25" customHeight="1">
      <c r="F515" s="51"/>
    </row>
    <row r="516" ht="14.25" customHeight="1">
      <c r="F516" s="51"/>
    </row>
    <row r="517" ht="14.25" customHeight="1">
      <c r="F517" s="51"/>
    </row>
    <row r="518" ht="14.25" customHeight="1">
      <c r="F518" s="51"/>
    </row>
    <row r="519" ht="14.25" customHeight="1">
      <c r="F519" s="51"/>
    </row>
    <row r="520" ht="14.25" customHeight="1">
      <c r="F520" s="51"/>
    </row>
    <row r="521" ht="14.25" customHeight="1">
      <c r="F521" s="51"/>
    </row>
    <row r="522" ht="14.25" customHeight="1">
      <c r="F522" s="51"/>
    </row>
    <row r="523" ht="14.25" customHeight="1">
      <c r="F523" s="51"/>
    </row>
    <row r="524" ht="14.25" customHeight="1">
      <c r="F524" s="51"/>
    </row>
    <row r="525" ht="14.25" customHeight="1">
      <c r="F525" s="51"/>
    </row>
    <row r="526" ht="14.25" customHeight="1">
      <c r="F526" s="51"/>
    </row>
    <row r="527" ht="14.25" customHeight="1">
      <c r="F527" s="51"/>
    </row>
    <row r="528" ht="14.25" customHeight="1">
      <c r="F528" s="51"/>
    </row>
    <row r="529" ht="14.25" customHeight="1">
      <c r="F529" s="51"/>
    </row>
    <row r="530" ht="14.25" customHeight="1">
      <c r="F530" s="51"/>
    </row>
    <row r="531" ht="14.25" customHeight="1">
      <c r="F531" s="51"/>
    </row>
    <row r="532" ht="14.25" customHeight="1">
      <c r="F532" s="51"/>
    </row>
    <row r="533" ht="14.25" customHeight="1">
      <c r="F533" s="51"/>
    </row>
    <row r="534" ht="14.25" customHeight="1">
      <c r="F534" s="51"/>
    </row>
    <row r="535" ht="14.25" customHeight="1">
      <c r="F535" s="51"/>
    </row>
    <row r="536" ht="14.25" customHeight="1">
      <c r="F536" s="51"/>
    </row>
    <row r="537" ht="14.25" customHeight="1">
      <c r="F537" s="51"/>
    </row>
    <row r="538" ht="14.25" customHeight="1">
      <c r="F538" s="51"/>
    </row>
    <row r="539" ht="14.25" customHeight="1">
      <c r="F539" s="51"/>
    </row>
    <row r="540" ht="14.25" customHeight="1">
      <c r="F540" s="51"/>
    </row>
    <row r="541" ht="14.25" customHeight="1">
      <c r="F541" s="51"/>
    </row>
    <row r="542" ht="14.25" customHeight="1">
      <c r="F542" s="51"/>
    </row>
    <row r="543" ht="14.25" customHeight="1">
      <c r="F543" s="51"/>
    </row>
    <row r="544" ht="14.25" customHeight="1">
      <c r="F544" s="51"/>
    </row>
    <row r="545" ht="14.25" customHeight="1">
      <c r="F545" s="51"/>
    </row>
    <row r="546" ht="14.25" customHeight="1">
      <c r="F546" s="51"/>
    </row>
    <row r="547" ht="14.25" customHeight="1">
      <c r="F547" s="51"/>
    </row>
    <row r="548" ht="14.25" customHeight="1">
      <c r="F548" s="51"/>
    </row>
    <row r="549" ht="14.25" customHeight="1">
      <c r="F549" s="51"/>
    </row>
    <row r="550" ht="14.25" customHeight="1">
      <c r="F550" s="51"/>
    </row>
    <row r="551" ht="14.25" customHeight="1">
      <c r="F551" s="51"/>
    </row>
    <row r="552" ht="14.25" customHeight="1">
      <c r="F552" s="51"/>
    </row>
    <row r="553" ht="14.25" customHeight="1">
      <c r="F553" s="51"/>
    </row>
    <row r="554" ht="14.25" customHeight="1">
      <c r="F554" s="51"/>
    </row>
    <row r="555" ht="14.25" customHeight="1">
      <c r="F555" s="51"/>
    </row>
    <row r="556" ht="14.25" customHeight="1">
      <c r="F556" s="51"/>
    </row>
    <row r="557" ht="14.25" customHeight="1">
      <c r="F557" s="51"/>
    </row>
    <row r="558" ht="14.25" customHeight="1">
      <c r="F558" s="51"/>
    </row>
    <row r="559" ht="14.25" customHeight="1">
      <c r="F559" s="51"/>
    </row>
    <row r="560" ht="14.25" customHeight="1">
      <c r="F560" s="51"/>
    </row>
    <row r="561" ht="14.25" customHeight="1">
      <c r="F561" s="51"/>
    </row>
    <row r="562" ht="14.25" customHeight="1">
      <c r="F562" s="51"/>
    </row>
    <row r="563" ht="14.25" customHeight="1">
      <c r="F563" s="51"/>
    </row>
    <row r="564" ht="14.25" customHeight="1">
      <c r="F564" s="51"/>
    </row>
    <row r="565" ht="14.25" customHeight="1">
      <c r="F565" s="51"/>
    </row>
    <row r="566" ht="14.25" customHeight="1">
      <c r="F566" s="51"/>
    </row>
    <row r="567" ht="14.25" customHeight="1">
      <c r="F567" s="51"/>
    </row>
    <row r="568" ht="14.25" customHeight="1">
      <c r="F568" s="51"/>
    </row>
    <row r="569" ht="14.25" customHeight="1">
      <c r="F569" s="51"/>
    </row>
    <row r="570" ht="14.25" customHeight="1">
      <c r="F570" s="51"/>
    </row>
    <row r="571" ht="14.25" customHeight="1">
      <c r="F571" s="51"/>
    </row>
    <row r="572" ht="14.25" customHeight="1">
      <c r="F572" s="51"/>
    </row>
    <row r="573" ht="14.25" customHeight="1">
      <c r="F573" s="51"/>
    </row>
    <row r="574" ht="14.25" customHeight="1">
      <c r="F574" s="51"/>
    </row>
    <row r="575" ht="14.25" customHeight="1">
      <c r="F575" s="51"/>
    </row>
    <row r="576" ht="14.25" customHeight="1">
      <c r="F576" s="51"/>
    </row>
    <row r="577" ht="14.25" customHeight="1">
      <c r="F577" s="51"/>
    </row>
    <row r="578" ht="14.25" customHeight="1">
      <c r="F578" s="51"/>
    </row>
    <row r="579" ht="14.25" customHeight="1">
      <c r="F579" s="51"/>
    </row>
    <row r="580" ht="14.25" customHeight="1">
      <c r="F580" s="51"/>
    </row>
    <row r="581" ht="14.25" customHeight="1">
      <c r="F581" s="51"/>
    </row>
    <row r="582" ht="14.25" customHeight="1">
      <c r="F582" s="51"/>
    </row>
    <row r="583" ht="14.25" customHeight="1">
      <c r="F583" s="51"/>
    </row>
    <row r="584" ht="14.25" customHeight="1">
      <c r="F584" s="51"/>
    </row>
    <row r="585" ht="14.25" customHeight="1">
      <c r="F585" s="51"/>
    </row>
    <row r="586" ht="14.25" customHeight="1">
      <c r="F586" s="51"/>
    </row>
    <row r="587" ht="14.25" customHeight="1">
      <c r="F587" s="51"/>
    </row>
    <row r="588" ht="14.25" customHeight="1">
      <c r="F588" s="51"/>
    </row>
    <row r="589" ht="14.25" customHeight="1">
      <c r="F589" s="51"/>
    </row>
    <row r="590" ht="14.25" customHeight="1">
      <c r="F590" s="51"/>
    </row>
    <row r="591" ht="14.25" customHeight="1">
      <c r="F591" s="51"/>
    </row>
    <row r="592" ht="14.25" customHeight="1">
      <c r="F592" s="51"/>
    </row>
    <row r="593" ht="14.25" customHeight="1">
      <c r="F593" s="51"/>
    </row>
    <row r="594" ht="14.25" customHeight="1">
      <c r="F594" s="51"/>
    </row>
    <row r="595" ht="14.25" customHeight="1">
      <c r="F595" s="51"/>
    </row>
    <row r="596" ht="14.25" customHeight="1">
      <c r="F596" s="51"/>
    </row>
    <row r="597" ht="14.25" customHeight="1">
      <c r="F597" s="51"/>
    </row>
    <row r="598" ht="14.25" customHeight="1">
      <c r="F598" s="51"/>
    </row>
    <row r="599" ht="14.25" customHeight="1">
      <c r="F599" s="51"/>
    </row>
    <row r="600" ht="14.25" customHeight="1">
      <c r="F600" s="51"/>
    </row>
    <row r="601" ht="14.25" customHeight="1">
      <c r="F601" s="51"/>
    </row>
    <row r="602" ht="14.25" customHeight="1">
      <c r="F602" s="51"/>
    </row>
    <row r="603" ht="14.25" customHeight="1">
      <c r="F603" s="51"/>
    </row>
    <row r="604" ht="14.25" customHeight="1">
      <c r="F604" s="51"/>
    </row>
    <row r="605" ht="14.25" customHeight="1">
      <c r="F605" s="51"/>
    </row>
    <row r="606" ht="14.25" customHeight="1">
      <c r="F606" s="51"/>
    </row>
    <row r="607" ht="14.25" customHeight="1">
      <c r="F607" s="51"/>
    </row>
    <row r="608" ht="14.25" customHeight="1">
      <c r="F608" s="51"/>
    </row>
    <row r="609" ht="14.25" customHeight="1">
      <c r="F609" s="51"/>
    </row>
    <row r="610" ht="14.25" customHeight="1">
      <c r="F610" s="51"/>
    </row>
    <row r="611" ht="14.25" customHeight="1">
      <c r="F611" s="51"/>
    </row>
    <row r="612" ht="14.25" customHeight="1">
      <c r="F612" s="51"/>
    </row>
    <row r="613" ht="14.25" customHeight="1">
      <c r="F613" s="51"/>
    </row>
    <row r="614" ht="14.25" customHeight="1">
      <c r="F614" s="51"/>
    </row>
    <row r="615" ht="14.25" customHeight="1">
      <c r="F615" s="51"/>
    </row>
    <row r="616" ht="14.25" customHeight="1">
      <c r="F616" s="51"/>
    </row>
    <row r="617" ht="14.25" customHeight="1">
      <c r="F617" s="51"/>
    </row>
    <row r="618" ht="14.25" customHeight="1">
      <c r="F618" s="51"/>
    </row>
    <row r="619" ht="14.25" customHeight="1">
      <c r="F619" s="51"/>
    </row>
    <row r="620" ht="14.25" customHeight="1">
      <c r="F620" s="51"/>
    </row>
    <row r="621" ht="14.25" customHeight="1">
      <c r="F621" s="51"/>
    </row>
    <row r="622" ht="14.25" customHeight="1">
      <c r="F622" s="51"/>
    </row>
    <row r="623" ht="14.25" customHeight="1">
      <c r="F623" s="51"/>
    </row>
    <row r="624" ht="14.25" customHeight="1">
      <c r="F624" s="51"/>
    </row>
    <row r="625" ht="14.25" customHeight="1">
      <c r="F625" s="51"/>
    </row>
    <row r="626" ht="14.25" customHeight="1">
      <c r="F626" s="51"/>
    </row>
    <row r="627" ht="14.25" customHeight="1">
      <c r="F627" s="51"/>
    </row>
    <row r="628" ht="14.25" customHeight="1">
      <c r="F628" s="51"/>
    </row>
    <row r="629" ht="14.25" customHeight="1">
      <c r="F629" s="51"/>
    </row>
    <row r="630" ht="14.25" customHeight="1">
      <c r="F630" s="51"/>
    </row>
    <row r="631" ht="14.25" customHeight="1">
      <c r="F631" s="51"/>
    </row>
    <row r="632" ht="14.25" customHeight="1">
      <c r="F632" s="51"/>
    </row>
    <row r="633" ht="14.25" customHeight="1">
      <c r="F633" s="51"/>
    </row>
    <row r="634" ht="14.25" customHeight="1">
      <c r="F634" s="51"/>
    </row>
    <row r="635" ht="14.25" customHeight="1">
      <c r="F635" s="51"/>
    </row>
    <row r="636" ht="14.25" customHeight="1">
      <c r="F636" s="51"/>
    </row>
    <row r="637" ht="14.25" customHeight="1">
      <c r="F637" s="51"/>
    </row>
    <row r="638" ht="14.25" customHeight="1">
      <c r="F638" s="51"/>
    </row>
    <row r="639" ht="14.25" customHeight="1">
      <c r="F639" s="51"/>
    </row>
    <row r="640" ht="14.25" customHeight="1">
      <c r="F640" s="51"/>
    </row>
    <row r="641" ht="14.25" customHeight="1">
      <c r="F641" s="51"/>
    </row>
    <row r="642" ht="14.25" customHeight="1">
      <c r="F642" s="51"/>
    </row>
    <row r="643" ht="14.25" customHeight="1">
      <c r="F643" s="51"/>
    </row>
    <row r="644" ht="14.25" customHeight="1">
      <c r="F644" s="51"/>
    </row>
    <row r="645" ht="14.25" customHeight="1">
      <c r="F645" s="51"/>
    </row>
    <row r="646" ht="14.25" customHeight="1">
      <c r="F646" s="51"/>
    </row>
    <row r="647" ht="14.25" customHeight="1">
      <c r="F647" s="51"/>
    </row>
    <row r="648" ht="14.25" customHeight="1">
      <c r="F648" s="51"/>
    </row>
    <row r="649" ht="14.25" customHeight="1">
      <c r="F649" s="51"/>
    </row>
    <row r="650" ht="14.25" customHeight="1">
      <c r="F650" s="51"/>
    </row>
    <row r="651" ht="14.25" customHeight="1">
      <c r="F651" s="51"/>
    </row>
    <row r="652" ht="14.25" customHeight="1">
      <c r="F652" s="51"/>
    </row>
    <row r="653" ht="14.25" customHeight="1">
      <c r="F653" s="51"/>
    </row>
    <row r="654" ht="14.25" customHeight="1">
      <c r="F654" s="51"/>
    </row>
    <row r="655" ht="14.25" customHeight="1">
      <c r="F655" s="51"/>
    </row>
    <row r="656" ht="14.25" customHeight="1">
      <c r="F656" s="51"/>
    </row>
    <row r="657" ht="14.25" customHeight="1">
      <c r="F657" s="51"/>
    </row>
    <row r="658" ht="14.25" customHeight="1">
      <c r="F658" s="51"/>
    </row>
    <row r="659" ht="14.25" customHeight="1">
      <c r="F659" s="51"/>
    </row>
    <row r="660" ht="14.25" customHeight="1">
      <c r="F660" s="51"/>
    </row>
    <row r="661" ht="14.25" customHeight="1">
      <c r="F661" s="51"/>
    </row>
    <row r="662" ht="14.25" customHeight="1">
      <c r="F662" s="51"/>
    </row>
    <row r="663" ht="14.25" customHeight="1">
      <c r="F663" s="51"/>
    </row>
    <row r="664" ht="14.25" customHeight="1">
      <c r="F664" s="51"/>
    </row>
    <row r="665" ht="14.25" customHeight="1">
      <c r="F665" s="51"/>
    </row>
    <row r="666" ht="14.25" customHeight="1">
      <c r="F666" s="51"/>
    </row>
    <row r="667" ht="14.25" customHeight="1">
      <c r="F667" s="51"/>
    </row>
    <row r="668" ht="14.25" customHeight="1">
      <c r="F668" s="51"/>
    </row>
    <row r="669" ht="14.25" customHeight="1">
      <c r="F669" s="51"/>
    </row>
    <row r="670" ht="14.25" customHeight="1">
      <c r="F670" s="51"/>
    </row>
    <row r="671" ht="14.25" customHeight="1">
      <c r="F671" s="51"/>
    </row>
    <row r="672" ht="14.25" customHeight="1">
      <c r="F672" s="51"/>
    </row>
    <row r="673" ht="14.25" customHeight="1">
      <c r="F673" s="51"/>
    </row>
    <row r="674" ht="14.25" customHeight="1">
      <c r="F674" s="51"/>
    </row>
    <row r="675" ht="14.25" customHeight="1">
      <c r="F675" s="51"/>
    </row>
    <row r="676" ht="14.25" customHeight="1">
      <c r="F676" s="51"/>
    </row>
    <row r="677" ht="14.25" customHeight="1">
      <c r="F677" s="51"/>
    </row>
    <row r="678" ht="14.25" customHeight="1">
      <c r="F678" s="51"/>
    </row>
    <row r="679" ht="14.25" customHeight="1">
      <c r="F679" s="51"/>
    </row>
    <row r="680" ht="14.25" customHeight="1">
      <c r="F680" s="51"/>
    </row>
    <row r="681" ht="14.25" customHeight="1">
      <c r="F681" s="51"/>
    </row>
    <row r="682" ht="14.25" customHeight="1">
      <c r="F682" s="51"/>
    </row>
    <row r="683" ht="14.25" customHeight="1">
      <c r="F683" s="51"/>
    </row>
    <row r="684" ht="14.25" customHeight="1">
      <c r="F684" s="51"/>
    </row>
    <row r="685" ht="14.25" customHeight="1">
      <c r="F685" s="51"/>
    </row>
    <row r="686" ht="14.25" customHeight="1">
      <c r="F686" s="51"/>
    </row>
    <row r="687" ht="14.25" customHeight="1">
      <c r="F687" s="51"/>
    </row>
    <row r="688" ht="14.25" customHeight="1">
      <c r="F688" s="51"/>
    </row>
    <row r="689" ht="14.25" customHeight="1">
      <c r="F689" s="51"/>
    </row>
    <row r="690" ht="14.25" customHeight="1">
      <c r="F690" s="51"/>
    </row>
    <row r="691" ht="14.25" customHeight="1">
      <c r="F691" s="51"/>
    </row>
    <row r="692" ht="14.25" customHeight="1">
      <c r="F692" s="51"/>
    </row>
    <row r="693" ht="14.25" customHeight="1">
      <c r="F693" s="51"/>
    </row>
    <row r="694" ht="14.25" customHeight="1">
      <c r="F694" s="51"/>
    </row>
    <row r="695" ht="14.25" customHeight="1">
      <c r="F695" s="51"/>
    </row>
    <row r="696" ht="14.25" customHeight="1">
      <c r="F696" s="51"/>
    </row>
    <row r="697" ht="14.25" customHeight="1">
      <c r="F697" s="51"/>
    </row>
    <row r="698" ht="14.25" customHeight="1">
      <c r="F698" s="51"/>
    </row>
    <row r="699" ht="14.25" customHeight="1">
      <c r="F699" s="51"/>
    </row>
    <row r="700" ht="14.25" customHeight="1">
      <c r="F700" s="51"/>
    </row>
    <row r="701" ht="14.25" customHeight="1">
      <c r="F701" s="51"/>
    </row>
    <row r="702" ht="14.25" customHeight="1">
      <c r="F702" s="51"/>
    </row>
    <row r="703" ht="14.25" customHeight="1">
      <c r="F703" s="51"/>
    </row>
    <row r="704" ht="14.25" customHeight="1">
      <c r="F704" s="51"/>
    </row>
    <row r="705" ht="14.25" customHeight="1">
      <c r="F705" s="51"/>
    </row>
    <row r="706" ht="14.25" customHeight="1">
      <c r="F706" s="51"/>
    </row>
    <row r="707" ht="14.25" customHeight="1">
      <c r="F707" s="51"/>
    </row>
    <row r="708" ht="14.25" customHeight="1">
      <c r="F708" s="51"/>
    </row>
    <row r="709" ht="14.25" customHeight="1">
      <c r="F709" s="51"/>
    </row>
    <row r="710" ht="14.25" customHeight="1">
      <c r="F710" s="51"/>
    </row>
    <row r="711" ht="14.25" customHeight="1">
      <c r="F711" s="51"/>
    </row>
    <row r="712" ht="14.25" customHeight="1">
      <c r="F712" s="51"/>
    </row>
    <row r="713" ht="14.25" customHeight="1">
      <c r="F713" s="51"/>
    </row>
    <row r="714" ht="14.25" customHeight="1">
      <c r="F714" s="51"/>
    </row>
    <row r="715" ht="14.25" customHeight="1">
      <c r="F715" s="51"/>
    </row>
    <row r="716" ht="14.25" customHeight="1">
      <c r="F716" s="51"/>
    </row>
    <row r="717" ht="14.25" customHeight="1">
      <c r="F717" s="51"/>
    </row>
    <row r="718" ht="14.25" customHeight="1">
      <c r="F718" s="51"/>
    </row>
    <row r="719" ht="14.25" customHeight="1">
      <c r="F719" s="51"/>
    </row>
    <row r="720" ht="14.25" customHeight="1">
      <c r="F720" s="51"/>
    </row>
    <row r="721" ht="14.25" customHeight="1">
      <c r="F721" s="51"/>
    </row>
    <row r="722" ht="14.25" customHeight="1">
      <c r="F722" s="51"/>
    </row>
    <row r="723" ht="14.25" customHeight="1">
      <c r="F723" s="51"/>
    </row>
    <row r="724" ht="14.25" customHeight="1">
      <c r="F724" s="51"/>
    </row>
    <row r="725" ht="14.25" customHeight="1">
      <c r="F725" s="51"/>
    </row>
    <row r="726" ht="14.25" customHeight="1">
      <c r="F726" s="51"/>
    </row>
    <row r="727" ht="14.25" customHeight="1">
      <c r="F727" s="51"/>
    </row>
    <row r="728" ht="14.25" customHeight="1">
      <c r="F728" s="51"/>
    </row>
    <row r="729" ht="14.25" customHeight="1">
      <c r="F729" s="51"/>
    </row>
    <row r="730" ht="14.25" customHeight="1">
      <c r="F730" s="51"/>
    </row>
    <row r="731" ht="14.25" customHeight="1">
      <c r="F731" s="51"/>
    </row>
    <row r="732" ht="14.25" customHeight="1">
      <c r="F732" s="51"/>
    </row>
    <row r="733" ht="14.25" customHeight="1">
      <c r="F733" s="51"/>
    </row>
    <row r="734" ht="14.25" customHeight="1">
      <c r="F734" s="51"/>
    </row>
    <row r="735" ht="14.25" customHeight="1">
      <c r="F735" s="51"/>
    </row>
    <row r="736" ht="14.25" customHeight="1">
      <c r="F736" s="51"/>
    </row>
    <row r="737" ht="14.25" customHeight="1">
      <c r="F737" s="51"/>
    </row>
    <row r="738" ht="14.25" customHeight="1">
      <c r="F738" s="51"/>
    </row>
    <row r="739" ht="14.25" customHeight="1">
      <c r="F739" s="51"/>
    </row>
    <row r="740" ht="14.25" customHeight="1">
      <c r="F740" s="51"/>
    </row>
    <row r="741" ht="14.25" customHeight="1">
      <c r="F741" s="51"/>
    </row>
    <row r="742" ht="14.25" customHeight="1">
      <c r="F742" s="51"/>
    </row>
    <row r="743" ht="14.25" customHeight="1">
      <c r="F743" s="51"/>
    </row>
    <row r="744" ht="14.25" customHeight="1">
      <c r="F744" s="51"/>
    </row>
    <row r="745" ht="14.25" customHeight="1">
      <c r="F745" s="51"/>
    </row>
    <row r="746" ht="14.25" customHeight="1">
      <c r="F746" s="51"/>
    </row>
    <row r="747" ht="14.25" customHeight="1">
      <c r="F747" s="51"/>
    </row>
    <row r="748" ht="14.25" customHeight="1">
      <c r="F748" s="51"/>
    </row>
    <row r="749" ht="14.25" customHeight="1">
      <c r="F749" s="51"/>
    </row>
    <row r="750" ht="14.25" customHeight="1">
      <c r="F750" s="51"/>
    </row>
    <row r="751" ht="14.25" customHeight="1">
      <c r="F751" s="51"/>
    </row>
    <row r="752" ht="14.25" customHeight="1">
      <c r="F752" s="51"/>
    </row>
    <row r="753" ht="14.25" customHeight="1">
      <c r="F753" s="51"/>
    </row>
    <row r="754" ht="14.25" customHeight="1">
      <c r="F754" s="51"/>
    </row>
    <row r="755" ht="14.25" customHeight="1">
      <c r="F755" s="51"/>
    </row>
    <row r="756" ht="14.25" customHeight="1">
      <c r="F756" s="51"/>
    </row>
    <row r="757" ht="14.25" customHeight="1">
      <c r="F757" s="51"/>
    </row>
    <row r="758" ht="14.25" customHeight="1">
      <c r="F758" s="51"/>
    </row>
    <row r="759" ht="14.25" customHeight="1">
      <c r="F759" s="51"/>
    </row>
    <row r="760" ht="14.25" customHeight="1">
      <c r="F760" s="51"/>
    </row>
    <row r="761" ht="14.25" customHeight="1">
      <c r="F761" s="51"/>
    </row>
    <row r="762" ht="14.25" customHeight="1">
      <c r="F762" s="51"/>
    </row>
    <row r="763" ht="14.25" customHeight="1">
      <c r="F763" s="51"/>
    </row>
    <row r="764" ht="14.25" customHeight="1">
      <c r="F764" s="51"/>
    </row>
    <row r="765" ht="14.25" customHeight="1">
      <c r="F765" s="51"/>
    </row>
    <row r="766" ht="14.25" customHeight="1">
      <c r="F766" s="51"/>
    </row>
    <row r="767" ht="14.25" customHeight="1">
      <c r="F767" s="51"/>
    </row>
    <row r="768" ht="14.25" customHeight="1">
      <c r="F768" s="51"/>
    </row>
    <row r="769" ht="14.25" customHeight="1">
      <c r="F769" s="51"/>
    </row>
    <row r="770" ht="14.25" customHeight="1">
      <c r="F770" s="51"/>
    </row>
    <row r="771" ht="14.25" customHeight="1">
      <c r="F771" s="51"/>
    </row>
    <row r="772" ht="14.25" customHeight="1">
      <c r="F772" s="51"/>
    </row>
    <row r="773" ht="14.25" customHeight="1">
      <c r="F773" s="51"/>
    </row>
    <row r="774" ht="14.25" customHeight="1">
      <c r="F774" s="51"/>
    </row>
    <row r="775" ht="14.25" customHeight="1">
      <c r="F775" s="51"/>
    </row>
    <row r="776" ht="14.25" customHeight="1">
      <c r="F776" s="51"/>
    </row>
    <row r="777" ht="14.25" customHeight="1">
      <c r="F777" s="51"/>
    </row>
    <row r="778" ht="14.25" customHeight="1">
      <c r="F778" s="51"/>
    </row>
    <row r="779" ht="14.25" customHeight="1">
      <c r="F779" s="51"/>
    </row>
    <row r="780" ht="14.25" customHeight="1">
      <c r="F780" s="51"/>
    </row>
    <row r="781" ht="14.25" customHeight="1">
      <c r="F781" s="51"/>
    </row>
    <row r="782" ht="14.25" customHeight="1">
      <c r="F782" s="51"/>
    </row>
    <row r="783" ht="14.25" customHeight="1">
      <c r="F783" s="51"/>
    </row>
    <row r="784" ht="14.25" customHeight="1">
      <c r="F784" s="51"/>
    </row>
    <row r="785" ht="14.25" customHeight="1">
      <c r="F785" s="51"/>
    </row>
    <row r="786" ht="14.25" customHeight="1">
      <c r="F786" s="51"/>
    </row>
    <row r="787" ht="14.25" customHeight="1">
      <c r="F787" s="51"/>
    </row>
    <row r="788" ht="14.25" customHeight="1">
      <c r="F788" s="51"/>
    </row>
    <row r="789" ht="14.25" customHeight="1">
      <c r="F789" s="51"/>
    </row>
    <row r="790" ht="14.25" customHeight="1">
      <c r="F790" s="51"/>
    </row>
    <row r="791" ht="14.25" customHeight="1">
      <c r="F791" s="51"/>
    </row>
    <row r="792" ht="14.25" customHeight="1">
      <c r="F792" s="51"/>
    </row>
    <row r="793" ht="14.25" customHeight="1">
      <c r="F793" s="51"/>
    </row>
    <row r="794" ht="14.25" customHeight="1">
      <c r="F794" s="51"/>
    </row>
    <row r="795" ht="14.25" customHeight="1">
      <c r="F795" s="51"/>
    </row>
    <row r="796" ht="14.25" customHeight="1">
      <c r="F796" s="51"/>
    </row>
    <row r="797" ht="14.25" customHeight="1">
      <c r="F797" s="51"/>
    </row>
    <row r="798" ht="14.25" customHeight="1">
      <c r="F798" s="51"/>
    </row>
    <row r="799" ht="14.25" customHeight="1">
      <c r="F799" s="51"/>
    </row>
    <row r="800" ht="14.25" customHeight="1">
      <c r="F800" s="51"/>
    </row>
    <row r="801" ht="14.25" customHeight="1">
      <c r="F801" s="51"/>
    </row>
    <row r="802" ht="14.25" customHeight="1">
      <c r="F802" s="51"/>
    </row>
    <row r="803" ht="14.25" customHeight="1">
      <c r="F803" s="51"/>
    </row>
    <row r="804" ht="14.25" customHeight="1">
      <c r="F804" s="51"/>
    </row>
    <row r="805" ht="14.25" customHeight="1">
      <c r="F805" s="51"/>
    </row>
    <row r="806" ht="14.25" customHeight="1">
      <c r="F806" s="51"/>
    </row>
    <row r="807" ht="14.25" customHeight="1">
      <c r="F807" s="51"/>
    </row>
    <row r="808" ht="14.25" customHeight="1">
      <c r="F808" s="51"/>
    </row>
    <row r="809" ht="14.25" customHeight="1">
      <c r="F809" s="51"/>
    </row>
    <row r="810" ht="14.25" customHeight="1">
      <c r="F810" s="51"/>
    </row>
    <row r="811" ht="14.25" customHeight="1">
      <c r="F811" s="51"/>
    </row>
    <row r="812" ht="14.25" customHeight="1">
      <c r="F812" s="51"/>
    </row>
    <row r="813" ht="14.25" customHeight="1">
      <c r="F813" s="51"/>
    </row>
    <row r="814" ht="14.25" customHeight="1">
      <c r="F814" s="51"/>
    </row>
    <row r="815" ht="14.25" customHeight="1">
      <c r="F815" s="51"/>
    </row>
    <row r="816" ht="14.25" customHeight="1">
      <c r="F816" s="51"/>
    </row>
    <row r="817" ht="14.25" customHeight="1">
      <c r="F817" s="51"/>
    </row>
    <row r="818" ht="14.25" customHeight="1">
      <c r="F818" s="51"/>
    </row>
    <row r="819" ht="14.25" customHeight="1">
      <c r="F819" s="51"/>
    </row>
    <row r="820" ht="14.25" customHeight="1">
      <c r="F820" s="51"/>
    </row>
    <row r="821" ht="14.25" customHeight="1">
      <c r="F821" s="51"/>
    </row>
    <row r="822" ht="14.25" customHeight="1">
      <c r="F822" s="51"/>
    </row>
    <row r="823" ht="14.25" customHeight="1">
      <c r="F823" s="51"/>
    </row>
    <row r="824" ht="14.25" customHeight="1">
      <c r="F824" s="51"/>
    </row>
    <row r="825" ht="14.25" customHeight="1">
      <c r="F825" s="51"/>
    </row>
    <row r="826" ht="14.25" customHeight="1">
      <c r="F826" s="51"/>
    </row>
    <row r="827" ht="14.25" customHeight="1">
      <c r="F827" s="51"/>
    </row>
    <row r="828" ht="14.25" customHeight="1">
      <c r="F828" s="51"/>
    </row>
    <row r="829" ht="14.25" customHeight="1">
      <c r="F829" s="51"/>
    </row>
    <row r="830" ht="14.25" customHeight="1">
      <c r="F830" s="51"/>
    </row>
    <row r="831" ht="14.25" customHeight="1">
      <c r="F831" s="51"/>
    </row>
    <row r="832" ht="14.25" customHeight="1">
      <c r="F832" s="51"/>
    </row>
    <row r="833" ht="14.25" customHeight="1">
      <c r="F833" s="51"/>
    </row>
    <row r="834" ht="14.25" customHeight="1">
      <c r="F834" s="51"/>
    </row>
    <row r="835" ht="14.25" customHeight="1">
      <c r="F835" s="51"/>
    </row>
    <row r="836" ht="14.25" customHeight="1">
      <c r="F836" s="51"/>
    </row>
    <row r="837" ht="14.25" customHeight="1">
      <c r="F837" s="51"/>
    </row>
    <row r="838" ht="14.25" customHeight="1">
      <c r="F838" s="51"/>
    </row>
    <row r="839" ht="14.25" customHeight="1">
      <c r="F839" s="51"/>
    </row>
    <row r="840" ht="14.25" customHeight="1">
      <c r="F840" s="51"/>
    </row>
    <row r="841" ht="14.25" customHeight="1">
      <c r="F841" s="51"/>
    </row>
    <row r="842" ht="14.25" customHeight="1">
      <c r="F842" s="51"/>
    </row>
    <row r="843" ht="14.25" customHeight="1">
      <c r="F843" s="51"/>
    </row>
    <row r="844" ht="14.25" customHeight="1">
      <c r="F844" s="51"/>
    </row>
    <row r="845" ht="14.25" customHeight="1">
      <c r="F845" s="51"/>
    </row>
    <row r="846" ht="14.25" customHeight="1">
      <c r="F846" s="51"/>
    </row>
    <row r="847" ht="14.25" customHeight="1">
      <c r="F847" s="51"/>
    </row>
    <row r="848" ht="14.25" customHeight="1">
      <c r="F848" s="51"/>
    </row>
    <row r="849" ht="14.25" customHeight="1">
      <c r="F849" s="51"/>
    </row>
    <row r="850" ht="14.25" customHeight="1">
      <c r="F850" s="51"/>
    </row>
    <row r="851" ht="14.25" customHeight="1">
      <c r="F851" s="51"/>
    </row>
    <row r="852" ht="14.25" customHeight="1">
      <c r="F852" s="51"/>
    </row>
    <row r="853" ht="14.25" customHeight="1">
      <c r="F853" s="51"/>
    </row>
    <row r="854" ht="14.25" customHeight="1">
      <c r="F854" s="51"/>
    </row>
    <row r="855" ht="14.25" customHeight="1">
      <c r="F855" s="51"/>
    </row>
    <row r="856" ht="14.25" customHeight="1">
      <c r="F856" s="51"/>
    </row>
    <row r="857" ht="14.25" customHeight="1">
      <c r="F857" s="51"/>
    </row>
    <row r="858" ht="14.25" customHeight="1">
      <c r="F858" s="51"/>
    </row>
    <row r="859" ht="14.25" customHeight="1">
      <c r="F859" s="51"/>
    </row>
    <row r="860" ht="14.25" customHeight="1">
      <c r="F860" s="51"/>
    </row>
    <row r="861" ht="14.25" customHeight="1">
      <c r="F861" s="51"/>
    </row>
    <row r="862" ht="14.25" customHeight="1">
      <c r="F862" s="51"/>
    </row>
    <row r="863" ht="14.25" customHeight="1">
      <c r="F863" s="51"/>
    </row>
    <row r="864" ht="14.25" customHeight="1">
      <c r="F864" s="51"/>
    </row>
    <row r="865" ht="14.25" customHeight="1">
      <c r="F865" s="51"/>
    </row>
    <row r="866" ht="14.25" customHeight="1">
      <c r="F866" s="51"/>
    </row>
    <row r="867" ht="14.25" customHeight="1">
      <c r="F867" s="51"/>
    </row>
    <row r="868" ht="14.25" customHeight="1">
      <c r="F868" s="51"/>
    </row>
    <row r="869" ht="14.25" customHeight="1">
      <c r="F869" s="51"/>
    </row>
    <row r="870" ht="14.25" customHeight="1">
      <c r="F870" s="51"/>
    </row>
    <row r="871" ht="14.25" customHeight="1">
      <c r="F871" s="51"/>
    </row>
    <row r="872" ht="14.25" customHeight="1">
      <c r="F872" s="51"/>
    </row>
    <row r="873" ht="14.25" customHeight="1">
      <c r="F873" s="51"/>
    </row>
    <row r="874" ht="14.25" customHeight="1">
      <c r="F874" s="51"/>
    </row>
    <row r="875" ht="14.25" customHeight="1">
      <c r="F875" s="51"/>
    </row>
    <row r="876" ht="14.25" customHeight="1">
      <c r="F876" s="51"/>
    </row>
    <row r="877" ht="14.25" customHeight="1">
      <c r="F877" s="51"/>
    </row>
    <row r="878" ht="14.25" customHeight="1">
      <c r="F878" s="51"/>
    </row>
    <row r="879" ht="14.25" customHeight="1">
      <c r="F879" s="51"/>
    </row>
    <row r="880" ht="14.25" customHeight="1">
      <c r="F880" s="51"/>
    </row>
    <row r="881" ht="14.25" customHeight="1">
      <c r="F881" s="51"/>
    </row>
    <row r="882" ht="14.25" customHeight="1">
      <c r="F882" s="51"/>
    </row>
    <row r="883" ht="14.25" customHeight="1">
      <c r="F883" s="51"/>
    </row>
    <row r="884" ht="14.25" customHeight="1">
      <c r="F884" s="51"/>
    </row>
    <row r="885" ht="14.25" customHeight="1">
      <c r="F885" s="51"/>
    </row>
    <row r="886" ht="14.25" customHeight="1">
      <c r="F886" s="51"/>
    </row>
    <row r="887" ht="14.25" customHeight="1">
      <c r="F887" s="51"/>
    </row>
    <row r="888" ht="14.25" customHeight="1">
      <c r="F888" s="51"/>
    </row>
    <row r="889" ht="14.25" customHeight="1">
      <c r="F889" s="51"/>
    </row>
    <row r="890" ht="14.25" customHeight="1">
      <c r="F890" s="51"/>
    </row>
    <row r="891" ht="14.25" customHeight="1">
      <c r="F891" s="51"/>
    </row>
    <row r="892" ht="14.25" customHeight="1">
      <c r="F892" s="51"/>
    </row>
    <row r="893" ht="14.25" customHeight="1">
      <c r="F893" s="51"/>
    </row>
    <row r="894" ht="14.25" customHeight="1">
      <c r="F894" s="51"/>
    </row>
    <row r="895" ht="14.25" customHeight="1">
      <c r="F895" s="51"/>
    </row>
    <row r="896" ht="14.25" customHeight="1">
      <c r="F896" s="51"/>
    </row>
    <row r="897" ht="14.25" customHeight="1">
      <c r="F897" s="51"/>
    </row>
    <row r="898" ht="14.25" customHeight="1">
      <c r="F898" s="51"/>
    </row>
    <row r="899" ht="14.25" customHeight="1">
      <c r="F899" s="51"/>
    </row>
    <row r="900" ht="14.25" customHeight="1">
      <c r="F900" s="51"/>
    </row>
    <row r="901" ht="14.25" customHeight="1">
      <c r="F901" s="51"/>
    </row>
    <row r="902" ht="14.25" customHeight="1">
      <c r="F902" s="51"/>
    </row>
    <row r="903" ht="14.25" customHeight="1">
      <c r="F903" s="51"/>
    </row>
    <row r="904" ht="14.25" customHeight="1">
      <c r="F904" s="51"/>
    </row>
    <row r="905" ht="14.25" customHeight="1">
      <c r="F905" s="51"/>
    </row>
    <row r="906" ht="14.25" customHeight="1">
      <c r="F906" s="51"/>
    </row>
    <row r="907" ht="14.25" customHeight="1">
      <c r="F907" s="51"/>
    </row>
    <row r="908" ht="14.25" customHeight="1">
      <c r="F908" s="51"/>
    </row>
    <row r="909" ht="14.25" customHeight="1">
      <c r="F909" s="51"/>
    </row>
    <row r="910" ht="14.25" customHeight="1">
      <c r="F910" s="51"/>
    </row>
    <row r="911" ht="14.25" customHeight="1">
      <c r="F911" s="51"/>
    </row>
    <row r="912" ht="14.25" customHeight="1">
      <c r="F912" s="51"/>
    </row>
    <row r="913" ht="14.25" customHeight="1">
      <c r="F913" s="51"/>
    </row>
    <row r="914" ht="14.25" customHeight="1">
      <c r="F914" s="51"/>
    </row>
    <row r="915" ht="14.25" customHeight="1">
      <c r="F915" s="51"/>
    </row>
    <row r="916" ht="14.25" customHeight="1">
      <c r="F916" s="51"/>
    </row>
    <row r="917" ht="14.25" customHeight="1">
      <c r="F917" s="51"/>
    </row>
    <row r="918" ht="14.25" customHeight="1">
      <c r="F918" s="51"/>
    </row>
    <row r="919" ht="14.25" customHeight="1">
      <c r="F919" s="51"/>
    </row>
    <row r="920" ht="14.25" customHeight="1">
      <c r="F920" s="51"/>
    </row>
    <row r="921" ht="14.25" customHeight="1">
      <c r="F921" s="51"/>
    </row>
    <row r="922" ht="14.25" customHeight="1">
      <c r="F922" s="51"/>
    </row>
    <row r="923" ht="14.25" customHeight="1">
      <c r="F923" s="51"/>
    </row>
    <row r="924" ht="14.25" customHeight="1">
      <c r="F924" s="51"/>
    </row>
    <row r="925" ht="14.25" customHeight="1">
      <c r="F925" s="51"/>
    </row>
    <row r="926" ht="14.25" customHeight="1">
      <c r="F926" s="51"/>
    </row>
    <row r="927" ht="14.25" customHeight="1">
      <c r="F927" s="51"/>
    </row>
    <row r="928" ht="14.25" customHeight="1">
      <c r="F928" s="51"/>
    </row>
    <row r="929" ht="14.25" customHeight="1">
      <c r="F929" s="51"/>
    </row>
    <row r="930" ht="14.25" customHeight="1">
      <c r="F930" s="51"/>
    </row>
    <row r="931" ht="14.25" customHeight="1">
      <c r="F931" s="51"/>
    </row>
    <row r="932" ht="14.25" customHeight="1">
      <c r="F932" s="51"/>
    </row>
    <row r="933" ht="14.25" customHeight="1">
      <c r="F933" s="51"/>
    </row>
    <row r="934" ht="14.25" customHeight="1">
      <c r="F934" s="51"/>
    </row>
    <row r="935" ht="14.25" customHeight="1">
      <c r="F935" s="51"/>
    </row>
    <row r="936" ht="14.25" customHeight="1">
      <c r="F936" s="51"/>
    </row>
    <row r="937" ht="14.25" customHeight="1">
      <c r="F937" s="51"/>
    </row>
    <row r="938" ht="14.25" customHeight="1">
      <c r="F938" s="51"/>
    </row>
    <row r="939" ht="14.25" customHeight="1">
      <c r="F939" s="51"/>
    </row>
    <row r="940" ht="14.25" customHeight="1">
      <c r="F940" s="51"/>
    </row>
    <row r="941" ht="14.25" customHeight="1">
      <c r="F941" s="51"/>
    </row>
    <row r="942" ht="14.25" customHeight="1">
      <c r="F942" s="51"/>
    </row>
    <row r="943" ht="14.25" customHeight="1">
      <c r="F943" s="51"/>
    </row>
    <row r="944" ht="14.25" customHeight="1">
      <c r="F944" s="51"/>
    </row>
    <row r="945" ht="14.25" customHeight="1">
      <c r="F945" s="51"/>
    </row>
    <row r="946" ht="14.25" customHeight="1">
      <c r="F946" s="51"/>
    </row>
    <row r="947" ht="14.25" customHeight="1">
      <c r="F947" s="51"/>
    </row>
    <row r="948" ht="14.25" customHeight="1">
      <c r="F948" s="51"/>
    </row>
    <row r="949" ht="14.25" customHeight="1">
      <c r="F949" s="51"/>
    </row>
    <row r="950" ht="14.25" customHeight="1">
      <c r="F950" s="51"/>
    </row>
    <row r="951" ht="14.25" customHeight="1">
      <c r="F951" s="51"/>
    </row>
    <row r="952" ht="14.25" customHeight="1">
      <c r="F952" s="51"/>
    </row>
    <row r="953" ht="14.25" customHeight="1">
      <c r="F953" s="51"/>
    </row>
    <row r="954" ht="14.25" customHeight="1">
      <c r="F954" s="51"/>
    </row>
    <row r="955" ht="14.25" customHeight="1">
      <c r="F955" s="51"/>
    </row>
    <row r="956" ht="14.25" customHeight="1">
      <c r="F956" s="51"/>
    </row>
    <row r="957" ht="14.25" customHeight="1">
      <c r="F957" s="51"/>
    </row>
    <row r="958" ht="14.25" customHeight="1">
      <c r="F958" s="51"/>
    </row>
    <row r="959" ht="14.25" customHeight="1">
      <c r="F959" s="51"/>
    </row>
    <row r="960" ht="14.25" customHeight="1">
      <c r="F960" s="51"/>
    </row>
    <row r="961" ht="14.25" customHeight="1">
      <c r="F961" s="51"/>
    </row>
    <row r="962" ht="14.25" customHeight="1">
      <c r="F962" s="51"/>
    </row>
    <row r="963" ht="14.25" customHeight="1">
      <c r="F963" s="51"/>
    </row>
    <row r="964" ht="14.25" customHeight="1">
      <c r="F964" s="51"/>
    </row>
    <row r="965" ht="14.25" customHeight="1">
      <c r="F965" s="51"/>
    </row>
    <row r="966" ht="14.25" customHeight="1">
      <c r="F966" s="51"/>
    </row>
    <row r="967" ht="14.25" customHeight="1">
      <c r="F967" s="51"/>
    </row>
    <row r="968" ht="14.25" customHeight="1">
      <c r="F968" s="51"/>
    </row>
    <row r="969" ht="14.25" customHeight="1">
      <c r="F969" s="51"/>
    </row>
    <row r="970" ht="14.25" customHeight="1">
      <c r="F970" s="51"/>
    </row>
    <row r="971" ht="14.25" customHeight="1">
      <c r="F971" s="51"/>
    </row>
    <row r="972" ht="14.25" customHeight="1">
      <c r="F972" s="51"/>
    </row>
    <row r="973" ht="14.25" customHeight="1">
      <c r="F973" s="51"/>
    </row>
    <row r="974" ht="14.25" customHeight="1">
      <c r="F974" s="51"/>
    </row>
    <row r="975" ht="14.25" customHeight="1">
      <c r="F975" s="51"/>
    </row>
    <row r="976" ht="14.25" customHeight="1">
      <c r="F976" s="51"/>
    </row>
    <row r="977" ht="14.25" customHeight="1">
      <c r="F977" s="51"/>
    </row>
    <row r="978" ht="14.25" customHeight="1">
      <c r="F978" s="51"/>
    </row>
    <row r="979" ht="14.25" customHeight="1">
      <c r="F979" s="51"/>
    </row>
    <row r="980" ht="14.25" customHeight="1">
      <c r="F980" s="51"/>
    </row>
    <row r="981" ht="14.25" customHeight="1">
      <c r="F981" s="51"/>
    </row>
    <row r="982" ht="14.25" customHeight="1">
      <c r="F982" s="51"/>
    </row>
    <row r="983" ht="14.25" customHeight="1">
      <c r="F983" s="51"/>
    </row>
    <row r="984" ht="14.25" customHeight="1">
      <c r="F984" s="51"/>
    </row>
    <row r="985" ht="14.25" customHeight="1">
      <c r="F985" s="51"/>
    </row>
    <row r="986" ht="14.25" customHeight="1">
      <c r="F986" s="51"/>
    </row>
    <row r="987" ht="14.25" customHeight="1">
      <c r="F987" s="51"/>
    </row>
    <row r="988" ht="14.25" customHeight="1">
      <c r="F988" s="51"/>
    </row>
    <row r="989" ht="14.25" customHeight="1">
      <c r="F989" s="51"/>
    </row>
    <row r="990" ht="14.25" customHeight="1">
      <c r="F990" s="51"/>
    </row>
    <row r="991" ht="14.25" customHeight="1">
      <c r="F991" s="51"/>
    </row>
    <row r="992" ht="14.25" customHeight="1">
      <c r="F992" s="51"/>
    </row>
    <row r="993" ht="14.25" customHeight="1">
      <c r="F993" s="51"/>
    </row>
    <row r="994" ht="14.25" customHeight="1">
      <c r="F994" s="51"/>
    </row>
    <row r="995" ht="14.25" customHeight="1">
      <c r="F995" s="51"/>
    </row>
    <row r="996" ht="14.25" customHeight="1">
      <c r="F996" s="51"/>
    </row>
    <row r="997" ht="14.25" customHeight="1">
      <c r="F997" s="51"/>
    </row>
    <row r="998" ht="14.25" customHeight="1">
      <c r="F998" s="51"/>
    </row>
    <row r="999" ht="14.25" customHeight="1">
      <c r="F999" s="51"/>
    </row>
    <row r="1000" ht="14.25" customHeight="1">
      <c r="F1000" s="51"/>
    </row>
  </sheetData>
  <mergeCells count="8">
    <mergeCell ref="A1:J1"/>
    <mergeCell ref="A3:J4"/>
    <mergeCell ref="A5:J7"/>
    <mergeCell ref="A8:J8"/>
    <mergeCell ref="A9:J9"/>
    <mergeCell ref="A10:J10"/>
    <mergeCell ref="A11:J11"/>
    <mergeCell ref="A13:J13"/>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71"/>
    <col customWidth="1" min="2" max="2" width="10.71"/>
    <col customWidth="1" min="3" max="3" width="15.57"/>
    <col customWidth="1" min="4" max="4" width="10.71"/>
    <col customWidth="1" min="5" max="5" width="11.0"/>
    <col customWidth="1" min="6" max="9" width="10.71"/>
    <col customWidth="1" min="10" max="10" width="16.43"/>
    <col customWidth="1" min="11" max="11" width="14.0"/>
    <col customWidth="1" min="12" max="12" width="10.71"/>
    <col customWidth="1" min="13" max="13" width="14.86"/>
    <col customWidth="1" min="14" max="18" width="10.71"/>
    <col customWidth="1" min="19" max="19" width="13.57"/>
    <col customWidth="1" min="20" max="26" width="10.71"/>
  </cols>
  <sheetData>
    <row r="1" ht="14.25" customHeight="1">
      <c r="A1" s="1" t="s">
        <v>56</v>
      </c>
    </row>
    <row r="2" ht="14.25" customHeight="1">
      <c r="A2" s="34"/>
      <c r="B2" s="34"/>
      <c r="C2" s="34"/>
      <c r="D2" s="34"/>
      <c r="E2" s="34"/>
      <c r="F2" s="35"/>
      <c r="G2" s="34"/>
      <c r="H2" s="34"/>
      <c r="I2" s="34"/>
      <c r="J2" s="34"/>
    </row>
    <row r="3" ht="14.25" customHeight="1">
      <c r="A3" s="36" t="s">
        <v>22</v>
      </c>
    </row>
    <row r="4" ht="14.25" customHeight="1"/>
    <row r="5" ht="14.25" customHeight="1">
      <c r="A5" s="36" t="s">
        <v>57</v>
      </c>
    </row>
    <row r="6" ht="14.25" customHeight="1"/>
    <row r="7" ht="14.25" customHeight="1"/>
    <row r="8" ht="14.25" customHeight="1">
      <c r="A8" s="36" t="s">
        <v>29</v>
      </c>
    </row>
    <row r="9" ht="14.25" customHeight="1">
      <c r="A9" s="42" t="s">
        <v>58</v>
      </c>
    </row>
    <row r="10" ht="14.25" customHeight="1">
      <c r="A10" s="42" t="s">
        <v>59</v>
      </c>
    </row>
    <row r="11" ht="14.25" customHeight="1">
      <c r="A11" s="42" t="s">
        <v>60</v>
      </c>
    </row>
    <row r="12" ht="14.25" customHeight="1">
      <c r="A12" s="34"/>
      <c r="B12" s="34"/>
      <c r="C12" s="34"/>
      <c r="D12" s="34"/>
      <c r="E12" s="34"/>
      <c r="F12" s="35"/>
      <c r="G12" s="34"/>
      <c r="H12" s="34"/>
      <c r="I12" s="34"/>
      <c r="J12" s="34"/>
    </row>
    <row r="13" ht="14.25" customHeight="1">
      <c r="A13" s="42" t="s">
        <v>33</v>
      </c>
    </row>
    <row r="14" ht="14.25" customHeight="1"/>
    <row r="15" ht="14.25" customHeight="1">
      <c r="A15" s="43" t="s">
        <v>34</v>
      </c>
      <c r="C15" s="61" t="s">
        <v>23</v>
      </c>
      <c r="D15" s="61" t="s">
        <v>24</v>
      </c>
      <c r="E15" s="61" t="s">
        <v>61</v>
      </c>
      <c r="F15" s="62" t="s">
        <v>62</v>
      </c>
      <c r="G15" s="63"/>
      <c r="I15" s="50" t="s">
        <v>63</v>
      </c>
      <c r="J15" s="50" t="s">
        <v>64</v>
      </c>
      <c r="K15" s="50" t="s">
        <v>65</v>
      </c>
      <c r="L15" s="64" t="s">
        <v>34</v>
      </c>
      <c r="M15" s="65" t="s">
        <v>23</v>
      </c>
      <c r="N15" s="50" t="s">
        <v>66</v>
      </c>
      <c r="O15" s="50" t="s">
        <v>67</v>
      </c>
      <c r="P15" s="50" t="s">
        <v>68</v>
      </c>
      <c r="Q15" s="50" t="s">
        <v>69</v>
      </c>
      <c r="R15" s="50" t="s">
        <v>70</v>
      </c>
      <c r="S15" s="50" t="s">
        <v>71</v>
      </c>
      <c r="T15" s="50" t="s">
        <v>46</v>
      </c>
    </row>
    <row r="16" ht="14.25" customHeight="1">
      <c r="A16" s="46">
        <v>0.2068</v>
      </c>
      <c r="C16" s="61">
        <v>35.0</v>
      </c>
      <c r="D16" s="61">
        <v>0.06</v>
      </c>
      <c r="E16" s="66">
        <f>D16</f>
        <v>0.06</v>
      </c>
      <c r="F16" s="60">
        <v>0.0</v>
      </c>
      <c r="G16" s="60">
        <f t="shared" ref="G16:G20" si="1">F17-0.001</f>
        <v>0.059</v>
      </c>
      <c r="I16" s="50">
        <v>1.0</v>
      </c>
      <c r="J16" s="50">
        <v>35.0</v>
      </c>
      <c r="K16" s="67">
        <f t="shared" ref="K16:K22" si="2">J16*55</f>
        <v>1925</v>
      </c>
      <c r="L16" s="68">
        <v>0.2068</v>
      </c>
      <c r="M16" s="65">
        <v>37.0</v>
      </c>
      <c r="N16" s="50">
        <f t="shared" ref="N16:N22" si="3">IF(J16&gt;M16,M16,J16)</f>
        <v>35</v>
      </c>
      <c r="O16" s="69">
        <f t="shared" ref="O16:O22" si="4">N16*65</f>
        <v>2275</v>
      </c>
      <c r="P16" s="50">
        <f t="shared" ref="P16:P22" si="5">IF(J16&gt;M16,J16-M16,0)</f>
        <v>0</v>
      </c>
      <c r="Q16" s="67">
        <f t="shared" ref="Q16:Q22" si="6">P16*15</f>
        <v>0</v>
      </c>
      <c r="R16" s="50">
        <f t="shared" ref="R16:R22" si="7">IF(M16&gt;J16,M16-J16,0)</f>
        <v>2</v>
      </c>
      <c r="S16" s="67">
        <f t="shared" ref="S16:S22" si="8">R16*15</f>
        <v>30</v>
      </c>
      <c r="T16" s="69">
        <f t="shared" ref="T16:T22" si="9">O16+Q16-K16-S16</f>
        <v>320</v>
      </c>
    </row>
    <row r="17" ht="14.25" customHeight="1">
      <c r="A17" s="46">
        <v>0.6439</v>
      </c>
      <c r="C17" s="61">
        <v>36.0</v>
      </c>
      <c r="D17" s="61">
        <v>0.14</v>
      </c>
      <c r="E17" s="66">
        <f t="shared" ref="E17:E21" si="10">E16+D17</f>
        <v>0.2</v>
      </c>
      <c r="F17" s="60">
        <f t="shared" ref="F17:F21" si="11">E16</f>
        <v>0.06</v>
      </c>
      <c r="G17" s="60">
        <f t="shared" si="1"/>
        <v>0.199</v>
      </c>
      <c r="I17" s="50">
        <v>2.0</v>
      </c>
      <c r="J17" s="50">
        <f t="shared" ref="J17:J22" si="12">M16</f>
        <v>37</v>
      </c>
      <c r="K17" s="67">
        <f t="shared" si="2"/>
        <v>2035</v>
      </c>
      <c r="L17" s="68">
        <v>0.6439</v>
      </c>
      <c r="M17" s="65">
        <v>38.0</v>
      </c>
      <c r="N17" s="50">
        <f t="shared" si="3"/>
        <v>37</v>
      </c>
      <c r="O17" s="69">
        <f t="shared" si="4"/>
        <v>2405</v>
      </c>
      <c r="P17" s="50">
        <f t="shared" si="5"/>
        <v>0</v>
      </c>
      <c r="Q17" s="67">
        <f t="shared" si="6"/>
        <v>0</v>
      </c>
      <c r="R17" s="50">
        <f t="shared" si="7"/>
        <v>1</v>
      </c>
      <c r="S17" s="67">
        <f t="shared" si="8"/>
        <v>15</v>
      </c>
      <c r="T17" s="69">
        <f t="shared" si="9"/>
        <v>355</v>
      </c>
    </row>
    <row r="18" ht="14.25" customHeight="1">
      <c r="A18" s="46">
        <v>0.7239</v>
      </c>
      <c r="C18" s="61">
        <v>37.0</v>
      </c>
      <c r="D18" s="61">
        <v>0.21</v>
      </c>
      <c r="E18" s="66">
        <f t="shared" si="10"/>
        <v>0.41</v>
      </c>
      <c r="F18" s="60">
        <f t="shared" si="11"/>
        <v>0.2</v>
      </c>
      <c r="G18" s="60">
        <f t="shared" si="1"/>
        <v>0.409</v>
      </c>
      <c r="I18" s="50">
        <v>3.0</v>
      </c>
      <c r="J18" s="50">
        <f t="shared" si="12"/>
        <v>38</v>
      </c>
      <c r="K18" s="67">
        <f t="shared" si="2"/>
        <v>2090</v>
      </c>
      <c r="L18" s="68">
        <v>0.7239</v>
      </c>
      <c r="M18" s="65">
        <v>38.0</v>
      </c>
      <c r="N18" s="50">
        <f t="shared" si="3"/>
        <v>38</v>
      </c>
      <c r="O18" s="69">
        <f t="shared" si="4"/>
        <v>2470</v>
      </c>
      <c r="P18" s="50">
        <f t="shared" si="5"/>
        <v>0</v>
      </c>
      <c r="Q18" s="67">
        <f t="shared" si="6"/>
        <v>0</v>
      </c>
      <c r="R18" s="50">
        <f t="shared" si="7"/>
        <v>0</v>
      </c>
      <c r="S18" s="67">
        <f t="shared" si="8"/>
        <v>0</v>
      </c>
      <c r="T18" s="69">
        <f t="shared" si="9"/>
        <v>380</v>
      </c>
    </row>
    <row r="19" ht="14.25" customHeight="1">
      <c r="A19" s="46">
        <v>0.2304</v>
      </c>
      <c r="C19" s="61">
        <v>38.0</v>
      </c>
      <c r="D19" s="61">
        <v>0.39</v>
      </c>
      <c r="E19" s="66">
        <f t="shared" si="10"/>
        <v>0.8</v>
      </c>
      <c r="F19" s="60">
        <f t="shared" si="11"/>
        <v>0.41</v>
      </c>
      <c r="G19" s="60">
        <f t="shared" si="1"/>
        <v>0.799</v>
      </c>
      <c r="I19" s="50">
        <v>4.0</v>
      </c>
      <c r="J19" s="50">
        <f t="shared" si="12"/>
        <v>38</v>
      </c>
      <c r="K19" s="67">
        <f t="shared" si="2"/>
        <v>2090</v>
      </c>
      <c r="L19" s="68">
        <v>0.2304</v>
      </c>
      <c r="M19" s="65">
        <v>37.0</v>
      </c>
      <c r="N19" s="50">
        <f t="shared" si="3"/>
        <v>37</v>
      </c>
      <c r="O19" s="69">
        <f t="shared" si="4"/>
        <v>2405</v>
      </c>
      <c r="P19" s="50">
        <f t="shared" si="5"/>
        <v>1</v>
      </c>
      <c r="Q19" s="67">
        <f t="shared" si="6"/>
        <v>15</v>
      </c>
      <c r="R19" s="50">
        <f t="shared" si="7"/>
        <v>0</v>
      </c>
      <c r="S19" s="67">
        <f t="shared" si="8"/>
        <v>0</v>
      </c>
      <c r="T19" s="69">
        <f t="shared" si="9"/>
        <v>330</v>
      </c>
    </row>
    <row r="20" ht="14.25" customHeight="1">
      <c r="A20" s="46">
        <v>0.0195</v>
      </c>
      <c r="C20" s="61">
        <v>39.0</v>
      </c>
      <c r="D20" s="61">
        <v>0.15</v>
      </c>
      <c r="E20" s="66">
        <f t="shared" si="10"/>
        <v>0.95</v>
      </c>
      <c r="F20" s="60">
        <f t="shared" si="11"/>
        <v>0.8</v>
      </c>
      <c r="G20" s="60">
        <f t="shared" si="1"/>
        <v>0.949</v>
      </c>
      <c r="I20" s="50">
        <v>5.0</v>
      </c>
      <c r="J20" s="50">
        <f t="shared" si="12"/>
        <v>37</v>
      </c>
      <c r="K20" s="67">
        <f t="shared" si="2"/>
        <v>2035</v>
      </c>
      <c r="L20" s="68">
        <v>0.0195</v>
      </c>
      <c r="M20" s="65">
        <v>35.0</v>
      </c>
      <c r="N20" s="50">
        <f t="shared" si="3"/>
        <v>35</v>
      </c>
      <c r="O20" s="69">
        <f t="shared" si="4"/>
        <v>2275</v>
      </c>
      <c r="P20" s="50">
        <f t="shared" si="5"/>
        <v>2</v>
      </c>
      <c r="Q20" s="67">
        <f t="shared" si="6"/>
        <v>30</v>
      </c>
      <c r="R20" s="50">
        <f t="shared" si="7"/>
        <v>0</v>
      </c>
      <c r="S20" s="67">
        <f t="shared" si="8"/>
        <v>0</v>
      </c>
      <c r="T20" s="69">
        <f t="shared" si="9"/>
        <v>270</v>
      </c>
    </row>
    <row r="21" ht="14.25" customHeight="1">
      <c r="A21" s="46">
        <v>0.0567</v>
      </c>
      <c r="C21" s="61">
        <v>40.0</v>
      </c>
      <c r="D21" s="61">
        <v>0.05</v>
      </c>
      <c r="E21" s="66">
        <f t="shared" si="10"/>
        <v>1</v>
      </c>
      <c r="F21" s="60">
        <f t="shared" si="11"/>
        <v>0.95</v>
      </c>
      <c r="G21" s="60">
        <v>0.999</v>
      </c>
      <c r="I21" s="50">
        <v>6.0</v>
      </c>
      <c r="J21" s="50">
        <f t="shared" si="12"/>
        <v>35</v>
      </c>
      <c r="K21" s="67">
        <f t="shared" si="2"/>
        <v>1925</v>
      </c>
      <c r="L21" s="68">
        <v>0.0567</v>
      </c>
      <c r="M21" s="65">
        <v>35.0</v>
      </c>
      <c r="N21" s="50">
        <f t="shared" si="3"/>
        <v>35</v>
      </c>
      <c r="O21" s="69">
        <f t="shared" si="4"/>
        <v>2275</v>
      </c>
      <c r="P21" s="50">
        <f t="shared" si="5"/>
        <v>0</v>
      </c>
      <c r="Q21" s="67">
        <f t="shared" si="6"/>
        <v>0</v>
      </c>
      <c r="R21" s="50">
        <f t="shared" si="7"/>
        <v>0</v>
      </c>
      <c r="S21" s="67">
        <f t="shared" si="8"/>
        <v>0</v>
      </c>
      <c r="T21" s="69">
        <f t="shared" si="9"/>
        <v>350</v>
      </c>
    </row>
    <row r="22" ht="14.25" customHeight="1">
      <c r="A22" s="46">
        <v>0.4712</v>
      </c>
      <c r="I22" s="50">
        <v>7.0</v>
      </c>
      <c r="J22" s="50">
        <f t="shared" si="12"/>
        <v>35</v>
      </c>
      <c r="K22" s="67">
        <f t="shared" si="2"/>
        <v>1925</v>
      </c>
      <c r="L22" s="68">
        <v>0.4712</v>
      </c>
      <c r="M22" s="65">
        <v>38.0</v>
      </c>
      <c r="N22" s="50">
        <f t="shared" si="3"/>
        <v>35</v>
      </c>
      <c r="O22" s="69">
        <f t="shared" si="4"/>
        <v>2275</v>
      </c>
      <c r="P22" s="50">
        <f t="shared" si="5"/>
        <v>0</v>
      </c>
      <c r="Q22" s="67">
        <f t="shared" si="6"/>
        <v>0</v>
      </c>
      <c r="R22" s="50">
        <f t="shared" si="7"/>
        <v>3</v>
      </c>
      <c r="S22" s="67">
        <f t="shared" si="8"/>
        <v>45</v>
      </c>
      <c r="T22" s="69">
        <f t="shared" si="9"/>
        <v>305</v>
      </c>
    </row>
    <row r="23" ht="14.25" customHeight="1">
      <c r="S23" s="59" t="s">
        <v>72</v>
      </c>
      <c r="T23" s="70">
        <f>AVERAGE(T16:T22)</f>
        <v>330</v>
      </c>
    </row>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9">
    <mergeCell ref="A13:J13"/>
    <mergeCell ref="F15:G15"/>
    <mergeCell ref="A1:J1"/>
    <mergeCell ref="A3:J4"/>
    <mergeCell ref="A5:J7"/>
    <mergeCell ref="A8:J8"/>
    <mergeCell ref="A9:J9"/>
    <mergeCell ref="A10:J10"/>
    <mergeCell ref="A11:J11"/>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2020-05-18T18:32:21Z</dcterms:created>
  <dc:creator>Domy</dc:creator>
</cp:coreProperties>
</file>