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420" activeTab="3"/>
  </bookViews>
  <sheets>
    <sheet name="Game_data" sheetId="1" r:id="rId1"/>
    <sheet name="Engagement" sheetId="4" r:id="rId2"/>
    <sheet name="Additional" sheetId="5" r:id="rId3"/>
    <sheet name="Questioniare" sheetId="2" r:id="rId4"/>
  </sheets>
  <definedNames>
    <definedName name="_xlchart.v1.0" hidden="1">Game_data!$B$100:$B$106</definedName>
    <definedName name="_xlchart.v1.1" hidden="1">Game_data!$B$99</definedName>
    <definedName name="_xlchart.v1.10" hidden="1">Game_data!$D$100:$D$106</definedName>
    <definedName name="_xlchart.v1.11" hidden="1">Game_data!$D$99</definedName>
    <definedName name="_xlchart.v1.12" hidden="1">Game_data!$B$100:$B$106</definedName>
    <definedName name="_xlchart.v1.13" hidden="1">Game_data!$B$99</definedName>
    <definedName name="_xlchart.v1.14" hidden="1">Game_data!$C$100:$C$106</definedName>
    <definedName name="_xlchart.v1.15" hidden="1">Game_data!$C$99</definedName>
    <definedName name="_xlchart.v1.16" hidden="1">Game_data!$D$100:$D$106</definedName>
    <definedName name="_xlchart.v1.17" hidden="1">Game_data!$D$99</definedName>
    <definedName name="_xlchart.v1.18" hidden="1">Game_data!$B$100:$B$106</definedName>
    <definedName name="_xlchart.v1.19" hidden="1">Game_data!$B$99</definedName>
    <definedName name="_xlchart.v1.2" hidden="1">Game_data!$C$100:$C$106</definedName>
    <definedName name="_xlchart.v1.20" hidden="1">Game_data!$C$100:$C$106</definedName>
    <definedName name="_xlchart.v1.21" hidden="1">Game_data!$C$99</definedName>
    <definedName name="_xlchart.v1.22" hidden="1">Game_data!$D$100:$D$106</definedName>
    <definedName name="_xlchart.v1.23" hidden="1">Game_data!$D$99</definedName>
    <definedName name="_xlchart.v1.24" hidden="1">Additional!$L$2</definedName>
    <definedName name="_xlchart.v1.25" hidden="1">Additional!$L$37</definedName>
    <definedName name="_xlchart.v1.26" hidden="1">Additional!$M$38:$M$44</definedName>
    <definedName name="_xlchart.v1.27" hidden="1">Additional!$M$3:$M$9</definedName>
    <definedName name="_xlchart.v1.28" hidden="1">Additional!$O$2</definedName>
    <definedName name="_xlchart.v1.29" hidden="1">Additional!$O$37</definedName>
    <definedName name="_xlchart.v1.3" hidden="1">Game_data!$C$99</definedName>
    <definedName name="_xlchart.v1.30" hidden="1">Additional!$P$38:$P$44</definedName>
    <definedName name="_xlchart.v1.31" hidden="1">Additional!$P$3:$P$9</definedName>
    <definedName name="_xlchart.v1.32" hidden="1">Additional!$Q$3:$Q$9</definedName>
    <definedName name="_xlchart.v1.33" hidden="1">Additional!$L$2</definedName>
    <definedName name="_xlchart.v1.34" hidden="1">Additional!$L$37</definedName>
    <definedName name="_xlchart.v1.35" hidden="1">Additional!$M$38:$M$44</definedName>
    <definedName name="_xlchart.v1.36" hidden="1">Additional!$M$3:$M$9</definedName>
    <definedName name="_xlchart.v1.37" hidden="1">Additional!$O$2</definedName>
    <definedName name="_xlchart.v1.38" hidden="1">Additional!$O$37</definedName>
    <definedName name="_xlchart.v1.39" hidden="1">Additional!$P$38:$P$44</definedName>
    <definedName name="_xlchart.v1.4" hidden="1">Game_data!$D$100:$D$106</definedName>
    <definedName name="_xlchart.v1.40" hidden="1">Additional!$P$3:$P$9</definedName>
    <definedName name="_xlchart.v1.41" hidden="1">Additional!$Q$3:$Q$9</definedName>
    <definedName name="_xlchart.v1.42" hidden="1">Additional!$L$2</definedName>
    <definedName name="_xlchart.v1.43" hidden="1">Additional!$L$37</definedName>
    <definedName name="_xlchart.v1.44" hidden="1">Additional!$M$38:$M$44</definedName>
    <definedName name="_xlchart.v1.45" hidden="1">Additional!$M$3:$M$9</definedName>
    <definedName name="_xlchart.v1.46" hidden="1">Additional!$O$2</definedName>
    <definedName name="_xlchart.v1.47" hidden="1">Additional!$O$37</definedName>
    <definedName name="_xlchart.v1.48" hidden="1">Additional!$P$38:$P$44</definedName>
    <definedName name="_xlchart.v1.49" hidden="1">Additional!$P$3:$P$9</definedName>
    <definedName name="_xlchart.v1.5" hidden="1">Game_data!$D$99</definedName>
    <definedName name="_xlchart.v1.50" hidden="1">Additional!$Q$3:$Q$9</definedName>
    <definedName name="_xlchart.v1.6" hidden="1">Game_data!$B$100:$B$106</definedName>
    <definedName name="_xlchart.v1.7" hidden="1">Game_data!$B$99</definedName>
    <definedName name="_xlchart.v1.8" hidden="1">Game_data!$C$100:$C$106</definedName>
    <definedName name="_xlchart.v1.9" hidden="1">Game_data!$C$99</definedName>
  </definedNames>
  <calcPr calcId="144525"/>
</workbook>
</file>

<file path=xl/sharedStrings.xml><?xml version="1.0" encoding="utf-8"?>
<sst xmlns="http://schemas.openxmlformats.org/spreadsheetml/2006/main" count="127">
  <si>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</si>
  <si>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</si>
  <si>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</si>
  <si>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</si>
  <si>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</si>
  <si>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</si>
  <si>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</si>
  <si>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</si>
  <si>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</si>
  <si>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</si>
  <si>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</si>
  <si>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</si>
  <si>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</si>
  <si>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</si>
  <si>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</si>
  <si>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</si>
  <si>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</si>
  <si>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</si>
  <si>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</si>
  <si>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</si>
  <si>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</si>
  <si>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First rate</t>
  </si>
  <si>
    <t>2 Directions</t>
  </si>
  <si>
    <t>3 Directions</t>
  </si>
  <si>
    <t>4 Directions</t>
  </si>
  <si>
    <t>5 Directions</t>
  </si>
  <si>
    <t>6 Directions</t>
  </si>
  <si>
    <t>7 Directions</t>
  </si>
  <si>
    <t>8 Directions</t>
  </si>
  <si>
    <t>rate</t>
  </si>
  <si>
    <t>score</t>
  </si>
  <si>
    <t>Average food eaten</t>
  </si>
  <si>
    <t>1st Average rate</t>
  </si>
  <si>
    <t>Options</t>
  </si>
  <si>
    <t>Second rate</t>
  </si>
  <si>
    <t>2nd Average rate</t>
  </si>
  <si>
    <t>Total rate</t>
  </si>
  <si>
    <t>Engagement Average rate</t>
  </si>
  <si>
    <t>Average steps</t>
  </si>
  <si>
    <t>Average effictive moves</t>
  </si>
  <si>
    <t>Average error rate</t>
  </si>
  <si>
    <t>Average score</t>
  </si>
  <si>
    <t>Average Score</t>
  </si>
  <si>
    <t>Round options</t>
  </si>
  <si>
    <t>UserID</t>
  </si>
  <si>
    <t>Improved 1st</t>
  </si>
  <si>
    <t>Not improved 1st</t>
  </si>
  <si>
    <t>Male_1st</t>
  </si>
  <si>
    <t>Female_1st</t>
  </si>
  <si>
    <t>&gt;1times_1st</t>
  </si>
  <si>
    <t>&lt;=1times_1st</t>
  </si>
  <si>
    <t>0times_1st</t>
  </si>
  <si>
    <t>Has user improved their skills after a few rounds</t>
  </si>
  <si>
    <t>frequencies on participation</t>
  </si>
  <si>
    <t>gender</t>
  </si>
  <si>
    <t>no</t>
  </si>
  <si>
    <t>&lt;=1</t>
  </si>
  <si>
    <t>M</t>
  </si>
  <si>
    <t>nope</t>
  </si>
  <si>
    <t>&gt;1</t>
  </si>
  <si>
    <t>a little bit</t>
  </si>
  <si>
    <t>&gt;1times_TOTAL</t>
  </si>
  <si>
    <t>&lt;=1times_TOTAL</t>
  </si>
  <si>
    <t>0times_TOTAL</t>
  </si>
  <si>
    <t>yes</t>
  </si>
  <si>
    <t>F</t>
  </si>
  <si>
    <t>Sure</t>
  </si>
  <si>
    <t>It is difficult to feel that your skills have improved after a few simple rounds</t>
  </si>
  <si>
    <t>yep</t>
  </si>
  <si>
    <t>Improved 2nd</t>
  </si>
  <si>
    <t>Not improved 2nd</t>
  </si>
  <si>
    <t>Male_2nd</t>
  </si>
  <si>
    <t>Female_2nd</t>
  </si>
  <si>
    <t>frequencies on participation in 1 year</t>
  </si>
  <si>
    <t>userID</t>
  </si>
  <si>
    <t>Timestamp</t>
  </si>
  <si>
    <t>How did user feel during the game</t>
  </si>
  <si>
    <t>Age</t>
  </si>
  <si>
    <t>Gender</t>
  </si>
  <si>
    <t>How often do you play Snake game? (any version of the game)</t>
  </si>
  <si>
    <t>18/03/2022 10:14:35</t>
  </si>
  <si>
    <r>
      <rPr>
        <sz val="10"/>
        <color rgb="FF000000"/>
        <rFont val="Calibri"/>
        <charset val="134"/>
      </rPr>
      <t>overwhelming when playing more than 5 directions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 xml:space="preserve"> but still fun</t>
    </r>
  </si>
  <si>
    <t>18-24</t>
  </si>
  <si>
    <t>Male</t>
  </si>
  <si>
    <t>A few times a year</t>
  </si>
  <si>
    <t>20/03/2022 16:19:10</t>
  </si>
  <si>
    <t>Good fun but when a minute has passed the snake gets long and hard to live</t>
  </si>
  <si>
    <t>Less than once a year</t>
  </si>
  <si>
    <t>20/03/2022 16:36:26</t>
  </si>
  <si>
    <t>too hard when playing 8 directions</t>
  </si>
  <si>
    <t>Female</t>
  </si>
  <si>
    <t>Never</t>
  </si>
  <si>
    <t>27/03/2022 17:03:01</t>
  </si>
  <si>
    <t>Difficult to manipulate the diagonally oriented keys</t>
  </si>
  <si>
    <t>29/03/2022 15:01:03</t>
  </si>
  <si>
    <t>It's a bit annoying to have to start all over again every time you die</t>
  </si>
  <si>
    <t>29/03/2022 15:14:52</t>
  </si>
  <si>
    <t>nice game</t>
  </si>
  <si>
    <t>29/03/2022 15:35:04</t>
  </si>
  <si>
    <t>cool game</t>
  </si>
  <si>
    <t>25-34</t>
  </si>
  <si>
    <t>29/03/2022 16:22:22</t>
  </si>
  <si>
    <t>It was fun at first, but after a few rounds it got a bit boring</t>
  </si>
  <si>
    <t>30/03/2022 15:08:30</t>
  </si>
  <si>
    <t>interesting</t>
  </si>
  <si>
    <t>31/03/2022 10:14:35</t>
  </si>
  <si>
    <t>I like the round with multiple options</t>
  </si>
  <si>
    <t>31/03/2022 10:14:36</t>
  </si>
  <si>
    <t>The game is a little long, but for the game itself it is still very good</t>
  </si>
  <si>
    <t>31/03/2022 16:19:11</t>
  </si>
  <si>
    <t>It gets a little boring after more than 5 minutes of play</t>
  </si>
  <si>
    <t>31/03/2022 16:36:27</t>
  </si>
  <si>
    <t>too hard for me</t>
  </si>
  <si>
    <t>31/03/2022 17:03:02</t>
  </si>
  <si>
    <t>It was very different from the snake game I remember, but I enjoyed it</t>
  </si>
  <si>
    <t>01/04/2022 15:01:04</t>
  </si>
  <si>
    <t>01/04/2022 15:14:53</t>
  </si>
  <si>
    <t>01/04/2022 15:35:05</t>
  </si>
  <si>
    <t>01/04/2022 16:22:23</t>
  </si>
  <si>
    <t>It was fun in total, but after a few rounds it got a bit boring</t>
  </si>
  <si>
    <t>02/04/2022 15:08:31</t>
  </si>
  <si>
    <t>03/04/2022 10:14:36</t>
  </si>
  <si>
    <t>03/04/2022 15:08:31</t>
  </si>
  <si>
    <t>interesting game</t>
  </si>
  <si>
    <t>04/04/2022 10:14:37</t>
  </si>
  <si>
    <t>04/04/2022 16:19:12</t>
  </si>
  <si>
    <t>Each round is a little short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</si>
</sst>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5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2"/>
      <color rgb="FF000000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0"/>
      <color rgb="FF000000"/>
      <name val="宋体"/>
      <charset val="134"/>
    </font>
    <font>
      <b/>
      <sz val="16"/>
      <color rgb="FFFF0000"/>
      <name val="宋体"/>
      <charset val="134"/>
    </font>
    <font>
      <sz val="12"/>
      <color rgb="FF000000"/>
      <name val="宋体"/>
      <charset val="134"/>
    </font>
    <font>
      <sz val="10.5"/>
      <color rgb="FF000000"/>
      <name val="Calibri"/>
      <charset val="134"/>
    </font>
    <font>
      <b/>
      <sz val="16"/>
      <color rgb="FF000000"/>
      <name val="宋体"/>
      <charset val="134"/>
    </font>
    <font>
      <b/>
      <sz val="12"/>
      <color rgb="FF000000"/>
      <name val="宋体"/>
      <charset val="134"/>
    </font>
    <font>
      <sz val="16"/>
      <color rgb="FF00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4" fillId="26" borderId="10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3" fillId="29" borderId="12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11" borderId="8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Border="1">
      <alignment vertical="center"/>
    </xf>
    <xf numFmtId="0" fontId="11" fillId="0" borderId="0" xfId="0" applyFont="1" applyAlignment="1">
      <alignment horizontal="justify" vertical="center"/>
    </xf>
    <xf numFmtId="0" fontId="10" fillId="0" borderId="0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176" fontId="10" fillId="0" borderId="0" xfId="0" applyNumberFormat="1" applyFon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Font="1" applyFill="1" applyBorder="1">
      <alignment vertical="center"/>
    </xf>
    <xf numFmtId="176" fontId="10" fillId="2" borderId="0" xfId="0" applyNumberFormat="1" applyFont="1" applyFill="1" applyAlignment="1">
      <alignment vertical="center" wrapText="1"/>
    </xf>
    <xf numFmtId="176" fontId="0" fillId="0" borderId="0" xfId="0" applyNumberFormat="1" applyFont="1">
      <alignment vertical="center"/>
    </xf>
    <xf numFmtId="176" fontId="10" fillId="2" borderId="3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Engagement Rating</a:t>
            </a:r>
            <a:r>
              <a:rPr lang="en-US" altLang="zh-CN" baseline="0"/>
              <a:t> Each Round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Game_data!$A$18</c:f>
              <c:strCache>
                <c:ptCount val="1"/>
                <c:pt idx="0">
                  <c:v>1st Average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Game_data!$B$79:$B$85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Game_data!$A$19:$A$25</c:f>
              <c:numCache>
                <c:formatCode>General</c:formatCode>
                <c:ptCount val="7"/>
                <c:pt idx="0">
                  <c:v>31.8181818181818</c:v>
                </c:pt>
                <c:pt idx="1">
                  <c:v>46.3636363636364</c:v>
                </c:pt>
                <c:pt idx="2">
                  <c:v>47.2727272727273</c:v>
                </c:pt>
                <c:pt idx="3">
                  <c:v>51.8181818181818</c:v>
                </c:pt>
                <c:pt idx="4">
                  <c:v>59.0909090909091</c:v>
                </c:pt>
                <c:pt idx="5">
                  <c:v>57.2727272727273</c:v>
                </c:pt>
                <c:pt idx="6">
                  <c:v>47.2727272727273</c:v>
                </c:pt>
              </c:numCache>
            </c:numRef>
          </c:val>
        </c:ser>
        <c:ser>
          <c:idx val="1"/>
          <c:order val="1"/>
          <c:tx>
            <c:strRef>
              <c:f>Game_data!$A$42</c:f>
              <c:strCache>
                <c:ptCount val="1"/>
                <c:pt idx="0">
                  <c:v>2nd Average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Game_data!$B$79:$B$85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Game_data!$A$43:$A$49</c:f>
              <c:numCache>
                <c:formatCode>General</c:formatCode>
                <c:ptCount val="7"/>
                <c:pt idx="0">
                  <c:v>31.8181818181818</c:v>
                </c:pt>
                <c:pt idx="1">
                  <c:v>46.3636363636364</c:v>
                </c:pt>
                <c:pt idx="2">
                  <c:v>59.0909090909091</c:v>
                </c:pt>
                <c:pt idx="3">
                  <c:v>57.2727272727273</c:v>
                </c:pt>
                <c:pt idx="4">
                  <c:v>60.9090909090909</c:v>
                </c:pt>
                <c:pt idx="5">
                  <c:v>60.9090909090909</c:v>
                </c:pt>
                <c:pt idx="6">
                  <c:v>51.8181818181818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0139248"/>
        <c:axId val="2020140896"/>
      </c:barChart>
      <c:lineChart>
        <c:grouping val="standard"/>
        <c:varyColors val="0"/>
        <c:ser>
          <c:idx val="2"/>
          <c:order val="2"/>
          <c:tx>
            <c:strRef>
              <c:f>Game_data!$A$78</c:f>
              <c:strCache>
                <c:ptCount val="1"/>
                <c:pt idx="0">
                  <c:v>Engagement Average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Game_data!$A$79:$A$85</c:f>
              <c:numCache>
                <c:formatCode>0.00_ </c:formatCode>
                <c:ptCount val="7"/>
                <c:pt idx="0">
                  <c:v>31.8181818181818</c:v>
                </c:pt>
                <c:pt idx="1">
                  <c:v>46.3636363636364</c:v>
                </c:pt>
                <c:pt idx="2">
                  <c:v>53.1818181818182</c:v>
                </c:pt>
                <c:pt idx="3">
                  <c:v>54.5454545454545</c:v>
                </c:pt>
                <c:pt idx="4">
                  <c:v>60</c:v>
                </c:pt>
                <c:pt idx="5">
                  <c:v>59.09</c:v>
                </c:pt>
                <c:pt idx="6">
                  <c:v>49.55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0139248"/>
        <c:axId val="2020140896"/>
      </c:lineChart>
      <c:catAx>
        <c:axId val="20201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 Options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0140896"/>
        <c:crosses val="autoZero"/>
        <c:auto val="1"/>
        <c:lblAlgn val="ctr"/>
        <c:lblOffset val="100"/>
        <c:noMultiLvlLbl val="0"/>
      </c:catAx>
      <c:valAx>
        <c:axId val="20201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Engagement Rating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01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800" i="0">
                <a:effectLst/>
              </a:rPr>
              <a:t>Change in participation per round of play by frequency of play</a:t>
            </a:r>
            <a:endParaRPr lang="en-GB" altLang="zh-CN" sz="1800">
              <a:effectLst/>
            </a:endParaRPr>
          </a:p>
        </c:rich>
      </c:tx>
      <c:layout>
        <c:manualLayout>
          <c:xMode val="edge"/>
          <c:yMode val="edge"/>
          <c:x val="0.14781127835672"/>
          <c:y val="0.01866199289146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5770517477752"/>
          <c:y val="0.340190056386174"/>
          <c:w val="0.872760856275327"/>
          <c:h val="0.447762768450567"/>
        </c:manualLayout>
      </c:layout>
      <c:lineChart>
        <c:grouping val="standard"/>
        <c:varyColors val="0"/>
        <c:ser>
          <c:idx val="0"/>
          <c:order val="0"/>
          <c:tx>
            <c:strRef>
              <c:f>Additional!$AB$16</c:f>
              <c:strCache>
                <c:ptCount val="1"/>
                <c:pt idx="0">
                  <c:v>&gt;1times_TOTAL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Additional!$AD$17:$AD$23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Additional!$AC$17:$AC$23</c:f>
              <c:numCache>
                <c:formatCode>General</c:formatCode>
                <c:ptCount val="7"/>
                <c:pt idx="0">
                  <c:v>38.1818181818182</c:v>
                </c:pt>
                <c:pt idx="1">
                  <c:v>49.0909090909091</c:v>
                </c:pt>
                <c:pt idx="2">
                  <c:v>53.1818181818182</c:v>
                </c:pt>
                <c:pt idx="3">
                  <c:v>54.0909090909091</c:v>
                </c:pt>
                <c:pt idx="4">
                  <c:v>57.7272727272727</c:v>
                </c:pt>
                <c:pt idx="5">
                  <c:v>56.3636363636364</c:v>
                </c:pt>
                <c:pt idx="6">
                  <c:v>62.2727272727273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Additional!$AE$16</c:f>
              <c:strCache>
                <c:ptCount val="1"/>
                <c:pt idx="0">
                  <c:v>&lt;=1times_TOTAL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Additional!$AD$17:$AD$23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Additional!$AF$17:$AF$23</c:f>
              <c:numCache>
                <c:formatCode>General</c:formatCode>
                <c:ptCount val="7"/>
                <c:pt idx="0">
                  <c:v>21.8181818181818</c:v>
                </c:pt>
                <c:pt idx="1">
                  <c:v>42.7272727272727</c:v>
                </c:pt>
                <c:pt idx="2">
                  <c:v>51.8181818181818</c:v>
                </c:pt>
                <c:pt idx="3">
                  <c:v>52.7272727272727</c:v>
                </c:pt>
                <c:pt idx="4">
                  <c:v>62.2727272727273</c:v>
                </c:pt>
                <c:pt idx="5">
                  <c:v>40</c:v>
                </c:pt>
                <c:pt idx="6">
                  <c:v>57.7272727272727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Additional!$AH$16</c:f>
              <c:strCache>
                <c:ptCount val="1"/>
                <c:pt idx="0">
                  <c:v>0times_TOTAL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Additional!$AD$17:$AD$23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Additional!$AI$17:$AI$23</c:f>
              <c:numCache>
                <c:formatCode>General</c:formatCode>
                <c:ptCount val="7"/>
                <c:pt idx="0">
                  <c:v>45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55</c:v>
                </c:pt>
                <c:pt idx="5">
                  <c:v>55</c:v>
                </c:pt>
                <c:pt idx="6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1839407"/>
        <c:axId val="772051007"/>
      </c:lineChart>
      <c:catAx>
        <c:axId val="77183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Round Options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051007"/>
        <c:crosses val="autoZero"/>
        <c:auto val="1"/>
        <c:lblAlgn val="ctr"/>
        <c:lblOffset val="100"/>
        <c:noMultiLvlLbl val="0"/>
      </c:catAx>
      <c:valAx>
        <c:axId val="7720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Engagement Rating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83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Average error rate and Engagement</a:t>
            </a:r>
            <a:r>
              <a:rPr lang="en-GB" altLang="zh-CN" baseline="0"/>
              <a:t> </a:t>
            </a:r>
            <a:r>
              <a:rPr lang="en-GB" altLang="zh-CN"/>
              <a:t>Average rate</a:t>
            </a:r>
            <a:endParaRPr lang="zh-CN" altLang="en-US"/>
          </a:p>
        </c:rich>
      </c:tx>
      <c:layout>
        <c:manualLayout>
          <c:xMode val="edge"/>
          <c:yMode val="edge"/>
          <c:x val="0.106281576262609"/>
          <c:y val="0.03290609695564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Game_data!$B$99</c:f>
              <c:strCache>
                <c:ptCount val="1"/>
                <c:pt idx="0">
                  <c:v>Average error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Game_data!$B$79:$B$85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Game_data!$B$100:$B$106</c:f>
              <c:numCache>
                <c:formatCode>0.00_ </c:formatCode>
                <c:ptCount val="7"/>
                <c:pt idx="0">
                  <c:v>0</c:v>
                </c:pt>
                <c:pt idx="1">
                  <c:v>0.454545454545455</c:v>
                </c:pt>
                <c:pt idx="2">
                  <c:v>0.0909090909090909</c:v>
                </c:pt>
                <c:pt idx="3">
                  <c:v>0.181818181818182</c:v>
                </c:pt>
                <c:pt idx="4">
                  <c:v>0.181818181818182</c:v>
                </c:pt>
                <c:pt idx="5">
                  <c:v>0.0909090909090909</c:v>
                </c:pt>
                <c:pt idx="6">
                  <c:v>0.545454545454545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75235040"/>
        <c:axId val="1367461024"/>
      </c:lineChart>
      <c:lineChart>
        <c:grouping val="standard"/>
        <c:varyColors val="0"/>
        <c:ser>
          <c:idx val="1"/>
          <c:order val="1"/>
          <c:tx>
            <c:strRef>
              <c:f>Game_data!$A$78</c:f>
              <c:strCache>
                <c:ptCount val="1"/>
                <c:pt idx="0">
                  <c:v>Engagement 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Game_data!$B$79:$B$85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Game_data!$A$79:$A$85</c:f>
              <c:numCache>
                <c:formatCode>0.00_ </c:formatCode>
                <c:ptCount val="7"/>
                <c:pt idx="0">
                  <c:v>31.8181818181818</c:v>
                </c:pt>
                <c:pt idx="1">
                  <c:v>46.3636363636364</c:v>
                </c:pt>
                <c:pt idx="2">
                  <c:v>53.1818181818182</c:v>
                </c:pt>
                <c:pt idx="3">
                  <c:v>54.5454545454545</c:v>
                </c:pt>
                <c:pt idx="4">
                  <c:v>60</c:v>
                </c:pt>
                <c:pt idx="5">
                  <c:v>59.09</c:v>
                </c:pt>
                <c:pt idx="6">
                  <c:v>49.55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28122208"/>
        <c:axId val="1923844976"/>
      </c:lineChart>
      <c:catAx>
        <c:axId val="15752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  <a:r>
                  <a:rPr lang="en-US" altLang="zh-CN" baseline="0"/>
                  <a:t> Options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7461024"/>
        <c:crosses val="autoZero"/>
        <c:auto val="1"/>
        <c:lblAlgn val="ctr"/>
        <c:lblOffset val="100"/>
        <c:noMultiLvlLbl val="0"/>
      </c:catAx>
      <c:valAx>
        <c:axId val="13674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error 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5235040"/>
        <c:crosses val="autoZero"/>
        <c:crossBetween val="between"/>
      </c:valAx>
      <c:catAx>
        <c:axId val="162812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3844976"/>
        <c:crosses val="autoZero"/>
        <c:auto val="1"/>
        <c:lblAlgn val="ctr"/>
        <c:lblOffset val="100"/>
        <c:noMultiLvlLbl val="0"/>
      </c:catAx>
      <c:valAx>
        <c:axId val="1923844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Engagement</a:t>
                </a:r>
                <a:r>
                  <a:rPr lang="en-US" altLang="zh-CN" baseline="0"/>
                  <a:t> Average 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81222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Steps and Engagement Average Rate per Round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Game_data!$A$90</c:f>
              <c:strCache>
                <c:ptCount val="1"/>
                <c:pt idx="0">
                  <c:v>Average 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Game_data!$B$91:$B$97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Game_data!$A$91:$A$97</c:f>
              <c:numCache>
                <c:formatCode>0.00_ </c:formatCode>
                <c:ptCount val="7"/>
                <c:pt idx="0">
                  <c:v>44.7975257066166</c:v>
                </c:pt>
                <c:pt idx="1">
                  <c:v>39.7629119793488</c:v>
                </c:pt>
                <c:pt idx="2">
                  <c:v>28.8932680510221</c:v>
                </c:pt>
                <c:pt idx="3">
                  <c:v>49.099185737801</c:v>
                </c:pt>
                <c:pt idx="4">
                  <c:v>53.191133693526</c:v>
                </c:pt>
                <c:pt idx="5">
                  <c:v>41.8661107163781</c:v>
                </c:pt>
                <c:pt idx="6">
                  <c:v>33.3297430436468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21808656"/>
        <c:axId val="1921201840"/>
      </c:lineChart>
      <c:lineChart>
        <c:grouping val="standard"/>
        <c:varyColors val="0"/>
        <c:ser>
          <c:idx val="1"/>
          <c:order val="1"/>
          <c:tx>
            <c:strRef>
              <c:f>Game_data!$A$78</c:f>
              <c:strCache>
                <c:ptCount val="1"/>
                <c:pt idx="0">
                  <c:v>Engagement 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Game_data!$A$79:$A$85</c:f>
              <c:numCache>
                <c:formatCode>0.00_ </c:formatCode>
                <c:ptCount val="7"/>
                <c:pt idx="0">
                  <c:v>31.8181818181818</c:v>
                </c:pt>
                <c:pt idx="1">
                  <c:v>46.3636363636364</c:v>
                </c:pt>
                <c:pt idx="2">
                  <c:v>53.1818181818182</c:v>
                </c:pt>
                <c:pt idx="3">
                  <c:v>54.5454545454545</c:v>
                </c:pt>
                <c:pt idx="4">
                  <c:v>60</c:v>
                </c:pt>
                <c:pt idx="5">
                  <c:v>59.09</c:v>
                </c:pt>
                <c:pt idx="6">
                  <c:v>49.55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69462960"/>
        <c:axId val="1634724128"/>
      </c:lineChart>
      <c:catAx>
        <c:axId val="192180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</a:t>
                </a:r>
                <a:r>
                  <a:rPr lang="en-US" altLang="zh-CN" baseline="0"/>
                  <a:t> Options</a:t>
                </a:r>
                <a:endParaRPr lang="en-US" altLang="zh-C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1201840"/>
        <c:crosses val="autoZero"/>
        <c:auto val="1"/>
        <c:lblAlgn val="ctr"/>
        <c:lblOffset val="100"/>
        <c:noMultiLvlLbl val="0"/>
      </c:catAx>
      <c:valAx>
        <c:axId val="19212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 steps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1808656"/>
        <c:crosses val="autoZero"/>
        <c:crossBetween val="between"/>
      </c:valAx>
      <c:catAx>
        <c:axId val="136946296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4724128"/>
        <c:crosses val="autoZero"/>
        <c:auto val="1"/>
        <c:lblAlgn val="ctr"/>
        <c:lblOffset val="100"/>
        <c:noMultiLvlLbl val="0"/>
      </c:catAx>
      <c:valAx>
        <c:axId val="16347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Engagement</a:t>
                </a:r>
                <a:r>
                  <a:rPr lang="en-US" altLang="zh-CN" baseline="0"/>
                  <a:t> Average rate</a:t>
                </a:r>
                <a:endParaRPr lang="en-US" altLang="zh-C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94629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score per Round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Game_data!$C$99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Game_data!$D$100:$D$106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Game_data!$M$100:$M$106</c:f>
              <c:numCache>
                <c:formatCode>0.00_ </c:formatCode>
                <c:ptCount val="7"/>
                <c:pt idx="0">
                  <c:v>1127.27272727273</c:v>
                </c:pt>
                <c:pt idx="1">
                  <c:v>1231.81818181818</c:v>
                </c:pt>
                <c:pt idx="2">
                  <c:v>1365.778334</c:v>
                </c:pt>
                <c:pt idx="3">
                  <c:v>1395.45454545455</c:v>
                </c:pt>
                <c:pt idx="4">
                  <c:v>1368.18181818182</c:v>
                </c:pt>
                <c:pt idx="5">
                  <c:v>1322.72727272727</c:v>
                </c:pt>
                <c:pt idx="6">
                  <c:v>1640.90909090909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9092272"/>
        <c:axId val="1370122240"/>
      </c:lineChart>
      <c:catAx>
        <c:axId val="143909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 Options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0122240"/>
        <c:crosses val="autoZero"/>
        <c:auto val="1"/>
        <c:lblAlgn val="ctr"/>
        <c:lblOffset val="100"/>
        <c:noMultiLvlLbl val="0"/>
      </c:catAx>
      <c:valAx>
        <c:axId val="1370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Average score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90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Game_data!$A$78</c:f>
              <c:strCache>
                <c:ptCount val="1"/>
                <c:pt idx="0">
                  <c:v>Engagement 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Game_data!$C$100:$C$106</c:f>
              <c:numCache>
                <c:formatCode>0.00_ </c:formatCode>
                <c:ptCount val="7"/>
                <c:pt idx="0" c:formatCode="0.00_ ">
                  <c:v>1606.25</c:v>
                </c:pt>
                <c:pt idx="1" c:formatCode="0.00_ ">
                  <c:v>1570.58823529412</c:v>
                </c:pt>
                <c:pt idx="2" c:formatCode="0.00_ ">
                  <c:v>1572.22222222222</c:v>
                </c:pt>
                <c:pt idx="3" c:formatCode="0.00_ ">
                  <c:v>1578.94736842105</c:v>
                </c:pt>
                <c:pt idx="4" c:formatCode="0.00_ ">
                  <c:v>1665</c:v>
                </c:pt>
                <c:pt idx="5" c:formatCode="0.00_ ">
                  <c:v>1633.33333333333</c:v>
                </c:pt>
                <c:pt idx="6" c:formatCode="0.00_ ">
                  <c:v>1640.90909090909</c:v>
                </c:pt>
              </c:numCache>
            </c:numRef>
          </c:cat>
          <c:val>
            <c:numRef>
              <c:f>Game_data!$A$79:$A$85</c:f>
              <c:numCache>
                <c:formatCode>0.00_ </c:formatCode>
                <c:ptCount val="7"/>
                <c:pt idx="0">
                  <c:v>31.8181818181818</c:v>
                </c:pt>
                <c:pt idx="1">
                  <c:v>46.3636363636364</c:v>
                </c:pt>
                <c:pt idx="2">
                  <c:v>53.1818181818182</c:v>
                </c:pt>
                <c:pt idx="3">
                  <c:v>54.5454545454545</c:v>
                </c:pt>
                <c:pt idx="4">
                  <c:v>60</c:v>
                </c:pt>
                <c:pt idx="5">
                  <c:v>59.09</c:v>
                </c:pt>
                <c:pt idx="6">
                  <c:v>49.55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22630176"/>
        <c:axId val="1370156608"/>
      </c:lineChart>
      <c:catAx>
        <c:axId val="1922630176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0156608"/>
        <c:crosses val="autoZero"/>
        <c:auto val="1"/>
        <c:lblAlgn val="ctr"/>
        <c:lblOffset val="100"/>
        <c:noMultiLvlLbl val="0"/>
      </c:catAx>
      <c:valAx>
        <c:axId val="13701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6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Engagement</a:t>
            </a:r>
            <a:r>
              <a:rPr lang="en-US" altLang="zh-CN" baseline="0"/>
              <a:t> Rate Change Each Engagement Check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 options"</c:f>
              <c:strCache>
                <c:ptCount val="1"/>
                <c:pt idx="0">
                  <c:v>2 options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(Game_data!$A$18,Game_data!$A$42)</c:f>
              <c:strCache>
                <c:ptCount val="2"/>
                <c:pt idx="0">
                  <c:v>1st Average rate</c:v>
                </c:pt>
                <c:pt idx="1">
                  <c:v>2nd Average rate</c:v>
                </c:pt>
              </c:strCache>
            </c:strRef>
          </c:cat>
          <c:val>
            <c:numRef>
              <c:f>(Game_data!$A$19,Game_data!$A$43)</c:f>
              <c:numCache>
                <c:formatCode>General</c:formatCode>
                <c:ptCount val="2"/>
                <c:pt idx="0">
                  <c:v>31.8181818181818</c:v>
                </c:pt>
                <c:pt idx="1">
                  <c:v>31.8181818181818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options"</c:f>
              <c:strCache>
                <c:ptCount val="1"/>
                <c:pt idx="0">
                  <c:v>3 options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(Game_data!$A$18,Game_data!$A$42)</c:f>
              <c:strCache>
                <c:ptCount val="2"/>
                <c:pt idx="0">
                  <c:v>1st Average rate</c:v>
                </c:pt>
                <c:pt idx="1">
                  <c:v>2nd Average rate</c:v>
                </c:pt>
              </c:strCache>
            </c:strRef>
          </c:cat>
          <c:val>
            <c:numRef>
              <c:f>(Game_data!$A$20,Game_data!$A$44)</c:f>
              <c:numCache>
                <c:formatCode>General</c:formatCode>
                <c:ptCount val="2"/>
                <c:pt idx="0">
                  <c:v>46.3636363636364</c:v>
                </c:pt>
                <c:pt idx="1">
                  <c:v>46.3636363636364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"4 options"</c:f>
              <c:strCache>
                <c:ptCount val="1"/>
                <c:pt idx="0">
                  <c:v>4 options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(Game_data!$A$18,Game_data!$A$42)</c:f>
              <c:strCache>
                <c:ptCount val="2"/>
                <c:pt idx="0">
                  <c:v>1st Average rate</c:v>
                </c:pt>
                <c:pt idx="1">
                  <c:v>2nd Average rate</c:v>
                </c:pt>
              </c:strCache>
            </c:strRef>
          </c:cat>
          <c:val>
            <c:numRef>
              <c:f>(Game_data!$A$21,Game_data!$A$45)</c:f>
              <c:numCache>
                <c:formatCode>General</c:formatCode>
                <c:ptCount val="2"/>
                <c:pt idx="0">
                  <c:v>47.2727272727273</c:v>
                </c:pt>
                <c:pt idx="1">
                  <c:v>59.0909090909091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"5 options"</c:f>
              <c:strCache>
                <c:ptCount val="1"/>
                <c:pt idx="0">
                  <c:v>5 options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(Game_data!$A$18,Game_data!$A$42)</c:f>
              <c:strCache>
                <c:ptCount val="2"/>
                <c:pt idx="0">
                  <c:v>1st Average rate</c:v>
                </c:pt>
                <c:pt idx="1">
                  <c:v>2nd Average rate</c:v>
                </c:pt>
              </c:strCache>
            </c:strRef>
          </c:cat>
          <c:val>
            <c:numRef>
              <c:f>(Game_data!$A$22,Game_data!$A$46)</c:f>
              <c:numCache>
                <c:formatCode>General</c:formatCode>
                <c:ptCount val="2"/>
                <c:pt idx="0">
                  <c:v>51.8181818181818</c:v>
                </c:pt>
                <c:pt idx="1">
                  <c:v>57.2727272727273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"6 options"</c:f>
              <c:strCache>
                <c:ptCount val="1"/>
                <c:pt idx="0">
                  <c:v>6 options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(Game_data!$A$18,Game_data!$A$42)</c:f>
              <c:strCache>
                <c:ptCount val="2"/>
                <c:pt idx="0">
                  <c:v>1st Average rate</c:v>
                </c:pt>
                <c:pt idx="1">
                  <c:v>2nd Average rate</c:v>
                </c:pt>
              </c:strCache>
            </c:strRef>
          </c:cat>
          <c:val>
            <c:numRef>
              <c:f>(Game_data!$A$23,Game_data!$A$47)</c:f>
              <c:numCache>
                <c:formatCode>General</c:formatCode>
                <c:ptCount val="2"/>
                <c:pt idx="0">
                  <c:v>59.0909090909091</c:v>
                </c:pt>
                <c:pt idx="1">
                  <c:v>60.9090909090909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"7 options"</c:f>
              <c:strCache>
                <c:ptCount val="1"/>
                <c:pt idx="0">
                  <c:v>7 options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(Game_data!$A$18,Game_data!$A$42)</c:f>
              <c:strCache>
                <c:ptCount val="2"/>
                <c:pt idx="0">
                  <c:v>1st Average rate</c:v>
                </c:pt>
                <c:pt idx="1">
                  <c:v>2nd Average rate</c:v>
                </c:pt>
              </c:strCache>
            </c:strRef>
          </c:cat>
          <c:val>
            <c:numRef>
              <c:f>(Game_data!$A$24,Game_data!$A$48)</c:f>
              <c:numCache>
                <c:formatCode>General</c:formatCode>
                <c:ptCount val="2"/>
                <c:pt idx="0">
                  <c:v>57.2727272727273</c:v>
                </c:pt>
                <c:pt idx="1">
                  <c:v>60.9090909090909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"8 options"</c:f>
              <c:strCache>
                <c:ptCount val="1"/>
                <c:pt idx="0">
                  <c:v>8 options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(Game_data!$A$18,Game_data!$A$42)</c:f>
              <c:strCache>
                <c:ptCount val="2"/>
                <c:pt idx="0">
                  <c:v>1st Average rate</c:v>
                </c:pt>
                <c:pt idx="1">
                  <c:v>2nd Average rate</c:v>
                </c:pt>
              </c:strCache>
            </c:strRef>
          </c:cat>
          <c:val>
            <c:numRef>
              <c:f>(Game_data!$A$25,Game_data!$A$49)</c:f>
              <c:numCache>
                <c:formatCode>General</c:formatCode>
                <c:ptCount val="2"/>
                <c:pt idx="0">
                  <c:v>47.2727272727273</c:v>
                </c:pt>
                <c:pt idx="1">
                  <c:v>51.8181818181818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47647"/>
        <c:axId val="429019343"/>
      </c:lineChart>
      <c:catAx>
        <c:axId val="12874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019343"/>
        <c:crosses val="autoZero"/>
        <c:auto val="1"/>
        <c:lblAlgn val="ctr"/>
        <c:lblOffset val="100"/>
        <c:noMultiLvlLbl val="0"/>
      </c:catAx>
      <c:valAx>
        <c:axId val="429019343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Engagement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74764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Number of effective moves and Engagement Average Rate each Round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"number of effective moves"</c:f>
              <c:strCache>
                <c:ptCount val="1"/>
                <c:pt idx="0">
                  <c:v>number of effective 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Game_data!$D$100:$D$106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Game_data!$A$100:$A$106</c:f>
              <c:numCache>
                <c:formatCode>0.00_ </c:formatCode>
                <c:ptCount val="7"/>
                <c:pt idx="0">
                  <c:v>5.59969071332708</c:v>
                </c:pt>
                <c:pt idx="1">
                  <c:v>9.9407279948372</c:v>
                </c:pt>
                <c:pt idx="2">
                  <c:v>9.63108935034069</c:v>
                </c:pt>
                <c:pt idx="3">
                  <c:v>12.2747964344502</c:v>
                </c:pt>
                <c:pt idx="4">
                  <c:v>13.2977834233815</c:v>
                </c:pt>
                <c:pt idx="5">
                  <c:v>10.4665276790945</c:v>
                </c:pt>
                <c:pt idx="6">
                  <c:v>8.3324357609117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451551"/>
        <c:axId val="126574303"/>
      </c:lineChart>
      <c:lineChart>
        <c:grouping val="standard"/>
        <c:varyColors val="0"/>
        <c:ser>
          <c:idx val="1"/>
          <c:order val="1"/>
          <c:tx>
            <c:strRef>
              <c:f>Game_data!$A$78</c:f>
              <c:strCache>
                <c:ptCount val="1"/>
                <c:pt idx="0">
                  <c:v>Engagement 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Game_data!$A$79:$A$85</c:f>
              <c:numCache>
                <c:formatCode>0.00_ </c:formatCode>
                <c:ptCount val="7"/>
                <c:pt idx="0">
                  <c:v>31.8181818181818</c:v>
                </c:pt>
                <c:pt idx="1">
                  <c:v>46.3636363636364</c:v>
                </c:pt>
                <c:pt idx="2">
                  <c:v>53.1818181818182</c:v>
                </c:pt>
                <c:pt idx="3">
                  <c:v>54.5454545454545</c:v>
                </c:pt>
                <c:pt idx="4">
                  <c:v>60</c:v>
                </c:pt>
                <c:pt idx="5">
                  <c:v>59.09</c:v>
                </c:pt>
                <c:pt idx="6">
                  <c:v>49.55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839039"/>
        <c:axId val="123090959"/>
      </c:lineChart>
      <c:catAx>
        <c:axId val="45945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Round Options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574303"/>
        <c:crosses val="autoZero"/>
        <c:auto val="1"/>
        <c:lblAlgn val="ctr"/>
        <c:lblOffset val="100"/>
        <c:noMultiLvlLbl val="0"/>
      </c:catAx>
      <c:valAx>
        <c:axId val="1265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number of effective moves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305555555555556"/>
              <c:y val="0.1792245369086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451551"/>
        <c:crosses val="autoZero"/>
        <c:crossBetween val="between"/>
      </c:valAx>
      <c:catAx>
        <c:axId val="12283903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090959"/>
        <c:crosses val="autoZero"/>
        <c:auto val="1"/>
        <c:lblAlgn val="ctr"/>
        <c:lblOffset val="100"/>
        <c:noMultiLvlLbl val="0"/>
      </c:catAx>
      <c:valAx>
        <c:axId val="123090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Engagement</a:t>
                </a:r>
                <a:r>
                  <a:rPr lang="en-US" altLang="zh-CN" baseline="0"/>
                  <a:t> Average 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83903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800" i="0">
                <a:effectLst/>
              </a:rPr>
              <a:t>Trends in whether skill improves versus participation per round</a:t>
            </a:r>
            <a:endParaRPr lang="en-GB" altLang="zh-CN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Additional!$L$2</c:f>
              <c:strCache>
                <c:ptCount val="1"/>
                <c:pt idx="0">
                  <c:v>Improved 1st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Additional!$Q$3:$Q$9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Additional!$M$3:$M$9</c:f>
              <c:numCache>
                <c:formatCode>General</c:formatCode>
                <c:ptCount val="7"/>
                <c:pt idx="0">
                  <c:v>42.1428571428571</c:v>
                </c:pt>
                <c:pt idx="1">
                  <c:v>49.2857142857143</c:v>
                </c:pt>
                <c:pt idx="2">
                  <c:v>49.2857142857143</c:v>
                </c:pt>
                <c:pt idx="3">
                  <c:v>52.1428571428571</c:v>
                </c:pt>
                <c:pt idx="4">
                  <c:v>53.5714285714286</c:v>
                </c:pt>
                <c:pt idx="5">
                  <c:v>55</c:v>
                </c:pt>
                <c:pt idx="6">
                  <c:v>57.8571428571429</c:v>
                </c:pt>
              </c:numCache>
            </c:numRef>
          </c:val>
        </c:ser>
        <c:ser>
          <c:idx val="1"/>
          <c:order val="1"/>
          <c:tx>
            <c:strRef>
              <c:f>Additional!$O$2</c:f>
              <c:strCache>
                <c:ptCount val="1"/>
                <c:pt idx="0">
                  <c:v>Not improved 1st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Additional!$Q$3:$Q$9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Additional!$P$3:$P$9</c:f>
              <c:numCache>
                <c:formatCode>General</c:formatCode>
                <c:ptCount val="7"/>
                <c:pt idx="0">
                  <c:v>19.0909090909091</c:v>
                </c:pt>
                <c:pt idx="1">
                  <c:v>40</c:v>
                </c:pt>
                <c:pt idx="2">
                  <c:v>45.4545454545455</c:v>
                </c:pt>
                <c:pt idx="3">
                  <c:v>50</c:v>
                </c:pt>
                <c:pt idx="4">
                  <c:v>59.0909090909091</c:v>
                </c:pt>
                <c:pt idx="5">
                  <c:v>34.5454545454545</c:v>
                </c:pt>
                <c:pt idx="6">
                  <c:v>55.4545454545455</c:v>
                </c:pt>
              </c:numCache>
            </c:numRef>
          </c:val>
        </c:ser>
        <c:ser>
          <c:idx val="2"/>
          <c:order val="2"/>
          <c:tx>
            <c:strRef>
              <c:f>Additional!$L$37</c:f>
              <c:strCache>
                <c:ptCount val="1"/>
                <c:pt idx="0">
                  <c:v>Improved 2nd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Additional!$M$38:$M$44</c:f>
              <c:numCache>
                <c:formatCode>General</c:formatCode>
                <c:ptCount val="7"/>
                <c:pt idx="0">
                  <c:v>27.8571428571429</c:v>
                </c:pt>
                <c:pt idx="1">
                  <c:v>45</c:v>
                </c:pt>
                <c:pt idx="2">
                  <c:v>57.1428571428571</c:v>
                </c:pt>
                <c:pt idx="3">
                  <c:v>57.8571428571429</c:v>
                </c:pt>
                <c:pt idx="4">
                  <c:v>62.8571428571429</c:v>
                </c:pt>
                <c:pt idx="5">
                  <c:v>50</c:v>
                </c:pt>
                <c:pt idx="6">
                  <c:v>58.5714285714286</c:v>
                </c:pt>
              </c:numCache>
            </c:numRef>
          </c:val>
        </c:ser>
        <c:ser>
          <c:idx val="3"/>
          <c:order val="3"/>
          <c:tx>
            <c:strRef>
              <c:f>Additional!$O$37</c:f>
              <c:strCache>
                <c:ptCount val="1"/>
                <c:pt idx="0">
                  <c:v>Not improved 2nd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Additional!$P$38:$P$44</c:f>
              <c:numCache>
                <c:formatCode>General</c:formatCode>
                <c:ptCount val="7"/>
                <c:pt idx="0">
                  <c:v>31.8181818181818</c:v>
                </c:pt>
                <c:pt idx="1">
                  <c:v>46.3636363636364</c:v>
                </c:pt>
                <c:pt idx="2">
                  <c:v>59.0909090909091</c:v>
                </c:pt>
                <c:pt idx="3">
                  <c:v>57.2727272727273</c:v>
                </c:pt>
                <c:pt idx="4">
                  <c:v>60.9090909090909</c:v>
                </c:pt>
                <c:pt idx="5">
                  <c:v>51.8181818181818</c:v>
                </c:pt>
                <c:pt idx="6">
                  <c:v>60.9090909090909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202271"/>
        <c:axId val="935203919"/>
      </c:barChart>
      <c:catAx>
        <c:axId val="93520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Round Options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203919"/>
        <c:crosses val="autoZero"/>
        <c:auto val="1"/>
        <c:lblAlgn val="ctr"/>
        <c:lblOffset val="100"/>
        <c:noMultiLvlLbl val="0"/>
      </c:catAx>
      <c:valAx>
        <c:axId val="9352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2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800" i="0">
                <a:effectLst/>
              </a:rPr>
              <a:t>Trends in the change in participation per round by gender.</a:t>
            </a:r>
            <a:endParaRPr lang="en-GB" altLang="zh-CN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"male_1st"</c:f>
              <c:strCache>
                <c:ptCount val="1"/>
                <c:pt idx="0">
                  <c:v>male_1st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Additional!$Q$3:$Q$9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Additional!$U$3:$U$9</c:f>
              <c:numCache>
                <c:formatCode>General</c:formatCode>
                <c:ptCount val="7"/>
                <c:pt idx="0">
                  <c:v>29.4736842105263</c:v>
                </c:pt>
                <c:pt idx="1">
                  <c:v>43.6842105263158</c:v>
                </c:pt>
                <c:pt idx="2">
                  <c:v>46.8421052631579</c:v>
                </c:pt>
                <c:pt idx="3">
                  <c:v>51.5789473684211</c:v>
                </c:pt>
                <c:pt idx="4">
                  <c:v>58.4210526315789</c:v>
                </c:pt>
                <c:pt idx="5">
                  <c:v>46.3157894736842</c:v>
                </c:pt>
                <c:pt idx="6">
                  <c:v>55.7894736842105</c:v>
                </c:pt>
              </c:numCache>
            </c:numRef>
          </c:val>
        </c:ser>
        <c:ser>
          <c:idx val="1"/>
          <c:order val="1"/>
          <c:tx>
            <c:strRef>
              <c:f>Additional!$W$2</c:f>
              <c:strCache>
                <c:ptCount val="1"/>
                <c:pt idx="0">
                  <c:v>Female_1st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Additional!$Q$3:$Q$9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Additional!$X$3:$X$9</c:f>
              <c:numCache>
                <c:formatCode>General</c:formatCode>
                <c:ptCount val="7"/>
                <c:pt idx="0">
                  <c:v>44</c:v>
                </c:pt>
                <c:pt idx="1">
                  <c:v>54</c:v>
                </c:pt>
                <c:pt idx="2">
                  <c:v>50</c:v>
                </c:pt>
                <c:pt idx="3">
                  <c:v>50</c:v>
                </c:pt>
                <c:pt idx="4">
                  <c:v>54</c:v>
                </c:pt>
                <c:pt idx="5">
                  <c:v>46</c:v>
                </c:pt>
                <c:pt idx="6">
                  <c:v>62</c:v>
                </c:pt>
              </c:numCache>
            </c:numRef>
          </c:val>
        </c:ser>
        <c:ser>
          <c:idx val="2"/>
          <c:order val="2"/>
          <c:tx>
            <c:strRef>
              <c:f>Additional!$S$37</c:f>
              <c:strCache>
                <c:ptCount val="1"/>
                <c:pt idx="0">
                  <c:v>Male_2nd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Additional!$T$38:$T$44</c:f>
              <c:numCache>
                <c:formatCode>General</c:formatCode>
                <c:ptCount val="7"/>
                <c:pt idx="0">
                  <c:v>27.8947368421053</c:v>
                </c:pt>
                <c:pt idx="1">
                  <c:v>43.1578947368421</c:v>
                </c:pt>
                <c:pt idx="2">
                  <c:v>53.1578947368421</c:v>
                </c:pt>
                <c:pt idx="3">
                  <c:v>60</c:v>
                </c:pt>
                <c:pt idx="4">
                  <c:v>64.2105263157895</c:v>
                </c:pt>
                <c:pt idx="5">
                  <c:v>50</c:v>
                </c:pt>
                <c:pt idx="6">
                  <c:v>58.9473684210526</c:v>
                </c:pt>
              </c:numCache>
            </c:numRef>
          </c:val>
        </c:ser>
        <c:ser>
          <c:idx val="3"/>
          <c:order val="3"/>
          <c:tx>
            <c:strRef>
              <c:f>Additional!$V$37</c:f>
              <c:strCache>
                <c:ptCount val="1"/>
                <c:pt idx="0">
                  <c:v>Female_2nd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Additional!$W$38:$W$44</c:f>
              <c:numCache>
                <c:formatCode>General</c:formatCode>
                <c:ptCount val="7"/>
                <c:pt idx="0">
                  <c:v>38</c:v>
                </c:pt>
                <c:pt idx="1">
                  <c:v>56</c:v>
                </c:pt>
                <c:pt idx="2">
                  <c:v>76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202271"/>
        <c:axId val="935203919"/>
      </c:barChart>
      <c:catAx>
        <c:axId val="93520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Round Options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203919"/>
        <c:crosses val="autoZero"/>
        <c:auto val="1"/>
        <c:lblAlgn val="ctr"/>
        <c:lblOffset val="100"/>
        <c:noMultiLvlLbl val="0"/>
      </c:catAx>
      <c:valAx>
        <c:axId val="9352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Engagement Rating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2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158</xdr:row>
      <xdr:rowOff>39729</xdr:rowOff>
    </xdr:from>
    <xdr:to>
      <xdr:col>3</xdr:col>
      <xdr:colOff>667823</xdr:colOff>
      <xdr:row>169</xdr:row>
      <xdr:rowOff>5862</xdr:rowOff>
    </xdr:to>
    <xdr:graphicFrame>
      <xdr:nvGraphicFramePr>
        <xdr:cNvPr id="5" name="图表 4"/>
        <xdr:cNvGraphicFramePr/>
      </xdr:nvGraphicFramePr>
      <xdr:xfrm>
        <a:off x="0" y="33917890"/>
        <a:ext cx="4998085" cy="1810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1695632</xdr:colOff>
      <xdr:row>143</xdr:row>
      <xdr:rowOff>148923</xdr:rowOff>
    </xdr:from>
    <xdr:to>
      <xdr:col>15</xdr:col>
      <xdr:colOff>677570</xdr:colOff>
      <xdr:row>155</xdr:row>
      <xdr:rowOff>196271</xdr:rowOff>
    </xdr:to>
    <xdr:graphicFrame>
      <xdr:nvGraphicFramePr>
        <xdr:cNvPr id="13" name="图表 12"/>
        <xdr:cNvGraphicFramePr/>
      </xdr:nvGraphicFramePr>
      <xdr:xfrm>
        <a:off x="15665450" y="31512510"/>
        <a:ext cx="4430395" cy="2030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1063381</xdr:colOff>
      <xdr:row>158</xdr:row>
      <xdr:rowOff>0</xdr:rowOff>
    </xdr:from>
    <xdr:to>
      <xdr:col>7</xdr:col>
      <xdr:colOff>481134</xdr:colOff>
      <xdr:row>171</xdr:row>
      <xdr:rowOff>101600</xdr:rowOff>
    </xdr:to>
    <xdr:graphicFrame>
      <xdr:nvGraphicFramePr>
        <xdr:cNvPr id="14" name="图表 13"/>
        <xdr:cNvGraphicFramePr/>
      </xdr:nvGraphicFramePr>
      <xdr:xfrm>
        <a:off x="5393690" y="33878520"/>
        <a:ext cx="4434205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143</xdr:row>
      <xdr:rowOff>64995</xdr:rowOff>
    </xdr:from>
    <xdr:to>
      <xdr:col>3</xdr:col>
      <xdr:colOff>234577</xdr:colOff>
      <xdr:row>156</xdr:row>
      <xdr:rowOff>168835</xdr:rowOff>
    </xdr:to>
    <xdr:graphicFrame>
      <xdr:nvGraphicFramePr>
        <xdr:cNvPr id="15" name="图表 14"/>
        <xdr:cNvGraphicFramePr/>
      </xdr:nvGraphicFramePr>
      <xdr:xfrm>
        <a:off x="0" y="31428690"/>
        <a:ext cx="4565015" cy="2282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515811</xdr:colOff>
      <xdr:row>143</xdr:row>
      <xdr:rowOff>56300</xdr:rowOff>
    </xdr:from>
    <xdr:to>
      <xdr:col>11</xdr:col>
      <xdr:colOff>1000720</xdr:colOff>
      <xdr:row>156</xdr:row>
      <xdr:rowOff>95487</xdr:rowOff>
    </xdr:to>
    <xdr:graphicFrame>
      <xdr:nvGraphicFramePr>
        <xdr:cNvPr id="16" name="图表 15"/>
        <xdr:cNvGraphicFramePr/>
      </xdr:nvGraphicFramePr>
      <xdr:xfrm>
        <a:off x="10548620" y="31419800"/>
        <a:ext cx="4421505" cy="2218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32565</xdr:colOff>
      <xdr:row>156</xdr:row>
      <xdr:rowOff>185617</xdr:rowOff>
    </xdr:from>
    <xdr:to>
      <xdr:col>11</xdr:col>
      <xdr:colOff>527540</xdr:colOff>
      <xdr:row>170</xdr:row>
      <xdr:rowOff>84016</xdr:rowOff>
    </xdr:to>
    <xdr:graphicFrame>
      <xdr:nvGraphicFramePr>
        <xdr:cNvPr id="17" name="图表 16"/>
        <xdr:cNvGraphicFramePr/>
      </xdr:nvGraphicFramePr>
      <xdr:xfrm>
        <a:off x="10065385" y="33710880"/>
        <a:ext cx="4431665" cy="2263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810105</xdr:colOff>
      <xdr:row>143</xdr:row>
      <xdr:rowOff>33850</xdr:rowOff>
    </xdr:from>
    <xdr:to>
      <xdr:col>7</xdr:col>
      <xdr:colOff>227399</xdr:colOff>
      <xdr:row>156</xdr:row>
      <xdr:rowOff>157630</xdr:rowOff>
    </xdr:to>
    <xdr:graphicFrame>
      <xdr:nvGraphicFramePr>
        <xdr:cNvPr id="18" name="图表 17"/>
        <xdr:cNvGraphicFramePr/>
      </xdr:nvGraphicFramePr>
      <xdr:xfrm>
        <a:off x="5140325" y="31397575"/>
        <a:ext cx="4434205" cy="2303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509302</xdr:colOff>
      <xdr:row>14</xdr:row>
      <xdr:rowOff>106160</xdr:rowOff>
    </xdr:from>
    <xdr:to>
      <xdr:col>16</xdr:col>
      <xdr:colOff>78153</xdr:colOff>
      <xdr:row>25</xdr:row>
      <xdr:rowOff>60570</xdr:rowOff>
    </xdr:to>
    <xdr:graphicFrame>
      <xdr:nvGraphicFramePr>
        <xdr:cNvPr id="2" name="图表 1"/>
        <xdr:cNvGraphicFramePr/>
      </xdr:nvGraphicFramePr>
      <xdr:xfrm>
        <a:off x="10046970" y="4881245"/>
        <a:ext cx="4445635" cy="3488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713841</xdr:colOff>
      <xdr:row>14</xdr:row>
      <xdr:rowOff>183826</xdr:rowOff>
    </xdr:from>
    <xdr:to>
      <xdr:col>22</xdr:col>
      <xdr:colOff>346538</xdr:colOff>
      <xdr:row>25</xdr:row>
      <xdr:rowOff>138512</xdr:rowOff>
    </xdr:to>
    <xdr:graphicFrame>
      <xdr:nvGraphicFramePr>
        <xdr:cNvPr id="3" name="图表 2"/>
        <xdr:cNvGraphicFramePr/>
      </xdr:nvGraphicFramePr>
      <xdr:xfrm>
        <a:off x="15128240" y="4958715"/>
        <a:ext cx="5093335" cy="3488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428090</xdr:colOff>
      <xdr:row>15</xdr:row>
      <xdr:rowOff>35169</xdr:rowOff>
    </xdr:from>
    <xdr:to>
      <xdr:col>28</xdr:col>
      <xdr:colOff>238083</xdr:colOff>
      <xdr:row>27</xdr:row>
      <xdr:rowOff>85618</xdr:rowOff>
    </xdr:to>
    <xdr:graphicFrame>
      <xdr:nvGraphicFramePr>
        <xdr:cNvPr id="4" name="图表 3"/>
        <xdr:cNvGraphicFramePr/>
      </xdr:nvGraphicFramePr>
      <xdr:xfrm>
        <a:off x="20303490" y="5048250"/>
        <a:ext cx="4826000" cy="3822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1:U15" totalsRowShown="0">
  <autoFilter ref="A1:U15"/>
  <tableColumns count="21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  <tableColumn id="18" name="列18"/>
    <tableColumn id="19" name="列19"/>
    <tableColumn id="20" name="列20"/>
    <tableColumn id="21" name="列2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5" name="表5_16" displayName="表5_16" ref="B35:H64" totalsRowShown="0">
  <autoFilter ref="B35:H64"/>
  <tableColumns count="7">
    <tableColumn id="1" name="列1"/>
    <tableColumn id="2" name="列4"/>
    <tableColumn id="3" name="列7"/>
    <tableColumn id="4" name="列10"/>
    <tableColumn id="5" name="列13"/>
    <tableColumn id="6" name="列16"/>
    <tableColumn id="7" name="列19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6" name="表7_17" displayName="表7_17" ref="J70:K77" totalsRowShown="0">
  <autoFilter ref="J70:K77"/>
  <tableColumns count="2">
    <tableColumn id="1" name="Engagement Average rate"/>
    <tableColumn id="2" name="Option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7" name="表17" displayName="表17" ref="A1:K28" totalsRowShown="0">
  <autoFilter ref="A1:K28"/>
  <sortState ref="A1:K28">
    <sortCondition ref="J1:J28"/>
  </sortState>
  <tableColumns count="11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8:C25" totalsRowShown="0">
  <autoFilter ref="A18:C25"/>
  <tableColumns count="3">
    <tableColumn id="1" name="1st Average rate"/>
    <tableColumn id="2" name="Options"/>
    <tableColumn id="3" name="列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51:U76" totalsRowShown="0">
  <autoFilter ref="A51:U76"/>
  <tableColumns count="21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  <tableColumn id="18" name="列18"/>
    <tableColumn id="19" name="列19"/>
    <tableColumn id="20" name="列20"/>
    <tableColumn id="21" name="列2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5" name="表5" displayName="表5" ref="A27:U41" totalsRowShown="0">
  <autoFilter ref="A27:U41"/>
  <tableColumns count="21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  <tableColumn id="18" name="列18"/>
    <tableColumn id="19" name="列19"/>
    <tableColumn id="20" name="列20"/>
    <tableColumn id="21" name="列2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42:C49" totalsRowShown="0">
  <autoFilter ref="A42:C49"/>
  <tableColumns count="3">
    <tableColumn id="1" name="2nd Average rate"/>
    <tableColumn id="2" name="Options"/>
    <tableColumn id="3" name="列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表7" displayName="表7" ref="A78:B85" totalsRowShown="0">
  <autoFilter ref="A78:B85"/>
  <tableColumns count="2">
    <tableColumn id="1" name="Engagement Average rate"/>
    <tableColumn id="2" name="Option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表7_9" displayName="表7_9" ref="A90:B97" totalsRowShown="0">
  <autoFilter ref="A90:B97"/>
  <tableColumns count="2">
    <tableColumn id="1" name="Average steps"/>
    <tableColumn id="2" name="Option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表7_910" displayName="表7_910" ref="C99:D106" totalsRowShown="0">
  <autoFilter ref="C99:D106"/>
  <sortState ref="C99:D106">
    <sortCondition ref="D99:D106"/>
  </sortState>
  <tableColumns count="2">
    <tableColumn id="1" name="Average score"/>
    <tableColumn id="2" name="Option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2" name="表2_13" displayName="表2_13" ref="B1:H29" totalsRowShown="0">
  <autoFilter ref="B1:H29"/>
  <tableColumns count="7">
    <tableColumn id="1" name="列1"/>
    <tableColumn id="2" name="列4"/>
    <tableColumn id="3" name="列7"/>
    <tableColumn id="4" name="列10"/>
    <tableColumn id="5" name="列13"/>
    <tableColumn id="6" name="列16"/>
    <tableColumn id="7" name="列1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8.xml"/><Relationship Id="rId8" Type="http://schemas.openxmlformats.org/officeDocument/2006/relationships/table" Target="../tables/table7.xml"/><Relationship Id="rId7" Type="http://schemas.openxmlformats.org/officeDocument/2006/relationships/table" Target="../tables/table6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28"/>
  <sheetViews>
    <sheetView zoomScale="58" zoomScaleNormal="58" topLeftCell="A3" workbookViewId="0">
      <selection activeCell="A78" sqref="A78:B85"/>
    </sheetView>
  </sheetViews>
  <sheetFormatPr defaultColWidth="9" defaultRowHeight="13.2"/>
  <cols>
    <col min="1" max="1" width="24" customWidth="1"/>
    <col min="2" max="2" width="12" customWidth="1"/>
    <col min="3" max="3" width="20.8333333333333" customWidth="1"/>
    <col min="4" max="4" width="17" customWidth="1"/>
    <col min="6" max="6" width="22.1666666666667" customWidth="1"/>
    <col min="7" max="7" width="17.6666666666667" customWidth="1"/>
    <col min="9" max="9" width="24.6666666666667" customWidth="1"/>
    <col min="10" max="10" width="18" customWidth="1"/>
    <col min="12" max="12" width="23" customWidth="1"/>
    <col min="13" max="13" width="18.1666666666667" customWidth="1"/>
    <col min="15" max="15" width="21.3333333333333" customWidth="1"/>
    <col min="16" max="16" width="22.8333333333333" customWidth="1"/>
    <col min="18" max="18" width="26.6666666666667" customWidth="1"/>
    <col min="19" max="19" width="25.6666666666667" customWidth="1"/>
    <col min="21" max="21" width="25.3333333333333" customWidth="1"/>
  </cols>
  <sheetData>
    <row r="1" ht="19" customHeight="1" spans="1:21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ht="40" customHeight="1" spans="1:21">
      <c r="A2" s="12" t="s">
        <v>21</v>
      </c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ht="18" spans="1:21">
      <c r="A3" s="14" t="s">
        <v>22</v>
      </c>
      <c r="B3" s="14"/>
      <c r="C3" s="14"/>
      <c r="D3" s="14" t="s">
        <v>23</v>
      </c>
      <c r="E3" s="14"/>
      <c r="F3" s="14"/>
      <c r="G3" s="14" t="s">
        <v>24</v>
      </c>
      <c r="H3" s="14"/>
      <c r="I3" s="14"/>
      <c r="J3" s="14" t="s">
        <v>25</v>
      </c>
      <c r="K3" s="14"/>
      <c r="L3" s="14"/>
      <c r="M3" s="14" t="s">
        <v>26</v>
      </c>
      <c r="N3" s="14"/>
      <c r="O3" s="14"/>
      <c r="P3" s="14" t="s">
        <v>27</v>
      </c>
      <c r="Q3" s="14"/>
      <c r="R3" s="14"/>
      <c r="S3" s="14" t="s">
        <v>28</v>
      </c>
      <c r="T3" s="14"/>
      <c r="U3" s="14"/>
    </row>
    <row r="4" ht="18" spans="1:21">
      <c r="A4" s="13" t="s">
        <v>29</v>
      </c>
      <c r="B4" s="13" t="s">
        <v>30</v>
      </c>
      <c r="C4" s="13" t="s">
        <v>31</v>
      </c>
      <c r="D4" s="13" t="s">
        <v>29</v>
      </c>
      <c r="E4" s="13" t="s">
        <v>30</v>
      </c>
      <c r="F4" s="13" t="s">
        <v>31</v>
      </c>
      <c r="G4" s="13" t="s">
        <v>29</v>
      </c>
      <c r="H4" s="13" t="s">
        <v>30</v>
      </c>
      <c r="I4" s="13" t="s">
        <v>31</v>
      </c>
      <c r="J4" s="13" t="s">
        <v>29</v>
      </c>
      <c r="K4" s="13" t="s">
        <v>30</v>
      </c>
      <c r="L4" s="13" t="s">
        <v>31</v>
      </c>
      <c r="M4" s="13" t="s">
        <v>29</v>
      </c>
      <c r="N4" s="13" t="s">
        <v>30</v>
      </c>
      <c r="O4" s="13" t="s">
        <v>31</v>
      </c>
      <c r="P4" s="13" t="s">
        <v>29</v>
      </c>
      <c r="Q4" s="13" t="s">
        <v>30</v>
      </c>
      <c r="R4" s="13" t="s">
        <v>31</v>
      </c>
      <c r="S4" s="13" t="s">
        <v>29</v>
      </c>
      <c r="T4" s="13" t="s">
        <v>30</v>
      </c>
      <c r="U4" s="13" t="s">
        <v>31</v>
      </c>
    </row>
    <row r="5" ht="17.6" spans="1:21">
      <c r="A5" s="13">
        <v>60</v>
      </c>
      <c r="B5" s="13">
        <f>B55</f>
        <v>1200</v>
      </c>
      <c r="C5" s="13">
        <f>400/(表2[[#This Row],[列2]]/100)</f>
        <v>33.3333333333333</v>
      </c>
      <c r="D5" s="13">
        <v>30</v>
      </c>
      <c r="E5" s="13">
        <f>E55</f>
        <v>800</v>
      </c>
      <c r="F5" s="13">
        <f>400/(表2[[#This Row],[列5]]/100)</f>
        <v>50</v>
      </c>
      <c r="G5" s="13">
        <v>40</v>
      </c>
      <c r="H5" s="13">
        <f>H55</f>
        <v>1700</v>
      </c>
      <c r="I5" s="13">
        <f>400/(表2[[#This Row],[列8]]/100)</f>
        <v>23.5294117647059</v>
      </c>
      <c r="J5" s="13">
        <v>60</v>
      </c>
      <c r="K5" s="13">
        <f>K55</f>
        <v>1700</v>
      </c>
      <c r="L5" s="13">
        <f>400/(表2[[#This Row],[列11]]/100)</f>
        <v>23.5294117647059</v>
      </c>
      <c r="M5" s="13">
        <v>60</v>
      </c>
      <c r="N5" s="13">
        <f>N55</f>
        <v>1100</v>
      </c>
      <c r="O5" s="13">
        <f>400/(表2[[#This Row],[列14]]/100)</f>
        <v>36.3636363636364</v>
      </c>
      <c r="P5" s="13">
        <v>70</v>
      </c>
      <c r="Q5" s="13">
        <f>Q55</f>
        <v>1500</v>
      </c>
      <c r="R5" s="13">
        <f>400/(表2[[#This Row],[列17]]/100)</f>
        <v>26.6666666666667</v>
      </c>
      <c r="S5" s="13">
        <v>70</v>
      </c>
      <c r="T5" s="13">
        <f>T55</f>
        <v>1500</v>
      </c>
      <c r="U5" s="13">
        <f>400/(表2[[#This Row],[列20]]/100)</f>
        <v>26.6666666666667</v>
      </c>
    </row>
    <row r="6" ht="17.6" spans="1:21">
      <c r="A6" s="13">
        <v>10</v>
      </c>
      <c r="B6" s="13">
        <f>B57</f>
        <v>400</v>
      </c>
      <c r="C6" s="13">
        <f>400/(表2[[#This Row],[列2]]/100)</f>
        <v>100</v>
      </c>
      <c r="D6" s="13">
        <v>40</v>
      </c>
      <c r="E6" s="13">
        <f>E57</f>
        <v>600</v>
      </c>
      <c r="F6" s="13">
        <f>400/(表2[[#This Row],[列5]]/100)</f>
        <v>66.6666666666667</v>
      </c>
      <c r="G6" s="13">
        <v>40</v>
      </c>
      <c r="H6" s="13">
        <f>H57</f>
        <v>700</v>
      </c>
      <c r="I6" s="13">
        <f>400/(表2[[#This Row],[列8]]/100)</f>
        <v>57.1428571428571</v>
      </c>
      <c r="J6" s="13">
        <v>40</v>
      </c>
      <c r="K6" s="13">
        <f>K57</f>
        <v>800</v>
      </c>
      <c r="L6" s="13">
        <f>400/(表2[[#This Row],[列11]]/100)</f>
        <v>50</v>
      </c>
      <c r="M6" s="13">
        <v>50</v>
      </c>
      <c r="N6" s="13">
        <f>N57</f>
        <v>500</v>
      </c>
      <c r="O6" s="13">
        <f>400/(表2[[#This Row],[列14]]/100)</f>
        <v>80</v>
      </c>
      <c r="P6" s="13">
        <v>30</v>
      </c>
      <c r="Q6" s="13">
        <f>Q57</f>
        <v>400</v>
      </c>
      <c r="R6" s="13">
        <f>400/(表2[[#This Row],[列17]]/100)</f>
        <v>100</v>
      </c>
      <c r="S6" s="13">
        <v>60</v>
      </c>
      <c r="T6" s="13">
        <f>T57</f>
        <v>700</v>
      </c>
      <c r="U6" s="13">
        <f>400/(表2[[#This Row],[列20]]/100)</f>
        <v>57.1428571428571</v>
      </c>
    </row>
    <row r="7" ht="17.6" spans="1:21">
      <c r="A7" s="13">
        <v>40</v>
      </c>
      <c r="B7" s="13">
        <f>B59</f>
        <v>900</v>
      </c>
      <c r="C7" s="13">
        <f>400/(表2[[#This Row],[列2]]/100)</f>
        <v>44.4444444444444</v>
      </c>
      <c r="D7" s="13">
        <v>50</v>
      </c>
      <c r="E7" s="13">
        <f>E59</f>
        <v>1100</v>
      </c>
      <c r="F7" s="13">
        <f>400/(表2[[#This Row],[列5]]/100)</f>
        <v>36.3636363636364</v>
      </c>
      <c r="G7" s="13">
        <v>50</v>
      </c>
      <c r="H7" s="13">
        <f>H59</f>
        <v>1100</v>
      </c>
      <c r="I7" s="13">
        <f>400/(表2[[#This Row],[列8]]/100)</f>
        <v>36.3636363636364</v>
      </c>
      <c r="J7" s="13">
        <v>70</v>
      </c>
      <c r="K7" s="13">
        <f>K59</f>
        <v>900</v>
      </c>
      <c r="L7" s="13">
        <f>400/(表2[[#This Row],[列11]]/100)</f>
        <v>44.4444444444444</v>
      </c>
      <c r="M7" s="13">
        <v>50</v>
      </c>
      <c r="N7" s="13">
        <f>N59</f>
        <v>1000</v>
      </c>
      <c r="O7" s="13">
        <f>400/(表2[[#This Row],[列14]]/100)</f>
        <v>40</v>
      </c>
      <c r="P7" s="13">
        <v>50</v>
      </c>
      <c r="Q7" s="13">
        <f>Q59</f>
        <v>1000</v>
      </c>
      <c r="R7" s="13">
        <f>400/(表2[[#This Row],[列17]]/100)</f>
        <v>40</v>
      </c>
      <c r="S7" s="13">
        <v>50</v>
      </c>
      <c r="T7" s="13">
        <f>T59</f>
        <v>1000</v>
      </c>
      <c r="U7" s="13">
        <f>400/(表2[[#This Row],[列20]]/100)</f>
        <v>40</v>
      </c>
    </row>
    <row r="8" ht="17.6" spans="1:21">
      <c r="A8" s="13">
        <v>30</v>
      </c>
      <c r="B8" s="13">
        <f>B61</f>
        <v>500</v>
      </c>
      <c r="C8" s="13">
        <f>400/(表2[[#This Row],[列2]]/100)</f>
        <v>80</v>
      </c>
      <c r="D8" s="13">
        <v>60</v>
      </c>
      <c r="E8" s="13">
        <f>E61</f>
        <v>400</v>
      </c>
      <c r="F8" s="13">
        <f>400/(表2[[#This Row],[列5]]/100)</f>
        <v>100</v>
      </c>
      <c r="G8" s="13">
        <v>50</v>
      </c>
      <c r="H8" s="13">
        <f>H61</f>
        <v>900</v>
      </c>
      <c r="I8" s="13">
        <f>400/(表2[[#This Row],[列8]]/100)</f>
        <v>44.4444444444444</v>
      </c>
      <c r="J8" s="13">
        <v>50</v>
      </c>
      <c r="K8" s="13">
        <f>K61</f>
        <v>100</v>
      </c>
      <c r="L8" s="13">
        <f>400/(表2[[#This Row],[列11]]/100)</f>
        <v>400</v>
      </c>
      <c r="M8" s="13">
        <v>50</v>
      </c>
      <c r="N8" s="13">
        <f>N61</f>
        <v>100</v>
      </c>
      <c r="O8" s="13">
        <f>400/(表2[[#This Row],[列14]]/100)</f>
        <v>400</v>
      </c>
      <c r="P8" s="13">
        <v>60</v>
      </c>
      <c r="Q8" s="13">
        <f>Q61</f>
        <v>300</v>
      </c>
      <c r="R8" s="13">
        <f>400/(表2[[#This Row],[列17]]/100)</f>
        <v>133.333333333333</v>
      </c>
      <c r="S8" s="13">
        <v>70</v>
      </c>
      <c r="T8" s="13">
        <f>T61</f>
        <v>300</v>
      </c>
      <c r="U8" s="13">
        <f>400/(表2[[#This Row],[列20]]/100)</f>
        <v>133.333333333333</v>
      </c>
    </row>
    <row r="9" ht="17.6" spans="1:21">
      <c r="A9" s="13">
        <v>20</v>
      </c>
      <c r="B9" s="13">
        <f>B63</f>
        <v>600</v>
      </c>
      <c r="C9" s="13">
        <f>400/(表2[[#This Row],[列2]]/100)</f>
        <v>66.6666666666667</v>
      </c>
      <c r="D9" s="13">
        <v>80</v>
      </c>
      <c r="E9" s="13">
        <f>E63</f>
        <v>1000</v>
      </c>
      <c r="F9" s="13">
        <f>400/(表2[[#This Row],[列5]]/100)</f>
        <v>40</v>
      </c>
      <c r="G9" s="13">
        <v>60</v>
      </c>
      <c r="H9" s="13">
        <f>H63</f>
        <v>1100</v>
      </c>
      <c r="I9" s="13">
        <f>400/(表2[[#This Row],[列8]]/100)</f>
        <v>36.3636363636364</v>
      </c>
      <c r="J9" s="13">
        <v>40</v>
      </c>
      <c r="K9" s="13">
        <f>K63</f>
        <v>900</v>
      </c>
      <c r="L9" s="13">
        <f>400/(表2[[#This Row],[列11]]/100)</f>
        <v>44.4444444444444</v>
      </c>
      <c r="M9" s="13">
        <v>60</v>
      </c>
      <c r="N9" s="13">
        <f>N63</f>
        <v>800</v>
      </c>
      <c r="O9" s="13">
        <f>400/(表2[[#This Row],[列14]]/100)</f>
        <v>50</v>
      </c>
      <c r="P9" s="13">
        <v>60</v>
      </c>
      <c r="Q9" s="13">
        <f>Q63</f>
        <v>900</v>
      </c>
      <c r="R9" s="13">
        <f>400/(表2[[#This Row],[列17]]/100)</f>
        <v>44.4444444444444</v>
      </c>
      <c r="S9" s="13">
        <v>40</v>
      </c>
      <c r="T9" s="13">
        <f>T63</f>
        <v>1400</v>
      </c>
      <c r="U9" s="13">
        <f>400/(表2[[#This Row],[列20]]/100)</f>
        <v>28.5714285714286</v>
      </c>
    </row>
    <row r="10" ht="17.6" spans="1:21">
      <c r="A10" s="13">
        <v>60</v>
      </c>
      <c r="B10" s="13">
        <f>B65</f>
        <v>700</v>
      </c>
      <c r="C10" s="13">
        <f>400/(表2[[#This Row],[列2]]/100)</f>
        <v>57.1428571428571</v>
      </c>
      <c r="D10" s="13">
        <v>50</v>
      </c>
      <c r="E10" s="13">
        <f>E65</f>
        <v>1000</v>
      </c>
      <c r="F10" s="13">
        <f>400/(表2[[#This Row],[列5]]/100)</f>
        <v>40</v>
      </c>
      <c r="G10" s="13">
        <v>50</v>
      </c>
      <c r="H10" s="13">
        <f>H65</f>
        <v>1400</v>
      </c>
      <c r="I10" s="13">
        <f>400/(表2[[#This Row],[列8]]/100)</f>
        <v>28.5714285714286</v>
      </c>
      <c r="J10" s="13">
        <v>40</v>
      </c>
      <c r="K10" s="13">
        <f>K65</f>
        <v>900</v>
      </c>
      <c r="L10" s="13">
        <f>400/(表2[[#This Row],[列11]]/100)</f>
        <v>44.4444444444444</v>
      </c>
      <c r="M10" s="13">
        <v>60</v>
      </c>
      <c r="N10" s="13">
        <f>N65</f>
        <v>900</v>
      </c>
      <c r="O10" s="13">
        <f>400/(表2[[#This Row],[列14]]/100)</f>
        <v>44.4444444444444</v>
      </c>
      <c r="P10" s="13">
        <v>30</v>
      </c>
      <c r="Q10" s="13">
        <f>Q65</f>
        <v>1000</v>
      </c>
      <c r="R10" s="13">
        <f>400/(表2[[#This Row],[列17]]/100)</f>
        <v>40</v>
      </c>
      <c r="S10" s="13">
        <v>60</v>
      </c>
      <c r="T10" s="13">
        <f>T65</f>
        <v>1500</v>
      </c>
      <c r="U10" s="13">
        <f>400/(表2[[#This Row],[列20]]/100)</f>
        <v>26.6666666666667</v>
      </c>
    </row>
    <row r="11" ht="17.6" spans="1:21">
      <c r="A11" s="13">
        <v>20</v>
      </c>
      <c r="B11" s="13">
        <f>B67</f>
        <v>500</v>
      </c>
      <c r="C11" s="13">
        <f>400/(表2[[#This Row],[列2]]/100)</f>
        <v>80</v>
      </c>
      <c r="D11" s="13">
        <v>30</v>
      </c>
      <c r="E11" s="13">
        <f>E67</f>
        <v>900</v>
      </c>
      <c r="F11" s="13">
        <f>400/(表2[[#This Row],[列5]]/100)</f>
        <v>44.4444444444444</v>
      </c>
      <c r="G11" s="13">
        <v>50</v>
      </c>
      <c r="H11" s="13">
        <f>H67</f>
        <v>1200</v>
      </c>
      <c r="I11" s="13">
        <f>400/(表2[[#This Row],[列8]]/100)</f>
        <v>33.3333333333333</v>
      </c>
      <c r="J11" s="13">
        <v>50</v>
      </c>
      <c r="K11" s="13">
        <f>K67</f>
        <v>1000</v>
      </c>
      <c r="L11" s="13">
        <f>400/(表2[[#This Row],[列11]]/100)</f>
        <v>40</v>
      </c>
      <c r="M11" s="13">
        <v>20</v>
      </c>
      <c r="N11" s="13">
        <f>N67</f>
        <v>800</v>
      </c>
      <c r="O11" s="13">
        <f>400/(表2[[#This Row],[列14]]/100)</f>
        <v>50</v>
      </c>
      <c r="P11" s="13">
        <v>40</v>
      </c>
      <c r="Q11" s="13">
        <f>Q67</f>
        <v>500</v>
      </c>
      <c r="R11" s="13">
        <f>400/(表2[[#This Row],[列17]]/100)</f>
        <v>80</v>
      </c>
      <c r="S11" s="13">
        <v>50</v>
      </c>
      <c r="T11" s="13">
        <f>T67</f>
        <v>1300</v>
      </c>
      <c r="U11" s="13">
        <f>400/(表2[[#This Row],[列20]]/100)</f>
        <v>30.7692307692308</v>
      </c>
    </row>
    <row r="12" ht="17.6" spans="1:21">
      <c r="A12" s="13">
        <v>30</v>
      </c>
      <c r="B12" s="13">
        <f>B69</f>
        <v>700</v>
      </c>
      <c r="C12" s="13">
        <f>400/(表2[[#This Row],[列2]]/100)</f>
        <v>57.1428571428571</v>
      </c>
      <c r="D12" s="13">
        <v>40</v>
      </c>
      <c r="E12" s="13">
        <f>E69</f>
        <v>2000</v>
      </c>
      <c r="F12" s="13">
        <f>400/(表2[[#This Row],[列5]]/100)</f>
        <v>20</v>
      </c>
      <c r="G12" s="13">
        <v>60</v>
      </c>
      <c r="H12" s="13">
        <f>H69</f>
        <v>1200</v>
      </c>
      <c r="I12" s="13">
        <f>400/(表2[[#This Row],[列8]]/100)</f>
        <v>33.3333333333333</v>
      </c>
      <c r="J12" s="13">
        <v>40</v>
      </c>
      <c r="K12" s="13">
        <f>K69</f>
        <v>1000</v>
      </c>
      <c r="L12" s="13">
        <f>400/(表2[[#This Row],[列11]]/100)</f>
        <v>40</v>
      </c>
      <c r="M12" s="13">
        <v>70</v>
      </c>
      <c r="N12" s="13">
        <f>N69</f>
        <v>800</v>
      </c>
      <c r="O12" s="13">
        <f>400/(表2[[#This Row],[列14]]/100)</f>
        <v>50</v>
      </c>
      <c r="P12" s="13">
        <v>50</v>
      </c>
      <c r="Q12" s="13">
        <f>Q69</f>
        <v>1000</v>
      </c>
      <c r="R12" s="13">
        <f>400/(表2[[#This Row],[列17]]/100)</f>
        <v>40</v>
      </c>
      <c r="S12" s="13">
        <v>40</v>
      </c>
      <c r="T12" s="13">
        <f>T69</f>
        <v>1200</v>
      </c>
      <c r="U12" s="13">
        <f>400/(表2[[#This Row],[列20]]/100)</f>
        <v>33.3333333333333</v>
      </c>
    </row>
    <row r="13" ht="17.6" spans="1:21">
      <c r="A13" s="13">
        <v>10</v>
      </c>
      <c r="B13" s="13">
        <f>B71</f>
        <v>700</v>
      </c>
      <c r="C13" s="13">
        <f>400/(表2[[#This Row],[列2]]/100)</f>
        <v>57.1428571428571</v>
      </c>
      <c r="D13" s="13">
        <v>40</v>
      </c>
      <c r="E13" s="13">
        <f>E71</f>
        <v>1700</v>
      </c>
      <c r="F13" s="13">
        <f>400/(表2[[#This Row],[列5]]/100)</f>
        <v>23.5294117647059</v>
      </c>
      <c r="G13" s="13">
        <v>40</v>
      </c>
      <c r="H13" s="13">
        <f>H71</f>
        <v>900</v>
      </c>
      <c r="I13" s="13">
        <f>400/(表2[[#This Row],[列8]]/100)</f>
        <v>44.4444444444444</v>
      </c>
      <c r="J13" s="13">
        <v>60</v>
      </c>
      <c r="K13" s="13">
        <f>K71</f>
        <v>1100</v>
      </c>
      <c r="L13" s="13">
        <f>400/(表2[[#This Row],[列11]]/100)</f>
        <v>36.3636363636364</v>
      </c>
      <c r="M13" s="13">
        <v>90</v>
      </c>
      <c r="N13" s="13">
        <f>N71</f>
        <v>1000</v>
      </c>
      <c r="O13" s="13">
        <f>400/(表2[[#This Row],[列14]]/100)</f>
        <v>40</v>
      </c>
      <c r="P13" s="13">
        <v>30</v>
      </c>
      <c r="Q13" s="13">
        <f>Q71</f>
        <v>700</v>
      </c>
      <c r="R13" s="13">
        <f>400/(表2[[#This Row],[列17]]/100)</f>
        <v>57.1428571428571</v>
      </c>
      <c r="S13" s="13">
        <v>60</v>
      </c>
      <c r="T13" s="13">
        <f>T71</f>
        <v>1000</v>
      </c>
      <c r="U13" s="13">
        <f>400/(表2[[#This Row],[列20]]/100)</f>
        <v>40</v>
      </c>
    </row>
    <row r="14" ht="17.6" spans="1:21">
      <c r="A14" s="13">
        <v>60</v>
      </c>
      <c r="B14" s="13">
        <f>B73</f>
        <v>1200</v>
      </c>
      <c r="C14" s="13">
        <f>400/(表2[[#This Row],[列2]]/100)</f>
        <v>33.3333333333333</v>
      </c>
      <c r="D14" s="13">
        <v>40</v>
      </c>
      <c r="E14" s="13">
        <f>E73</f>
        <v>1200</v>
      </c>
      <c r="F14" s="13">
        <f>400/(表2[[#This Row],[列5]]/100)</f>
        <v>33.3333333333333</v>
      </c>
      <c r="G14" s="13">
        <v>40</v>
      </c>
      <c r="H14" s="13">
        <f>H73</f>
        <v>1700</v>
      </c>
      <c r="I14" s="13">
        <f>400/(表2[[#This Row],[列8]]/100)</f>
        <v>23.5294117647059</v>
      </c>
      <c r="J14" s="13">
        <v>60</v>
      </c>
      <c r="K14" s="13">
        <f>K73</f>
        <v>1700</v>
      </c>
      <c r="L14" s="13">
        <f>400/(表2[[#This Row],[列11]]/100)</f>
        <v>23.5294117647059</v>
      </c>
      <c r="M14" s="13">
        <v>50</v>
      </c>
      <c r="N14" s="13">
        <f>N73</f>
        <v>1100</v>
      </c>
      <c r="O14" s="13">
        <f>400/(表2[[#This Row],[列14]]/100)</f>
        <v>36.3636363636364</v>
      </c>
      <c r="P14" s="13">
        <v>70</v>
      </c>
      <c r="Q14" s="13">
        <f>Q73</f>
        <v>1500</v>
      </c>
      <c r="R14" s="13">
        <f>400/(表2[[#This Row],[列17]]/100)</f>
        <v>26.6666666666667</v>
      </c>
      <c r="S14" s="13">
        <v>70</v>
      </c>
      <c r="T14" s="13">
        <f>T73</f>
        <v>1700</v>
      </c>
      <c r="U14" s="13">
        <f>400/(表2[[#This Row],[列20]]/100)</f>
        <v>23.5294117647059</v>
      </c>
    </row>
    <row r="15" ht="17.6" spans="1:21">
      <c r="A15" s="13">
        <v>10</v>
      </c>
      <c r="B15" s="13">
        <f>B75</f>
        <v>700</v>
      </c>
      <c r="C15" s="13">
        <f>400/(表2[[#This Row],[列2]]/100)</f>
        <v>57.1428571428571</v>
      </c>
      <c r="D15" s="13">
        <v>50</v>
      </c>
      <c r="E15" s="13">
        <f>E75</f>
        <v>900</v>
      </c>
      <c r="F15" s="13">
        <f>400/(表2[[#This Row],[列5]]/100)</f>
        <v>44.4444444444444</v>
      </c>
      <c r="G15" s="13">
        <v>40</v>
      </c>
      <c r="H15" s="13">
        <f>H75</f>
        <v>900</v>
      </c>
      <c r="I15" s="13">
        <f>400/(表2[[#This Row],[列8]]/100)</f>
        <v>44.4444444444444</v>
      </c>
      <c r="J15" s="13">
        <v>60</v>
      </c>
      <c r="K15" s="13">
        <f>K75</f>
        <v>1100</v>
      </c>
      <c r="L15" s="13">
        <f>400/(表2[[#This Row],[列11]]/100)</f>
        <v>36.3636363636364</v>
      </c>
      <c r="M15" s="13">
        <v>90</v>
      </c>
      <c r="N15" s="13">
        <f>N75</f>
        <v>1000</v>
      </c>
      <c r="O15" s="13">
        <f>400/(表2[[#This Row],[列14]]/100)</f>
        <v>40</v>
      </c>
      <c r="P15" s="13">
        <v>30</v>
      </c>
      <c r="Q15" s="13">
        <f>Q75</f>
        <v>700</v>
      </c>
      <c r="R15" s="13">
        <f>400/(表2[[#This Row],[列17]]/100)</f>
        <v>57.1428571428571</v>
      </c>
      <c r="S15" s="13">
        <v>60</v>
      </c>
      <c r="T15" s="13">
        <f>T75</f>
        <v>1000</v>
      </c>
      <c r="U15" s="13">
        <f>400/(表2[[#This Row],[列20]]/100)</f>
        <v>40</v>
      </c>
    </row>
    <row r="16" ht="17.6" spans="1:2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ht="17.6" spans="1:2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ht="24" spans="1:21">
      <c r="A18" s="26" t="s">
        <v>32</v>
      </c>
      <c r="B18" s="13" t="s">
        <v>33</v>
      </c>
      <c r="C18" s="13" t="s">
        <v>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ht="17.6" spans="1:21">
      <c r="A19" s="13">
        <v>31.8181818181818</v>
      </c>
      <c r="B19" s="13">
        <v>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ht="17.6" spans="1:21">
      <c r="A20" s="13">
        <v>46.3636363636364</v>
      </c>
      <c r="B20" s="13">
        <v>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ht="17.6" spans="1:21">
      <c r="A21" s="13">
        <v>47.2727272727273</v>
      </c>
      <c r="B21" s="13">
        <v>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7.6" spans="1:21">
      <c r="A22" s="13">
        <v>51.8181818181818</v>
      </c>
      <c r="B22" s="13">
        <v>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ht="17.6" spans="1:21">
      <c r="A23" s="13">
        <f>AVERAGE(M5:M15)</f>
        <v>59.0909090909091</v>
      </c>
      <c r="B23" s="13">
        <v>6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ht="17.6" spans="1:21">
      <c r="A24" s="13">
        <v>57.2727272727273</v>
      </c>
      <c r="B24" s="13">
        <v>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ht="17.6" spans="1:21">
      <c r="A25" s="13">
        <f>AVERAGE(P5:P15)</f>
        <v>47.2727272727273</v>
      </c>
      <c r="B25" s="13">
        <v>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ht="19" customHeight="1" spans="1:2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ht="24" spans="1:21">
      <c r="A27" s="12" t="s">
        <v>0</v>
      </c>
      <c r="B27" s="12" t="s">
        <v>1</v>
      </c>
      <c r="C27" s="12" t="s">
        <v>2</v>
      </c>
      <c r="D27" s="13" t="s">
        <v>3</v>
      </c>
      <c r="E27" s="13" t="s">
        <v>4</v>
      </c>
      <c r="F27" s="13" t="s">
        <v>5</v>
      </c>
      <c r="G27" s="13" t="s">
        <v>6</v>
      </c>
      <c r="H27" s="13" t="s">
        <v>7</v>
      </c>
      <c r="I27" s="13" t="s">
        <v>8</v>
      </c>
      <c r="J27" s="13" t="s">
        <v>9</v>
      </c>
      <c r="K27" s="13" t="s">
        <v>10</v>
      </c>
      <c r="L27" s="13" t="s">
        <v>11</v>
      </c>
      <c r="M27" s="13" t="s">
        <v>12</v>
      </c>
      <c r="N27" s="13" t="s">
        <v>13</v>
      </c>
      <c r="O27" s="13" t="s">
        <v>14</v>
      </c>
      <c r="P27" s="13" t="s">
        <v>15</v>
      </c>
      <c r="Q27" s="13" t="s">
        <v>16</v>
      </c>
      <c r="R27" s="13" t="s">
        <v>17</v>
      </c>
      <c r="S27" s="13" t="s">
        <v>18</v>
      </c>
      <c r="T27" s="13" t="s">
        <v>19</v>
      </c>
      <c r="U27" s="13" t="s">
        <v>20</v>
      </c>
    </row>
    <row r="28" ht="24" spans="1:21">
      <c r="A28" s="12" t="s">
        <v>34</v>
      </c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ht="18" spans="1:21">
      <c r="A29" s="14" t="s">
        <v>22</v>
      </c>
      <c r="B29" s="14"/>
      <c r="C29" s="14"/>
      <c r="D29" s="14" t="s">
        <v>23</v>
      </c>
      <c r="E29" s="14"/>
      <c r="F29" s="14"/>
      <c r="G29" s="14" t="s">
        <v>24</v>
      </c>
      <c r="H29" s="14"/>
      <c r="I29" s="14"/>
      <c r="J29" s="14" t="s">
        <v>25</v>
      </c>
      <c r="K29" s="14"/>
      <c r="L29" s="14"/>
      <c r="M29" s="14" t="s">
        <v>26</v>
      </c>
      <c r="N29" s="14"/>
      <c r="O29" s="14"/>
      <c r="P29" s="14" t="s">
        <v>27</v>
      </c>
      <c r="Q29" s="14"/>
      <c r="R29" s="14"/>
      <c r="S29" s="14" t="s">
        <v>28</v>
      </c>
      <c r="T29" s="14"/>
      <c r="U29" s="14"/>
    </row>
    <row r="30" ht="18" spans="1:21">
      <c r="A30" s="13" t="s">
        <v>29</v>
      </c>
      <c r="B30" s="13" t="s">
        <v>30</v>
      </c>
      <c r="C30" s="13" t="s">
        <v>31</v>
      </c>
      <c r="D30" s="13" t="s">
        <v>29</v>
      </c>
      <c r="E30" s="13" t="s">
        <v>30</v>
      </c>
      <c r="F30" s="13" t="s">
        <v>31</v>
      </c>
      <c r="G30" s="13" t="s">
        <v>29</v>
      </c>
      <c r="H30" s="13" t="s">
        <v>30</v>
      </c>
      <c r="I30" s="13" t="s">
        <v>31</v>
      </c>
      <c r="J30" s="13" t="s">
        <v>29</v>
      </c>
      <c r="K30" s="13" t="s">
        <v>30</v>
      </c>
      <c r="L30" s="13" t="s">
        <v>31</v>
      </c>
      <c r="M30" s="13" t="s">
        <v>29</v>
      </c>
      <c r="N30" s="13" t="s">
        <v>30</v>
      </c>
      <c r="O30" s="13" t="s">
        <v>31</v>
      </c>
      <c r="P30" s="13" t="s">
        <v>29</v>
      </c>
      <c r="Q30" s="13" t="s">
        <v>30</v>
      </c>
      <c r="R30" s="13" t="s">
        <v>31</v>
      </c>
      <c r="S30" s="13" t="s">
        <v>29</v>
      </c>
      <c r="T30" s="13" t="s">
        <v>30</v>
      </c>
      <c r="U30" s="13" t="s">
        <v>31</v>
      </c>
    </row>
    <row r="31" ht="17.6" spans="1:21">
      <c r="A31" s="13">
        <v>70</v>
      </c>
      <c r="B31" s="13">
        <f>B56</f>
        <v>2400</v>
      </c>
      <c r="C31" s="13">
        <f>K70/(表5[[#This Row],[列2]]/100)</f>
        <v>75</v>
      </c>
      <c r="D31" s="13">
        <v>50</v>
      </c>
      <c r="E31" s="13">
        <f>E56</f>
        <v>2200</v>
      </c>
      <c r="F31" s="13">
        <f>400/(表5[[#This Row],[列5]]/100)</f>
        <v>18.1818181818182</v>
      </c>
      <c r="G31" s="13">
        <v>60</v>
      </c>
      <c r="H31" s="13">
        <f>H56</f>
        <v>3300</v>
      </c>
      <c r="I31" s="13">
        <f>400/(表5[[#This Row],[列8]]/100)</f>
        <v>12.1212121212121</v>
      </c>
      <c r="J31" s="13">
        <v>70</v>
      </c>
      <c r="K31" s="13">
        <f>K56</f>
        <v>2500</v>
      </c>
      <c r="L31" s="13">
        <f>400/(表5[[#This Row],[列11]]/100)</f>
        <v>16</v>
      </c>
      <c r="M31" s="13">
        <v>70</v>
      </c>
      <c r="N31" s="13">
        <f>N56</f>
        <v>2800</v>
      </c>
      <c r="O31" s="13">
        <f>400/(表5[[#This Row],[列14]]/100)</f>
        <v>14.2857142857143</v>
      </c>
      <c r="P31" s="13">
        <v>50</v>
      </c>
      <c r="Q31" s="13">
        <f>Q56</f>
        <v>2600</v>
      </c>
      <c r="R31" s="13">
        <f>400/(表5[[#This Row],[列17]]/100)</f>
        <v>15.3846153846154</v>
      </c>
      <c r="S31" s="13">
        <v>80</v>
      </c>
      <c r="T31" s="13">
        <f>T56</f>
        <v>3300</v>
      </c>
      <c r="U31" s="13">
        <f>400/(表5[[#This Row],[列20]]/100)</f>
        <v>12.1212121212121</v>
      </c>
    </row>
    <row r="32" ht="17.6" spans="1:21">
      <c r="A32" s="13">
        <v>20</v>
      </c>
      <c r="B32" s="13">
        <f>B58</f>
        <v>900</v>
      </c>
      <c r="C32" s="13">
        <f>400/(表5[[#This Row],[列2]]/100)</f>
        <v>44.4444444444444</v>
      </c>
      <c r="D32" s="13">
        <v>40</v>
      </c>
      <c r="E32" s="13">
        <f>E58</f>
        <v>900</v>
      </c>
      <c r="F32" s="13">
        <f>400/(表5[[#This Row],[列5]]/100)</f>
        <v>44.4444444444444</v>
      </c>
      <c r="G32" s="13">
        <v>50</v>
      </c>
      <c r="H32" s="13">
        <f>H58</f>
        <v>1600</v>
      </c>
      <c r="I32" s="13">
        <f>400/(表5[[#This Row],[列8]]/100)</f>
        <v>25</v>
      </c>
      <c r="J32" s="13">
        <v>50</v>
      </c>
      <c r="K32" s="13">
        <f>K58</f>
        <v>1400</v>
      </c>
      <c r="L32" s="13">
        <f>400/(表5[[#This Row],[列11]]/100)</f>
        <v>28.5714285714286</v>
      </c>
      <c r="M32" s="13">
        <v>60</v>
      </c>
      <c r="N32" s="13">
        <f>N58</f>
        <v>1300</v>
      </c>
      <c r="O32" s="13">
        <f>400/(表5[[#This Row],[列14]]/100)</f>
        <v>30.7692307692308</v>
      </c>
      <c r="P32" s="13">
        <v>50</v>
      </c>
      <c r="Q32" s="13">
        <f>Q58</f>
        <v>1100</v>
      </c>
      <c r="R32" s="13">
        <f>400/(表5[[#This Row],[列17]]/100)</f>
        <v>36.3636363636364</v>
      </c>
      <c r="S32" s="13">
        <v>70</v>
      </c>
      <c r="T32" s="13">
        <f>T58</f>
        <v>1700</v>
      </c>
      <c r="U32" s="13">
        <f>400/(表5[[#This Row],[列20]]/100)</f>
        <v>23.5294117647059</v>
      </c>
    </row>
    <row r="33" ht="17.6" spans="1:21">
      <c r="A33" s="13">
        <v>50</v>
      </c>
      <c r="B33" s="13">
        <f>B60</f>
        <v>2000</v>
      </c>
      <c r="C33" s="13">
        <f>400/(表5[[#This Row],[列2]]/100)</f>
        <v>20</v>
      </c>
      <c r="D33" s="13">
        <v>40</v>
      </c>
      <c r="E33" s="13">
        <f>E60</f>
        <v>1900</v>
      </c>
      <c r="F33" s="13">
        <f>400/(表5[[#This Row],[列5]]/100)</f>
        <v>21.0526315789474</v>
      </c>
      <c r="G33" s="13">
        <v>60</v>
      </c>
      <c r="H33" s="13">
        <f>H60</f>
        <v>2400</v>
      </c>
      <c r="I33" s="13">
        <f>400/(表5[[#This Row],[列8]]/100)</f>
        <v>16.6666666666667</v>
      </c>
      <c r="J33" s="13">
        <v>60</v>
      </c>
      <c r="K33" s="13">
        <f>K60</f>
        <v>1500</v>
      </c>
      <c r="L33" s="13">
        <f>400/(表5[[#This Row],[列11]]/100)</f>
        <v>26.6666666666667</v>
      </c>
      <c r="M33" s="13">
        <v>60</v>
      </c>
      <c r="N33" s="13">
        <f>N60</f>
        <v>2100</v>
      </c>
      <c r="O33" s="13">
        <f>400/(表5[[#This Row],[列14]]/100)</f>
        <v>19.047619047619</v>
      </c>
      <c r="P33" s="13">
        <v>60</v>
      </c>
      <c r="Q33" s="13">
        <f>Q60</f>
        <v>2000</v>
      </c>
      <c r="R33" s="13">
        <f>400/(表5[[#This Row],[列17]]/100)</f>
        <v>20</v>
      </c>
      <c r="S33" s="13">
        <v>30</v>
      </c>
      <c r="T33" s="13">
        <f>T60</f>
        <v>2400</v>
      </c>
      <c r="U33" s="13">
        <f>400/(表5[[#This Row],[列20]]/100)</f>
        <v>16.6666666666667</v>
      </c>
    </row>
    <row r="34" ht="17.6" spans="1:21">
      <c r="A34" s="13">
        <v>30</v>
      </c>
      <c r="B34" s="13">
        <f>B62</f>
        <v>1100</v>
      </c>
      <c r="C34" s="13">
        <f>400/(表5[[#This Row],[列2]]/100)</f>
        <v>36.3636363636364</v>
      </c>
      <c r="D34" s="13">
        <v>80</v>
      </c>
      <c r="E34" s="13">
        <f>E62</f>
        <v>600</v>
      </c>
      <c r="F34" s="13">
        <f>400/(表5[[#This Row],[列5]]/100)</f>
        <v>66.6666666666667</v>
      </c>
      <c r="G34" s="13">
        <v>80</v>
      </c>
      <c r="H34" s="13">
        <f>H62</f>
        <v>1100</v>
      </c>
      <c r="I34" s="13">
        <f>400/(表5[[#This Row],[列8]]/100)</f>
        <v>36.3636363636364</v>
      </c>
      <c r="J34" s="13">
        <v>40</v>
      </c>
      <c r="K34" s="13">
        <f>K62</f>
        <v>500</v>
      </c>
      <c r="L34" s="13">
        <f>400/(表5[[#This Row],[列11]]/100)</f>
        <v>80</v>
      </c>
      <c r="M34" s="13">
        <v>40</v>
      </c>
      <c r="N34" s="13">
        <f>N62</f>
        <v>400</v>
      </c>
      <c r="O34" s="13">
        <f>400/(表5[[#This Row],[列14]]/100)</f>
        <v>100</v>
      </c>
      <c r="P34" s="13">
        <v>60</v>
      </c>
      <c r="Q34" s="13">
        <f>Q62</f>
        <v>800</v>
      </c>
      <c r="R34" s="13">
        <f>400/(表5[[#This Row],[列17]]/100)</f>
        <v>50</v>
      </c>
      <c r="S34" s="13">
        <v>80</v>
      </c>
      <c r="T34" s="13">
        <f>T62</f>
        <v>600</v>
      </c>
      <c r="U34" s="13">
        <f>400/(表5[[#This Row],[列20]]/100)</f>
        <v>66.6666666666667</v>
      </c>
    </row>
    <row r="35" ht="17.6" spans="1:21">
      <c r="A35" s="13">
        <v>30</v>
      </c>
      <c r="B35" s="13">
        <f>B64</f>
        <v>1400</v>
      </c>
      <c r="C35" s="13">
        <f>400/(表5[[#This Row],[列2]]/100)</f>
        <v>28.5714285714286</v>
      </c>
      <c r="D35" s="13">
        <v>60</v>
      </c>
      <c r="E35" s="13">
        <f>E64</f>
        <v>1800</v>
      </c>
      <c r="F35" s="13">
        <f>400/(表5[[#This Row],[列5]]/100)</f>
        <v>22.2222222222222</v>
      </c>
      <c r="G35" s="13">
        <v>50</v>
      </c>
      <c r="H35" s="13">
        <f>H64</f>
        <v>2200</v>
      </c>
      <c r="I35" s="13">
        <f>400/(表5[[#This Row],[列8]]/100)</f>
        <v>18.1818181818182</v>
      </c>
      <c r="J35" s="13">
        <v>50</v>
      </c>
      <c r="K35" s="13">
        <f>K64</f>
        <v>1900</v>
      </c>
      <c r="L35" s="13">
        <f>400/(表5[[#This Row],[列11]]/100)</f>
        <v>21.0526315789474</v>
      </c>
      <c r="M35" s="13">
        <v>60</v>
      </c>
      <c r="N35" s="13">
        <f>N64</f>
        <v>1900</v>
      </c>
      <c r="O35" s="13">
        <f>400/(表5[[#This Row],[列14]]/100)</f>
        <v>21.0526315789474</v>
      </c>
      <c r="P35" s="13">
        <v>60</v>
      </c>
      <c r="Q35" s="13">
        <f>Q64</f>
        <v>1800</v>
      </c>
      <c r="R35" s="13">
        <f>400/(表5[[#This Row],[列17]]/100)</f>
        <v>22.2222222222222</v>
      </c>
      <c r="S35" s="13">
        <v>70</v>
      </c>
      <c r="T35" s="13">
        <f>T64</f>
        <v>2500</v>
      </c>
      <c r="U35" s="13">
        <f>400/(表5[[#This Row],[列20]]/100)</f>
        <v>16</v>
      </c>
    </row>
    <row r="36" ht="17.6" spans="1:21">
      <c r="A36" s="13">
        <v>40</v>
      </c>
      <c r="B36" s="13">
        <f>B66</f>
        <v>1300</v>
      </c>
      <c r="C36" s="13">
        <f>400/(表5[[#This Row],[列2]]/100)</f>
        <v>30.7692307692308</v>
      </c>
      <c r="D36" s="13">
        <v>40</v>
      </c>
      <c r="E36" s="13">
        <f>E66</f>
        <v>1100</v>
      </c>
      <c r="F36" s="13">
        <f>400/(表5[[#This Row],[列5]]/100)</f>
        <v>36.3636363636364</v>
      </c>
      <c r="G36" s="13">
        <v>80</v>
      </c>
      <c r="H36" s="13">
        <f>H66</f>
        <v>1100</v>
      </c>
      <c r="I36" s="13">
        <f>400/(表5[[#This Row],[列8]]/100)</f>
        <v>36.3636363636364</v>
      </c>
      <c r="J36" s="13">
        <v>50</v>
      </c>
      <c r="K36" s="13">
        <f>K66</f>
        <v>1800</v>
      </c>
      <c r="L36" s="13">
        <f>400/(表5[[#This Row],[列11]]/100)</f>
        <v>22.2222222222222</v>
      </c>
      <c r="M36" s="13">
        <v>60</v>
      </c>
      <c r="N36" s="13">
        <f>N66</f>
        <v>1800</v>
      </c>
      <c r="O36" s="13">
        <f>400/(表5[[#This Row],[列14]]/100)</f>
        <v>22.2222222222222</v>
      </c>
      <c r="P36" s="13">
        <v>50</v>
      </c>
      <c r="Q36" s="13">
        <f>Q66</f>
        <v>1700</v>
      </c>
      <c r="R36" s="13">
        <f>400/(表5[[#This Row],[列17]]/100)</f>
        <v>23.5294117647059</v>
      </c>
      <c r="S36" s="13">
        <v>60</v>
      </c>
      <c r="T36" s="13">
        <f>T66</f>
        <v>2600</v>
      </c>
      <c r="U36" s="13">
        <f>400/(表5[[#This Row],[列20]]/100)</f>
        <v>15.3846153846154</v>
      </c>
    </row>
    <row r="37" ht="17.6" spans="1:21">
      <c r="A37" s="13">
        <v>0</v>
      </c>
      <c r="B37" s="13">
        <f>B68</f>
        <v>1000</v>
      </c>
      <c r="C37" s="13">
        <f>400/(表5[[#This Row],[列2]]/100)</f>
        <v>40</v>
      </c>
      <c r="D37" s="13">
        <v>50</v>
      </c>
      <c r="E37" s="13">
        <f>E68</f>
        <v>900</v>
      </c>
      <c r="F37" s="13">
        <f>400/(表5[[#This Row],[列5]]/100)</f>
        <v>44.4444444444444</v>
      </c>
      <c r="G37" s="13">
        <v>60</v>
      </c>
      <c r="H37" s="13">
        <f>H68</f>
        <v>2400</v>
      </c>
      <c r="I37" s="13">
        <f>400/(表5[[#This Row],[列8]]/100)</f>
        <v>16.6666666666667</v>
      </c>
      <c r="J37" s="13">
        <v>60</v>
      </c>
      <c r="K37" s="13">
        <f>K68</f>
        <v>1800</v>
      </c>
      <c r="L37" s="13">
        <f>400/(表5[[#This Row],[列11]]/100)</f>
        <v>22.2222222222222</v>
      </c>
      <c r="M37" s="13">
        <v>50</v>
      </c>
      <c r="N37" s="13">
        <f>N68</f>
        <v>1900</v>
      </c>
      <c r="O37" s="13">
        <f>400/(表5[[#This Row],[列14]]/100)</f>
        <v>21.0526315789474</v>
      </c>
      <c r="P37" s="13">
        <v>60</v>
      </c>
      <c r="Q37" s="13">
        <f>Q68</f>
        <v>1500</v>
      </c>
      <c r="R37" s="13">
        <f>400/(表5[[#This Row],[列17]]/100)</f>
        <v>26.6666666666667</v>
      </c>
      <c r="S37" s="13">
        <v>50</v>
      </c>
      <c r="T37" s="13">
        <f>T68</f>
        <v>1700</v>
      </c>
      <c r="U37" s="13">
        <f>400/(表5[[#This Row],[列20]]/100)</f>
        <v>23.5294117647059</v>
      </c>
    </row>
    <row r="38" ht="17.6" spans="1:21">
      <c r="A38" s="13">
        <v>0</v>
      </c>
      <c r="B38" s="13">
        <f>B70</f>
        <v>1400</v>
      </c>
      <c r="C38" s="13">
        <f>400/(表5[[#This Row],[列2]]/100)</f>
        <v>28.5714285714286</v>
      </c>
      <c r="D38" s="13">
        <v>30</v>
      </c>
      <c r="E38" s="13">
        <f>E70</f>
        <v>1000</v>
      </c>
      <c r="F38" s="13">
        <f>400/(表5[[#This Row],[列5]]/100)</f>
        <v>40</v>
      </c>
      <c r="G38" s="13">
        <v>30</v>
      </c>
      <c r="H38" s="13">
        <f>H70</f>
        <v>2400</v>
      </c>
      <c r="I38" s="13">
        <f>400/(表5[[#This Row],[列8]]/100)</f>
        <v>16.6666666666667</v>
      </c>
      <c r="J38" s="13">
        <v>60</v>
      </c>
      <c r="K38" s="13">
        <f>K70</f>
        <v>1800</v>
      </c>
      <c r="L38" s="13">
        <f>400/(表5[[#This Row],[列11]]/100)</f>
        <v>22.2222222222222</v>
      </c>
      <c r="M38" s="13">
        <v>70</v>
      </c>
      <c r="N38" s="13">
        <f>N70</f>
        <v>1800</v>
      </c>
      <c r="O38" s="13">
        <f>400/(表5[[#This Row],[列14]]/100)</f>
        <v>22.2222222222222</v>
      </c>
      <c r="P38" s="13">
        <v>50</v>
      </c>
      <c r="Q38" s="13">
        <f>Q70</f>
        <v>2100</v>
      </c>
      <c r="R38" s="13">
        <f>400/(表5[[#This Row],[列17]]/100)</f>
        <v>19.047619047619</v>
      </c>
      <c r="S38" s="13">
        <v>30</v>
      </c>
      <c r="T38" s="13">
        <f>T70</f>
        <v>2000</v>
      </c>
      <c r="U38" s="13">
        <f>400/(表5[[#This Row],[列20]]/100)</f>
        <v>20</v>
      </c>
    </row>
    <row r="39" ht="17.6" spans="1:21">
      <c r="A39" s="13">
        <v>20</v>
      </c>
      <c r="B39" s="13">
        <f>B72</f>
        <v>1400</v>
      </c>
      <c r="C39" s="13">
        <f>400/(表5[[#This Row],[列2]]/100)</f>
        <v>28.5714285714286</v>
      </c>
      <c r="D39" s="13">
        <v>50</v>
      </c>
      <c r="E39" s="13">
        <f>E72</f>
        <v>900</v>
      </c>
      <c r="F39" s="13">
        <f>400/(表5[[#This Row],[列5]]/100)</f>
        <v>44.4444444444444</v>
      </c>
      <c r="G39" s="13">
        <v>60</v>
      </c>
      <c r="H39" s="13">
        <f>H72</f>
        <v>2000</v>
      </c>
      <c r="I39" s="13">
        <f>400/(表5[[#This Row],[列8]]/100)</f>
        <v>20</v>
      </c>
      <c r="J39" s="13">
        <v>60</v>
      </c>
      <c r="K39" s="13">
        <f>K72</f>
        <v>1900</v>
      </c>
      <c r="L39" s="13">
        <f>400/(表5[[#This Row],[列11]]/100)</f>
        <v>21.0526315789474</v>
      </c>
      <c r="M39" s="13">
        <v>70</v>
      </c>
      <c r="N39" s="13">
        <f>N72</f>
        <v>2100</v>
      </c>
      <c r="O39" s="13">
        <f>400/(表5[[#This Row],[列14]]/100)</f>
        <v>19.047619047619</v>
      </c>
      <c r="P39" s="13">
        <v>40</v>
      </c>
      <c r="Q39" s="13">
        <f>Q72</f>
        <v>1700</v>
      </c>
      <c r="R39" s="13">
        <f>400/(表5[[#This Row],[列17]]/100)</f>
        <v>23.5294117647059</v>
      </c>
      <c r="S39" s="13">
        <v>60</v>
      </c>
      <c r="T39" s="13">
        <f>T72</f>
        <v>1600</v>
      </c>
      <c r="U39" s="13">
        <f>400/(表5[[#This Row],[列20]]/100)</f>
        <v>25</v>
      </c>
    </row>
    <row r="40" ht="17.6" spans="1:21">
      <c r="A40" s="13">
        <v>70</v>
      </c>
      <c r="B40" s="13">
        <f>B74</f>
        <v>2400</v>
      </c>
      <c r="C40" s="13">
        <f>400/(表5[[#This Row],[列2]]/100)</f>
        <v>16.6666666666667</v>
      </c>
      <c r="D40" s="13">
        <v>30</v>
      </c>
      <c r="E40" s="13">
        <f>E74</f>
        <v>2200</v>
      </c>
      <c r="F40" s="13">
        <f>400/(表5[[#This Row],[列5]]/100)</f>
        <v>18.1818181818182</v>
      </c>
      <c r="G40" s="13">
        <v>60</v>
      </c>
      <c r="H40" s="13">
        <f>H74</f>
        <v>3300</v>
      </c>
      <c r="I40" s="13">
        <f>400/(表5[[#This Row],[列8]]/100)</f>
        <v>12.1212121212121</v>
      </c>
      <c r="J40" s="13">
        <v>70</v>
      </c>
      <c r="K40" s="13">
        <f>K74</f>
        <v>2500</v>
      </c>
      <c r="L40" s="13">
        <f>400/(表5[[#This Row],[列11]]/100)</f>
        <v>16</v>
      </c>
      <c r="M40" s="13">
        <v>60</v>
      </c>
      <c r="N40" s="13">
        <f>N74</f>
        <v>2800</v>
      </c>
      <c r="O40" s="13">
        <f>400/(表5[[#This Row],[列14]]/100)</f>
        <v>14.2857142857143</v>
      </c>
      <c r="P40" s="13">
        <v>50</v>
      </c>
      <c r="Q40" s="13">
        <f>Q74</f>
        <v>2600</v>
      </c>
      <c r="R40" s="13">
        <f>400/(表5[[#This Row],[列17]]/100)</f>
        <v>15.3846153846154</v>
      </c>
      <c r="S40" s="13">
        <v>80</v>
      </c>
      <c r="T40" s="13">
        <f>T74</f>
        <v>3300</v>
      </c>
      <c r="U40" s="13">
        <f>400/(表5[[#This Row],[列20]]/100)</f>
        <v>12.1212121212121</v>
      </c>
    </row>
    <row r="41" ht="17.6" spans="1:21">
      <c r="A41" s="13">
        <v>20</v>
      </c>
      <c r="B41" s="13">
        <f>B76</f>
        <v>1400</v>
      </c>
      <c r="C41" s="13">
        <f>400/(表5[[#This Row],[列2]]/100)</f>
        <v>28.5714285714286</v>
      </c>
      <c r="D41" s="13">
        <v>40</v>
      </c>
      <c r="E41" s="13">
        <f>E76</f>
        <v>2000</v>
      </c>
      <c r="F41" s="13">
        <f>400/(表5[[#This Row],[列5]]/100)</f>
        <v>20</v>
      </c>
      <c r="G41" s="13">
        <v>60</v>
      </c>
      <c r="H41" s="13">
        <f>H76</f>
        <v>2000</v>
      </c>
      <c r="I41" s="13">
        <f>400/(表5[[#This Row],[列8]]/100)</f>
        <v>20</v>
      </c>
      <c r="J41" s="13">
        <v>60</v>
      </c>
      <c r="K41" s="13">
        <f>K76</f>
        <v>1900</v>
      </c>
      <c r="L41" s="13">
        <f>400/(表5[[#This Row],[列11]]/100)</f>
        <v>21.0526315789474</v>
      </c>
      <c r="M41" s="13">
        <v>70</v>
      </c>
      <c r="N41" s="13">
        <f>N76</f>
        <v>2100</v>
      </c>
      <c r="O41" s="13">
        <f>400/(表5[[#This Row],[列14]]/100)</f>
        <v>19.047619047619</v>
      </c>
      <c r="P41" s="13">
        <v>40</v>
      </c>
      <c r="Q41" s="13">
        <f>Q76</f>
        <v>1700</v>
      </c>
      <c r="R41" s="13">
        <f>400/(表5[[#This Row],[列17]]/100)</f>
        <v>23.5294117647059</v>
      </c>
      <c r="S41" s="13">
        <v>60</v>
      </c>
      <c r="T41" s="13">
        <f>T76</f>
        <v>1800</v>
      </c>
      <c r="U41" s="13">
        <f>400/(表5[[#This Row],[列20]]/100)</f>
        <v>22.2222222222222</v>
      </c>
    </row>
    <row r="42" ht="24" spans="1:21">
      <c r="A42" s="26" t="s">
        <v>35</v>
      </c>
      <c r="B42" s="13" t="s">
        <v>33</v>
      </c>
      <c r="C42" s="13" t="s">
        <v>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ht="17.6" spans="1:21">
      <c r="A43" s="13">
        <v>31.8181818181818</v>
      </c>
      <c r="B43" s="13">
        <v>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ht="17.6" spans="1:21">
      <c r="A44" s="13">
        <v>46.3636363636364</v>
      </c>
      <c r="B44" s="13">
        <v>3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ht="17.6" spans="1:21">
      <c r="A45" s="13">
        <v>59.0909090909091</v>
      </c>
      <c r="B45" s="13">
        <v>4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ht="17.6" spans="1:21">
      <c r="A46" s="13">
        <v>57.2727272727273</v>
      </c>
      <c r="B46" s="13">
        <v>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ht="17.6" spans="1:21">
      <c r="A47" s="13">
        <v>60.9090909090909</v>
      </c>
      <c r="B47" s="13">
        <v>6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ht="17.6" spans="1:21">
      <c r="A48" s="13">
        <v>60.9090909090909</v>
      </c>
      <c r="B48" s="13">
        <v>7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ht="17.6" spans="1:21">
      <c r="A49" s="13">
        <v>51.8181818181818</v>
      </c>
      <c r="B49" s="13">
        <v>8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ht="19" customHeight="1" spans="1:2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ht="24" spans="1:21">
      <c r="A51" s="12" t="s">
        <v>0</v>
      </c>
      <c r="B51" s="12" t="s">
        <v>1</v>
      </c>
      <c r="C51" s="12" t="s">
        <v>2</v>
      </c>
      <c r="D51" s="13" t="s">
        <v>3</v>
      </c>
      <c r="E51" s="13" t="s">
        <v>4</v>
      </c>
      <c r="F51" s="13" t="s">
        <v>5</v>
      </c>
      <c r="G51" s="13" t="s">
        <v>6</v>
      </c>
      <c r="H51" s="13" t="s">
        <v>7</v>
      </c>
      <c r="I51" s="13" t="s">
        <v>8</v>
      </c>
      <c r="J51" s="13" t="s">
        <v>9</v>
      </c>
      <c r="K51" s="13" t="s">
        <v>10</v>
      </c>
      <c r="L51" s="13" t="s">
        <v>11</v>
      </c>
      <c r="M51" s="13" t="s">
        <v>12</v>
      </c>
      <c r="N51" s="13" t="s">
        <v>13</v>
      </c>
      <c r="O51" s="13" t="s">
        <v>14</v>
      </c>
      <c r="P51" s="13" t="s">
        <v>15</v>
      </c>
      <c r="Q51" s="13" t="s">
        <v>16</v>
      </c>
      <c r="R51" s="13" t="s">
        <v>17</v>
      </c>
      <c r="S51" s="13" t="s">
        <v>18</v>
      </c>
      <c r="T51" s="13" t="s">
        <v>19</v>
      </c>
      <c r="U51" s="13" t="s">
        <v>20</v>
      </c>
    </row>
    <row r="52" ht="24" spans="1:21">
      <c r="A52" s="12" t="s">
        <v>36</v>
      </c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ht="18" spans="1:21">
      <c r="A53" s="14" t="s">
        <v>22</v>
      </c>
      <c r="B53" s="14"/>
      <c r="C53" s="14"/>
      <c r="D53" s="14" t="s">
        <v>23</v>
      </c>
      <c r="E53" s="14"/>
      <c r="F53" s="14"/>
      <c r="G53" s="14" t="s">
        <v>24</v>
      </c>
      <c r="H53" s="14"/>
      <c r="I53" s="14"/>
      <c r="J53" s="14" t="s">
        <v>25</v>
      </c>
      <c r="K53" s="14"/>
      <c r="L53" s="14"/>
      <c r="M53" s="14" t="s">
        <v>26</v>
      </c>
      <c r="N53" s="14"/>
      <c r="O53" s="14"/>
      <c r="P53" s="14" t="s">
        <v>27</v>
      </c>
      <c r="Q53" s="14"/>
      <c r="R53" s="14"/>
      <c r="S53" s="14" t="s">
        <v>28</v>
      </c>
      <c r="T53" s="14"/>
      <c r="U53" s="14"/>
    </row>
    <row r="54" ht="18" spans="1:21">
      <c r="A54" s="13" t="s">
        <v>29</v>
      </c>
      <c r="B54" s="13" t="s">
        <v>30</v>
      </c>
      <c r="C54" s="13" t="s">
        <v>31</v>
      </c>
      <c r="D54" s="13" t="s">
        <v>29</v>
      </c>
      <c r="E54" s="13" t="s">
        <v>30</v>
      </c>
      <c r="F54" s="13" t="s">
        <v>31</v>
      </c>
      <c r="G54" s="13" t="s">
        <v>29</v>
      </c>
      <c r="H54" s="13" t="s">
        <v>30</v>
      </c>
      <c r="I54" s="13" t="s">
        <v>31</v>
      </c>
      <c r="J54" s="13" t="s">
        <v>29</v>
      </c>
      <c r="K54" s="13" t="s">
        <v>30</v>
      </c>
      <c r="L54" s="13" t="s">
        <v>31</v>
      </c>
      <c r="M54" s="13" t="s">
        <v>29</v>
      </c>
      <c r="N54" s="13" t="s">
        <v>30</v>
      </c>
      <c r="O54" s="13" t="s">
        <v>31</v>
      </c>
      <c r="P54" s="13" t="s">
        <v>29</v>
      </c>
      <c r="Q54" s="13" t="s">
        <v>30</v>
      </c>
      <c r="R54" s="13" t="s">
        <v>31</v>
      </c>
      <c r="S54" s="13" t="s">
        <v>29</v>
      </c>
      <c r="T54" s="13" t="s">
        <v>30</v>
      </c>
      <c r="U54" s="13" t="s">
        <v>31</v>
      </c>
    </row>
    <row r="55" ht="17.6" spans="1:21">
      <c r="A55" s="13">
        <v>60</v>
      </c>
      <c r="B55" s="13">
        <v>1200</v>
      </c>
      <c r="C55" s="13">
        <f>400/(表4[[#This Row],[列2]]/100)</f>
        <v>33.3333333333333</v>
      </c>
      <c r="D55" s="13">
        <v>30</v>
      </c>
      <c r="E55" s="13">
        <v>800</v>
      </c>
      <c r="F55" s="13">
        <f>400/(表4[[#This Row],[列5]]/100)</f>
        <v>50</v>
      </c>
      <c r="G55" s="13">
        <v>40</v>
      </c>
      <c r="H55" s="13">
        <v>1700</v>
      </c>
      <c r="I55" s="13">
        <f>400/(表4[[#This Row],[列8]]/100)</f>
        <v>23.5294117647059</v>
      </c>
      <c r="J55" s="13">
        <v>60</v>
      </c>
      <c r="K55" s="13">
        <v>1700</v>
      </c>
      <c r="L55" s="13">
        <f>400/(表4[[#This Row],[列11]]/100)</f>
        <v>23.5294117647059</v>
      </c>
      <c r="M55" s="13">
        <v>60</v>
      </c>
      <c r="N55" s="13">
        <v>1100</v>
      </c>
      <c r="O55" s="13">
        <f>400/(表4[[#This Row],[列14]]/100)</f>
        <v>36.3636363636364</v>
      </c>
      <c r="P55" s="13">
        <v>70</v>
      </c>
      <c r="Q55" s="13">
        <v>1500</v>
      </c>
      <c r="R55" s="13">
        <f>400/(表4[[#This Row],[列17]]/100)</f>
        <v>26.6666666666667</v>
      </c>
      <c r="S55" s="13">
        <v>70</v>
      </c>
      <c r="T55" s="13">
        <v>1500</v>
      </c>
      <c r="U55" s="13">
        <f>400/(表4[[#This Row],[列20]]/100)</f>
        <v>26.6666666666667</v>
      </c>
    </row>
    <row r="56" ht="17.6" spans="1:21">
      <c r="A56" s="13">
        <v>70</v>
      </c>
      <c r="B56" s="13">
        <v>2400</v>
      </c>
      <c r="C56" s="13">
        <f>400/(表4[[#This Row],[列2]]/100)</f>
        <v>16.6666666666667</v>
      </c>
      <c r="D56" s="13">
        <v>50</v>
      </c>
      <c r="E56" s="13">
        <v>2200</v>
      </c>
      <c r="F56" s="13">
        <f>400/(表4[[#This Row],[列5]]/100)</f>
        <v>18.1818181818182</v>
      </c>
      <c r="G56" s="13">
        <v>60</v>
      </c>
      <c r="H56" s="13">
        <v>3300</v>
      </c>
      <c r="I56" s="13">
        <f>400/(表4[[#This Row],[列8]]/100)</f>
        <v>12.1212121212121</v>
      </c>
      <c r="J56" s="13">
        <v>70</v>
      </c>
      <c r="K56" s="13">
        <v>2500</v>
      </c>
      <c r="L56" s="13">
        <f>400/(表4[[#This Row],[列11]]/100)</f>
        <v>16</v>
      </c>
      <c r="M56" s="13">
        <v>70</v>
      </c>
      <c r="N56" s="13">
        <v>2800</v>
      </c>
      <c r="O56" s="13">
        <f>400/(表4[[#This Row],[列14]]/100)</f>
        <v>14.2857142857143</v>
      </c>
      <c r="P56" s="13">
        <v>50</v>
      </c>
      <c r="Q56" s="13">
        <v>2600</v>
      </c>
      <c r="R56" s="13">
        <f>400/(表4[[#This Row],[列17]]/100)</f>
        <v>15.3846153846154</v>
      </c>
      <c r="S56" s="13">
        <v>80</v>
      </c>
      <c r="T56" s="13">
        <v>3300</v>
      </c>
      <c r="U56" s="13">
        <f>400/(表4[[#This Row],[列20]]/100)</f>
        <v>12.1212121212121</v>
      </c>
    </row>
    <row r="57" ht="17.6" spans="1:21">
      <c r="A57" s="13">
        <v>10</v>
      </c>
      <c r="B57" s="13">
        <v>400</v>
      </c>
      <c r="C57" s="13">
        <f>400/(表4[[#This Row],[列2]]/100)</f>
        <v>100</v>
      </c>
      <c r="D57" s="13">
        <v>40</v>
      </c>
      <c r="E57" s="13">
        <v>600</v>
      </c>
      <c r="F57" s="13">
        <f>400/(表4[[#This Row],[列5]]/100)</f>
        <v>66.6666666666667</v>
      </c>
      <c r="G57" s="13">
        <v>40</v>
      </c>
      <c r="H57" s="13">
        <v>700</v>
      </c>
      <c r="I57" s="13">
        <f>400/(表4[[#This Row],[列8]]/100)</f>
        <v>57.1428571428571</v>
      </c>
      <c r="J57" s="13">
        <v>40</v>
      </c>
      <c r="K57" s="13">
        <v>800</v>
      </c>
      <c r="L57" s="13">
        <f>400/(表4[[#This Row],[列11]]/100)</f>
        <v>50</v>
      </c>
      <c r="M57" s="13">
        <v>50</v>
      </c>
      <c r="N57" s="13">
        <v>500</v>
      </c>
      <c r="O57" s="13">
        <f>400/(表4[[#This Row],[列14]]/100)</f>
        <v>80</v>
      </c>
      <c r="P57" s="13">
        <v>30</v>
      </c>
      <c r="Q57" s="13">
        <v>400</v>
      </c>
      <c r="R57" s="13">
        <f>400/(表4[[#This Row],[列17]]/100)</f>
        <v>100</v>
      </c>
      <c r="S57" s="13">
        <v>60</v>
      </c>
      <c r="T57" s="13">
        <v>700</v>
      </c>
      <c r="U57" s="13">
        <f>400/(表4[[#This Row],[列20]]/100)</f>
        <v>57.1428571428571</v>
      </c>
    </row>
    <row r="58" ht="17.6" spans="1:21">
      <c r="A58" s="13">
        <v>20</v>
      </c>
      <c r="B58" s="13">
        <v>900</v>
      </c>
      <c r="C58" s="13">
        <f>400/(表4[[#This Row],[列2]]/100)</f>
        <v>44.4444444444444</v>
      </c>
      <c r="D58" s="13">
        <v>40</v>
      </c>
      <c r="E58" s="13">
        <v>900</v>
      </c>
      <c r="F58" s="13">
        <f>400/(表4[[#This Row],[列5]]/100)</f>
        <v>44.4444444444444</v>
      </c>
      <c r="G58" s="13">
        <v>50</v>
      </c>
      <c r="H58" s="13">
        <v>1600</v>
      </c>
      <c r="I58" s="13">
        <f>400/(表4[[#This Row],[列8]]/100)</f>
        <v>25</v>
      </c>
      <c r="J58" s="13">
        <v>50</v>
      </c>
      <c r="K58" s="13">
        <v>1400</v>
      </c>
      <c r="L58" s="13">
        <f>400/(表4[[#This Row],[列11]]/100)</f>
        <v>28.5714285714286</v>
      </c>
      <c r="M58" s="13">
        <v>60</v>
      </c>
      <c r="N58" s="13">
        <v>1300</v>
      </c>
      <c r="O58" s="13">
        <f>400/(表4[[#This Row],[列14]]/100)</f>
        <v>30.7692307692308</v>
      </c>
      <c r="P58" s="13">
        <v>50</v>
      </c>
      <c r="Q58" s="13">
        <v>1100</v>
      </c>
      <c r="R58" s="13">
        <f>400/(表4[[#This Row],[列17]]/100)</f>
        <v>36.3636363636364</v>
      </c>
      <c r="S58" s="13">
        <v>70</v>
      </c>
      <c r="T58" s="13">
        <v>1700</v>
      </c>
      <c r="U58" s="13">
        <f>400/(表4[[#This Row],[列20]]/100)</f>
        <v>23.5294117647059</v>
      </c>
    </row>
    <row r="59" ht="17.6" spans="1:21">
      <c r="A59" s="13">
        <v>40</v>
      </c>
      <c r="B59" s="13">
        <v>900</v>
      </c>
      <c r="C59" s="13">
        <f>400/(表4[[#This Row],[列2]]/100)</f>
        <v>44.4444444444444</v>
      </c>
      <c r="D59" s="13">
        <v>50</v>
      </c>
      <c r="E59" s="13">
        <v>1100</v>
      </c>
      <c r="F59" s="13">
        <f>400/(表4[[#This Row],[列5]]/100)</f>
        <v>36.3636363636364</v>
      </c>
      <c r="G59" s="13">
        <v>50</v>
      </c>
      <c r="H59" s="13">
        <v>1100</v>
      </c>
      <c r="I59" s="13">
        <f>400/(表4[[#This Row],[列8]]/100)</f>
        <v>36.3636363636364</v>
      </c>
      <c r="J59" s="13">
        <v>70</v>
      </c>
      <c r="K59" s="13">
        <v>900</v>
      </c>
      <c r="L59" s="13">
        <f>400/(表4[[#This Row],[列11]]/100)</f>
        <v>44.4444444444444</v>
      </c>
      <c r="M59" s="13">
        <v>50</v>
      </c>
      <c r="N59" s="13">
        <v>1000</v>
      </c>
      <c r="O59" s="13">
        <f>400/(表4[[#This Row],[列14]]/100)</f>
        <v>40</v>
      </c>
      <c r="P59" s="13">
        <v>50</v>
      </c>
      <c r="Q59" s="13">
        <v>1000</v>
      </c>
      <c r="R59" s="13">
        <f>400/(表4[[#This Row],[列17]]/100)</f>
        <v>40</v>
      </c>
      <c r="S59" s="13">
        <v>50</v>
      </c>
      <c r="T59" s="13">
        <v>1000</v>
      </c>
      <c r="U59" s="13">
        <f>400/(表4[[#This Row],[列20]]/100)</f>
        <v>40</v>
      </c>
    </row>
    <row r="60" ht="17.6" spans="1:21">
      <c r="A60" s="13">
        <v>40</v>
      </c>
      <c r="B60" s="13">
        <v>2000</v>
      </c>
      <c r="C60" s="13">
        <f>400/(表4[[#This Row],[列2]]/100)</f>
        <v>20</v>
      </c>
      <c r="D60" s="13">
        <v>40</v>
      </c>
      <c r="E60" s="13">
        <v>1900</v>
      </c>
      <c r="F60" s="13">
        <f>400/(表4[[#This Row],[列5]]/100)</f>
        <v>21.0526315789474</v>
      </c>
      <c r="G60" s="13">
        <v>60</v>
      </c>
      <c r="H60" s="13">
        <v>2400</v>
      </c>
      <c r="I60" s="13">
        <f>400/(表4[[#This Row],[列8]]/100)</f>
        <v>16.6666666666667</v>
      </c>
      <c r="J60" s="13">
        <v>60</v>
      </c>
      <c r="K60" s="13">
        <v>1500</v>
      </c>
      <c r="L60" s="13">
        <f>400/(表4[[#This Row],[列11]]/100)</f>
        <v>26.6666666666667</v>
      </c>
      <c r="M60" s="13">
        <v>60</v>
      </c>
      <c r="N60" s="13">
        <v>2100</v>
      </c>
      <c r="O60" s="13">
        <f>400/(表4[[#This Row],[列14]]/100)</f>
        <v>19.047619047619</v>
      </c>
      <c r="P60" s="13">
        <v>60</v>
      </c>
      <c r="Q60" s="13">
        <v>2000</v>
      </c>
      <c r="R60" s="13">
        <f>400/(表4[[#This Row],[列17]]/100)</f>
        <v>20</v>
      </c>
      <c r="S60" s="13">
        <v>30</v>
      </c>
      <c r="T60" s="13">
        <v>2400</v>
      </c>
      <c r="U60" s="13">
        <f>400/(表4[[#This Row],[列20]]/100)</f>
        <v>16.6666666666667</v>
      </c>
    </row>
    <row r="61" ht="17.6" spans="1:21">
      <c r="A61" s="13">
        <v>30</v>
      </c>
      <c r="B61" s="13">
        <v>500</v>
      </c>
      <c r="C61" s="13">
        <f>400/(表4[[#This Row],[列2]]/100)</f>
        <v>80</v>
      </c>
      <c r="D61" s="13">
        <v>60</v>
      </c>
      <c r="E61" s="13">
        <v>400</v>
      </c>
      <c r="F61" s="13">
        <f>400/(表4[[#This Row],[列5]]/100)</f>
        <v>100</v>
      </c>
      <c r="G61" s="13">
        <v>50</v>
      </c>
      <c r="H61" s="13">
        <v>900</v>
      </c>
      <c r="I61" s="13">
        <f>400/(表4[[#This Row],[列8]]/100)</f>
        <v>44.4444444444444</v>
      </c>
      <c r="J61" s="13">
        <v>50</v>
      </c>
      <c r="K61" s="13">
        <v>100</v>
      </c>
      <c r="L61" s="13">
        <f>400/(表4[[#This Row],[列11]]/100)</f>
        <v>400</v>
      </c>
      <c r="M61" s="13">
        <v>50</v>
      </c>
      <c r="N61" s="13">
        <v>100</v>
      </c>
      <c r="O61" s="13">
        <f>400/(表4[[#This Row],[列14]]/100)</f>
        <v>400</v>
      </c>
      <c r="P61" s="13">
        <v>60</v>
      </c>
      <c r="Q61" s="13">
        <v>300</v>
      </c>
      <c r="R61" s="13">
        <f>400/(表4[[#This Row],[列17]]/100)</f>
        <v>133.333333333333</v>
      </c>
      <c r="S61" s="13">
        <v>70</v>
      </c>
      <c r="T61" s="13">
        <v>300</v>
      </c>
      <c r="U61" s="13">
        <f>400/(表4[[#This Row],[列20]]/100)</f>
        <v>133.333333333333</v>
      </c>
    </row>
    <row r="62" ht="17.6" spans="1:21">
      <c r="A62" s="13">
        <v>30</v>
      </c>
      <c r="B62" s="13">
        <v>1100</v>
      </c>
      <c r="C62" s="13">
        <f>400/(表4[[#This Row],[列2]]/100)</f>
        <v>36.3636363636364</v>
      </c>
      <c r="D62" s="13">
        <v>80</v>
      </c>
      <c r="E62" s="13">
        <v>600</v>
      </c>
      <c r="F62" s="13">
        <f>400/(表4[[#This Row],[列5]]/100)</f>
        <v>66.6666666666667</v>
      </c>
      <c r="G62" s="13">
        <v>80</v>
      </c>
      <c r="H62" s="13">
        <v>1100</v>
      </c>
      <c r="I62" s="13">
        <f>400/(表4[[#This Row],[列8]]/100)</f>
        <v>36.3636363636364</v>
      </c>
      <c r="J62" s="13">
        <v>40</v>
      </c>
      <c r="K62" s="13">
        <v>500</v>
      </c>
      <c r="L62" s="13">
        <f>400/(表4[[#This Row],[列11]]/100)</f>
        <v>80</v>
      </c>
      <c r="M62" s="13">
        <v>40</v>
      </c>
      <c r="N62" s="13">
        <v>400</v>
      </c>
      <c r="O62" s="13">
        <f>400/(表4[[#This Row],[列14]]/100)</f>
        <v>100</v>
      </c>
      <c r="P62" s="13">
        <v>60</v>
      </c>
      <c r="Q62" s="13">
        <v>800</v>
      </c>
      <c r="R62" s="13">
        <f>400/(表4[[#This Row],[列17]]/100)</f>
        <v>50</v>
      </c>
      <c r="S62" s="13">
        <v>80</v>
      </c>
      <c r="T62" s="13">
        <v>600</v>
      </c>
      <c r="U62" s="13">
        <f>400/(表4[[#This Row],[列20]]/100)</f>
        <v>66.6666666666667</v>
      </c>
    </row>
    <row r="63" ht="17.6" spans="1:21">
      <c r="A63" s="13">
        <v>20</v>
      </c>
      <c r="B63" s="13">
        <v>600</v>
      </c>
      <c r="C63" s="13">
        <f>400/(表4[[#This Row],[列2]]/100)</f>
        <v>66.6666666666667</v>
      </c>
      <c r="D63" s="13">
        <v>80</v>
      </c>
      <c r="E63" s="13">
        <v>1000</v>
      </c>
      <c r="F63" s="13">
        <f>400/(表4[[#This Row],[列5]]/100)</f>
        <v>40</v>
      </c>
      <c r="G63" s="13">
        <v>60</v>
      </c>
      <c r="H63" s="13">
        <v>1100</v>
      </c>
      <c r="I63" s="13">
        <f>400/(表4[[#This Row],[列8]]/100)</f>
        <v>36.3636363636364</v>
      </c>
      <c r="J63" s="13">
        <v>40</v>
      </c>
      <c r="K63" s="13">
        <v>900</v>
      </c>
      <c r="L63" s="13">
        <f>400/(表4[[#This Row],[列11]]/100)</f>
        <v>44.4444444444444</v>
      </c>
      <c r="M63" s="13">
        <v>60</v>
      </c>
      <c r="N63" s="13">
        <v>800</v>
      </c>
      <c r="O63" s="13">
        <f>400/(表4[[#This Row],[列14]]/100)</f>
        <v>50</v>
      </c>
      <c r="P63" s="13">
        <v>60</v>
      </c>
      <c r="Q63" s="13">
        <v>900</v>
      </c>
      <c r="R63" s="13">
        <f>400/(表4[[#This Row],[列17]]/100)</f>
        <v>44.4444444444444</v>
      </c>
      <c r="S63" s="13">
        <v>40</v>
      </c>
      <c r="T63" s="13">
        <v>1400</v>
      </c>
      <c r="U63" s="13">
        <f>400/(表4[[#This Row],[列20]]/100)</f>
        <v>28.5714285714286</v>
      </c>
    </row>
    <row r="64" ht="17.6" spans="1:21">
      <c r="A64" s="13">
        <v>30</v>
      </c>
      <c r="B64" s="13">
        <v>1400</v>
      </c>
      <c r="C64" s="13">
        <f>400/(表4[[#This Row],[列2]]/100)</f>
        <v>28.5714285714286</v>
      </c>
      <c r="D64" s="13">
        <v>60</v>
      </c>
      <c r="E64" s="13">
        <v>1800</v>
      </c>
      <c r="F64" s="13">
        <f>400/(表4[[#This Row],[列5]]/100)</f>
        <v>22.2222222222222</v>
      </c>
      <c r="G64" s="13">
        <v>50</v>
      </c>
      <c r="H64" s="13">
        <v>2200</v>
      </c>
      <c r="I64" s="13">
        <f>400/(表4[[#This Row],[列8]]/100)</f>
        <v>18.1818181818182</v>
      </c>
      <c r="J64" s="13">
        <v>50</v>
      </c>
      <c r="K64" s="13">
        <v>1900</v>
      </c>
      <c r="L64" s="13">
        <f>400/(表4[[#This Row],[列11]]/100)</f>
        <v>21.0526315789474</v>
      </c>
      <c r="M64" s="13">
        <v>60</v>
      </c>
      <c r="N64" s="13">
        <v>1900</v>
      </c>
      <c r="O64" s="13">
        <f>400/(表4[[#This Row],[列14]]/100)</f>
        <v>21.0526315789474</v>
      </c>
      <c r="P64" s="13">
        <v>60</v>
      </c>
      <c r="Q64" s="13">
        <v>1800</v>
      </c>
      <c r="R64" s="13">
        <f>400/(表4[[#This Row],[列17]]/100)</f>
        <v>22.2222222222222</v>
      </c>
      <c r="S64" s="13">
        <v>70</v>
      </c>
      <c r="T64" s="13">
        <v>2500</v>
      </c>
      <c r="U64" s="13">
        <f>400/(表4[[#This Row],[列20]]/100)</f>
        <v>16</v>
      </c>
    </row>
    <row r="65" ht="17.6" spans="1:21">
      <c r="A65" s="13">
        <v>60</v>
      </c>
      <c r="B65" s="13">
        <v>700</v>
      </c>
      <c r="C65" s="13">
        <f>400/(表4[[#This Row],[列2]]/100)</f>
        <v>57.1428571428571</v>
      </c>
      <c r="D65" s="13">
        <v>50</v>
      </c>
      <c r="E65" s="13">
        <v>1000</v>
      </c>
      <c r="F65" s="13">
        <f>400/(表4[[#This Row],[列5]]/100)</f>
        <v>40</v>
      </c>
      <c r="G65" s="13">
        <v>50</v>
      </c>
      <c r="H65" s="13">
        <v>1400</v>
      </c>
      <c r="I65" s="13">
        <f>400/(表4[[#This Row],[列8]]/100)</f>
        <v>28.5714285714286</v>
      </c>
      <c r="J65" s="13">
        <v>40</v>
      </c>
      <c r="K65" s="13">
        <v>900</v>
      </c>
      <c r="L65" s="13">
        <f>400/(表4[[#This Row],[列11]]/100)</f>
        <v>44.4444444444444</v>
      </c>
      <c r="M65" s="13">
        <v>60</v>
      </c>
      <c r="N65" s="13">
        <v>900</v>
      </c>
      <c r="O65" s="13">
        <f>400/(表4[[#This Row],[列14]]/100)</f>
        <v>44.4444444444444</v>
      </c>
      <c r="P65" s="13">
        <v>30</v>
      </c>
      <c r="Q65" s="13">
        <v>1000</v>
      </c>
      <c r="R65" s="13">
        <f>400/(表4[[#This Row],[列17]]/100)</f>
        <v>40</v>
      </c>
      <c r="S65" s="13">
        <v>60</v>
      </c>
      <c r="T65" s="13">
        <v>1500</v>
      </c>
      <c r="U65" s="13">
        <f>400/(表4[[#This Row],[列20]]/100)</f>
        <v>26.6666666666667</v>
      </c>
    </row>
    <row r="66" ht="17.6" spans="1:21">
      <c r="A66" s="13">
        <v>40</v>
      </c>
      <c r="B66" s="13">
        <v>1300</v>
      </c>
      <c r="C66" s="13">
        <f>400/(表4[[#This Row],[列2]]/100)</f>
        <v>30.7692307692308</v>
      </c>
      <c r="D66" s="13">
        <v>40</v>
      </c>
      <c r="E66" s="13">
        <v>1100</v>
      </c>
      <c r="F66" s="13">
        <f>400/(表4[[#This Row],[列5]]/100)</f>
        <v>36.3636363636364</v>
      </c>
      <c r="G66" s="13">
        <v>80</v>
      </c>
      <c r="H66" s="13">
        <v>1100</v>
      </c>
      <c r="I66" s="13">
        <f>400/(表4[[#This Row],[列8]]/100)</f>
        <v>36.3636363636364</v>
      </c>
      <c r="J66" s="13">
        <v>50</v>
      </c>
      <c r="K66" s="13">
        <v>1800</v>
      </c>
      <c r="L66" s="13">
        <f>400/(表4[[#This Row],[列11]]/100)</f>
        <v>22.2222222222222</v>
      </c>
      <c r="M66" s="13">
        <v>60</v>
      </c>
      <c r="N66" s="13">
        <v>1800</v>
      </c>
      <c r="O66" s="13">
        <f>400/(表4[[#This Row],[列14]]/100)</f>
        <v>22.2222222222222</v>
      </c>
      <c r="P66" s="13">
        <v>50</v>
      </c>
      <c r="Q66" s="13">
        <v>1700</v>
      </c>
      <c r="R66" s="13">
        <f>400/(表4[[#This Row],[列17]]/100)</f>
        <v>23.5294117647059</v>
      </c>
      <c r="S66" s="13">
        <v>60</v>
      </c>
      <c r="T66" s="13">
        <v>2600</v>
      </c>
      <c r="U66" s="13">
        <f>400/(表4[[#This Row],[列20]]/100)</f>
        <v>15.3846153846154</v>
      </c>
    </row>
    <row r="67" ht="17.6" spans="1:21">
      <c r="A67" s="13">
        <v>20</v>
      </c>
      <c r="B67" s="13">
        <v>500</v>
      </c>
      <c r="C67" s="13">
        <f>400/(表4[[#This Row],[列2]]/100)</f>
        <v>80</v>
      </c>
      <c r="D67" s="13">
        <v>30</v>
      </c>
      <c r="E67" s="13">
        <v>900</v>
      </c>
      <c r="F67" s="13">
        <f>400/(表4[[#This Row],[列5]]/100)</f>
        <v>44.4444444444444</v>
      </c>
      <c r="G67" s="13">
        <v>50</v>
      </c>
      <c r="H67" s="13">
        <v>1200</v>
      </c>
      <c r="I67" s="13">
        <f>400/(表4[[#This Row],[列8]]/100)</f>
        <v>33.3333333333333</v>
      </c>
      <c r="J67" s="13">
        <v>50</v>
      </c>
      <c r="K67" s="13">
        <v>1000</v>
      </c>
      <c r="L67" s="13">
        <f>400/(表4[[#This Row],[列11]]/100)</f>
        <v>40</v>
      </c>
      <c r="M67" s="13">
        <v>20</v>
      </c>
      <c r="N67" s="13">
        <v>800</v>
      </c>
      <c r="O67" s="13">
        <f>400/(表4[[#This Row],[列14]]/100)</f>
        <v>50</v>
      </c>
      <c r="P67" s="13">
        <v>40</v>
      </c>
      <c r="Q67" s="13">
        <v>500</v>
      </c>
      <c r="R67" s="13">
        <f>400/(表4[[#This Row],[列17]]/100)</f>
        <v>80</v>
      </c>
      <c r="S67" s="13">
        <v>50</v>
      </c>
      <c r="T67" s="13">
        <v>1300</v>
      </c>
      <c r="U67" s="13">
        <f>400/(表4[[#This Row],[列20]]/100)</f>
        <v>30.7692307692308</v>
      </c>
    </row>
    <row r="68" ht="17.6" spans="1:21">
      <c r="A68" s="13">
        <v>0</v>
      </c>
      <c r="B68" s="13">
        <v>1000</v>
      </c>
      <c r="C68" s="13">
        <f>400/(表4[[#This Row],[列2]]/100)</f>
        <v>40</v>
      </c>
      <c r="D68" s="13">
        <v>50</v>
      </c>
      <c r="E68" s="13">
        <v>900</v>
      </c>
      <c r="F68" s="13">
        <f>400/(表4[[#This Row],[列5]]/100)</f>
        <v>44.4444444444444</v>
      </c>
      <c r="G68" s="13">
        <v>60</v>
      </c>
      <c r="H68" s="13">
        <v>2400</v>
      </c>
      <c r="I68" s="13">
        <f>400/(表4[[#This Row],[列8]]/100)</f>
        <v>16.6666666666667</v>
      </c>
      <c r="J68" s="13">
        <v>60</v>
      </c>
      <c r="K68" s="13">
        <v>1800</v>
      </c>
      <c r="L68" s="13">
        <f>400/(表4[[#This Row],[列11]]/100)</f>
        <v>22.2222222222222</v>
      </c>
      <c r="M68" s="13">
        <v>50</v>
      </c>
      <c r="N68" s="13">
        <v>1900</v>
      </c>
      <c r="O68" s="13">
        <f>400/(表4[[#This Row],[列14]]/100)</f>
        <v>21.0526315789474</v>
      </c>
      <c r="P68" s="13">
        <v>60</v>
      </c>
      <c r="Q68" s="13">
        <v>1500</v>
      </c>
      <c r="R68" s="13">
        <f>400/(表4[[#This Row],[列17]]/100)</f>
        <v>26.6666666666667</v>
      </c>
      <c r="S68" s="13">
        <v>50</v>
      </c>
      <c r="T68" s="13">
        <v>1700</v>
      </c>
      <c r="U68" s="13">
        <f>400/(表4[[#This Row],[列20]]/100)</f>
        <v>23.5294117647059</v>
      </c>
    </row>
    <row r="69" ht="17.6" spans="1:21">
      <c r="A69" s="13">
        <v>30</v>
      </c>
      <c r="B69" s="13">
        <v>700</v>
      </c>
      <c r="C69" s="13">
        <f>400/(表4[[#This Row],[列2]]/100)</f>
        <v>57.1428571428571</v>
      </c>
      <c r="D69" s="13">
        <v>40</v>
      </c>
      <c r="E69" s="13">
        <v>2000</v>
      </c>
      <c r="F69" s="13">
        <f>400/(表4[[#This Row],[列5]]/100)</f>
        <v>20</v>
      </c>
      <c r="G69" s="13">
        <v>60</v>
      </c>
      <c r="H69" s="13">
        <v>1200</v>
      </c>
      <c r="I69" s="13">
        <f>400/(表4[[#This Row],[列8]]/100)</f>
        <v>33.3333333333333</v>
      </c>
      <c r="J69" s="13">
        <v>40</v>
      </c>
      <c r="K69" s="13">
        <v>1000</v>
      </c>
      <c r="L69" s="13">
        <f>400/(表4[[#This Row],[列11]]/100)</f>
        <v>40</v>
      </c>
      <c r="M69" s="13">
        <v>70</v>
      </c>
      <c r="N69" s="13">
        <v>800</v>
      </c>
      <c r="O69" s="13">
        <f>400/(表4[[#This Row],[列14]]/100)</f>
        <v>50</v>
      </c>
      <c r="P69" s="13">
        <v>50</v>
      </c>
      <c r="Q69" s="13">
        <v>1000</v>
      </c>
      <c r="R69" s="13">
        <f>400/(表4[[#This Row],[列17]]/100)</f>
        <v>40</v>
      </c>
      <c r="S69" s="13">
        <v>40</v>
      </c>
      <c r="T69" s="13">
        <v>1200</v>
      </c>
      <c r="U69" s="13">
        <f>400/(表4[[#This Row],[列20]]/100)</f>
        <v>33.3333333333333</v>
      </c>
    </row>
    <row r="70" ht="17.6" spans="1:21">
      <c r="A70" s="13">
        <v>0</v>
      </c>
      <c r="B70" s="13">
        <v>1400</v>
      </c>
      <c r="C70" s="13">
        <f>400/(表4[[#This Row],[列2]]/100)</f>
        <v>28.5714285714286</v>
      </c>
      <c r="D70" s="13">
        <v>30</v>
      </c>
      <c r="E70" s="13">
        <v>1000</v>
      </c>
      <c r="F70" s="13">
        <f>400/(表4[[#This Row],[列5]]/100)</f>
        <v>40</v>
      </c>
      <c r="G70" s="13">
        <v>30</v>
      </c>
      <c r="H70" s="13">
        <v>2400</v>
      </c>
      <c r="I70" s="13">
        <f>400/(表4[[#This Row],[列8]]/100)</f>
        <v>16.6666666666667</v>
      </c>
      <c r="J70" s="13">
        <v>60</v>
      </c>
      <c r="K70" s="13">
        <v>1800</v>
      </c>
      <c r="L70" s="13">
        <f>400/(表4[[#This Row],[列11]]/100)</f>
        <v>22.2222222222222</v>
      </c>
      <c r="M70" s="13">
        <v>70</v>
      </c>
      <c r="N70" s="13">
        <v>1800</v>
      </c>
      <c r="O70" s="13">
        <f>400/(表4[[#This Row],[列14]]/100)</f>
        <v>22.2222222222222</v>
      </c>
      <c r="P70" s="13">
        <v>50</v>
      </c>
      <c r="Q70" s="13">
        <v>2100</v>
      </c>
      <c r="R70" s="13">
        <f>400/(表4[[#This Row],[列17]]/100)</f>
        <v>19.047619047619</v>
      </c>
      <c r="S70" s="13">
        <v>30</v>
      </c>
      <c r="T70" s="13">
        <v>2000</v>
      </c>
      <c r="U70" s="13">
        <f>400/(表4[[#This Row],[列20]]/100)</f>
        <v>20</v>
      </c>
    </row>
    <row r="71" ht="17.6" spans="1:21">
      <c r="A71" s="13">
        <v>10</v>
      </c>
      <c r="B71" s="13">
        <v>700</v>
      </c>
      <c r="C71" s="13">
        <f>400/(表4[[#This Row],[列2]]/100)</f>
        <v>57.1428571428571</v>
      </c>
      <c r="D71" s="13">
        <v>40</v>
      </c>
      <c r="E71" s="13">
        <v>1700</v>
      </c>
      <c r="F71" s="13">
        <f>400/(表4[[#This Row],[列5]]/100)</f>
        <v>23.5294117647059</v>
      </c>
      <c r="G71" s="13">
        <v>40</v>
      </c>
      <c r="H71" s="13">
        <v>900</v>
      </c>
      <c r="I71" s="13">
        <f>400/(表4[[#This Row],[列8]]/100)</f>
        <v>44.4444444444444</v>
      </c>
      <c r="J71" s="13">
        <v>60</v>
      </c>
      <c r="K71" s="13">
        <v>1100</v>
      </c>
      <c r="L71" s="13">
        <f>400/(表4[[#This Row],[列11]]/100)</f>
        <v>36.3636363636364</v>
      </c>
      <c r="M71" s="13">
        <v>90</v>
      </c>
      <c r="N71" s="13">
        <v>1000</v>
      </c>
      <c r="O71" s="13">
        <f>400/(表4[[#This Row],[列14]]/100)</f>
        <v>40</v>
      </c>
      <c r="P71" s="13">
        <v>30</v>
      </c>
      <c r="Q71" s="13">
        <v>700</v>
      </c>
      <c r="R71" s="13">
        <f>400/(表4[[#This Row],[列17]]/100)</f>
        <v>57.1428571428571</v>
      </c>
      <c r="S71" s="13">
        <v>60</v>
      </c>
      <c r="T71" s="13">
        <v>1000</v>
      </c>
      <c r="U71" s="13">
        <f>400/(表4[[#This Row],[列20]]/100)</f>
        <v>40</v>
      </c>
    </row>
    <row r="72" ht="17.6" spans="1:21">
      <c r="A72" s="13">
        <v>20</v>
      </c>
      <c r="B72" s="13">
        <v>1400</v>
      </c>
      <c r="C72" s="13">
        <f>400/(表4[[#This Row],[列2]]/100)</f>
        <v>28.5714285714286</v>
      </c>
      <c r="D72" s="13">
        <v>50</v>
      </c>
      <c r="E72" s="13">
        <v>900</v>
      </c>
      <c r="F72" s="13">
        <f>400/(表4[[#This Row],[列5]]/100)</f>
        <v>44.4444444444444</v>
      </c>
      <c r="G72" s="13">
        <v>60</v>
      </c>
      <c r="H72" s="13">
        <v>2000</v>
      </c>
      <c r="I72" s="13">
        <f>400/(表4[[#This Row],[列8]]/100)</f>
        <v>20</v>
      </c>
      <c r="J72" s="13">
        <v>60</v>
      </c>
      <c r="K72" s="13">
        <v>1900</v>
      </c>
      <c r="L72" s="13">
        <f>400/(表4[[#This Row],[列11]]/100)</f>
        <v>21.0526315789474</v>
      </c>
      <c r="M72" s="13">
        <v>70</v>
      </c>
      <c r="N72" s="13">
        <v>2100</v>
      </c>
      <c r="O72" s="13">
        <f>400/(表4[[#This Row],[列14]]/100)</f>
        <v>19.047619047619</v>
      </c>
      <c r="P72" s="13">
        <v>40</v>
      </c>
      <c r="Q72" s="13">
        <v>1700</v>
      </c>
      <c r="R72" s="13">
        <f>400/(表4[[#This Row],[列17]]/100)</f>
        <v>23.5294117647059</v>
      </c>
      <c r="S72" s="13">
        <v>60</v>
      </c>
      <c r="T72" s="13">
        <v>1600</v>
      </c>
      <c r="U72" s="13">
        <f>400/(表4[[#This Row],[列20]]/100)</f>
        <v>25</v>
      </c>
    </row>
    <row r="73" ht="17.6" spans="1:21">
      <c r="A73" s="13">
        <v>60</v>
      </c>
      <c r="B73" s="13">
        <v>1200</v>
      </c>
      <c r="C73" s="13">
        <f>400/(表4[[#This Row],[列2]]/100)</f>
        <v>33.3333333333333</v>
      </c>
      <c r="D73" s="13">
        <v>40</v>
      </c>
      <c r="E73" s="13">
        <v>1200</v>
      </c>
      <c r="F73" s="13">
        <f>400/(表4[[#This Row],[列5]]/100)</f>
        <v>33.3333333333333</v>
      </c>
      <c r="G73" s="13">
        <v>40</v>
      </c>
      <c r="H73" s="13">
        <v>1700</v>
      </c>
      <c r="I73" s="13">
        <f>400/(表4[[#This Row],[列8]]/100)</f>
        <v>23.5294117647059</v>
      </c>
      <c r="J73" s="13">
        <v>60</v>
      </c>
      <c r="K73" s="13">
        <v>1700</v>
      </c>
      <c r="L73" s="13">
        <f>400/(表4[[#This Row],[列11]]/100)</f>
        <v>23.5294117647059</v>
      </c>
      <c r="M73" s="13">
        <v>50</v>
      </c>
      <c r="N73" s="13">
        <v>1100</v>
      </c>
      <c r="O73" s="13">
        <f>400/(表4[[#This Row],[列14]]/100)</f>
        <v>36.3636363636364</v>
      </c>
      <c r="P73" s="13">
        <v>70</v>
      </c>
      <c r="Q73" s="13">
        <v>1500</v>
      </c>
      <c r="R73" s="13">
        <f>400/(表4[[#This Row],[列17]]/100)</f>
        <v>26.6666666666667</v>
      </c>
      <c r="S73" s="13">
        <v>70</v>
      </c>
      <c r="T73" s="13">
        <v>1700</v>
      </c>
      <c r="U73" s="13">
        <f>400/(表4[[#This Row],[列20]]/100)</f>
        <v>23.5294117647059</v>
      </c>
    </row>
    <row r="74" ht="17.6" spans="1:21">
      <c r="A74" s="13">
        <v>70</v>
      </c>
      <c r="B74" s="13">
        <v>2400</v>
      </c>
      <c r="C74" s="13">
        <f>400/(表4[[#This Row],[列2]]/100)</f>
        <v>16.6666666666667</v>
      </c>
      <c r="D74" s="13">
        <v>30</v>
      </c>
      <c r="E74" s="13">
        <v>2200</v>
      </c>
      <c r="F74" s="13">
        <f>400/(表4[[#This Row],[列5]]/100)</f>
        <v>18.1818181818182</v>
      </c>
      <c r="G74" s="13">
        <v>60</v>
      </c>
      <c r="H74" s="13">
        <v>3300</v>
      </c>
      <c r="I74" s="13">
        <f>400/(表4[[#This Row],[列8]]/100)</f>
        <v>12.1212121212121</v>
      </c>
      <c r="J74" s="13">
        <v>70</v>
      </c>
      <c r="K74" s="13">
        <v>2500</v>
      </c>
      <c r="L74" s="13">
        <f>400/(表4[[#This Row],[列11]]/100)</f>
        <v>16</v>
      </c>
      <c r="M74" s="13">
        <v>60</v>
      </c>
      <c r="N74" s="13">
        <v>2800</v>
      </c>
      <c r="O74" s="13">
        <f>400/(表4[[#This Row],[列14]]/100)</f>
        <v>14.2857142857143</v>
      </c>
      <c r="P74" s="13">
        <v>50</v>
      </c>
      <c r="Q74" s="13">
        <v>2600</v>
      </c>
      <c r="R74" s="13">
        <f>400/(表4[[#This Row],[列17]]/100)</f>
        <v>15.3846153846154</v>
      </c>
      <c r="S74" s="13">
        <v>80</v>
      </c>
      <c r="T74" s="13">
        <v>3300</v>
      </c>
      <c r="U74" s="13">
        <f>400/(表4[[#This Row],[列20]]/100)</f>
        <v>12.1212121212121</v>
      </c>
    </row>
    <row r="75" ht="17.6" spans="1:21">
      <c r="A75" s="13">
        <v>10</v>
      </c>
      <c r="B75" s="13">
        <v>700</v>
      </c>
      <c r="C75" s="13">
        <f>400/(表4[[#This Row],[列2]]/100)</f>
        <v>57.1428571428571</v>
      </c>
      <c r="D75" s="13">
        <v>50</v>
      </c>
      <c r="E75" s="13">
        <v>900</v>
      </c>
      <c r="F75" s="13">
        <f>400/(表4[[#This Row],[列5]]/100)</f>
        <v>44.4444444444444</v>
      </c>
      <c r="G75" s="13">
        <v>40</v>
      </c>
      <c r="H75" s="13">
        <v>900</v>
      </c>
      <c r="I75" s="13">
        <f>400/(表4[[#This Row],[列8]]/100)</f>
        <v>44.4444444444444</v>
      </c>
      <c r="J75" s="13">
        <v>60</v>
      </c>
      <c r="K75" s="13">
        <v>1100</v>
      </c>
      <c r="L75" s="13">
        <f>400/(表4[[#This Row],[列11]]/100)</f>
        <v>36.3636363636364</v>
      </c>
      <c r="M75" s="13">
        <v>90</v>
      </c>
      <c r="N75" s="13">
        <v>1000</v>
      </c>
      <c r="O75" s="13">
        <f>400/(表4[[#This Row],[列14]]/100)</f>
        <v>40</v>
      </c>
      <c r="P75" s="13">
        <v>30</v>
      </c>
      <c r="Q75" s="13">
        <v>700</v>
      </c>
      <c r="R75" s="13">
        <f>400/(表4[[#This Row],[列17]]/100)</f>
        <v>57.1428571428571</v>
      </c>
      <c r="S75" s="13">
        <v>60</v>
      </c>
      <c r="T75" s="13">
        <v>1000</v>
      </c>
      <c r="U75" s="13">
        <f>400/(表4[[#This Row],[列20]]/100)</f>
        <v>40</v>
      </c>
    </row>
    <row r="76" ht="17.6" spans="1:21">
      <c r="A76" s="13">
        <v>20</v>
      </c>
      <c r="B76" s="13">
        <v>1400</v>
      </c>
      <c r="C76" s="13">
        <f>400/(表4[[#This Row],[列2]]/100)</f>
        <v>28.5714285714286</v>
      </c>
      <c r="D76" s="13">
        <v>40</v>
      </c>
      <c r="E76" s="13">
        <v>2000</v>
      </c>
      <c r="F76" s="13">
        <f>400/(表4[[#This Row],[列5]]/100)</f>
        <v>20</v>
      </c>
      <c r="G76" s="13">
        <v>60</v>
      </c>
      <c r="H76" s="13">
        <v>2000</v>
      </c>
      <c r="I76" s="13">
        <f>400/(表4[[#This Row],[列8]]/100)</f>
        <v>20</v>
      </c>
      <c r="J76" s="13">
        <v>60</v>
      </c>
      <c r="K76" s="13">
        <v>1900</v>
      </c>
      <c r="L76" s="13">
        <f>400/(表4[[#This Row],[列11]]/100)</f>
        <v>21.0526315789474</v>
      </c>
      <c r="M76" s="13">
        <v>70</v>
      </c>
      <c r="N76" s="13">
        <v>2100</v>
      </c>
      <c r="O76" s="13">
        <f>400/(表4[[#This Row],[列14]]/100)</f>
        <v>19.047619047619</v>
      </c>
      <c r="P76" s="13">
        <v>40</v>
      </c>
      <c r="Q76" s="13">
        <v>1700</v>
      </c>
      <c r="R76" s="13">
        <f>400/(表4[[#This Row],[列17]]/100)</f>
        <v>23.5294117647059</v>
      </c>
      <c r="S76" s="13">
        <v>60</v>
      </c>
      <c r="T76" s="13">
        <v>1800</v>
      </c>
      <c r="U76" s="13">
        <f>400/(表4[[#This Row],[列20]]/100)</f>
        <v>22.2222222222222</v>
      </c>
    </row>
    <row r="77" ht="17.6" spans="1:2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ht="47" spans="1:21">
      <c r="A78" s="26" t="s">
        <v>37</v>
      </c>
      <c r="B78" s="13" t="s">
        <v>33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>
        <f>AVERAGE(P55:P76)</f>
        <v>49.5454545454545</v>
      </c>
      <c r="Q78" s="13"/>
      <c r="R78" s="13"/>
      <c r="S78" s="13"/>
      <c r="T78" s="13"/>
      <c r="U78" s="13"/>
    </row>
    <row r="79" ht="17.6" spans="1:21">
      <c r="A79" s="27">
        <v>31.8181818181818</v>
      </c>
      <c r="B79" s="13">
        <v>2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ht="17.6" spans="1:21">
      <c r="A80" s="27">
        <v>46.3636363636364</v>
      </c>
      <c r="B80" s="13">
        <v>3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ht="17.6" spans="1:21">
      <c r="A81" s="27">
        <v>53.1818181818182</v>
      </c>
      <c r="B81" s="13">
        <v>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ht="17.6" spans="1:21">
      <c r="A82" s="27">
        <v>54.5454545454545</v>
      </c>
      <c r="B82" s="13">
        <v>5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ht="17.6" spans="1:21">
      <c r="A83" s="27">
        <v>60</v>
      </c>
      <c r="B83" s="13">
        <v>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ht="17.6" spans="1:21">
      <c r="A84" s="27">
        <v>59.09</v>
      </c>
      <c r="B84" s="13">
        <v>7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ht="17.6" spans="1:21">
      <c r="A85" s="27">
        <v>49.55</v>
      </c>
      <c r="B85" s="13">
        <v>8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ht="17.6" spans="1:2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ht="17.6" spans="1:2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ht="17.6" spans="1:2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ht="17.6" spans="1:2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ht="18" spans="1:21">
      <c r="A90" s="13" t="s">
        <v>38</v>
      </c>
      <c r="B90" s="13" t="s">
        <v>33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ht="17.6" spans="1:21">
      <c r="A91" s="27">
        <f>AVERAGE(C55:C76)</f>
        <v>44.7975257066166</v>
      </c>
      <c r="B91" s="13">
        <v>2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ht="17.6" spans="1:21">
      <c r="A92" s="27">
        <f>AVERAGE(F55:F76)</f>
        <v>39.7629119793488</v>
      </c>
      <c r="B92" s="13">
        <v>3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ht="17.6" spans="1:21">
      <c r="A93" s="27">
        <f>AVERAGE(I55:I76)</f>
        <v>28.8932680510221</v>
      </c>
      <c r="B93" s="13">
        <v>4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ht="17.6" spans="1:21">
      <c r="A94" s="27">
        <f>AVERAGE(L55:L76)</f>
        <v>49.099185737801</v>
      </c>
      <c r="B94" s="13">
        <v>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ht="17.6" spans="1:21">
      <c r="A95" s="27">
        <f>AVERAGE(O55:O76)</f>
        <v>53.191133693526</v>
      </c>
      <c r="B95" s="13">
        <v>6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ht="17.6" spans="1:21">
      <c r="A96" s="27">
        <f>AVERAGE(R55:R76)</f>
        <v>41.8661107163781</v>
      </c>
      <c r="B96" s="13">
        <v>7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ht="17.6" spans="1:21">
      <c r="A97" s="27">
        <f>AVERAGE(U55:U76)</f>
        <v>33.3297430436468</v>
      </c>
      <c r="B97" s="13">
        <v>8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9" ht="36" spans="1:14">
      <c r="A99" t="s">
        <v>39</v>
      </c>
      <c r="B99" s="24" t="s">
        <v>40</v>
      </c>
      <c r="C99" s="13" t="s">
        <v>41</v>
      </c>
      <c r="D99" s="13" t="s">
        <v>33</v>
      </c>
      <c r="M99" t="s">
        <v>42</v>
      </c>
      <c r="N99" t="s">
        <v>43</v>
      </c>
    </row>
    <row r="100" ht="17.6" spans="1:14">
      <c r="A100" s="28">
        <f>A91/4/2</f>
        <v>5.59969071332708</v>
      </c>
      <c r="B100" s="28">
        <f>AVERAGE(A118:A128)</f>
        <v>0</v>
      </c>
      <c r="C100" s="28">
        <f t="shared" ref="C100:C106" si="0">AVERAGE(T49:T70)</f>
        <v>1606.25</v>
      </c>
      <c r="D100" s="13">
        <v>2</v>
      </c>
      <c r="L100" s="20"/>
      <c r="M100" s="28">
        <f>AVERAGE(B55:B76)</f>
        <v>1127.27272727273</v>
      </c>
      <c r="N100">
        <v>2</v>
      </c>
    </row>
    <row r="101" ht="17.6" spans="1:14">
      <c r="A101" s="28">
        <f>A92/4</f>
        <v>9.9407279948372</v>
      </c>
      <c r="B101" s="28">
        <f>AVERAGE(B118:B128)</f>
        <v>0.454545454545455</v>
      </c>
      <c r="C101" s="27">
        <f t="shared" si="0"/>
        <v>1570.58823529412</v>
      </c>
      <c r="D101" s="13">
        <v>3</v>
      </c>
      <c r="L101" s="30"/>
      <c r="M101" s="28">
        <f>AVERAGE(E55:E76)</f>
        <v>1231.81818181818</v>
      </c>
      <c r="N101">
        <v>3</v>
      </c>
    </row>
    <row r="102" ht="17.6" spans="1:14">
      <c r="A102" s="28">
        <f>A93/3</f>
        <v>9.63108935034069</v>
      </c>
      <c r="B102" s="28">
        <f>AVERAGE(C118:C128)</f>
        <v>0.0909090909090909</v>
      </c>
      <c r="C102" s="27">
        <f t="shared" si="0"/>
        <v>1572.22222222222</v>
      </c>
      <c r="D102" s="13">
        <v>4</v>
      </c>
      <c r="L102" s="27"/>
      <c r="M102" s="28">
        <v>1365.778334</v>
      </c>
      <c r="N102">
        <v>4</v>
      </c>
    </row>
    <row r="103" ht="17.6" spans="1:14">
      <c r="A103" s="28">
        <f>A94/4</f>
        <v>12.2747964344502</v>
      </c>
      <c r="B103" s="28">
        <f>AVERAGE(D118:D128)</f>
        <v>0.181818181818182</v>
      </c>
      <c r="C103" s="27">
        <f t="shared" si="0"/>
        <v>1578.94736842105</v>
      </c>
      <c r="D103" s="13">
        <v>5</v>
      </c>
      <c r="L103" s="30"/>
      <c r="M103" s="28">
        <f>AVERAGE(K55:K76)</f>
        <v>1395.45454545455</v>
      </c>
      <c r="N103">
        <v>5</v>
      </c>
    </row>
    <row r="104" ht="17.6" spans="1:14">
      <c r="A104" s="28">
        <f>A95/4</f>
        <v>13.2977834233815</v>
      </c>
      <c r="B104" s="28">
        <f>AVERAGE(E118:E128)</f>
        <v>0.181818181818182</v>
      </c>
      <c r="C104" s="27">
        <f t="shared" si="0"/>
        <v>1665</v>
      </c>
      <c r="D104" s="13">
        <v>6</v>
      </c>
      <c r="L104" s="31"/>
      <c r="M104" s="28">
        <f>AVERAGE(N55:N76)</f>
        <v>1368.18181818182</v>
      </c>
      <c r="N104">
        <v>6</v>
      </c>
    </row>
    <row r="105" ht="17.6" spans="1:14">
      <c r="A105" s="28">
        <f>A96/4</f>
        <v>10.4665276790945</v>
      </c>
      <c r="B105" s="28">
        <f>AVERAGE(F118:F128)</f>
        <v>0.0909090909090909</v>
      </c>
      <c r="C105" s="27">
        <f t="shared" si="0"/>
        <v>1633.33333333333</v>
      </c>
      <c r="D105" s="13">
        <v>7</v>
      </c>
      <c r="L105" s="30"/>
      <c r="M105" s="28">
        <f>AVERAGE(Q55:Q76)</f>
        <v>1322.72727272727</v>
      </c>
      <c r="N105">
        <v>7</v>
      </c>
    </row>
    <row r="106" ht="17.6" spans="1:14">
      <c r="A106" s="28">
        <f>A97/4</f>
        <v>8.3324357609117</v>
      </c>
      <c r="B106" s="28">
        <f>AVERAGE(G118:G128)</f>
        <v>0.545454545454545</v>
      </c>
      <c r="C106" s="27">
        <f t="shared" si="0"/>
        <v>1640.90909090909</v>
      </c>
      <c r="D106" s="13">
        <v>8</v>
      </c>
      <c r="L106" s="27"/>
      <c r="M106" s="28">
        <f>AVERAGE(T55:T76)</f>
        <v>1640.90909090909</v>
      </c>
      <c r="N106">
        <v>8</v>
      </c>
    </row>
    <row r="107" ht="17.6" spans="12:12">
      <c r="L107" s="32"/>
    </row>
    <row r="117" spans="1:7">
      <c r="A117" s="11">
        <v>2</v>
      </c>
      <c r="B117" s="11">
        <v>3</v>
      </c>
      <c r="C117" s="11">
        <v>4</v>
      </c>
      <c r="D117" s="29">
        <v>5</v>
      </c>
      <c r="E117" s="29">
        <v>6</v>
      </c>
      <c r="F117" s="29">
        <v>7</v>
      </c>
      <c r="G117" s="29">
        <v>8</v>
      </c>
    </row>
    <row r="118" spans="1:7">
      <c r="A118" s="11">
        <v>0</v>
      </c>
      <c r="B118" s="11">
        <v>0</v>
      </c>
      <c r="C118" s="11">
        <v>0</v>
      </c>
      <c r="D118" s="11">
        <v>1</v>
      </c>
      <c r="E118" s="11">
        <v>1</v>
      </c>
      <c r="F118" s="11">
        <v>0</v>
      </c>
      <c r="G118" s="11">
        <v>0</v>
      </c>
    </row>
    <row r="119" spans="1:7">
      <c r="A119" s="11">
        <v>0</v>
      </c>
      <c r="B119" s="11">
        <v>1</v>
      </c>
      <c r="C119" s="11">
        <v>0</v>
      </c>
      <c r="D119" s="29">
        <v>0</v>
      </c>
      <c r="E119" s="29">
        <v>0</v>
      </c>
      <c r="F119" s="29">
        <v>0</v>
      </c>
      <c r="G119" s="29">
        <v>0</v>
      </c>
    </row>
    <row r="120" spans="1:7">
      <c r="A120" s="11">
        <v>0</v>
      </c>
      <c r="B120" s="11">
        <v>0</v>
      </c>
      <c r="C120" s="11">
        <v>0</v>
      </c>
      <c r="D120" s="11">
        <v>1</v>
      </c>
      <c r="E120" s="29">
        <v>0</v>
      </c>
      <c r="F120" s="29">
        <v>0</v>
      </c>
      <c r="G120" s="11">
        <v>2</v>
      </c>
    </row>
    <row r="121" spans="1:7">
      <c r="A121" s="11">
        <v>0</v>
      </c>
      <c r="B121" s="11">
        <v>0</v>
      </c>
      <c r="C121" s="11">
        <v>0</v>
      </c>
      <c r="D121" s="29">
        <v>0</v>
      </c>
      <c r="E121" s="29">
        <v>0</v>
      </c>
      <c r="F121" s="11">
        <v>1</v>
      </c>
      <c r="G121" s="11">
        <v>0</v>
      </c>
    </row>
    <row r="122" spans="1:7">
      <c r="A122" s="11">
        <v>0</v>
      </c>
      <c r="B122" s="11">
        <v>0</v>
      </c>
      <c r="C122" s="11">
        <v>0</v>
      </c>
      <c r="D122" s="29">
        <v>0</v>
      </c>
      <c r="E122" s="29">
        <v>0</v>
      </c>
      <c r="F122" s="29">
        <v>0</v>
      </c>
      <c r="G122" s="29">
        <v>0</v>
      </c>
    </row>
    <row r="123" spans="1:7">
      <c r="A123" s="11">
        <v>0</v>
      </c>
      <c r="B123" s="11">
        <v>2</v>
      </c>
      <c r="C123" s="11">
        <v>1</v>
      </c>
      <c r="D123" s="29">
        <v>0</v>
      </c>
      <c r="E123" s="29">
        <v>0</v>
      </c>
      <c r="F123" s="29">
        <v>0</v>
      </c>
      <c r="G123" s="29">
        <v>0</v>
      </c>
    </row>
    <row r="124" spans="1:7">
      <c r="A124" s="11">
        <v>0</v>
      </c>
      <c r="B124" s="11">
        <v>0</v>
      </c>
      <c r="C124" s="11">
        <v>0</v>
      </c>
      <c r="D124" s="29">
        <v>0</v>
      </c>
      <c r="E124" s="29">
        <v>0</v>
      </c>
      <c r="F124" s="29">
        <v>0</v>
      </c>
      <c r="G124" s="11">
        <v>2</v>
      </c>
    </row>
    <row r="125" spans="1:7">
      <c r="A125" s="11">
        <v>0</v>
      </c>
      <c r="B125" s="11">
        <v>0</v>
      </c>
      <c r="C125" s="11">
        <v>0</v>
      </c>
      <c r="D125" s="29">
        <v>0</v>
      </c>
      <c r="E125" s="29">
        <v>0</v>
      </c>
      <c r="F125" s="29">
        <v>0</v>
      </c>
      <c r="G125" s="11">
        <v>2</v>
      </c>
    </row>
    <row r="126" spans="1:7">
      <c r="A126" s="11">
        <v>0</v>
      </c>
      <c r="B126" s="11">
        <v>1</v>
      </c>
      <c r="C126" s="11">
        <v>0</v>
      </c>
      <c r="D126" s="29">
        <v>0</v>
      </c>
      <c r="E126" s="29">
        <v>0</v>
      </c>
      <c r="F126" s="29">
        <v>0</v>
      </c>
      <c r="G126" s="29">
        <v>0</v>
      </c>
    </row>
    <row r="127" spans="1:7">
      <c r="A127" s="11">
        <v>0</v>
      </c>
      <c r="B127" s="11">
        <v>0</v>
      </c>
      <c r="C127" s="11">
        <v>0</v>
      </c>
      <c r="D127" s="29">
        <v>0</v>
      </c>
      <c r="E127" s="11">
        <v>1</v>
      </c>
      <c r="F127" s="11">
        <v>0</v>
      </c>
      <c r="G127" s="29">
        <v>0</v>
      </c>
    </row>
    <row r="128" spans="1:7">
      <c r="A128" s="11">
        <v>0</v>
      </c>
      <c r="B128" s="11">
        <v>1</v>
      </c>
      <c r="C128" s="11">
        <v>0</v>
      </c>
      <c r="D128" s="29">
        <v>0</v>
      </c>
      <c r="E128" s="29">
        <v>0</v>
      </c>
      <c r="F128" s="29">
        <v>0</v>
      </c>
      <c r="G128" s="29">
        <v>0</v>
      </c>
    </row>
  </sheetData>
  <pageMargins left="0.699305555555556" right="0.699305555555556" top="0.75" bottom="0.75" header="0.3" footer="0.3"/>
  <pageSetup paperSize="9" orientation="portrait"/>
  <headerFooter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8"/>
  <sheetViews>
    <sheetView zoomScale="62" zoomScaleNormal="62" workbookViewId="0">
      <selection activeCell="N41" sqref="N41"/>
    </sheetView>
  </sheetViews>
  <sheetFormatPr defaultColWidth="9" defaultRowHeight="13.2"/>
  <cols>
    <col min="11" max="11" width="13" customWidth="1"/>
  </cols>
  <sheetData>
    <row r="1" ht="19" customHeight="1" spans="2:8">
      <c r="B1" s="12" t="s">
        <v>0</v>
      </c>
      <c r="C1" s="13" t="s">
        <v>3</v>
      </c>
      <c r="D1" s="13" t="s">
        <v>6</v>
      </c>
      <c r="E1" s="13" t="s">
        <v>9</v>
      </c>
      <c r="F1" s="13" t="s">
        <v>12</v>
      </c>
      <c r="G1" s="13" t="s">
        <v>15</v>
      </c>
      <c r="H1" s="13" t="s">
        <v>18</v>
      </c>
    </row>
    <row r="2" ht="54" customHeight="1" spans="1:12">
      <c r="A2" t="s">
        <v>44</v>
      </c>
      <c r="B2" s="12" t="s">
        <v>21</v>
      </c>
      <c r="C2" s="13"/>
      <c r="D2" s="13"/>
      <c r="E2" s="13"/>
      <c r="F2" s="13"/>
      <c r="G2" s="13"/>
      <c r="H2" s="13"/>
      <c r="K2" s="19" t="s">
        <v>32</v>
      </c>
      <c r="L2" s="20" t="s">
        <v>33</v>
      </c>
    </row>
    <row r="3" ht="53" spans="2:12">
      <c r="B3" s="14" t="s">
        <v>22</v>
      </c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  <c r="H3" s="14" t="s">
        <v>28</v>
      </c>
      <c r="K3" s="21">
        <v>31.8181818181818</v>
      </c>
      <c r="L3" s="21">
        <v>2</v>
      </c>
    </row>
    <row r="4" ht="18" spans="2:12">
      <c r="B4" s="13" t="s">
        <v>29</v>
      </c>
      <c r="C4" s="13" t="s">
        <v>29</v>
      </c>
      <c r="D4" s="13" t="s">
        <v>29</v>
      </c>
      <c r="E4" s="13" t="s">
        <v>29</v>
      </c>
      <c r="F4" s="13" t="s">
        <v>29</v>
      </c>
      <c r="G4" s="13" t="s">
        <v>29</v>
      </c>
      <c r="H4" s="13" t="s">
        <v>29</v>
      </c>
      <c r="K4" s="13">
        <v>46.3636363636364</v>
      </c>
      <c r="L4" s="13">
        <v>3</v>
      </c>
    </row>
    <row r="5" ht="17.6" spans="1:12">
      <c r="A5">
        <v>1</v>
      </c>
      <c r="B5" s="13">
        <v>60</v>
      </c>
      <c r="C5" s="13">
        <v>30</v>
      </c>
      <c r="D5" s="13">
        <v>40</v>
      </c>
      <c r="E5" s="13">
        <v>60</v>
      </c>
      <c r="F5" s="13">
        <v>60</v>
      </c>
      <c r="G5" s="13">
        <v>70</v>
      </c>
      <c r="H5" s="13">
        <v>70</v>
      </c>
      <c r="K5" s="21">
        <v>47.2727272727273</v>
      </c>
      <c r="L5" s="21">
        <v>4</v>
      </c>
    </row>
    <row r="6" ht="17.6" spans="1:12">
      <c r="A6">
        <v>2</v>
      </c>
      <c r="B6" s="13">
        <v>10</v>
      </c>
      <c r="C6" s="13">
        <v>40</v>
      </c>
      <c r="D6" s="13">
        <v>40</v>
      </c>
      <c r="E6" s="13">
        <v>40</v>
      </c>
      <c r="F6" s="13">
        <v>50</v>
      </c>
      <c r="G6" s="13">
        <v>30</v>
      </c>
      <c r="H6" s="13">
        <v>60</v>
      </c>
      <c r="K6" s="13">
        <v>51.8181818181818</v>
      </c>
      <c r="L6" s="13">
        <v>5</v>
      </c>
    </row>
    <row r="7" ht="17.6" spans="1:12">
      <c r="A7">
        <v>3</v>
      </c>
      <c r="B7" s="13">
        <v>40</v>
      </c>
      <c r="C7" s="13">
        <v>50</v>
      </c>
      <c r="D7" s="13">
        <v>50</v>
      </c>
      <c r="E7" s="13">
        <v>70</v>
      </c>
      <c r="F7" s="13">
        <v>50</v>
      </c>
      <c r="G7" s="13">
        <v>50</v>
      </c>
      <c r="H7" s="13">
        <v>50</v>
      </c>
      <c r="K7" s="21">
        <v>59.09090909</v>
      </c>
      <c r="L7" s="21">
        <v>6</v>
      </c>
    </row>
    <row r="8" ht="17.6" spans="1:12">
      <c r="A8">
        <v>4</v>
      </c>
      <c r="B8" s="13">
        <v>30</v>
      </c>
      <c r="C8" s="13">
        <v>60</v>
      </c>
      <c r="D8" s="13">
        <v>50</v>
      </c>
      <c r="E8" s="13">
        <v>50</v>
      </c>
      <c r="F8" s="13">
        <v>50</v>
      </c>
      <c r="G8" s="13">
        <v>60</v>
      </c>
      <c r="H8" s="13">
        <v>70</v>
      </c>
      <c r="K8" s="13">
        <v>57.2727272727273</v>
      </c>
      <c r="L8" s="13">
        <v>7</v>
      </c>
    </row>
    <row r="9" ht="17.6" spans="1:12">
      <c r="A9">
        <v>5</v>
      </c>
      <c r="B9" s="13">
        <v>20</v>
      </c>
      <c r="C9" s="13">
        <v>80</v>
      </c>
      <c r="D9" s="13">
        <v>60</v>
      </c>
      <c r="E9" s="13">
        <v>40</v>
      </c>
      <c r="F9" s="13">
        <v>60</v>
      </c>
      <c r="G9" s="13">
        <v>60</v>
      </c>
      <c r="H9" s="13">
        <v>40</v>
      </c>
      <c r="K9" s="22">
        <v>47.27272727</v>
      </c>
      <c r="L9" s="22">
        <v>8</v>
      </c>
    </row>
    <row r="10" ht="17.6" spans="1:8">
      <c r="A10">
        <v>6</v>
      </c>
      <c r="B10" s="13">
        <v>60</v>
      </c>
      <c r="C10" s="13">
        <v>50</v>
      </c>
      <c r="D10" s="13">
        <v>50</v>
      </c>
      <c r="E10" s="13">
        <v>40</v>
      </c>
      <c r="F10" s="13">
        <v>60</v>
      </c>
      <c r="G10" s="13">
        <v>30</v>
      </c>
      <c r="H10" s="13">
        <v>60</v>
      </c>
    </row>
    <row r="11" ht="17.6" spans="1:8">
      <c r="A11">
        <v>7</v>
      </c>
      <c r="B11" s="13">
        <v>20</v>
      </c>
      <c r="C11" s="13">
        <v>30</v>
      </c>
      <c r="D11" s="13">
        <v>50</v>
      </c>
      <c r="E11" s="13">
        <v>50</v>
      </c>
      <c r="F11" s="13">
        <v>20</v>
      </c>
      <c r="G11" s="13">
        <v>40</v>
      </c>
      <c r="H11" s="13">
        <v>50</v>
      </c>
    </row>
    <row r="12" ht="17.6" spans="1:8">
      <c r="A12">
        <v>8</v>
      </c>
      <c r="B12" s="13">
        <v>30</v>
      </c>
      <c r="C12" s="13">
        <v>40</v>
      </c>
      <c r="D12" s="13">
        <v>60</v>
      </c>
      <c r="E12" s="13">
        <v>40</v>
      </c>
      <c r="F12" s="13">
        <v>70</v>
      </c>
      <c r="G12" s="13">
        <v>50</v>
      </c>
      <c r="H12" s="13">
        <v>40</v>
      </c>
    </row>
    <row r="13" ht="17.6" spans="1:8">
      <c r="A13">
        <v>9</v>
      </c>
      <c r="B13" s="13">
        <v>10</v>
      </c>
      <c r="C13" s="13">
        <v>40</v>
      </c>
      <c r="D13" s="13">
        <v>40</v>
      </c>
      <c r="E13" s="13">
        <v>60</v>
      </c>
      <c r="F13" s="13">
        <v>90</v>
      </c>
      <c r="G13" s="13">
        <v>30</v>
      </c>
      <c r="H13" s="13">
        <v>60</v>
      </c>
    </row>
    <row r="14" ht="17.6" spans="1:8">
      <c r="A14">
        <v>10</v>
      </c>
      <c r="B14" s="13">
        <v>60</v>
      </c>
      <c r="C14" s="13">
        <v>40</v>
      </c>
      <c r="D14" s="13">
        <v>40</v>
      </c>
      <c r="E14" s="13">
        <v>60</v>
      </c>
      <c r="F14" s="13">
        <v>50</v>
      </c>
      <c r="G14" s="13">
        <v>70</v>
      </c>
      <c r="H14" s="13">
        <v>70</v>
      </c>
    </row>
    <row r="15" ht="17.6" spans="1:8">
      <c r="A15">
        <v>11</v>
      </c>
      <c r="B15" s="13">
        <v>10</v>
      </c>
      <c r="C15" s="13">
        <v>50</v>
      </c>
      <c r="D15" s="13">
        <v>40</v>
      </c>
      <c r="E15" s="13">
        <v>60</v>
      </c>
      <c r="F15" s="13">
        <v>90</v>
      </c>
      <c r="G15" s="13">
        <v>30</v>
      </c>
      <c r="H15" s="13">
        <v>60</v>
      </c>
    </row>
    <row r="16" ht="17.6" spans="1:8">
      <c r="A16">
        <v>12</v>
      </c>
      <c r="B16" s="13">
        <v>60</v>
      </c>
      <c r="C16" s="13">
        <v>30</v>
      </c>
      <c r="D16" s="13">
        <v>40</v>
      </c>
      <c r="E16" s="13">
        <v>60</v>
      </c>
      <c r="F16" s="13">
        <v>60</v>
      </c>
      <c r="G16" s="13">
        <v>70</v>
      </c>
      <c r="H16" s="13">
        <v>70</v>
      </c>
    </row>
    <row r="17" ht="17.6" spans="1:8">
      <c r="A17">
        <v>13</v>
      </c>
      <c r="B17" s="13">
        <v>10</v>
      </c>
      <c r="C17" s="13">
        <v>40</v>
      </c>
      <c r="D17" s="13">
        <v>40</v>
      </c>
      <c r="E17" s="13">
        <v>40</v>
      </c>
      <c r="F17" s="13">
        <v>50</v>
      </c>
      <c r="G17" s="13">
        <v>30</v>
      </c>
      <c r="H17" s="13">
        <v>60</v>
      </c>
    </row>
    <row r="18" ht="17.6" spans="1:8">
      <c r="A18">
        <v>14</v>
      </c>
      <c r="B18" s="13">
        <v>40</v>
      </c>
      <c r="C18" s="13">
        <v>50</v>
      </c>
      <c r="D18" s="13">
        <v>50</v>
      </c>
      <c r="E18" s="13">
        <v>70</v>
      </c>
      <c r="F18" s="13">
        <v>50</v>
      </c>
      <c r="G18" s="13">
        <v>50</v>
      </c>
      <c r="H18" s="13">
        <v>50</v>
      </c>
    </row>
    <row r="19" ht="17.6" spans="1:8">
      <c r="A19">
        <v>15</v>
      </c>
      <c r="B19" s="13">
        <v>30</v>
      </c>
      <c r="C19" s="13">
        <v>60</v>
      </c>
      <c r="D19" s="13">
        <v>50</v>
      </c>
      <c r="E19" s="13">
        <v>50</v>
      </c>
      <c r="F19" s="13">
        <v>50</v>
      </c>
      <c r="G19" s="13">
        <v>60</v>
      </c>
      <c r="H19" s="13">
        <v>70</v>
      </c>
    </row>
    <row r="20" ht="17.6" spans="1:8">
      <c r="A20">
        <v>16</v>
      </c>
      <c r="B20" s="13">
        <v>20</v>
      </c>
      <c r="C20" s="13">
        <v>80</v>
      </c>
      <c r="D20" s="13">
        <v>60</v>
      </c>
      <c r="E20" s="13">
        <v>40</v>
      </c>
      <c r="F20" s="13">
        <v>60</v>
      </c>
      <c r="G20" s="13">
        <v>60</v>
      </c>
      <c r="H20" s="13">
        <v>40</v>
      </c>
    </row>
    <row r="21" ht="17.6" spans="1:8">
      <c r="A21">
        <v>17</v>
      </c>
      <c r="B21" s="13">
        <v>60</v>
      </c>
      <c r="C21" s="13">
        <v>50</v>
      </c>
      <c r="D21" s="13">
        <v>50</v>
      </c>
      <c r="E21" s="13">
        <v>40</v>
      </c>
      <c r="F21" s="13">
        <v>60</v>
      </c>
      <c r="G21" s="13">
        <v>30</v>
      </c>
      <c r="H21" s="13">
        <v>60</v>
      </c>
    </row>
    <row r="22" ht="17.6" spans="1:8">
      <c r="A22">
        <v>18</v>
      </c>
      <c r="B22" s="13">
        <v>20</v>
      </c>
      <c r="C22" s="13">
        <v>30</v>
      </c>
      <c r="D22" s="13">
        <v>50</v>
      </c>
      <c r="E22" s="13">
        <v>50</v>
      </c>
      <c r="F22" s="13">
        <v>20</v>
      </c>
      <c r="G22" s="13">
        <v>40</v>
      </c>
      <c r="H22" s="13">
        <v>50</v>
      </c>
    </row>
    <row r="23" ht="17.6" spans="1:8">
      <c r="A23">
        <v>19</v>
      </c>
      <c r="B23" s="13">
        <v>30</v>
      </c>
      <c r="C23" s="13">
        <v>40</v>
      </c>
      <c r="D23" s="13">
        <v>60</v>
      </c>
      <c r="E23" s="13">
        <v>40</v>
      </c>
      <c r="F23" s="13">
        <v>70</v>
      </c>
      <c r="G23" s="13">
        <v>50</v>
      </c>
      <c r="H23" s="13">
        <v>40</v>
      </c>
    </row>
    <row r="24" ht="17.6" spans="1:8">
      <c r="A24">
        <v>20</v>
      </c>
      <c r="B24" s="13">
        <v>10</v>
      </c>
      <c r="C24" s="13">
        <v>40</v>
      </c>
      <c r="D24" s="13">
        <v>40</v>
      </c>
      <c r="E24" s="13">
        <v>60</v>
      </c>
      <c r="F24" s="13">
        <v>90</v>
      </c>
      <c r="G24" s="13">
        <v>30</v>
      </c>
      <c r="H24" s="13">
        <v>60</v>
      </c>
    </row>
    <row r="25" ht="17.6" spans="1:8">
      <c r="A25">
        <v>21</v>
      </c>
      <c r="B25" s="13">
        <v>60</v>
      </c>
      <c r="C25" s="13">
        <v>40</v>
      </c>
      <c r="D25" s="13">
        <v>40</v>
      </c>
      <c r="E25" s="13">
        <v>60</v>
      </c>
      <c r="F25" s="13">
        <v>50</v>
      </c>
      <c r="G25" s="13">
        <v>70</v>
      </c>
      <c r="H25" s="13">
        <v>70</v>
      </c>
    </row>
    <row r="26" ht="17.6" spans="1:8">
      <c r="A26">
        <v>22</v>
      </c>
      <c r="B26" s="13">
        <v>10</v>
      </c>
      <c r="C26" s="13">
        <v>50</v>
      </c>
      <c r="D26" s="13">
        <v>40</v>
      </c>
      <c r="E26" s="13">
        <v>60</v>
      </c>
      <c r="F26" s="13">
        <v>90</v>
      </c>
      <c r="G26" s="13">
        <v>30</v>
      </c>
      <c r="H26" s="13">
        <v>60</v>
      </c>
    </row>
    <row r="27" ht="17.6" spans="1:8">
      <c r="A27">
        <v>23</v>
      </c>
      <c r="B27" s="13">
        <v>60</v>
      </c>
      <c r="C27" s="13">
        <v>50</v>
      </c>
      <c r="D27" s="13">
        <v>50</v>
      </c>
      <c r="E27" s="13">
        <v>40</v>
      </c>
      <c r="F27" s="13">
        <v>60</v>
      </c>
      <c r="G27" s="13">
        <v>30</v>
      </c>
      <c r="H27" s="13">
        <v>60</v>
      </c>
    </row>
    <row r="28" ht="17.6" spans="1:8">
      <c r="A28">
        <v>24</v>
      </c>
      <c r="B28" s="13">
        <v>20</v>
      </c>
      <c r="C28" s="13">
        <v>30</v>
      </c>
      <c r="D28" s="13">
        <v>50</v>
      </c>
      <c r="E28" s="13">
        <v>50</v>
      </c>
      <c r="F28" s="13">
        <v>20</v>
      </c>
      <c r="G28" s="13">
        <v>40</v>
      </c>
      <c r="H28" s="13">
        <v>50</v>
      </c>
    </row>
    <row r="29" ht="17.6" spans="2:8">
      <c r="B29" s="13"/>
      <c r="C29" s="13"/>
      <c r="D29" s="13"/>
      <c r="E29" s="13"/>
      <c r="F29" s="13"/>
      <c r="G29" s="13"/>
      <c r="H29" s="13"/>
    </row>
    <row r="35" ht="24" spans="2:8">
      <c r="B35" s="12" t="s">
        <v>0</v>
      </c>
      <c r="C35" s="13" t="s">
        <v>3</v>
      </c>
      <c r="D35" s="13" t="s">
        <v>6</v>
      </c>
      <c r="E35" s="13" t="s">
        <v>9</v>
      </c>
      <c r="F35" s="13" t="s">
        <v>12</v>
      </c>
      <c r="G35" s="13" t="s">
        <v>15</v>
      </c>
      <c r="H35" s="13" t="s">
        <v>18</v>
      </c>
    </row>
    <row r="36" ht="70" spans="1:12">
      <c r="A36" t="s">
        <v>44</v>
      </c>
      <c r="B36" s="12" t="s">
        <v>34</v>
      </c>
      <c r="C36" s="13"/>
      <c r="D36" s="13"/>
      <c r="E36" s="13"/>
      <c r="F36" s="13"/>
      <c r="G36" s="13"/>
      <c r="H36" s="13"/>
      <c r="K36" s="19" t="s">
        <v>35</v>
      </c>
      <c r="L36" s="20" t="s">
        <v>33</v>
      </c>
    </row>
    <row r="37" ht="53" spans="2:12">
      <c r="B37" s="14" t="s">
        <v>22</v>
      </c>
      <c r="C37" s="14" t="s">
        <v>23</v>
      </c>
      <c r="D37" s="14" t="s">
        <v>24</v>
      </c>
      <c r="E37" s="14" t="s">
        <v>25</v>
      </c>
      <c r="F37" s="14" t="s">
        <v>26</v>
      </c>
      <c r="G37" s="14" t="s">
        <v>27</v>
      </c>
      <c r="H37" s="14" t="s">
        <v>28</v>
      </c>
      <c r="K37" s="21">
        <v>31.8181818181818</v>
      </c>
      <c r="L37" s="21">
        <v>2</v>
      </c>
    </row>
    <row r="38" ht="18" spans="2:12">
      <c r="B38" s="13" t="s">
        <v>29</v>
      </c>
      <c r="C38" s="13" t="s">
        <v>29</v>
      </c>
      <c r="D38" s="13" t="s">
        <v>29</v>
      </c>
      <c r="E38" s="13" t="s">
        <v>29</v>
      </c>
      <c r="F38" s="13" t="s">
        <v>29</v>
      </c>
      <c r="G38" s="13" t="s">
        <v>29</v>
      </c>
      <c r="H38" s="13" t="s">
        <v>29</v>
      </c>
      <c r="K38" s="13">
        <v>46.3636363636364</v>
      </c>
      <c r="L38" s="13">
        <v>3</v>
      </c>
    </row>
    <row r="39" ht="17.6" spans="1:12">
      <c r="A39">
        <v>1</v>
      </c>
      <c r="B39" s="13">
        <v>70</v>
      </c>
      <c r="C39" s="13">
        <v>50</v>
      </c>
      <c r="D39" s="13">
        <v>60</v>
      </c>
      <c r="E39" s="13">
        <v>70</v>
      </c>
      <c r="F39" s="13">
        <v>70</v>
      </c>
      <c r="G39" s="13">
        <v>50</v>
      </c>
      <c r="H39" s="13">
        <v>80</v>
      </c>
      <c r="K39" s="21">
        <v>59.0909090909091</v>
      </c>
      <c r="L39" s="21">
        <v>4</v>
      </c>
    </row>
    <row r="40" ht="17.6" spans="1:12">
      <c r="A40">
        <v>2</v>
      </c>
      <c r="B40" s="13">
        <v>20</v>
      </c>
      <c r="C40" s="13">
        <v>40</v>
      </c>
      <c r="D40" s="13">
        <v>50</v>
      </c>
      <c r="E40" s="13">
        <v>50</v>
      </c>
      <c r="F40" s="13">
        <v>60</v>
      </c>
      <c r="G40" s="13">
        <v>50</v>
      </c>
      <c r="H40" s="13">
        <v>70</v>
      </c>
      <c r="K40" s="13">
        <v>57.2727272727273</v>
      </c>
      <c r="L40" s="13">
        <v>5</v>
      </c>
    </row>
    <row r="41" ht="17.6" spans="1:12">
      <c r="A41">
        <v>3</v>
      </c>
      <c r="B41" s="13">
        <v>50</v>
      </c>
      <c r="C41" s="13">
        <v>40</v>
      </c>
      <c r="D41" s="13">
        <v>60</v>
      </c>
      <c r="E41" s="13">
        <v>60</v>
      </c>
      <c r="F41" s="13">
        <v>60</v>
      </c>
      <c r="G41" s="13">
        <v>60</v>
      </c>
      <c r="H41" s="13">
        <v>30</v>
      </c>
      <c r="K41" s="21">
        <v>60.9090909090909</v>
      </c>
      <c r="L41" s="21">
        <v>6</v>
      </c>
    </row>
    <row r="42" ht="17.6" spans="1:12">
      <c r="A42">
        <v>4</v>
      </c>
      <c r="B42" s="13">
        <v>30</v>
      </c>
      <c r="C42" s="13">
        <v>80</v>
      </c>
      <c r="D42" s="13">
        <v>80</v>
      </c>
      <c r="E42" s="13">
        <v>40</v>
      </c>
      <c r="F42" s="13">
        <v>40</v>
      </c>
      <c r="G42" s="13">
        <v>60</v>
      </c>
      <c r="H42" s="13">
        <v>80</v>
      </c>
      <c r="K42" s="13">
        <v>60.9090909090909</v>
      </c>
      <c r="L42" s="13">
        <v>7</v>
      </c>
    </row>
    <row r="43" ht="17.6" spans="1:12">
      <c r="A43">
        <v>5</v>
      </c>
      <c r="B43" s="13">
        <v>30</v>
      </c>
      <c r="C43" s="13">
        <v>60</v>
      </c>
      <c r="D43" s="13">
        <v>50</v>
      </c>
      <c r="E43" s="13">
        <v>50</v>
      </c>
      <c r="F43" s="13">
        <v>60</v>
      </c>
      <c r="G43" s="13">
        <v>60</v>
      </c>
      <c r="H43" s="13">
        <v>70</v>
      </c>
      <c r="K43" s="22">
        <v>51.8181818181818</v>
      </c>
      <c r="L43" s="22">
        <v>8</v>
      </c>
    </row>
    <row r="44" ht="17.6" spans="1:8">
      <c r="A44">
        <v>6</v>
      </c>
      <c r="B44" s="13">
        <v>40</v>
      </c>
      <c r="C44" s="13">
        <v>40</v>
      </c>
      <c r="D44" s="13">
        <v>80</v>
      </c>
      <c r="E44" s="13">
        <v>50</v>
      </c>
      <c r="F44" s="13">
        <v>60</v>
      </c>
      <c r="G44" s="13">
        <v>50</v>
      </c>
      <c r="H44" s="13">
        <v>60</v>
      </c>
    </row>
    <row r="45" ht="17.6" spans="1:8">
      <c r="A45">
        <v>7</v>
      </c>
      <c r="B45" s="13">
        <v>0</v>
      </c>
      <c r="C45" s="13">
        <v>50</v>
      </c>
      <c r="D45" s="13">
        <v>60</v>
      </c>
      <c r="E45" s="13">
        <v>60</v>
      </c>
      <c r="F45" s="13">
        <v>50</v>
      </c>
      <c r="G45" s="13">
        <v>60</v>
      </c>
      <c r="H45" s="13">
        <v>50</v>
      </c>
    </row>
    <row r="46" ht="17.6" spans="1:8">
      <c r="A46">
        <v>8</v>
      </c>
      <c r="B46" s="13">
        <v>0</v>
      </c>
      <c r="C46" s="13">
        <v>30</v>
      </c>
      <c r="D46" s="13">
        <v>30</v>
      </c>
      <c r="E46" s="13">
        <v>60</v>
      </c>
      <c r="F46" s="13">
        <v>70</v>
      </c>
      <c r="G46" s="13">
        <v>50</v>
      </c>
      <c r="H46" s="13">
        <v>30</v>
      </c>
    </row>
    <row r="47" ht="17.6" spans="1:8">
      <c r="A47">
        <v>9</v>
      </c>
      <c r="B47" s="13">
        <v>20</v>
      </c>
      <c r="C47" s="13">
        <v>50</v>
      </c>
      <c r="D47" s="13">
        <v>60</v>
      </c>
      <c r="E47" s="13">
        <v>60</v>
      </c>
      <c r="F47" s="13">
        <v>70</v>
      </c>
      <c r="G47" s="13">
        <v>40</v>
      </c>
      <c r="H47" s="13">
        <v>60</v>
      </c>
    </row>
    <row r="48" ht="17.6" spans="1:8">
      <c r="A48">
        <v>10</v>
      </c>
      <c r="B48" s="13">
        <v>70</v>
      </c>
      <c r="C48" s="13">
        <v>30</v>
      </c>
      <c r="D48" s="13">
        <v>60</v>
      </c>
      <c r="E48" s="13">
        <v>70</v>
      </c>
      <c r="F48" s="13">
        <v>60</v>
      </c>
      <c r="G48" s="13">
        <v>50</v>
      </c>
      <c r="H48" s="13">
        <v>80</v>
      </c>
    </row>
    <row r="49" ht="17.6" spans="1:8">
      <c r="A49">
        <v>11</v>
      </c>
      <c r="B49" s="13">
        <v>20</v>
      </c>
      <c r="C49" s="13">
        <v>40</v>
      </c>
      <c r="D49" s="13">
        <v>60</v>
      </c>
      <c r="E49" s="13">
        <v>60</v>
      </c>
      <c r="F49" s="13">
        <v>70</v>
      </c>
      <c r="G49" s="13">
        <v>40</v>
      </c>
      <c r="H49" s="13">
        <v>60</v>
      </c>
    </row>
    <row r="50" ht="17.6" spans="1:8">
      <c r="A50">
        <v>12</v>
      </c>
      <c r="B50" s="13">
        <v>70</v>
      </c>
      <c r="C50" s="13">
        <v>50</v>
      </c>
      <c r="D50" s="13">
        <v>60</v>
      </c>
      <c r="E50" s="13">
        <v>70</v>
      </c>
      <c r="F50" s="13">
        <v>70</v>
      </c>
      <c r="G50" s="13">
        <v>50</v>
      </c>
      <c r="H50" s="13">
        <v>80</v>
      </c>
    </row>
    <row r="51" ht="17.6" spans="1:8">
      <c r="A51">
        <v>13</v>
      </c>
      <c r="B51" s="13">
        <v>20</v>
      </c>
      <c r="C51" s="13">
        <v>40</v>
      </c>
      <c r="D51" s="13">
        <v>50</v>
      </c>
      <c r="E51" s="13">
        <v>50</v>
      </c>
      <c r="F51" s="13">
        <v>60</v>
      </c>
      <c r="G51" s="13">
        <v>50</v>
      </c>
      <c r="H51" s="13">
        <v>70</v>
      </c>
    </row>
    <row r="52" ht="17.6" spans="1:8">
      <c r="A52">
        <v>14</v>
      </c>
      <c r="B52" s="13">
        <v>50</v>
      </c>
      <c r="C52" s="13">
        <v>40</v>
      </c>
      <c r="D52" s="13">
        <v>60</v>
      </c>
      <c r="E52" s="13">
        <v>60</v>
      </c>
      <c r="F52" s="13">
        <v>60</v>
      </c>
      <c r="G52" s="13">
        <v>60</v>
      </c>
      <c r="H52" s="13">
        <v>30</v>
      </c>
    </row>
    <row r="53" ht="17.6" spans="1:8">
      <c r="A53">
        <v>15</v>
      </c>
      <c r="B53" s="13">
        <v>30</v>
      </c>
      <c r="C53" s="13">
        <v>80</v>
      </c>
      <c r="D53" s="13">
        <v>80</v>
      </c>
      <c r="E53" s="13">
        <v>40</v>
      </c>
      <c r="F53" s="13">
        <v>40</v>
      </c>
      <c r="G53" s="13">
        <v>60</v>
      </c>
      <c r="H53" s="13">
        <v>80</v>
      </c>
    </row>
    <row r="54" ht="17.6" spans="1:8">
      <c r="A54">
        <v>16</v>
      </c>
      <c r="B54" s="13">
        <v>30</v>
      </c>
      <c r="C54" s="13">
        <v>60</v>
      </c>
      <c r="D54" s="13">
        <v>50</v>
      </c>
      <c r="E54" s="13">
        <v>50</v>
      </c>
      <c r="F54" s="13">
        <v>60</v>
      </c>
      <c r="G54" s="13">
        <v>60</v>
      </c>
      <c r="H54" s="13">
        <v>70</v>
      </c>
    </row>
    <row r="55" ht="17.6" spans="1:8">
      <c r="A55">
        <v>17</v>
      </c>
      <c r="B55" s="13">
        <v>40</v>
      </c>
      <c r="C55" s="13">
        <v>40</v>
      </c>
      <c r="D55" s="13">
        <v>80</v>
      </c>
      <c r="E55" s="13">
        <v>50</v>
      </c>
      <c r="F55" s="13">
        <v>60</v>
      </c>
      <c r="G55" s="13">
        <v>50</v>
      </c>
      <c r="H55" s="13">
        <v>60</v>
      </c>
    </row>
    <row r="56" ht="17.6" spans="1:8">
      <c r="A56">
        <v>18</v>
      </c>
      <c r="B56" s="13">
        <v>0</v>
      </c>
      <c r="C56" s="13">
        <v>50</v>
      </c>
      <c r="D56" s="13">
        <v>60</v>
      </c>
      <c r="E56" s="13">
        <v>60</v>
      </c>
      <c r="F56" s="13">
        <v>50</v>
      </c>
      <c r="G56" s="13">
        <v>60</v>
      </c>
      <c r="H56" s="13">
        <v>50</v>
      </c>
    </row>
    <row r="57" ht="17.6" spans="1:8">
      <c r="A57">
        <v>19</v>
      </c>
      <c r="B57" s="13">
        <v>0</v>
      </c>
      <c r="C57" s="13">
        <v>30</v>
      </c>
      <c r="D57" s="13">
        <v>30</v>
      </c>
      <c r="E57" s="13">
        <v>60</v>
      </c>
      <c r="F57" s="13">
        <v>70</v>
      </c>
      <c r="G57" s="13">
        <v>50</v>
      </c>
      <c r="H57" s="13">
        <v>30</v>
      </c>
    </row>
    <row r="58" ht="17.6" spans="1:8">
      <c r="A58">
        <v>20</v>
      </c>
      <c r="B58" s="13">
        <v>20</v>
      </c>
      <c r="C58" s="13">
        <v>50</v>
      </c>
      <c r="D58" s="13">
        <v>60</v>
      </c>
      <c r="E58" s="13">
        <v>60</v>
      </c>
      <c r="F58" s="13">
        <v>70</v>
      </c>
      <c r="G58" s="13">
        <v>40</v>
      </c>
      <c r="H58" s="13">
        <v>60</v>
      </c>
    </row>
    <row r="59" ht="17.6" spans="1:8">
      <c r="A59">
        <v>21</v>
      </c>
      <c r="B59" s="13">
        <v>70</v>
      </c>
      <c r="C59" s="13">
        <v>30</v>
      </c>
      <c r="D59" s="13">
        <v>60</v>
      </c>
      <c r="E59" s="13">
        <v>70</v>
      </c>
      <c r="F59" s="13">
        <v>60</v>
      </c>
      <c r="G59" s="13">
        <v>50</v>
      </c>
      <c r="H59" s="13">
        <v>80</v>
      </c>
    </row>
    <row r="60" ht="17.6" spans="1:8">
      <c r="A60">
        <v>22</v>
      </c>
      <c r="B60" s="13">
        <v>20</v>
      </c>
      <c r="C60" s="13">
        <v>40</v>
      </c>
      <c r="D60" s="13">
        <v>60</v>
      </c>
      <c r="E60" s="13">
        <v>60</v>
      </c>
      <c r="F60" s="13">
        <v>70</v>
      </c>
      <c r="G60" s="13">
        <v>40</v>
      </c>
      <c r="H60" s="13">
        <v>60</v>
      </c>
    </row>
    <row r="61" ht="17.6" spans="1:8">
      <c r="A61">
        <v>23</v>
      </c>
      <c r="B61" s="13">
        <v>0</v>
      </c>
      <c r="C61" s="13">
        <v>30</v>
      </c>
      <c r="D61" s="13">
        <v>30</v>
      </c>
      <c r="E61" s="13">
        <v>60</v>
      </c>
      <c r="F61" s="13">
        <v>70</v>
      </c>
      <c r="G61" s="13">
        <v>50</v>
      </c>
      <c r="H61" s="13">
        <v>30</v>
      </c>
    </row>
    <row r="62" ht="17.6" spans="1:8">
      <c r="A62">
        <v>24</v>
      </c>
      <c r="B62" s="13">
        <v>20</v>
      </c>
      <c r="C62" s="13">
        <v>50</v>
      </c>
      <c r="D62" s="13">
        <v>60</v>
      </c>
      <c r="E62" s="13">
        <v>60</v>
      </c>
      <c r="F62" s="13">
        <v>70</v>
      </c>
      <c r="G62" s="13">
        <v>40</v>
      </c>
      <c r="H62" s="13">
        <v>60</v>
      </c>
    </row>
    <row r="63" ht="17.6" spans="2:8">
      <c r="B63" s="13"/>
      <c r="C63" s="13"/>
      <c r="D63" s="13"/>
      <c r="E63" s="13"/>
      <c r="F63" s="13"/>
      <c r="G63" s="13"/>
      <c r="H63" s="13"/>
    </row>
    <row r="64" ht="17.6" spans="2:8">
      <c r="B64" s="13"/>
      <c r="C64" s="13"/>
      <c r="D64" s="13"/>
      <c r="E64" s="13"/>
      <c r="F64" s="13"/>
      <c r="G64" s="13"/>
      <c r="H64" s="13"/>
    </row>
    <row r="68" ht="47" spans="1:8">
      <c r="A68" t="s">
        <v>44</v>
      </c>
      <c r="B68" s="23" t="s">
        <v>36</v>
      </c>
      <c r="C68" s="24"/>
      <c r="D68" s="24"/>
      <c r="E68" s="24"/>
      <c r="F68" s="24"/>
      <c r="G68" s="24"/>
      <c r="H68" s="24"/>
    </row>
    <row r="69" ht="53" spans="2:8">
      <c r="B69" s="14" t="s">
        <v>22</v>
      </c>
      <c r="C69" s="14" t="s">
        <v>23</v>
      </c>
      <c r="D69" s="14" t="s">
        <v>24</v>
      </c>
      <c r="E69" s="14" t="s">
        <v>25</v>
      </c>
      <c r="F69" s="14" t="s">
        <v>26</v>
      </c>
      <c r="G69" s="14" t="s">
        <v>27</v>
      </c>
      <c r="H69" s="14" t="s">
        <v>28</v>
      </c>
    </row>
    <row r="70" ht="31" customHeight="1" spans="2:11">
      <c r="B70" s="24" t="s">
        <v>29</v>
      </c>
      <c r="C70" s="24" t="s">
        <v>29</v>
      </c>
      <c r="D70" s="24" t="s">
        <v>29</v>
      </c>
      <c r="E70" s="24" t="s">
        <v>29</v>
      </c>
      <c r="F70" s="24" t="s">
        <v>29</v>
      </c>
      <c r="G70" s="24" t="s">
        <v>29</v>
      </c>
      <c r="H70" s="24" t="s">
        <v>29</v>
      </c>
      <c r="J70" s="26" t="s">
        <v>37</v>
      </c>
      <c r="K70" s="13" t="s">
        <v>33</v>
      </c>
    </row>
    <row r="71" ht="17.6" spans="1:11">
      <c r="A71">
        <v>1</v>
      </c>
      <c r="B71" s="13">
        <v>60</v>
      </c>
      <c r="C71" s="13">
        <v>30</v>
      </c>
      <c r="D71" s="13">
        <v>40</v>
      </c>
      <c r="E71" s="13">
        <v>60</v>
      </c>
      <c r="F71" s="13">
        <v>60</v>
      </c>
      <c r="G71" s="13">
        <v>70</v>
      </c>
      <c r="H71" s="13">
        <v>70</v>
      </c>
      <c r="J71" s="27">
        <v>31.8181818181818</v>
      </c>
      <c r="K71" s="13">
        <v>2</v>
      </c>
    </row>
    <row r="72" ht="17.6" spans="1:11">
      <c r="A72">
        <v>2</v>
      </c>
      <c r="B72" s="24">
        <v>70</v>
      </c>
      <c r="C72" s="24">
        <v>50</v>
      </c>
      <c r="D72" s="24">
        <v>60</v>
      </c>
      <c r="E72" s="24">
        <v>70</v>
      </c>
      <c r="F72" s="24">
        <v>70</v>
      </c>
      <c r="G72" s="24">
        <v>50</v>
      </c>
      <c r="H72" s="24">
        <v>80</v>
      </c>
      <c r="J72" s="27">
        <v>46.3636363636364</v>
      </c>
      <c r="K72" s="13">
        <v>3</v>
      </c>
    </row>
    <row r="73" ht="17.6" spans="1:11">
      <c r="A73">
        <v>3</v>
      </c>
      <c r="B73" s="13">
        <v>10</v>
      </c>
      <c r="C73" s="13">
        <v>40</v>
      </c>
      <c r="D73" s="13">
        <v>40</v>
      </c>
      <c r="E73" s="13">
        <v>40</v>
      </c>
      <c r="F73" s="13">
        <v>50</v>
      </c>
      <c r="G73" s="13">
        <v>30</v>
      </c>
      <c r="H73" s="13">
        <v>60</v>
      </c>
      <c r="J73" s="27">
        <v>53.1818181818182</v>
      </c>
      <c r="K73" s="13">
        <v>4</v>
      </c>
    </row>
    <row r="74" ht="17.6" spans="1:11">
      <c r="A74">
        <v>4</v>
      </c>
      <c r="B74" s="24">
        <v>20</v>
      </c>
      <c r="C74" s="24">
        <v>40</v>
      </c>
      <c r="D74" s="24">
        <v>50</v>
      </c>
      <c r="E74" s="24">
        <v>50</v>
      </c>
      <c r="F74" s="24">
        <v>60</v>
      </c>
      <c r="G74" s="24">
        <v>50</v>
      </c>
      <c r="H74" s="24">
        <v>70</v>
      </c>
      <c r="J74" s="27">
        <v>54.5454545454545</v>
      </c>
      <c r="K74" s="13">
        <v>5</v>
      </c>
    </row>
    <row r="75" ht="17.6" spans="1:11">
      <c r="A75">
        <v>5</v>
      </c>
      <c r="B75" s="13">
        <v>40</v>
      </c>
      <c r="C75" s="13">
        <v>50</v>
      </c>
      <c r="D75" s="13">
        <v>50</v>
      </c>
      <c r="E75" s="13">
        <v>70</v>
      </c>
      <c r="F75" s="13">
        <v>50</v>
      </c>
      <c r="G75" s="13">
        <v>50</v>
      </c>
      <c r="H75" s="13">
        <v>50</v>
      </c>
      <c r="J75" s="27">
        <v>60</v>
      </c>
      <c r="K75" s="13">
        <v>6</v>
      </c>
    </row>
    <row r="76" ht="17.6" spans="1:11">
      <c r="A76">
        <v>6</v>
      </c>
      <c r="B76" s="24">
        <v>40</v>
      </c>
      <c r="C76" s="24">
        <v>40</v>
      </c>
      <c r="D76" s="24">
        <v>60</v>
      </c>
      <c r="E76" s="24">
        <v>60</v>
      </c>
      <c r="F76" s="24">
        <v>60</v>
      </c>
      <c r="G76" s="24">
        <v>60</v>
      </c>
      <c r="H76" s="24">
        <v>30</v>
      </c>
      <c r="J76" s="27">
        <v>59.09</v>
      </c>
      <c r="K76" s="13">
        <v>7</v>
      </c>
    </row>
    <row r="77" ht="17.6" spans="1:11">
      <c r="A77">
        <v>7</v>
      </c>
      <c r="B77" s="13">
        <v>30</v>
      </c>
      <c r="C77" s="13">
        <v>60</v>
      </c>
      <c r="D77" s="13">
        <v>50</v>
      </c>
      <c r="E77" s="13">
        <v>50</v>
      </c>
      <c r="F77" s="13">
        <v>50</v>
      </c>
      <c r="G77" s="13">
        <v>60</v>
      </c>
      <c r="H77" s="13">
        <v>70</v>
      </c>
      <c r="J77" s="27">
        <v>49.55</v>
      </c>
      <c r="K77" s="13">
        <v>8</v>
      </c>
    </row>
    <row r="78" ht="17.6" spans="1:8">
      <c r="A78">
        <v>8</v>
      </c>
      <c r="B78" s="24">
        <v>30</v>
      </c>
      <c r="C78" s="24">
        <v>80</v>
      </c>
      <c r="D78" s="24">
        <v>80</v>
      </c>
      <c r="E78" s="24">
        <v>40</v>
      </c>
      <c r="F78" s="24">
        <v>40</v>
      </c>
      <c r="G78" s="24">
        <v>60</v>
      </c>
      <c r="H78" s="24">
        <v>80</v>
      </c>
    </row>
    <row r="79" ht="17.6" spans="1:8">
      <c r="A79">
        <v>9</v>
      </c>
      <c r="B79" s="13">
        <v>20</v>
      </c>
      <c r="C79" s="13">
        <v>80</v>
      </c>
      <c r="D79" s="13">
        <v>60</v>
      </c>
      <c r="E79" s="13">
        <v>40</v>
      </c>
      <c r="F79" s="13">
        <v>60</v>
      </c>
      <c r="G79" s="13">
        <v>60</v>
      </c>
      <c r="H79" s="13">
        <v>40</v>
      </c>
    </row>
    <row r="80" ht="17.6" spans="1:8">
      <c r="A80">
        <v>10</v>
      </c>
      <c r="B80" s="24">
        <v>30</v>
      </c>
      <c r="C80" s="24">
        <v>60</v>
      </c>
      <c r="D80" s="24">
        <v>50</v>
      </c>
      <c r="E80" s="24">
        <v>50</v>
      </c>
      <c r="F80" s="24">
        <v>60</v>
      </c>
      <c r="G80" s="24">
        <v>60</v>
      </c>
      <c r="H80" s="24">
        <v>70</v>
      </c>
    </row>
    <row r="81" ht="17.6" spans="1:8">
      <c r="A81">
        <v>11</v>
      </c>
      <c r="B81" s="13">
        <v>60</v>
      </c>
      <c r="C81" s="13">
        <v>50</v>
      </c>
      <c r="D81" s="13">
        <v>50</v>
      </c>
      <c r="E81" s="13">
        <v>40</v>
      </c>
      <c r="F81" s="13">
        <v>60</v>
      </c>
      <c r="G81" s="13">
        <v>30</v>
      </c>
      <c r="H81" s="13">
        <v>60</v>
      </c>
    </row>
    <row r="82" ht="17.6" spans="1:8">
      <c r="A82">
        <v>12</v>
      </c>
      <c r="B82" s="24">
        <v>40</v>
      </c>
      <c r="C82" s="24">
        <v>40</v>
      </c>
      <c r="D82" s="24">
        <v>80</v>
      </c>
      <c r="E82" s="24">
        <v>50</v>
      </c>
      <c r="F82" s="24">
        <v>60</v>
      </c>
      <c r="G82" s="24">
        <v>50</v>
      </c>
      <c r="H82" s="24">
        <v>60</v>
      </c>
    </row>
    <row r="83" ht="17.6" spans="1:8">
      <c r="A83">
        <v>13</v>
      </c>
      <c r="B83" s="13">
        <v>20</v>
      </c>
      <c r="C83" s="13">
        <v>30</v>
      </c>
      <c r="D83" s="13">
        <v>50</v>
      </c>
      <c r="E83" s="13">
        <v>50</v>
      </c>
      <c r="F83" s="13">
        <v>20</v>
      </c>
      <c r="G83" s="13">
        <v>40</v>
      </c>
      <c r="H83" s="13">
        <v>50</v>
      </c>
    </row>
    <row r="84" ht="17.6" spans="1:8">
      <c r="A84">
        <v>14</v>
      </c>
      <c r="B84" s="24">
        <v>0</v>
      </c>
      <c r="C84" s="24">
        <v>50</v>
      </c>
      <c r="D84" s="24">
        <v>60</v>
      </c>
      <c r="E84" s="24">
        <v>60</v>
      </c>
      <c r="F84" s="24">
        <v>50</v>
      </c>
      <c r="G84" s="24">
        <v>60</v>
      </c>
      <c r="H84" s="24">
        <v>50</v>
      </c>
    </row>
    <row r="85" ht="17.6" spans="1:8">
      <c r="A85">
        <v>15</v>
      </c>
      <c r="B85" s="13">
        <v>30</v>
      </c>
      <c r="C85" s="13">
        <v>40</v>
      </c>
      <c r="D85" s="13">
        <v>60</v>
      </c>
      <c r="E85" s="13">
        <v>40</v>
      </c>
      <c r="F85" s="13">
        <v>70</v>
      </c>
      <c r="G85" s="13">
        <v>50</v>
      </c>
      <c r="H85" s="13">
        <v>40</v>
      </c>
    </row>
    <row r="86" ht="17.6" spans="1:8">
      <c r="A86">
        <v>16</v>
      </c>
      <c r="B86" s="24">
        <v>0</v>
      </c>
      <c r="C86" s="24">
        <v>30</v>
      </c>
      <c r="D86" s="24">
        <v>30</v>
      </c>
      <c r="E86" s="24">
        <v>60</v>
      </c>
      <c r="F86" s="24">
        <v>70</v>
      </c>
      <c r="G86" s="24">
        <v>50</v>
      </c>
      <c r="H86" s="24">
        <v>30</v>
      </c>
    </row>
    <row r="87" ht="17.6" spans="1:8">
      <c r="A87">
        <v>17</v>
      </c>
      <c r="B87" s="13">
        <v>10</v>
      </c>
      <c r="C87" s="13">
        <v>40</v>
      </c>
      <c r="D87" s="13">
        <v>40</v>
      </c>
      <c r="E87" s="13">
        <v>60</v>
      </c>
      <c r="F87" s="13">
        <v>90</v>
      </c>
      <c r="G87" s="13">
        <v>30</v>
      </c>
      <c r="H87" s="13">
        <v>60</v>
      </c>
    </row>
    <row r="88" ht="17.6" spans="1:8">
      <c r="A88">
        <v>18</v>
      </c>
      <c r="B88" s="24">
        <v>20</v>
      </c>
      <c r="C88" s="24">
        <v>50</v>
      </c>
      <c r="D88" s="24">
        <v>60</v>
      </c>
      <c r="E88" s="24">
        <v>60</v>
      </c>
      <c r="F88" s="24">
        <v>70</v>
      </c>
      <c r="G88" s="24">
        <v>40</v>
      </c>
      <c r="H88" s="24">
        <v>60</v>
      </c>
    </row>
    <row r="89" ht="17.6" spans="1:8">
      <c r="A89">
        <v>19</v>
      </c>
      <c r="B89" s="13">
        <v>60</v>
      </c>
      <c r="C89" s="13">
        <v>40</v>
      </c>
      <c r="D89" s="13">
        <v>40</v>
      </c>
      <c r="E89" s="13">
        <v>60</v>
      </c>
      <c r="F89" s="13">
        <v>50</v>
      </c>
      <c r="G89" s="13">
        <v>70</v>
      </c>
      <c r="H89" s="13">
        <v>70</v>
      </c>
    </row>
    <row r="90" ht="17.6" spans="1:8">
      <c r="A90">
        <v>20</v>
      </c>
      <c r="B90" s="24">
        <v>70</v>
      </c>
      <c r="C90" s="24">
        <v>30</v>
      </c>
      <c r="D90" s="24">
        <v>60</v>
      </c>
      <c r="E90" s="24">
        <v>70</v>
      </c>
      <c r="F90" s="24">
        <v>60</v>
      </c>
      <c r="G90" s="24">
        <v>50</v>
      </c>
      <c r="H90" s="24">
        <v>80</v>
      </c>
    </row>
    <row r="91" ht="17.6" spans="1:8">
      <c r="A91">
        <v>21</v>
      </c>
      <c r="B91" s="13">
        <v>10</v>
      </c>
      <c r="C91" s="13">
        <v>50</v>
      </c>
      <c r="D91" s="13">
        <v>40</v>
      </c>
      <c r="E91" s="13">
        <v>60</v>
      </c>
      <c r="F91" s="13">
        <v>90</v>
      </c>
      <c r="G91" s="13">
        <v>30</v>
      </c>
      <c r="H91" s="13">
        <v>60</v>
      </c>
    </row>
    <row r="92" ht="17.6" spans="1:8">
      <c r="A92">
        <v>22</v>
      </c>
      <c r="B92" s="25">
        <v>20</v>
      </c>
      <c r="C92" s="25">
        <v>40</v>
      </c>
      <c r="D92" s="25">
        <v>60</v>
      </c>
      <c r="E92" s="25">
        <v>60</v>
      </c>
      <c r="F92" s="25">
        <v>70</v>
      </c>
      <c r="G92" s="25">
        <v>40</v>
      </c>
      <c r="H92" s="25">
        <v>60</v>
      </c>
    </row>
    <row r="93" ht="17.6" spans="1:8">
      <c r="A93">
        <v>23</v>
      </c>
      <c r="B93" s="13">
        <v>60</v>
      </c>
      <c r="C93" s="13">
        <v>30</v>
      </c>
      <c r="D93" s="13">
        <v>40</v>
      </c>
      <c r="E93" s="13">
        <v>60</v>
      </c>
      <c r="F93" s="13">
        <v>60</v>
      </c>
      <c r="G93" s="13">
        <v>70</v>
      </c>
      <c r="H93" s="13">
        <v>70</v>
      </c>
    </row>
    <row r="94" ht="17.6" spans="1:8">
      <c r="A94">
        <v>24</v>
      </c>
      <c r="B94" s="24">
        <v>70</v>
      </c>
      <c r="C94" s="24">
        <v>50</v>
      </c>
      <c r="D94" s="24">
        <v>60</v>
      </c>
      <c r="E94" s="24">
        <v>70</v>
      </c>
      <c r="F94" s="24">
        <v>70</v>
      </c>
      <c r="G94" s="24">
        <v>50</v>
      </c>
      <c r="H94" s="24">
        <v>80</v>
      </c>
    </row>
    <row r="95" ht="17.6" spans="1:8">
      <c r="A95">
        <v>25</v>
      </c>
      <c r="B95" s="13">
        <v>10</v>
      </c>
      <c r="C95" s="13">
        <v>40</v>
      </c>
      <c r="D95" s="13">
        <v>40</v>
      </c>
      <c r="E95" s="13">
        <v>40</v>
      </c>
      <c r="F95" s="13">
        <v>50</v>
      </c>
      <c r="G95" s="13">
        <v>30</v>
      </c>
      <c r="H95" s="13">
        <v>60</v>
      </c>
    </row>
    <row r="96" ht="17.6" spans="1:8">
      <c r="A96">
        <v>26</v>
      </c>
      <c r="B96" s="24">
        <v>20</v>
      </c>
      <c r="C96" s="24">
        <v>40</v>
      </c>
      <c r="D96" s="24">
        <v>50</v>
      </c>
      <c r="E96" s="24">
        <v>50</v>
      </c>
      <c r="F96" s="24">
        <v>60</v>
      </c>
      <c r="G96" s="24">
        <v>50</v>
      </c>
      <c r="H96" s="24">
        <v>70</v>
      </c>
    </row>
    <row r="97" ht="17.6" spans="1:8">
      <c r="A97">
        <v>27</v>
      </c>
      <c r="B97" s="13">
        <v>40</v>
      </c>
      <c r="C97" s="13">
        <v>50</v>
      </c>
      <c r="D97" s="13">
        <v>50</v>
      </c>
      <c r="E97" s="13">
        <v>70</v>
      </c>
      <c r="F97" s="13">
        <v>50</v>
      </c>
      <c r="G97" s="13">
        <v>50</v>
      </c>
      <c r="H97" s="13">
        <v>50</v>
      </c>
    </row>
    <row r="98" ht="17.6" spans="1:8">
      <c r="A98">
        <v>28</v>
      </c>
      <c r="B98" s="24">
        <v>40</v>
      </c>
      <c r="C98" s="24">
        <v>40</v>
      </c>
      <c r="D98" s="24">
        <v>60</v>
      </c>
      <c r="E98" s="24">
        <v>60</v>
      </c>
      <c r="F98" s="24">
        <v>60</v>
      </c>
      <c r="G98" s="24">
        <v>60</v>
      </c>
      <c r="H98" s="24">
        <v>30</v>
      </c>
    </row>
    <row r="99" ht="17.6" spans="1:8">
      <c r="A99">
        <v>29</v>
      </c>
      <c r="B99" s="13">
        <v>30</v>
      </c>
      <c r="C99" s="13">
        <v>60</v>
      </c>
      <c r="D99" s="13">
        <v>50</v>
      </c>
      <c r="E99" s="13">
        <v>50</v>
      </c>
      <c r="F99" s="13">
        <v>50</v>
      </c>
      <c r="G99" s="13">
        <v>60</v>
      </c>
      <c r="H99" s="13">
        <v>70</v>
      </c>
    </row>
    <row r="100" ht="17.6" spans="1:8">
      <c r="A100">
        <v>30</v>
      </c>
      <c r="B100" s="24">
        <v>30</v>
      </c>
      <c r="C100" s="24">
        <v>80</v>
      </c>
      <c r="D100" s="24">
        <v>80</v>
      </c>
      <c r="E100" s="24">
        <v>40</v>
      </c>
      <c r="F100" s="24">
        <v>40</v>
      </c>
      <c r="G100" s="24">
        <v>60</v>
      </c>
      <c r="H100" s="24">
        <v>80</v>
      </c>
    </row>
    <row r="101" ht="17.6" spans="1:8">
      <c r="A101">
        <v>31</v>
      </c>
      <c r="B101" s="13">
        <v>20</v>
      </c>
      <c r="C101" s="13">
        <v>80</v>
      </c>
      <c r="D101" s="13">
        <v>60</v>
      </c>
      <c r="E101" s="13">
        <v>40</v>
      </c>
      <c r="F101" s="13">
        <v>60</v>
      </c>
      <c r="G101" s="13">
        <v>60</v>
      </c>
      <c r="H101" s="13">
        <v>40</v>
      </c>
    </row>
    <row r="102" ht="17.6" spans="1:8">
      <c r="A102">
        <v>32</v>
      </c>
      <c r="B102" s="24">
        <v>30</v>
      </c>
      <c r="C102" s="24">
        <v>60</v>
      </c>
      <c r="D102" s="24">
        <v>50</v>
      </c>
      <c r="E102" s="24">
        <v>50</v>
      </c>
      <c r="F102" s="24">
        <v>60</v>
      </c>
      <c r="G102" s="24">
        <v>60</v>
      </c>
      <c r="H102" s="24">
        <v>70</v>
      </c>
    </row>
    <row r="103" ht="17.6" spans="1:8">
      <c r="A103">
        <v>33</v>
      </c>
      <c r="B103" s="13">
        <v>60</v>
      </c>
      <c r="C103" s="13">
        <v>50</v>
      </c>
      <c r="D103" s="13">
        <v>50</v>
      </c>
      <c r="E103" s="13">
        <v>40</v>
      </c>
      <c r="F103" s="13">
        <v>60</v>
      </c>
      <c r="G103" s="13">
        <v>30</v>
      </c>
      <c r="H103" s="13">
        <v>60</v>
      </c>
    </row>
    <row r="104" ht="17.6" spans="1:8">
      <c r="A104">
        <v>34</v>
      </c>
      <c r="B104" s="24">
        <v>40</v>
      </c>
      <c r="C104" s="24">
        <v>40</v>
      </c>
      <c r="D104" s="24">
        <v>80</v>
      </c>
      <c r="E104" s="24">
        <v>50</v>
      </c>
      <c r="F104" s="24">
        <v>60</v>
      </c>
      <c r="G104" s="24">
        <v>50</v>
      </c>
      <c r="H104" s="24">
        <v>60</v>
      </c>
    </row>
    <row r="105" ht="17.6" spans="1:8">
      <c r="A105">
        <v>35</v>
      </c>
      <c r="B105" s="13">
        <v>20</v>
      </c>
      <c r="C105" s="13">
        <v>30</v>
      </c>
      <c r="D105" s="13">
        <v>50</v>
      </c>
      <c r="E105" s="13">
        <v>50</v>
      </c>
      <c r="F105" s="13">
        <v>20</v>
      </c>
      <c r="G105" s="13">
        <v>40</v>
      </c>
      <c r="H105" s="13">
        <v>50</v>
      </c>
    </row>
    <row r="106" ht="17.6" spans="1:8">
      <c r="A106">
        <v>36</v>
      </c>
      <c r="B106" s="24">
        <v>0</v>
      </c>
      <c r="C106" s="24">
        <v>50</v>
      </c>
      <c r="D106" s="24">
        <v>60</v>
      </c>
      <c r="E106" s="24">
        <v>60</v>
      </c>
      <c r="F106" s="24">
        <v>50</v>
      </c>
      <c r="G106" s="24">
        <v>60</v>
      </c>
      <c r="H106" s="24">
        <v>50</v>
      </c>
    </row>
    <row r="107" ht="17.6" spans="1:8">
      <c r="A107">
        <v>37</v>
      </c>
      <c r="B107" s="13">
        <v>30</v>
      </c>
      <c r="C107" s="13">
        <v>40</v>
      </c>
      <c r="D107" s="13">
        <v>60</v>
      </c>
      <c r="E107" s="13">
        <v>40</v>
      </c>
      <c r="F107" s="13">
        <v>70</v>
      </c>
      <c r="G107" s="13">
        <v>50</v>
      </c>
      <c r="H107" s="13">
        <v>40</v>
      </c>
    </row>
    <row r="108" ht="17.6" spans="1:8">
      <c r="A108">
        <v>38</v>
      </c>
      <c r="B108" s="24">
        <v>0</v>
      </c>
      <c r="C108" s="24">
        <v>30</v>
      </c>
      <c r="D108" s="24">
        <v>30</v>
      </c>
      <c r="E108" s="24">
        <v>60</v>
      </c>
      <c r="F108" s="24">
        <v>70</v>
      </c>
      <c r="G108" s="24">
        <v>50</v>
      </c>
      <c r="H108" s="24">
        <v>30</v>
      </c>
    </row>
    <row r="109" ht="17.6" spans="1:8">
      <c r="A109">
        <v>39</v>
      </c>
      <c r="B109" s="13">
        <v>10</v>
      </c>
      <c r="C109" s="13">
        <v>40</v>
      </c>
      <c r="D109" s="13">
        <v>40</v>
      </c>
      <c r="E109" s="13">
        <v>60</v>
      </c>
      <c r="F109" s="13">
        <v>90</v>
      </c>
      <c r="G109" s="13">
        <v>30</v>
      </c>
      <c r="H109" s="13">
        <v>60</v>
      </c>
    </row>
    <row r="110" ht="17.6" spans="1:8">
      <c r="A110">
        <v>40</v>
      </c>
      <c r="B110" s="24">
        <v>20</v>
      </c>
      <c r="C110" s="24">
        <v>50</v>
      </c>
      <c r="D110" s="24">
        <v>60</v>
      </c>
      <c r="E110" s="24">
        <v>60</v>
      </c>
      <c r="F110" s="24">
        <v>70</v>
      </c>
      <c r="G110" s="24">
        <v>40</v>
      </c>
      <c r="H110" s="24">
        <v>60</v>
      </c>
    </row>
    <row r="111" ht="17.6" spans="1:8">
      <c r="A111">
        <v>41</v>
      </c>
      <c r="B111" s="13">
        <v>60</v>
      </c>
      <c r="C111" s="13">
        <v>40</v>
      </c>
      <c r="D111" s="13">
        <v>40</v>
      </c>
      <c r="E111" s="13">
        <v>60</v>
      </c>
      <c r="F111" s="13">
        <v>50</v>
      </c>
      <c r="G111" s="13">
        <v>70</v>
      </c>
      <c r="H111" s="13">
        <v>70</v>
      </c>
    </row>
    <row r="112" ht="17.6" spans="1:8">
      <c r="A112">
        <v>42</v>
      </c>
      <c r="B112" s="24">
        <v>70</v>
      </c>
      <c r="C112" s="24">
        <v>30</v>
      </c>
      <c r="D112" s="24">
        <v>60</v>
      </c>
      <c r="E112" s="24">
        <v>70</v>
      </c>
      <c r="F112" s="24">
        <v>60</v>
      </c>
      <c r="G112" s="24">
        <v>50</v>
      </c>
      <c r="H112" s="24">
        <v>80</v>
      </c>
    </row>
    <row r="113" ht="17.6" spans="1:8">
      <c r="A113">
        <v>43</v>
      </c>
      <c r="B113" s="13">
        <v>10</v>
      </c>
      <c r="C113" s="13">
        <v>50</v>
      </c>
      <c r="D113" s="13">
        <v>40</v>
      </c>
      <c r="E113" s="13">
        <v>60</v>
      </c>
      <c r="F113" s="13">
        <v>90</v>
      </c>
      <c r="G113" s="13">
        <v>30</v>
      </c>
      <c r="H113" s="13">
        <v>60</v>
      </c>
    </row>
    <row r="114" ht="17.6" spans="1:8">
      <c r="A114">
        <v>44</v>
      </c>
      <c r="B114" s="25">
        <v>20</v>
      </c>
      <c r="C114" s="25">
        <v>40</v>
      </c>
      <c r="D114" s="25">
        <v>60</v>
      </c>
      <c r="E114" s="25">
        <v>60</v>
      </c>
      <c r="F114" s="25">
        <v>70</v>
      </c>
      <c r="G114" s="25">
        <v>40</v>
      </c>
      <c r="H114" s="25">
        <v>60</v>
      </c>
    </row>
    <row r="115" ht="17.6" spans="1:8">
      <c r="A115">
        <v>45</v>
      </c>
      <c r="B115" s="13">
        <v>60</v>
      </c>
      <c r="C115" s="13">
        <v>40</v>
      </c>
      <c r="D115" s="13">
        <v>40</v>
      </c>
      <c r="E115" s="13">
        <v>60</v>
      </c>
      <c r="F115" s="13">
        <v>50</v>
      </c>
      <c r="G115" s="13">
        <v>70</v>
      </c>
      <c r="H115" s="13">
        <v>70</v>
      </c>
    </row>
    <row r="116" ht="17.6" spans="1:8">
      <c r="A116">
        <v>46</v>
      </c>
      <c r="B116" s="24">
        <v>70</v>
      </c>
      <c r="C116" s="24">
        <v>30</v>
      </c>
      <c r="D116" s="24">
        <v>60</v>
      </c>
      <c r="E116" s="24">
        <v>70</v>
      </c>
      <c r="F116" s="24">
        <v>60</v>
      </c>
      <c r="G116" s="24">
        <v>50</v>
      </c>
      <c r="H116" s="24">
        <v>80</v>
      </c>
    </row>
    <row r="117" ht="17.6" spans="1:8">
      <c r="A117">
        <v>47</v>
      </c>
      <c r="B117" s="13">
        <v>10</v>
      </c>
      <c r="C117" s="13">
        <v>50</v>
      </c>
      <c r="D117" s="13">
        <v>40</v>
      </c>
      <c r="E117" s="13">
        <v>60</v>
      </c>
      <c r="F117" s="13">
        <v>90</v>
      </c>
      <c r="G117" s="13">
        <v>30</v>
      </c>
      <c r="H117" s="13">
        <v>60</v>
      </c>
    </row>
    <row r="118" ht="17.6" spans="1:8">
      <c r="A118">
        <v>48</v>
      </c>
      <c r="B118" s="25">
        <v>20</v>
      </c>
      <c r="C118" s="25">
        <v>40</v>
      </c>
      <c r="D118" s="25">
        <v>60</v>
      </c>
      <c r="E118" s="25">
        <v>60</v>
      </c>
      <c r="F118" s="25">
        <v>70</v>
      </c>
      <c r="G118" s="25">
        <v>40</v>
      </c>
      <c r="H118" s="25">
        <v>60</v>
      </c>
    </row>
  </sheetData>
  <pageMargins left="0.699305555555556" right="0.699305555555556" top="0.75" bottom="0.75" header="0.3" footer="0.3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63"/>
  <sheetViews>
    <sheetView zoomScale="50" zoomScaleNormal="50" workbookViewId="0">
      <selection activeCell="O47" sqref="O47"/>
    </sheetView>
  </sheetViews>
  <sheetFormatPr defaultColWidth="9" defaultRowHeight="13.2"/>
  <cols>
    <col min="4" max="8" width="11" customWidth="1"/>
    <col min="9" max="9" width="23.1666666666667" style="11" customWidth="1"/>
    <col min="10" max="10" width="11" customWidth="1"/>
    <col min="13" max="13" width="15" customWidth="1"/>
    <col min="14" max="14" width="11" customWidth="1"/>
    <col min="15" max="15" width="14" customWidth="1"/>
    <col min="16" max="16" width="15" customWidth="1"/>
    <col min="17" max="17" width="11" customWidth="1"/>
    <col min="20" max="21" width="15.8333333333333" customWidth="1"/>
    <col min="22" max="25" width="11" customWidth="1"/>
    <col min="28" max="28" width="14.8333333333333" customWidth="1"/>
    <col min="29" max="29" width="13.8333333333333" customWidth="1"/>
    <col min="31" max="31" width="14.8333333333333" customWidth="1"/>
    <col min="32" max="32" width="13.8333333333333" customWidth="1"/>
    <col min="34" max="35" width="11" customWidth="1"/>
  </cols>
  <sheetData>
    <row r="1" ht="24" spans="1:11">
      <c r="A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1" t="s">
        <v>8</v>
      </c>
      <c r="J1" t="s">
        <v>9</v>
      </c>
      <c r="K1" s="13" t="s">
        <v>10</v>
      </c>
    </row>
    <row r="2" ht="70" spans="1:35">
      <c r="A2" t="s">
        <v>44</v>
      </c>
      <c r="B2" s="12" t="s">
        <v>21</v>
      </c>
      <c r="C2" s="13"/>
      <c r="D2" s="13"/>
      <c r="E2" s="13"/>
      <c r="F2" s="13"/>
      <c r="G2" s="13"/>
      <c r="H2" s="13"/>
      <c r="I2" s="15"/>
      <c r="K2" s="13"/>
      <c r="L2" t="s">
        <v>45</v>
      </c>
      <c r="M2" s="19" t="s">
        <v>32</v>
      </c>
      <c r="N2" s="20" t="s">
        <v>33</v>
      </c>
      <c r="O2" t="s">
        <v>46</v>
      </c>
      <c r="P2" s="19" t="s">
        <v>32</v>
      </c>
      <c r="Q2" s="20" t="s">
        <v>33</v>
      </c>
      <c r="T2" t="s">
        <v>47</v>
      </c>
      <c r="U2" s="19" t="s">
        <v>32</v>
      </c>
      <c r="V2" s="20" t="s">
        <v>33</v>
      </c>
      <c r="W2" t="s">
        <v>48</v>
      </c>
      <c r="X2" s="19" t="s">
        <v>32</v>
      </c>
      <c r="Y2" s="20" t="s">
        <v>33</v>
      </c>
      <c r="AA2" t="s">
        <v>49</v>
      </c>
      <c r="AB2" s="19" t="s">
        <v>32</v>
      </c>
      <c r="AC2" s="20" t="s">
        <v>33</v>
      </c>
      <c r="AD2" t="s">
        <v>50</v>
      </c>
      <c r="AE2" s="19" t="s">
        <v>32</v>
      </c>
      <c r="AF2" s="20" t="s">
        <v>33</v>
      </c>
      <c r="AG2" t="s">
        <v>51</v>
      </c>
      <c r="AH2" s="19" t="s">
        <v>32</v>
      </c>
      <c r="AI2" s="20" t="s">
        <v>33</v>
      </c>
    </row>
    <row r="3" ht="53.75" spans="2:35">
      <c r="B3" s="14" t="s">
        <v>22</v>
      </c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  <c r="H3" s="14" t="s">
        <v>28</v>
      </c>
      <c r="I3" s="15"/>
      <c r="J3" s="16"/>
      <c r="K3" s="13"/>
      <c r="M3" s="21">
        <f>AVERAGE(B15:B28)</f>
        <v>42.1428571428571</v>
      </c>
      <c r="N3" s="21">
        <v>2</v>
      </c>
      <c r="P3" s="21">
        <f>AVERAGE(B5:B15)</f>
        <v>19.0909090909091</v>
      </c>
      <c r="Q3" s="21">
        <v>2</v>
      </c>
      <c r="U3" s="21">
        <f>AVERAGE(B$5:B$16,B$19,B$21:B$24,B$26,B$28)</f>
        <v>29.4736842105263</v>
      </c>
      <c r="V3" s="21">
        <v>2</v>
      </c>
      <c r="X3" s="21">
        <f>AVERAGE(B$17:B$18,B$20,B$25,B$27)</f>
        <v>44</v>
      </c>
      <c r="Y3" s="21">
        <v>2</v>
      </c>
      <c r="AB3" s="21">
        <f>AVERAGE(B$11,B$15:B$16,B$18:B$19,B$21:B$23,B$25:B$26,B$28)</f>
        <v>38.1818181818182</v>
      </c>
      <c r="AC3" s="21">
        <v>2</v>
      </c>
      <c r="AE3" s="21">
        <f>AVERAGE(B$5:B$10,B$12:B$14,B$20,B$27)</f>
        <v>25.4545454545455</v>
      </c>
      <c r="AF3" s="21">
        <v>2</v>
      </c>
      <c r="AH3" s="21">
        <f>AVERAGE(B$17,B$24)</f>
        <v>40</v>
      </c>
      <c r="AI3" s="21">
        <v>2</v>
      </c>
    </row>
    <row r="4" ht="40.75" spans="2:35">
      <c r="B4" s="13" t="s">
        <v>29</v>
      </c>
      <c r="C4" s="13" t="s">
        <v>29</v>
      </c>
      <c r="D4" s="13" t="s">
        <v>29</v>
      </c>
      <c r="E4" s="13" t="s">
        <v>29</v>
      </c>
      <c r="F4" s="13" t="s">
        <v>29</v>
      </c>
      <c r="G4" s="13" t="s">
        <v>29</v>
      </c>
      <c r="H4" s="13" t="s">
        <v>29</v>
      </c>
      <c r="I4" s="4" t="s">
        <v>52</v>
      </c>
      <c r="J4" s="16" t="s">
        <v>53</v>
      </c>
      <c r="K4" s="13" t="s">
        <v>54</v>
      </c>
      <c r="M4" s="21">
        <f>AVERAGE(C15:C28)</f>
        <v>49.2857142857143</v>
      </c>
      <c r="N4" s="13">
        <v>3</v>
      </c>
      <c r="P4" s="13">
        <f>AVERAGE(C5:C15)</f>
        <v>40</v>
      </c>
      <c r="Q4" s="13">
        <v>3</v>
      </c>
      <c r="U4" s="21">
        <f>AVERAGE(C$5:C$16,C$19,C$21:C$24,C$26,C$28)</f>
        <v>43.6842105263158</v>
      </c>
      <c r="V4" s="13">
        <v>3</v>
      </c>
      <c r="X4" s="21">
        <f>AVERAGE(C$17:C$18,C$20,C$25,C$27)</f>
        <v>54</v>
      </c>
      <c r="Y4" s="13">
        <v>3</v>
      </c>
      <c r="AB4" s="21">
        <f>AVERAGE(C$11,C$15:C$16,C$18:C$19,C$21:C$23,C$25:C$26,C$28)</f>
        <v>48.1818181818182</v>
      </c>
      <c r="AC4" s="13">
        <v>3</v>
      </c>
      <c r="AE4" s="21">
        <f>AVERAGE(C$5:C$10,C$12:C$14,C$20,C$27)</f>
        <v>42.7272727272727</v>
      </c>
      <c r="AF4" s="13">
        <v>3</v>
      </c>
      <c r="AH4" s="21">
        <f>AVERAGE(C$17,C$24)</f>
        <v>50</v>
      </c>
      <c r="AI4" s="13">
        <v>3</v>
      </c>
    </row>
    <row r="5" ht="18.75" spans="1:35">
      <c r="A5">
        <v>2</v>
      </c>
      <c r="B5" s="13">
        <v>10</v>
      </c>
      <c r="C5" s="13">
        <v>40</v>
      </c>
      <c r="D5" s="13">
        <v>40</v>
      </c>
      <c r="E5" s="13">
        <v>40</v>
      </c>
      <c r="F5" s="13">
        <v>50</v>
      </c>
      <c r="G5" s="13">
        <v>30</v>
      </c>
      <c r="H5" s="13">
        <v>60</v>
      </c>
      <c r="I5" s="4" t="s">
        <v>55</v>
      </c>
      <c r="J5" s="7" t="s">
        <v>56</v>
      </c>
      <c r="K5" s="13" t="s">
        <v>57</v>
      </c>
      <c r="M5" s="21">
        <f>AVERAGE(D15:D28)</f>
        <v>49.2857142857143</v>
      </c>
      <c r="N5" s="21">
        <v>4</v>
      </c>
      <c r="P5" s="21">
        <f>AVERAGE(D5:D15)</f>
        <v>45.4545454545455</v>
      </c>
      <c r="Q5" s="21">
        <v>4</v>
      </c>
      <c r="U5" s="21">
        <f>AVERAGE(D$5:D$16,D$19,D$21:D$24,D$26,D$28)</f>
        <v>46.8421052631579</v>
      </c>
      <c r="V5" s="21">
        <v>4</v>
      </c>
      <c r="X5" s="21">
        <f>AVERAGE(D$17:D$18,D$20,D$25,D$27)</f>
        <v>50</v>
      </c>
      <c r="Y5" s="21">
        <v>4</v>
      </c>
      <c r="AB5" s="21">
        <f>AVERAGE(D$11,D$15:D$16,D$18:D$19,D$21:D$23,D$25:D$26,D$28)</f>
        <v>50</v>
      </c>
      <c r="AC5" s="21">
        <v>4</v>
      </c>
      <c r="AE5" s="21">
        <f>AVERAGE(D$5:D$10,D$12:D$14,D$20,D$27)</f>
        <v>44.5454545454545</v>
      </c>
      <c r="AF5" s="21">
        <v>4</v>
      </c>
      <c r="AH5" s="21">
        <f>AVERAGE(D$17,D$24)</f>
        <v>50</v>
      </c>
      <c r="AI5" s="21">
        <v>4</v>
      </c>
    </row>
    <row r="6" ht="18.75" spans="1:35">
      <c r="A6">
        <v>7</v>
      </c>
      <c r="B6" s="13">
        <v>20</v>
      </c>
      <c r="C6" s="13">
        <v>30</v>
      </c>
      <c r="D6" s="13">
        <v>50</v>
      </c>
      <c r="E6" s="13">
        <v>50</v>
      </c>
      <c r="F6" s="13">
        <v>20</v>
      </c>
      <c r="G6" s="13">
        <v>40</v>
      </c>
      <c r="H6" s="13">
        <v>50</v>
      </c>
      <c r="I6" s="4" t="s">
        <v>55</v>
      </c>
      <c r="J6" s="7" t="s">
        <v>56</v>
      </c>
      <c r="K6" s="13" t="s">
        <v>57</v>
      </c>
      <c r="M6" s="21">
        <f>AVERAGE(E15:E28)</f>
        <v>52.1428571428571</v>
      </c>
      <c r="N6" s="13">
        <v>5</v>
      </c>
      <c r="P6" s="13">
        <f>AVERAGE(E5:E15)</f>
        <v>50</v>
      </c>
      <c r="Q6" s="13">
        <v>5</v>
      </c>
      <c r="U6" s="21">
        <f>AVERAGE(E$5:E$16,E$19,E$21:E$24,E$26,E$28)</f>
        <v>51.5789473684211</v>
      </c>
      <c r="V6" s="13">
        <v>5</v>
      </c>
      <c r="X6" s="21">
        <f>AVERAGE(E$17:E$18,E$20,E$25,E$27)</f>
        <v>50</v>
      </c>
      <c r="Y6" s="13">
        <v>5</v>
      </c>
      <c r="AB6" s="21">
        <f>AVERAGE(E$11,E$15:E$16,E$18:E$19,E$21:E$23,E$25:E$26,E$28)</f>
        <v>50</v>
      </c>
      <c r="AC6" s="13">
        <v>5</v>
      </c>
      <c r="AE6" s="21">
        <f>AVERAGE(E$5:E$10,E$12:E$14,E$20,E$27)</f>
        <v>49.0909090909091</v>
      </c>
      <c r="AF6" s="13">
        <v>5</v>
      </c>
      <c r="AH6" s="21">
        <f>AVERAGE(E$17,E$24)</f>
        <v>70</v>
      </c>
      <c r="AI6" s="13">
        <v>5</v>
      </c>
    </row>
    <row r="7" ht="18.75" spans="1:35">
      <c r="A7">
        <v>9</v>
      </c>
      <c r="B7" s="13">
        <v>10</v>
      </c>
      <c r="C7" s="13">
        <v>40</v>
      </c>
      <c r="D7" s="13">
        <v>40</v>
      </c>
      <c r="E7" s="13">
        <v>60</v>
      </c>
      <c r="F7" s="13">
        <v>90</v>
      </c>
      <c r="G7" s="13">
        <v>30</v>
      </c>
      <c r="H7" s="13">
        <v>60</v>
      </c>
      <c r="I7" s="4" t="s">
        <v>55</v>
      </c>
      <c r="J7" s="7" t="s">
        <v>56</v>
      </c>
      <c r="K7" s="13" t="s">
        <v>57</v>
      </c>
      <c r="M7" s="21">
        <f>AVERAGE(F15:F28)</f>
        <v>53.5714285714286</v>
      </c>
      <c r="N7" s="21">
        <v>6</v>
      </c>
      <c r="P7" s="21">
        <f>AVERAGE(F5:F15)</f>
        <v>59.0909090909091</v>
      </c>
      <c r="Q7" s="21">
        <v>6</v>
      </c>
      <c r="U7" s="21">
        <f>AVERAGE(F$5:F$16,F$19,F$21:F$24,F$26,F$28)</f>
        <v>58.4210526315789</v>
      </c>
      <c r="V7" s="21">
        <v>6</v>
      </c>
      <c r="X7" s="21">
        <f>AVERAGE(F$17:F$18,F$20,F$25,F$27)</f>
        <v>54</v>
      </c>
      <c r="Y7" s="21">
        <v>6</v>
      </c>
      <c r="AB7" s="21">
        <f>AVERAGE(F$11,F$15:F$16,F$18:F$19,F$21:F$23,F$25:F$26,F$28)</f>
        <v>54.5454545454545</v>
      </c>
      <c r="AC7" s="21">
        <v>6</v>
      </c>
      <c r="AE7" s="21">
        <f>AVERAGE(F$5:F$10,F$12:F$14,F$20,F$27)</f>
        <v>61.8181818181818</v>
      </c>
      <c r="AF7" s="21">
        <v>6</v>
      </c>
      <c r="AH7" s="21">
        <f>AVERAGE(F$17,F$24)</f>
        <v>50</v>
      </c>
      <c r="AI7" s="21">
        <v>6</v>
      </c>
    </row>
    <row r="8" ht="18.75" spans="1:35">
      <c r="A8">
        <v>11</v>
      </c>
      <c r="B8" s="13">
        <v>10</v>
      </c>
      <c r="C8" s="13">
        <v>50</v>
      </c>
      <c r="D8" s="13">
        <v>40</v>
      </c>
      <c r="E8" s="13">
        <v>60</v>
      </c>
      <c r="F8" s="13">
        <v>90</v>
      </c>
      <c r="G8" s="13">
        <v>30</v>
      </c>
      <c r="H8" s="13">
        <v>60</v>
      </c>
      <c r="I8" s="4" t="s">
        <v>55</v>
      </c>
      <c r="J8" s="7" t="s">
        <v>56</v>
      </c>
      <c r="K8" s="13" t="s">
        <v>57</v>
      </c>
      <c r="M8" s="21">
        <f>AVERAGE(G15:G28)</f>
        <v>55</v>
      </c>
      <c r="N8" s="13">
        <v>7</v>
      </c>
      <c r="P8" s="13">
        <f>AVERAGE(G5:G15)</f>
        <v>34.5454545454545</v>
      </c>
      <c r="Q8" s="13">
        <v>7</v>
      </c>
      <c r="U8" s="21">
        <f>AVERAGE(G$5:G$16,G$19,G$21:G$24,G$26,G$28)</f>
        <v>46.3157894736842</v>
      </c>
      <c r="V8" s="13">
        <v>7</v>
      </c>
      <c r="X8" s="21">
        <f>AVERAGE(G$17:G$18,G$20,G$25,G$27)</f>
        <v>46</v>
      </c>
      <c r="Y8" s="13">
        <v>7</v>
      </c>
      <c r="AB8" s="21">
        <f>AVERAGE(G$11,G$15:G$16,G$18:G$19,G$21:G$23,G$25:G$26,G$28)</f>
        <v>60</v>
      </c>
      <c r="AC8" s="13">
        <v>7</v>
      </c>
      <c r="AE8" s="21">
        <f>AVERAGE(G$5:G$10,G$12:G$14,G$20,G$27)</f>
        <v>31.8181818181818</v>
      </c>
      <c r="AF8" s="13">
        <v>7</v>
      </c>
      <c r="AH8" s="21">
        <f>AVERAGE(G$17,G$24)</f>
        <v>50</v>
      </c>
      <c r="AI8" s="13">
        <v>7</v>
      </c>
    </row>
    <row r="9" ht="18.75" spans="1:35">
      <c r="A9">
        <v>13</v>
      </c>
      <c r="B9" s="13">
        <v>10</v>
      </c>
      <c r="C9" s="13">
        <v>40</v>
      </c>
      <c r="D9" s="13">
        <v>40</v>
      </c>
      <c r="E9" s="13">
        <v>40</v>
      </c>
      <c r="F9" s="13">
        <v>50</v>
      </c>
      <c r="G9" s="13">
        <v>30</v>
      </c>
      <c r="H9" s="13">
        <v>60</v>
      </c>
      <c r="I9" s="4" t="s">
        <v>55</v>
      </c>
      <c r="J9" s="7" t="s">
        <v>56</v>
      </c>
      <c r="K9" s="13" t="s">
        <v>57</v>
      </c>
      <c r="M9" s="21">
        <f>AVERAGE(H15:H28)</f>
        <v>57.8571428571429</v>
      </c>
      <c r="N9" s="22">
        <v>8</v>
      </c>
      <c r="P9" s="22">
        <f>AVERAGE(H5:H15)</f>
        <v>55.4545454545455</v>
      </c>
      <c r="Q9" s="22">
        <v>8</v>
      </c>
      <c r="U9" s="21">
        <f>AVERAGE(H$5:H$16,H$19,H$21:H$24,H$26,H$28)</f>
        <v>55.7894736842105</v>
      </c>
      <c r="V9" s="22">
        <v>8</v>
      </c>
      <c r="X9" s="21">
        <f>AVERAGE(H$17:H$18,H$20,H$25,H$27)</f>
        <v>62</v>
      </c>
      <c r="Y9" s="22">
        <v>8</v>
      </c>
      <c r="AB9" s="21">
        <f>AVERAGE(H$11,H$15:H$16,H$18:H$19,H$21:H$23,H$25:H$26,H$28)</f>
        <v>57.2727272727273</v>
      </c>
      <c r="AC9" s="22">
        <v>8</v>
      </c>
      <c r="AE9" s="21">
        <f>AVERAGE(H$5:H$10,H$12:H$14,H$20,H$27)</f>
        <v>58.1818181818182</v>
      </c>
      <c r="AF9" s="22">
        <v>8</v>
      </c>
      <c r="AH9" s="21">
        <f>AVERAGE(H$17,H$24)</f>
        <v>50</v>
      </c>
      <c r="AI9" s="22">
        <v>8</v>
      </c>
    </row>
    <row r="10" ht="18.75" spans="1:11">
      <c r="A10">
        <v>18</v>
      </c>
      <c r="B10" s="13">
        <v>20</v>
      </c>
      <c r="C10" s="13">
        <v>30</v>
      </c>
      <c r="D10" s="13">
        <v>50</v>
      </c>
      <c r="E10" s="13">
        <v>50</v>
      </c>
      <c r="F10" s="13">
        <v>20</v>
      </c>
      <c r="G10" s="13">
        <v>40</v>
      </c>
      <c r="H10" s="13">
        <v>50</v>
      </c>
      <c r="I10" s="4" t="s">
        <v>55</v>
      </c>
      <c r="J10" s="7" t="s">
        <v>56</v>
      </c>
      <c r="K10" s="13" t="s">
        <v>57</v>
      </c>
    </row>
    <row r="11" ht="18.75" spans="1:11">
      <c r="A11">
        <v>19</v>
      </c>
      <c r="B11" s="13">
        <v>30</v>
      </c>
      <c r="C11" s="13">
        <v>40</v>
      </c>
      <c r="D11" s="13">
        <v>60</v>
      </c>
      <c r="E11" s="13">
        <v>40</v>
      </c>
      <c r="F11" s="13">
        <v>70</v>
      </c>
      <c r="G11" s="13">
        <v>50</v>
      </c>
      <c r="H11" s="13">
        <v>40</v>
      </c>
      <c r="I11" s="4" t="s">
        <v>58</v>
      </c>
      <c r="J11" s="7" t="s">
        <v>59</v>
      </c>
      <c r="K11" s="13" t="s">
        <v>57</v>
      </c>
    </row>
    <row r="12" ht="18.75" spans="1:11">
      <c r="A12">
        <v>20</v>
      </c>
      <c r="B12" s="13">
        <v>10</v>
      </c>
      <c r="C12" s="13">
        <v>40</v>
      </c>
      <c r="D12" s="13">
        <v>40</v>
      </c>
      <c r="E12" s="13">
        <v>60</v>
      </c>
      <c r="F12" s="13">
        <v>90</v>
      </c>
      <c r="G12" s="13">
        <v>30</v>
      </c>
      <c r="H12" s="13">
        <v>60</v>
      </c>
      <c r="I12" s="4" t="s">
        <v>55</v>
      </c>
      <c r="J12" s="7" t="s">
        <v>56</v>
      </c>
      <c r="K12" s="13" t="s">
        <v>57</v>
      </c>
    </row>
    <row r="13" ht="18.75" spans="1:11">
      <c r="A13">
        <v>22</v>
      </c>
      <c r="B13" s="13">
        <v>10</v>
      </c>
      <c r="C13" s="13">
        <v>50</v>
      </c>
      <c r="D13" s="13">
        <v>40</v>
      </c>
      <c r="E13" s="13">
        <v>60</v>
      </c>
      <c r="F13" s="13">
        <v>90</v>
      </c>
      <c r="G13" s="13">
        <v>30</v>
      </c>
      <c r="H13" s="13">
        <v>60</v>
      </c>
      <c r="I13" s="4" t="s">
        <v>55</v>
      </c>
      <c r="J13" s="7" t="s">
        <v>56</v>
      </c>
      <c r="K13" s="13" t="s">
        <v>57</v>
      </c>
    </row>
    <row r="14" ht="18.75" spans="1:11">
      <c r="A14">
        <v>23</v>
      </c>
      <c r="B14" s="13">
        <v>60</v>
      </c>
      <c r="C14" s="13">
        <v>50</v>
      </c>
      <c r="D14" s="13">
        <v>50</v>
      </c>
      <c r="E14" s="13">
        <v>40</v>
      </c>
      <c r="F14" s="13">
        <v>60</v>
      </c>
      <c r="G14" s="13">
        <v>30</v>
      </c>
      <c r="H14" s="13">
        <v>60</v>
      </c>
      <c r="I14" s="4" t="s">
        <v>55</v>
      </c>
      <c r="J14" s="7" t="s">
        <v>56</v>
      </c>
      <c r="K14" s="13" t="s">
        <v>57</v>
      </c>
    </row>
    <row r="15" ht="18.75" spans="1:11">
      <c r="A15">
        <v>24</v>
      </c>
      <c r="B15" s="13">
        <v>20</v>
      </c>
      <c r="C15" s="13">
        <v>30</v>
      </c>
      <c r="D15" s="13">
        <v>50</v>
      </c>
      <c r="E15" s="13">
        <v>50</v>
      </c>
      <c r="F15" s="13">
        <v>20</v>
      </c>
      <c r="G15" s="13">
        <v>40</v>
      </c>
      <c r="H15" s="13">
        <v>50</v>
      </c>
      <c r="I15" s="4" t="s">
        <v>55</v>
      </c>
      <c r="J15" s="7" t="s">
        <v>59</v>
      </c>
      <c r="K15" s="13" t="s">
        <v>57</v>
      </c>
    </row>
    <row r="16" ht="70.75" spans="1:36">
      <c r="A16">
        <v>1</v>
      </c>
      <c r="B16" s="13">
        <v>60</v>
      </c>
      <c r="C16" s="13">
        <v>30</v>
      </c>
      <c r="D16" s="13">
        <v>40</v>
      </c>
      <c r="E16" s="13">
        <v>60</v>
      </c>
      <c r="F16" s="13">
        <v>60</v>
      </c>
      <c r="G16" s="13">
        <v>70</v>
      </c>
      <c r="H16" s="13">
        <v>70</v>
      </c>
      <c r="I16" s="4" t="s">
        <v>60</v>
      </c>
      <c r="J16" s="7" t="s">
        <v>59</v>
      </c>
      <c r="K16" s="13" t="s">
        <v>57</v>
      </c>
      <c r="AB16" t="s">
        <v>61</v>
      </c>
      <c r="AC16" s="19" t="s">
        <v>32</v>
      </c>
      <c r="AD16" s="20" t="s">
        <v>33</v>
      </c>
      <c r="AE16" t="s">
        <v>62</v>
      </c>
      <c r="AF16" s="19" t="s">
        <v>32</v>
      </c>
      <c r="AG16" s="20" t="s">
        <v>33</v>
      </c>
      <c r="AH16" t="s">
        <v>63</v>
      </c>
      <c r="AI16" s="19" t="s">
        <v>32</v>
      </c>
      <c r="AJ16" s="20" t="s">
        <v>33</v>
      </c>
    </row>
    <row r="17" ht="18.75" spans="1:36">
      <c r="A17">
        <v>3</v>
      </c>
      <c r="B17" s="13">
        <v>40</v>
      </c>
      <c r="C17" s="13">
        <v>50</v>
      </c>
      <c r="D17" s="13">
        <v>50</v>
      </c>
      <c r="E17" s="13">
        <v>70</v>
      </c>
      <c r="F17" s="13">
        <v>50</v>
      </c>
      <c r="G17" s="13">
        <v>50</v>
      </c>
      <c r="H17" s="13">
        <v>50</v>
      </c>
      <c r="I17" s="4" t="s">
        <v>64</v>
      </c>
      <c r="J17" s="17">
        <v>0</v>
      </c>
      <c r="K17" s="13" t="s">
        <v>65</v>
      </c>
      <c r="AC17" s="21">
        <f>AVERAGE(AB$3,AB$38)</f>
        <v>38.1818181818182</v>
      </c>
      <c r="AD17" s="21">
        <v>2</v>
      </c>
      <c r="AF17" s="21">
        <f>AVERAGE(AE$3,AE$38)</f>
        <v>21.8181818181818</v>
      </c>
      <c r="AG17" s="21">
        <v>2</v>
      </c>
      <c r="AI17" s="21">
        <f>AVERAGE(AH$3,AH$38)</f>
        <v>45</v>
      </c>
      <c r="AJ17" s="21">
        <v>2</v>
      </c>
    </row>
    <row r="18" ht="18.75" spans="1:36">
      <c r="A18">
        <v>4</v>
      </c>
      <c r="B18" s="13">
        <v>30</v>
      </c>
      <c r="C18" s="13">
        <v>60</v>
      </c>
      <c r="D18" s="13">
        <v>50</v>
      </c>
      <c r="E18" s="13">
        <v>50</v>
      </c>
      <c r="F18" s="13">
        <v>50</v>
      </c>
      <c r="G18" s="13">
        <v>60</v>
      </c>
      <c r="H18" s="13">
        <v>70</v>
      </c>
      <c r="I18" s="4" t="s">
        <v>66</v>
      </c>
      <c r="J18" s="7" t="s">
        <v>59</v>
      </c>
      <c r="K18" s="13" t="s">
        <v>65</v>
      </c>
      <c r="AC18" s="21">
        <f>AVERAGE(AB$4,AB$39)</f>
        <v>49.0909090909091</v>
      </c>
      <c r="AD18" s="13">
        <v>3</v>
      </c>
      <c r="AF18" s="21">
        <f>AVERAGE(AE$4,AE$39)</f>
        <v>42.7272727272727</v>
      </c>
      <c r="AG18" s="13">
        <v>3</v>
      </c>
      <c r="AI18" s="21">
        <f>AVERAGE(AH$4,AH$39)</f>
        <v>45</v>
      </c>
      <c r="AJ18" s="13">
        <v>3</v>
      </c>
    </row>
    <row r="19" ht="18.75" spans="1:36">
      <c r="A19">
        <v>5</v>
      </c>
      <c r="B19" s="13">
        <v>20</v>
      </c>
      <c r="C19" s="13">
        <v>80</v>
      </c>
      <c r="D19" s="13">
        <v>60</v>
      </c>
      <c r="E19" s="13">
        <v>40</v>
      </c>
      <c r="F19" s="13">
        <v>60</v>
      </c>
      <c r="G19" s="13">
        <v>60</v>
      </c>
      <c r="H19" s="13">
        <v>40</v>
      </c>
      <c r="I19" s="4" t="s">
        <v>64</v>
      </c>
      <c r="J19" s="7" t="s">
        <v>59</v>
      </c>
      <c r="K19" s="13" t="s">
        <v>57</v>
      </c>
      <c r="AC19" s="21">
        <f>AVERAGE(AB$5,AB$40)</f>
        <v>53.1818181818182</v>
      </c>
      <c r="AD19" s="21">
        <v>4</v>
      </c>
      <c r="AF19" s="21">
        <f>AVERAGE(AE$5,AE$40)</f>
        <v>51.8181818181818</v>
      </c>
      <c r="AG19" s="21">
        <v>4</v>
      </c>
      <c r="AI19" s="21">
        <f>AVERAGE(AH$5,AH$40)</f>
        <v>55</v>
      </c>
      <c r="AJ19" s="21">
        <v>4</v>
      </c>
    </row>
    <row r="20" ht="18.75" spans="1:36">
      <c r="A20">
        <v>6</v>
      </c>
      <c r="B20" s="13">
        <v>60</v>
      </c>
      <c r="C20" s="13">
        <v>50</v>
      </c>
      <c r="D20" s="13">
        <v>50</v>
      </c>
      <c r="E20" s="13">
        <v>40</v>
      </c>
      <c r="F20" s="13">
        <v>60</v>
      </c>
      <c r="G20" s="13">
        <v>30</v>
      </c>
      <c r="H20" s="13">
        <v>60</v>
      </c>
      <c r="I20" s="4" t="s">
        <v>64</v>
      </c>
      <c r="J20" s="7" t="s">
        <v>56</v>
      </c>
      <c r="K20" s="13" t="s">
        <v>65</v>
      </c>
      <c r="AC20" s="21">
        <f>AVERAGE(AB$6,AB$41)</f>
        <v>54.0909090909091</v>
      </c>
      <c r="AD20" s="13">
        <v>5</v>
      </c>
      <c r="AF20" s="21">
        <f>AVERAGE(AE$6,AE$41)</f>
        <v>52.7272727272727</v>
      </c>
      <c r="AG20" s="13">
        <v>5</v>
      </c>
      <c r="AI20" s="21">
        <f>AVERAGE(AH$6,AH$41)</f>
        <v>65</v>
      </c>
      <c r="AJ20" s="13">
        <v>5</v>
      </c>
    </row>
    <row r="21" ht="38.75" spans="1:36">
      <c r="A21">
        <v>8</v>
      </c>
      <c r="B21" s="13">
        <v>30</v>
      </c>
      <c r="C21" s="13">
        <v>40</v>
      </c>
      <c r="D21" s="13">
        <v>60</v>
      </c>
      <c r="E21" s="13">
        <v>40</v>
      </c>
      <c r="F21" s="13">
        <v>70</v>
      </c>
      <c r="G21" s="13">
        <v>50</v>
      </c>
      <c r="H21" s="13">
        <v>40</v>
      </c>
      <c r="I21" s="4" t="s">
        <v>67</v>
      </c>
      <c r="J21" s="7" t="s">
        <v>59</v>
      </c>
      <c r="K21" s="13" t="s">
        <v>57</v>
      </c>
      <c r="AC21" s="21">
        <f>AVERAGE(AB$7,AB$42)</f>
        <v>57.7272727272727</v>
      </c>
      <c r="AD21" s="21">
        <v>6</v>
      </c>
      <c r="AF21" s="21">
        <f>AVERAGE(AE$7,AE$42)</f>
        <v>62.2727272727273</v>
      </c>
      <c r="AG21" s="21">
        <v>6</v>
      </c>
      <c r="AI21" s="21">
        <f>AVERAGE(AH$7,AH$42)</f>
        <v>55</v>
      </c>
      <c r="AJ21" s="21">
        <v>6</v>
      </c>
    </row>
    <row r="22" ht="18.75" spans="1:36">
      <c r="A22">
        <v>10</v>
      </c>
      <c r="B22" s="13">
        <v>60</v>
      </c>
      <c r="C22" s="13">
        <v>40</v>
      </c>
      <c r="D22" s="13">
        <v>40</v>
      </c>
      <c r="E22" s="13">
        <v>60</v>
      </c>
      <c r="F22" s="13">
        <v>50</v>
      </c>
      <c r="G22" s="13">
        <v>70</v>
      </c>
      <c r="H22" s="13">
        <v>70</v>
      </c>
      <c r="I22" s="4" t="s">
        <v>60</v>
      </c>
      <c r="J22" s="7" t="s">
        <v>59</v>
      </c>
      <c r="K22" s="13" t="s">
        <v>57</v>
      </c>
      <c r="AC22" s="21">
        <f>AVERAGE(AB$8,AB$43)</f>
        <v>56.3636363636364</v>
      </c>
      <c r="AD22" s="13">
        <v>7</v>
      </c>
      <c r="AF22" s="21">
        <f>AVERAGE(AE$8,AE$43)</f>
        <v>40</v>
      </c>
      <c r="AG22" s="13">
        <v>7</v>
      </c>
      <c r="AI22" s="21">
        <f>AVERAGE(AH$8,AH$43)</f>
        <v>55</v>
      </c>
      <c r="AJ22" s="13">
        <v>7</v>
      </c>
    </row>
    <row r="23" ht="18.75" spans="1:36">
      <c r="A23">
        <v>12</v>
      </c>
      <c r="B23" s="13">
        <v>60</v>
      </c>
      <c r="C23" s="13">
        <v>30</v>
      </c>
      <c r="D23" s="13">
        <v>40</v>
      </c>
      <c r="E23" s="13">
        <v>60</v>
      </c>
      <c r="F23" s="13">
        <v>60</v>
      </c>
      <c r="G23" s="13">
        <v>70</v>
      </c>
      <c r="H23" s="13">
        <v>70</v>
      </c>
      <c r="I23" s="4" t="s">
        <v>60</v>
      </c>
      <c r="J23" s="7" t="s">
        <v>59</v>
      </c>
      <c r="K23" s="13" t="s">
        <v>57</v>
      </c>
      <c r="AC23" s="21">
        <f>AVERAGE(AB$9,AB$44)</f>
        <v>62.2727272727273</v>
      </c>
      <c r="AD23" s="22">
        <v>8</v>
      </c>
      <c r="AF23" s="21">
        <f>AVERAGE(AE$9,AE$44)</f>
        <v>57.7272727272727</v>
      </c>
      <c r="AG23" s="22">
        <v>8</v>
      </c>
      <c r="AI23" s="21">
        <f>AVERAGE(AH$9,AH$44)</f>
        <v>40</v>
      </c>
      <c r="AJ23" s="22">
        <v>8</v>
      </c>
    </row>
    <row r="24" ht="18.75" spans="1:11">
      <c r="A24">
        <v>14</v>
      </c>
      <c r="B24" s="13">
        <v>40</v>
      </c>
      <c r="C24" s="13">
        <v>50</v>
      </c>
      <c r="D24" s="13">
        <v>50</v>
      </c>
      <c r="E24" s="13">
        <v>70</v>
      </c>
      <c r="F24" s="13">
        <v>50</v>
      </c>
      <c r="G24" s="13">
        <v>50</v>
      </c>
      <c r="H24" s="13">
        <v>50</v>
      </c>
      <c r="I24" s="4" t="s">
        <v>64</v>
      </c>
      <c r="J24" s="17">
        <v>0</v>
      </c>
      <c r="K24" s="13" t="s">
        <v>57</v>
      </c>
    </row>
    <row r="25" ht="18.75" spans="1:11">
      <c r="A25">
        <v>15</v>
      </c>
      <c r="B25" s="13">
        <v>30</v>
      </c>
      <c r="C25" s="13">
        <v>60</v>
      </c>
      <c r="D25" s="13">
        <v>50</v>
      </c>
      <c r="E25" s="13">
        <v>50</v>
      </c>
      <c r="F25" s="13">
        <v>50</v>
      </c>
      <c r="G25" s="13">
        <v>60</v>
      </c>
      <c r="H25" s="13">
        <v>70</v>
      </c>
      <c r="I25" s="4" t="s">
        <v>68</v>
      </c>
      <c r="J25" s="7" t="s">
        <v>59</v>
      </c>
      <c r="K25" s="13" t="s">
        <v>65</v>
      </c>
    </row>
    <row r="26" ht="18.75" spans="1:11">
      <c r="A26">
        <v>16</v>
      </c>
      <c r="B26" s="13">
        <v>20</v>
      </c>
      <c r="C26" s="13">
        <v>80</v>
      </c>
      <c r="D26" s="13">
        <v>60</v>
      </c>
      <c r="E26" s="13">
        <v>40</v>
      </c>
      <c r="F26" s="13">
        <v>60</v>
      </c>
      <c r="G26" s="13">
        <v>60</v>
      </c>
      <c r="H26" s="13">
        <v>40</v>
      </c>
      <c r="I26" s="4" t="s">
        <v>64</v>
      </c>
      <c r="J26" s="7" t="s">
        <v>59</v>
      </c>
      <c r="K26" s="13" t="s">
        <v>57</v>
      </c>
    </row>
    <row r="27" ht="18.75" spans="1:11">
      <c r="A27">
        <v>17</v>
      </c>
      <c r="B27" s="13">
        <v>60</v>
      </c>
      <c r="C27" s="13">
        <v>50</v>
      </c>
      <c r="D27" s="13">
        <v>50</v>
      </c>
      <c r="E27" s="13">
        <v>40</v>
      </c>
      <c r="F27" s="13">
        <v>60</v>
      </c>
      <c r="G27" s="13">
        <v>30</v>
      </c>
      <c r="H27" s="13">
        <v>60</v>
      </c>
      <c r="I27" s="4" t="s">
        <v>64</v>
      </c>
      <c r="J27" s="7" t="s">
        <v>56</v>
      </c>
      <c r="K27" s="13" t="s">
        <v>65</v>
      </c>
    </row>
    <row r="28" ht="18.75" spans="1:11">
      <c r="A28">
        <v>21</v>
      </c>
      <c r="B28" s="13">
        <v>60</v>
      </c>
      <c r="C28" s="13">
        <v>40</v>
      </c>
      <c r="D28" s="13">
        <v>40</v>
      </c>
      <c r="E28" s="13">
        <v>60</v>
      </c>
      <c r="F28" s="13">
        <v>50</v>
      </c>
      <c r="G28" s="13">
        <v>70</v>
      </c>
      <c r="H28" s="13">
        <v>70</v>
      </c>
      <c r="I28" s="4" t="s">
        <v>60</v>
      </c>
      <c r="J28" s="7" t="s">
        <v>59</v>
      </c>
      <c r="K28" s="13" t="s">
        <v>57</v>
      </c>
    </row>
    <row r="36" ht="24" spans="2:8">
      <c r="B36" s="12" t="s">
        <v>0</v>
      </c>
      <c r="C36" s="13" t="s">
        <v>3</v>
      </c>
      <c r="D36" s="13" t="s">
        <v>6</v>
      </c>
      <c r="E36" s="13" t="s">
        <v>9</v>
      </c>
      <c r="F36" s="13" t="s">
        <v>12</v>
      </c>
      <c r="G36" s="13" t="s">
        <v>15</v>
      </c>
      <c r="H36" s="13" t="s">
        <v>18</v>
      </c>
    </row>
    <row r="37" ht="70" spans="1:35">
      <c r="A37" t="s">
        <v>44</v>
      </c>
      <c r="B37" s="12" t="s">
        <v>34</v>
      </c>
      <c r="C37" s="13"/>
      <c r="D37" s="13"/>
      <c r="E37" s="13"/>
      <c r="F37" s="13"/>
      <c r="G37" s="13"/>
      <c r="H37" s="13"/>
      <c r="L37" t="s">
        <v>69</v>
      </c>
      <c r="M37" s="19" t="s">
        <v>32</v>
      </c>
      <c r="N37" s="20" t="s">
        <v>33</v>
      </c>
      <c r="O37" t="s">
        <v>70</v>
      </c>
      <c r="P37" s="19" t="s">
        <v>32</v>
      </c>
      <c r="Q37" s="20" t="s">
        <v>33</v>
      </c>
      <c r="S37" t="s">
        <v>71</v>
      </c>
      <c r="T37" s="19" t="s">
        <v>32</v>
      </c>
      <c r="U37" s="20" t="s">
        <v>33</v>
      </c>
      <c r="V37" t="s">
        <v>72</v>
      </c>
      <c r="W37" s="19" t="s">
        <v>32</v>
      </c>
      <c r="X37" s="20" t="s">
        <v>33</v>
      </c>
      <c r="AA37" t="s">
        <v>49</v>
      </c>
      <c r="AB37" s="19" t="s">
        <v>32</v>
      </c>
      <c r="AC37" s="20" t="s">
        <v>33</v>
      </c>
      <c r="AD37" t="s">
        <v>50</v>
      </c>
      <c r="AE37" s="19" t="s">
        <v>32</v>
      </c>
      <c r="AF37" s="20" t="s">
        <v>33</v>
      </c>
      <c r="AG37" t="s">
        <v>51</v>
      </c>
      <c r="AH37" s="19" t="s">
        <v>32</v>
      </c>
      <c r="AI37" s="20" t="s">
        <v>33</v>
      </c>
    </row>
    <row r="38" ht="53.75" spans="2:35">
      <c r="B38" s="14" t="s">
        <v>22</v>
      </c>
      <c r="C38" s="14" t="s">
        <v>23</v>
      </c>
      <c r="D38" s="14" t="s">
        <v>24</v>
      </c>
      <c r="E38" s="14" t="s">
        <v>25</v>
      </c>
      <c r="F38" s="14" t="s">
        <v>26</v>
      </c>
      <c r="G38" s="14" t="s">
        <v>27</v>
      </c>
      <c r="H38" s="14" t="s">
        <v>28</v>
      </c>
      <c r="M38" s="21">
        <f>AVERAGE(B50:B63)</f>
        <v>27.8571428571429</v>
      </c>
      <c r="N38" s="21">
        <v>2</v>
      </c>
      <c r="P38" s="21">
        <f>AVERAGE(B40:B50)</f>
        <v>31.8181818181818</v>
      </c>
      <c r="Q38" s="21">
        <v>2</v>
      </c>
      <c r="T38" s="21">
        <f>AVERAGE(B$40:B$41,B$44,B$46:B$53,B$55,B$57:B$63)</f>
        <v>27.8947368421053</v>
      </c>
      <c r="U38" s="21">
        <v>2</v>
      </c>
      <c r="W38" s="21">
        <f>AVERAGE(B$42:B$43,B$56,B$45,B$54)</f>
        <v>38</v>
      </c>
      <c r="X38" s="21">
        <v>2</v>
      </c>
      <c r="AB38" s="21">
        <f>AVERAGE(B$40,B$43:B$44,B$47,B$49,B$51,B$54:B$55,B$58,B$60,B$63)</f>
        <v>38.1818181818182</v>
      </c>
      <c r="AC38" s="21">
        <v>2</v>
      </c>
      <c r="AE38" s="21">
        <f>AVERAGE(B$41,B$45:B$46,B$48,B$50,B$52,B$56:B$57,B$59,B$61:B$62)</f>
        <v>18.1818181818182</v>
      </c>
      <c r="AF38" s="21">
        <v>2</v>
      </c>
      <c r="AH38" s="21">
        <f>AVERAGE(B$42,B$53)</f>
        <v>50</v>
      </c>
      <c r="AI38" s="21">
        <v>2</v>
      </c>
    </row>
    <row r="39" ht="53.75" spans="2:35">
      <c r="B39" s="13" t="s">
        <v>29</v>
      </c>
      <c r="C39" s="13" t="s">
        <v>29</v>
      </c>
      <c r="D39" s="13" t="s">
        <v>29</v>
      </c>
      <c r="E39" s="13" t="s">
        <v>29</v>
      </c>
      <c r="F39" s="13" t="s">
        <v>29</v>
      </c>
      <c r="G39" s="13" t="s">
        <v>29</v>
      </c>
      <c r="H39" s="13" t="s">
        <v>29</v>
      </c>
      <c r="I39" s="18" t="s">
        <v>52</v>
      </c>
      <c r="J39" s="16" t="s">
        <v>73</v>
      </c>
      <c r="K39" s="17" t="s">
        <v>54</v>
      </c>
      <c r="M39" s="21">
        <f>AVERAGE(C50:C63)</f>
        <v>45</v>
      </c>
      <c r="N39" s="13">
        <v>3</v>
      </c>
      <c r="P39" s="13">
        <f>AVERAGE(C40:C50)</f>
        <v>46.3636363636364</v>
      </c>
      <c r="Q39" s="13">
        <v>3</v>
      </c>
      <c r="T39" s="21">
        <f>AVERAGE(C$40:C$41,C$44,C$46:C$53,C$55,C$57:C$63)</f>
        <v>43.1578947368421</v>
      </c>
      <c r="U39" s="13">
        <v>3</v>
      </c>
      <c r="W39" s="21">
        <f>AVERAGE(C$42:C$43,C$56,C$45,C$54)</f>
        <v>56</v>
      </c>
      <c r="X39" s="13">
        <v>3</v>
      </c>
      <c r="AB39" s="21">
        <f>AVERAGE(C$40,C$43:C$44,C$47,C$49,C$51,C$54:C$55,C$58,C$60,C$63)</f>
        <v>50</v>
      </c>
      <c r="AC39" s="13">
        <v>3</v>
      </c>
      <c r="AE39" s="21">
        <f>AVERAGE(C$41,C$45:C$46,C$48,C$50,C$52,C$56:C$57,C$59,C$61:C$62)</f>
        <v>42.7272727272727</v>
      </c>
      <c r="AF39" s="13">
        <v>3</v>
      </c>
      <c r="AH39" s="21">
        <f>AVERAGE(C$42,C$53)</f>
        <v>40</v>
      </c>
      <c r="AI39" s="13">
        <v>3</v>
      </c>
    </row>
    <row r="40" ht="18.35" spans="1:35">
      <c r="A40">
        <v>1</v>
      </c>
      <c r="B40" s="13">
        <v>70</v>
      </c>
      <c r="C40" s="13">
        <v>50</v>
      </c>
      <c r="D40" s="13">
        <v>60</v>
      </c>
      <c r="E40" s="13">
        <v>70</v>
      </c>
      <c r="F40" s="13">
        <v>70</v>
      </c>
      <c r="G40" s="13">
        <v>50</v>
      </c>
      <c r="H40" s="13">
        <v>80</v>
      </c>
      <c r="I40" s="4" t="s">
        <v>55</v>
      </c>
      <c r="J40" s="7" t="s">
        <v>59</v>
      </c>
      <c r="K40" t="s">
        <v>57</v>
      </c>
      <c r="M40" s="21">
        <f>AVERAGE(D50:D63)</f>
        <v>57.1428571428571</v>
      </c>
      <c r="N40" s="21">
        <v>4</v>
      </c>
      <c r="P40" s="21">
        <f>AVERAGE(D40:D50)</f>
        <v>59.0909090909091</v>
      </c>
      <c r="Q40" s="21">
        <v>4</v>
      </c>
      <c r="T40" s="21">
        <f>AVERAGE(D$40:D$41,D$44,D$46:D$53,D$55,D$57:D$63)</f>
        <v>53.1578947368421</v>
      </c>
      <c r="U40" s="21">
        <v>4</v>
      </c>
      <c r="W40" s="21">
        <f>AVERAGE(D$42:D$43,D$56,D$45,D$54)</f>
        <v>76</v>
      </c>
      <c r="X40" s="21">
        <v>4</v>
      </c>
      <c r="AB40" s="21">
        <f>AVERAGE(D$40,D$43:D$44,D$47,D$49,D$51,D$54:D$55,D$58,D$60,D$63)</f>
        <v>56.3636363636364</v>
      </c>
      <c r="AC40" s="21">
        <v>4</v>
      </c>
      <c r="AE40" s="21">
        <f>AVERAGE(D$41,D$45:D$46,D$48,D$50,D$52,D$56:D$57,D$59,D$61:D$62)</f>
        <v>59.0909090909091</v>
      </c>
      <c r="AF40" s="21">
        <v>4</v>
      </c>
      <c r="AH40" s="21">
        <f>AVERAGE(D$42,D$53)</f>
        <v>60</v>
      </c>
      <c r="AI40" s="21">
        <v>4</v>
      </c>
    </row>
    <row r="41" ht="18.35" spans="1:35">
      <c r="A41">
        <v>2</v>
      </c>
      <c r="B41" s="13">
        <v>20</v>
      </c>
      <c r="C41" s="13">
        <v>40</v>
      </c>
      <c r="D41" s="13">
        <v>50</v>
      </c>
      <c r="E41" s="13">
        <v>50</v>
      </c>
      <c r="F41" s="13">
        <v>60</v>
      </c>
      <c r="G41" s="13">
        <v>50</v>
      </c>
      <c r="H41" s="13">
        <v>70</v>
      </c>
      <c r="I41" s="18" t="s">
        <v>55</v>
      </c>
      <c r="J41" s="7" t="s">
        <v>56</v>
      </c>
      <c r="K41" t="s">
        <v>57</v>
      </c>
      <c r="M41" s="21">
        <f>AVERAGE(E50:E63)</f>
        <v>57.8571428571429</v>
      </c>
      <c r="N41" s="13">
        <v>5</v>
      </c>
      <c r="P41" s="13">
        <f>AVERAGE(E40:E50)</f>
        <v>57.2727272727273</v>
      </c>
      <c r="Q41" s="13">
        <v>5</v>
      </c>
      <c r="T41" s="21">
        <f>AVERAGE(E$40:E$41,E$44,E$46:E$53,E$55,E$57:E$63)</f>
        <v>60</v>
      </c>
      <c r="U41" s="13">
        <v>5</v>
      </c>
      <c r="W41" s="21">
        <f>AVERAGE(E$42:E$43,E$56,E$45,E$54)</f>
        <v>48</v>
      </c>
      <c r="X41" s="13">
        <v>5</v>
      </c>
      <c r="AB41" s="21">
        <f>AVERAGE(E$40,E$43:E$44,E$47,E$49,E$51,E$54:E$55,E$58,E$60,E$63)</f>
        <v>58.1818181818182</v>
      </c>
      <c r="AC41" s="13">
        <v>5</v>
      </c>
      <c r="AE41" s="21">
        <f>AVERAGE(E$41,E$45:E$46,E$48,E$50,E$52,E$56:E$57,E$59,E$61:E$62)</f>
        <v>56.3636363636364</v>
      </c>
      <c r="AF41" s="13">
        <v>5</v>
      </c>
      <c r="AH41" s="21">
        <f>AVERAGE(E$42,E$53)</f>
        <v>60</v>
      </c>
      <c r="AI41" s="13">
        <v>5</v>
      </c>
    </row>
    <row r="42" ht="18.35" spans="1:35">
      <c r="A42">
        <v>3</v>
      </c>
      <c r="B42" s="13">
        <v>50</v>
      </c>
      <c r="C42" s="13">
        <v>40</v>
      </c>
      <c r="D42" s="13">
        <v>60</v>
      </c>
      <c r="E42" s="13">
        <v>60</v>
      </c>
      <c r="F42" s="13">
        <v>60</v>
      </c>
      <c r="G42" s="13">
        <v>60</v>
      </c>
      <c r="H42" s="13">
        <v>30</v>
      </c>
      <c r="I42" s="4" t="s">
        <v>55</v>
      </c>
      <c r="J42" s="7">
        <v>0</v>
      </c>
      <c r="K42" t="s">
        <v>65</v>
      </c>
      <c r="M42" s="21">
        <f>AVERAGE(F50:F63)</f>
        <v>62.8571428571429</v>
      </c>
      <c r="N42" s="21">
        <v>6</v>
      </c>
      <c r="P42" s="21">
        <f>AVERAGE(F40:F50)</f>
        <v>60.9090909090909</v>
      </c>
      <c r="Q42" s="21">
        <v>6</v>
      </c>
      <c r="T42" s="21">
        <f>AVERAGE(F$40:F$41,F$44,F$46:F$53,F$55,F$57:F63)</f>
        <v>64.2105263157895</v>
      </c>
      <c r="U42" s="21">
        <v>6</v>
      </c>
      <c r="W42" s="21">
        <f>AVERAGE(F$42:F$43,F$56,F$45,F$54)</f>
        <v>52</v>
      </c>
      <c r="X42" s="21">
        <v>6</v>
      </c>
      <c r="AB42" s="21">
        <f>AVERAGE(F$40,F$43:F$44,F$47,F$49,F$51,F$54:F$55,F$58,F$60,F$63)</f>
        <v>60.9090909090909</v>
      </c>
      <c r="AC42" s="21">
        <v>6</v>
      </c>
      <c r="AE42" s="21">
        <f>AVERAGE(F$41,F$45:F$46,F$48,F$50,F$52,F$56:F$57,F$59,F$61:F$62)</f>
        <v>62.7272727272727</v>
      </c>
      <c r="AF42" s="21">
        <v>6</v>
      </c>
      <c r="AH42" s="21">
        <f>AVERAGE(F$42,F$53)</f>
        <v>60</v>
      </c>
      <c r="AI42" s="21">
        <v>6</v>
      </c>
    </row>
    <row r="43" ht="18.35" spans="1:35">
      <c r="A43">
        <v>4</v>
      </c>
      <c r="B43" s="13">
        <v>30</v>
      </c>
      <c r="C43" s="13">
        <v>80</v>
      </c>
      <c r="D43" s="13">
        <v>80</v>
      </c>
      <c r="E43" s="13">
        <v>40</v>
      </c>
      <c r="F43" s="13">
        <v>40</v>
      </c>
      <c r="G43" s="13">
        <v>60</v>
      </c>
      <c r="H43" s="13">
        <v>80</v>
      </c>
      <c r="I43" s="18" t="s">
        <v>55</v>
      </c>
      <c r="J43" s="7" t="s">
        <v>59</v>
      </c>
      <c r="K43" t="s">
        <v>65</v>
      </c>
      <c r="M43" s="21">
        <f>AVERAGE(G50:G63)</f>
        <v>50</v>
      </c>
      <c r="N43" s="13">
        <v>7</v>
      </c>
      <c r="P43" s="13">
        <f>AVERAGE(G40:G50)</f>
        <v>51.8181818181818</v>
      </c>
      <c r="Q43" s="13">
        <v>7</v>
      </c>
      <c r="T43" s="21">
        <f>AVERAGE(G$40:G$41,G$44,G$46:G$53,G$55,G$57:G$63)</f>
        <v>50</v>
      </c>
      <c r="U43" s="13">
        <v>7</v>
      </c>
      <c r="W43" s="21">
        <f>AVERAGE(G$42:G$43,G$56,G$45,G$54)</f>
        <v>56</v>
      </c>
      <c r="X43" s="13">
        <v>7</v>
      </c>
      <c r="AB43" s="21">
        <f>AVERAGE(G$40,G$43:G$44,G$47,G$49,G$51,G$54:G$55,G$58,G$60,G$63)</f>
        <v>52.7272727272727</v>
      </c>
      <c r="AC43" s="13">
        <v>7</v>
      </c>
      <c r="AE43" s="21">
        <f>AVERAGE(G$41,G$45:G$46,G$48,G$50,G$52,G$56:G$57,G$59,G$61:G$62)</f>
        <v>48.1818181818182</v>
      </c>
      <c r="AF43" s="13">
        <v>7</v>
      </c>
      <c r="AH43" s="21">
        <f>AVERAGE(G$42,G$53)</f>
        <v>60</v>
      </c>
      <c r="AI43" s="13">
        <v>7</v>
      </c>
    </row>
    <row r="44" ht="18.35" spans="1:35">
      <c r="A44">
        <v>5</v>
      </c>
      <c r="B44" s="13">
        <v>30</v>
      </c>
      <c r="C44" s="13">
        <v>60</v>
      </c>
      <c r="D44" s="13">
        <v>50</v>
      </c>
      <c r="E44" s="13">
        <v>50</v>
      </c>
      <c r="F44" s="13">
        <v>60</v>
      </c>
      <c r="G44" s="13">
        <v>60</v>
      </c>
      <c r="H44" s="13">
        <v>70</v>
      </c>
      <c r="I44" s="4" t="s">
        <v>55</v>
      </c>
      <c r="J44" s="7" t="s">
        <v>59</v>
      </c>
      <c r="K44" t="s">
        <v>57</v>
      </c>
      <c r="M44" s="21">
        <f>AVERAGE(H50:H63)</f>
        <v>58.5714285714286</v>
      </c>
      <c r="N44" s="22">
        <v>8</v>
      </c>
      <c r="P44" s="22">
        <f>AVERAGE(H40:H50)</f>
        <v>60.9090909090909</v>
      </c>
      <c r="Q44" s="22">
        <v>8</v>
      </c>
      <c r="T44" s="21">
        <f>AVERAGE(H$40:H$41,H$44,H$46:H$53,H$55,H$57:H$63)</f>
        <v>58.9473684210526</v>
      </c>
      <c r="U44" s="22">
        <v>8</v>
      </c>
      <c r="W44" s="21">
        <f>AVERAGE(H$42:H$43,H$56,H$45,H$54)</f>
        <v>62</v>
      </c>
      <c r="X44" s="22">
        <v>8</v>
      </c>
      <c r="AB44" s="21">
        <f>AVERAGE(H$40,H$43:H$44,H$47,H$49,H$51,H$54:H$55,H$58,H$60,H$63)</f>
        <v>67.2727272727273</v>
      </c>
      <c r="AC44" s="22">
        <v>8</v>
      </c>
      <c r="AE44" s="21">
        <f>AVERAGE(H$41,H$45:H$46,H$48,H$50,H$52,H$56:H$57,H$59,H$61:H$62)</f>
        <v>57.2727272727273</v>
      </c>
      <c r="AF44" s="22">
        <v>8</v>
      </c>
      <c r="AH44" s="21">
        <f>AVERAGE(H$42,H$53)</f>
        <v>30</v>
      </c>
      <c r="AI44" s="22">
        <v>8</v>
      </c>
    </row>
    <row r="45" ht="18.35" spans="1:11">
      <c r="A45">
        <v>6</v>
      </c>
      <c r="B45" s="13">
        <v>40</v>
      </c>
      <c r="C45" s="13">
        <v>40</v>
      </c>
      <c r="D45" s="13">
        <v>80</v>
      </c>
      <c r="E45" s="13">
        <v>50</v>
      </c>
      <c r="F45" s="13">
        <v>60</v>
      </c>
      <c r="G45" s="13">
        <v>50</v>
      </c>
      <c r="H45" s="13">
        <v>60</v>
      </c>
      <c r="I45" s="18" t="s">
        <v>55</v>
      </c>
      <c r="J45" s="7" t="s">
        <v>56</v>
      </c>
      <c r="K45" t="s">
        <v>65</v>
      </c>
    </row>
    <row r="46" ht="18.35" spans="1:11">
      <c r="A46">
        <v>7</v>
      </c>
      <c r="B46" s="13">
        <v>0</v>
      </c>
      <c r="C46" s="13">
        <v>50</v>
      </c>
      <c r="D46" s="13">
        <v>60</v>
      </c>
      <c r="E46" s="13">
        <v>60</v>
      </c>
      <c r="F46" s="13">
        <v>50</v>
      </c>
      <c r="G46" s="13">
        <v>60</v>
      </c>
      <c r="H46" s="13">
        <v>50</v>
      </c>
      <c r="I46" s="4" t="s">
        <v>58</v>
      </c>
      <c r="J46" s="7" t="s">
        <v>56</v>
      </c>
      <c r="K46" t="s">
        <v>57</v>
      </c>
    </row>
    <row r="47" ht="18.35" spans="1:11">
      <c r="A47">
        <v>8</v>
      </c>
      <c r="B47" s="13">
        <v>0</v>
      </c>
      <c r="C47" s="13">
        <v>30</v>
      </c>
      <c r="D47" s="13">
        <v>30</v>
      </c>
      <c r="E47" s="13">
        <v>60</v>
      </c>
      <c r="F47" s="13">
        <v>70</v>
      </c>
      <c r="G47" s="13">
        <v>50</v>
      </c>
      <c r="H47" s="13">
        <v>30</v>
      </c>
      <c r="I47" s="18" t="s">
        <v>55</v>
      </c>
      <c r="J47" s="7" t="s">
        <v>59</v>
      </c>
      <c r="K47" t="s">
        <v>57</v>
      </c>
    </row>
    <row r="48" ht="18.35" spans="1:11">
      <c r="A48">
        <v>9</v>
      </c>
      <c r="B48" s="13">
        <v>20</v>
      </c>
      <c r="C48" s="13">
        <v>50</v>
      </c>
      <c r="D48" s="13">
        <v>60</v>
      </c>
      <c r="E48" s="13">
        <v>60</v>
      </c>
      <c r="F48" s="13">
        <v>70</v>
      </c>
      <c r="G48" s="13">
        <v>40</v>
      </c>
      <c r="H48" s="13">
        <v>60</v>
      </c>
      <c r="I48" s="4" t="s">
        <v>55</v>
      </c>
      <c r="J48" s="7" t="s">
        <v>56</v>
      </c>
      <c r="K48" t="s">
        <v>57</v>
      </c>
    </row>
    <row r="49" ht="18.35" spans="1:11">
      <c r="A49">
        <v>10</v>
      </c>
      <c r="B49" s="13">
        <v>70</v>
      </c>
      <c r="C49" s="13">
        <v>30</v>
      </c>
      <c r="D49" s="13">
        <v>60</v>
      </c>
      <c r="E49" s="13">
        <v>70</v>
      </c>
      <c r="F49" s="13">
        <v>60</v>
      </c>
      <c r="G49" s="13">
        <v>50</v>
      </c>
      <c r="H49" s="13">
        <v>80</v>
      </c>
      <c r="I49" s="18" t="s">
        <v>55</v>
      </c>
      <c r="J49" s="7" t="s">
        <v>59</v>
      </c>
      <c r="K49" t="s">
        <v>57</v>
      </c>
    </row>
    <row r="50" ht="18.35" spans="1:11">
      <c r="A50">
        <v>11</v>
      </c>
      <c r="B50" s="13">
        <v>20</v>
      </c>
      <c r="C50" s="13">
        <v>40</v>
      </c>
      <c r="D50" s="13">
        <v>60</v>
      </c>
      <c r="E50" s="13">
        <v>60</v>
      </c>
      <c r="F50" s="13">
        <v>70</v>
      </c>
      <c r="G50" s="13">
        <v>40</v>
      </c>
      <c r="H50" s="13">
        <v>60</v>
      </c>
      <c r="I50" s="4" t="s">
        <v>55</v>
      </c>
      <c r="J50" s="7" t="s">
        <v>56</v>
      </c>
      <c r="K50" t="s">
        <v>57</v>
      </c>
    </row>
    <row r="51" ht="18.35" spans="1:11">
      <c r="A51">
        <v>12</v>
      </c>
      <c r="B51" s="13">
        <v>70</v>
      </c>
      <c r="C51" s="13">
        <v>50</v>
      </c>
      <c r="D51" s="13">
        <v>60</v>
      </c>
      <c r="E51" s="13">
        <v>70</v>
      </c>
      <c r="F51" s="13">
        <v>70</v>
      </c>
      <c r="G51" s="13">
        <v>50</v>
      </c>
      <c r="H51" s="13">
        <v>80</v>
      </c>
      <c r="I51" s="18" t="s">
        <v>60</v>
      </c>
      <c r="J51" s="7" t="s">
        <v>59</v>
      </c>
      <c r="K51" t="s">
        <v>57</v>
      </c>
    </row>
    <row r="52" ht="18.35" spans="1:11">
      <c r="A52">
        <v>13</v>
      </c>
      <c r="B52" s="13">
        <v>20</v>
      </c>
      <c r="C52" s="13">
        <v>40</v>
      </c>
      <c r="D52" s="13">
        <v>50</v>
      </c>
      <c r="E52" s="13">
        <v>50</v>
      </c>
      <c r="F52" s="13">
        <v>60</v>
      </c>
      <c r="G52" s="13">
        <v>50</v>
      </c>
      <c r="H52" s="13">
        <v>70</v>
      </c>
      <c r="I52" s="4" t="s">
        <v>64</v>
      </c>
      <c r="J52" s="7" t="s">
        <v>56</v>
      </c>
      <c r="K52" t="s">
        <v>57</v>
      </c>
    </row>
    <row r="53" ht="18.35" spans="1:11">
      <c r="A53">
        <v>14</v>
      </c>
      <c r="B53" s="13">
        <v>50</v>
      </c>
      <c r="C53" s="13">
        <v>40</v>
      </c>
      <c r="D53" s="13">
        <v>60</v>
      </c>
      <c r="E53" s="13">
        <v>60</v>
      </c>
      <c r="F53" s="13">
        <v>60</v>
      </c>
      <c r="G53" s="13">
        <v>60</v>
      </c>
      <c r="H53" s="13">
        <v>30</v>
      </c>
      <c r="I53" s="18" t="s">
        <v>66</v>
      </c>
      <c r="J53" s="7">
        <v>0</v>
      </c>
      <c r="K53" t="s">
        <v>57</v>
      </c>
    </row>
    <row r="54" ht="18.35" spans="1:11">
      <c r="A54">
        <v>15</v>
      </c>
      <c r="B54" s="13">
        <v>30</v>
      </c>
      <c r="C54" s="13">
        <v>80</v>
      </c>
      <c r="D54" s="13">
        <v>80</v>
      </c>
      <c r="E54" s="13">
        <v>40</v>
      </c>
      <c r="F54" s="13">
        <v>40</v>
      </c>
      <c r="G54" s="13">
        <v>60</v>
      </c>
      <c r="H54" s="13">
        <v>80</v>
      </c>
      <c r="I54" s="4" t="s">
        <v>64</v>
      </c>
      <c r="J54" s="7" t="s">
        <v>59</v>
      </c>
      <c r="K54" t="s">
        <v>65</v>
      </c>
    </row>
    <row r="55" ht="18.35" spans="1:11">
      <c r="A55">
        <v>16</v>
      </c>
      <c r="B55" s="13">
        <v>30</v>
      </c>
      <c r="C55" s="13">
        <v>60</v>
      </c>
      <c r="D55" s="13">
        <v>50</v>
      </c>
      <c r="E55" s="13">
        <v>50</v>
      </c>
      <c r="F55" s="13">
        <v>60</v>
      </c>
      <c r="G55" s="13">
        <v>60</v>
      </c>
      <c r="H55" s="13">
        <v>70</v>
      </c>
      <c r="I55" s="18" t="s">
        <v>64</v>
      </c>
      <c r="J55" s="7" t="s">
        <v>59</v>
      </c>
      <c r="K55" t="s">
        <v>57</v>
      </c>
    </row>
    <row r="56" ht="38.75" spans="1:11">
      <c r="A56">
        <v>17</v>
      </c>
      <c r="B56" s="13">
        <v>40</v>
      </c>
      <c r="C56" s="13">
        <v>40</v>
      </c>
      <c r="D56" s="13">
        <v>80</v>
      </c>
      <c r="E56" s="13">
        <v>50</v>
      </c>
      <c r="F56" s="13">
        <v>60</v>
      </c>
      <c r="G56" s="13">
        <v>50</v>
      </c>
      <c r="H56" s="13">
        <v>60</v>
      </c>
      <c r="I56" s="4" t="s">
        <v>67</v>
      </c>
      <c r="J56" s="7" t="s">
        <v>56</v>
      </c>
      <c r="K56" t="s">
        <v>65</v>
      </c>
    </row>
    <row r="57" ht="18.35" spans="1:11">
      <c r="A57">
        <v>18</v>
      </c>
      <c r="B57" s="13">
        <v>0</v>
      </c>
      <c r="C57" s="13">
        <v>50</v>
      </c>
      <c r="D57" s="13">
        <v>60</v>
      </c>
      <c r="E57" s="13">
        <v>60</v>
      </c>
      <c r="F57" s="13">
        <v>50</v>
      </c>
      <c r="G57" s="13">
        <v>60</v>
      </c>
      <c r="H57" s="13">
        <v>50</v>
      </c>
      <c r="I57" s="18" t="s">
        <v>60</v>
      </c>
      <c r="J57" s="7" t="s">
        <v>56</v>
      </c>
      <c r="K57" t="s">
        <v>57</v>
      </c>
    </row>
    <row r="58" ht="18.35" spans="1:11">
      <c r="A58">
        <v>19</v>
      </c>
      <c r="B58" s="13">
        <v>0</v>
      </c>
      <c r="C58" s="13">
        <v>30</v>
      </c>
      <c r="D58" s="13">
        <v>30</v>
      </c>
      <c r="E58" s="13">
        <v>60</v>
      </c>
      <c r="F58" s="13">
        <v>70</v>
      </c>
      <c r="G58" s="13">
        <v>50</v>
      </c>
      <c r="H58" s="13">
        <v>30</v>
      </c>
      <c r="I58" s="4" t="s">
        <v>60</v>
      </c>
      <c r="J58" s="7" t="s">
        <v>59</v>
      </c>
      <c r="K58" t="s">
        <v>57</v>
      </c>
    </row>
    <row r="59" ht="18.35" spans="1:11">
      <c r="A59">
        <v>20</v>
      </c>
      <c r="B59" s="13">
        <v>20</v>
      </c>
      <c r="C59" s="13">
        <v>50</v>
      </c>
      <c r="D59" s="13">
        <v>60</v>
      </c>
      <c r="E59" s="13">
        <v>60</v>
      </c>
      <c r="F59" s="13">
        <v>70</v>
      </c>
      <c r="G59" s="13">
        <v>40</v>
      </c>
      <c r="H59" s="13">
        <v>60</v>
      </c>
      <c r="I59" s="18" t="s">
        <v>64</v>
      </c>
      <c r="J59" s="7" t="s">
        <v>56</v>
      </c>
      <c r="K59" t="s">
        <v>57</v>
      </c>
    </row>
    <row r="60" ht="18.35" spans="1:11">
      <c r="A60">
        <v>21</v>
      </c>
      <c r="B60" s="13">
        <v>70</v>
      </c>
      <c r="C60" s="13">
        <v>30</v>
      </c>
      <c r="D60" s="13">
        <v>60</v>
      </c>
      <c r="E60" s="13">
        <v>70</v>
      </c>
      <c r="F60" s="13">
        <v>60</v>
      </c>
      <c r="G60" s="13">
        <v>50</v>
      </c>
      <c r="H60" s="13">
        <v>80</v>
      </c>
      <c r="I60" s="4" t="s">
        <v>68</v>
      </c>
      <c r="J60" s="7" t="s">
        <v>59</v>
      </c>
      <c r="K60" t="s">
        <v>57</v>
      </c>
    </row>
    <row r="61" ht="18.35" spans="1:11">
      <c r="A61">
        <v>22</v>
      </c>
      <c r="B61" s="13">
        <v>20</v>
      </c>
      <c r="C61" s="13">
        <v>40</v>
      </c>
      <c r="D61" s="13">
        <v>60</v>
      </c>
      <c r="E61" s="13">
        <v>60</v>
      </c>
      <c r="F61" s="13">
        <v>70</v>
      </c>
      <c r="G61" s="13">
        <v>40</v>
      </c>
      <c r="H61" s="13">
        <v>60</v>
      </c>
      <c r="I61" s="18" t="s">
        <v>64</v>
      </c>
      <c r="J61" s="7" t="s">
        <v>56</v>
      </c>
      <c r="K61" t="s">
        <v>57</v>
      </c>
    </row>
    <row r="62" ht="18.35" spans="1:11">
      <c r="A62">
        <v>23</v>
      </c>
      <c r="B62" s="13">
        <v>0</v>
      </c>
      <c r="C62" s="13">
        <v>30</v>
      </c>
      <c r="D62" s="13">
        <v>30</v>
      </c>
      <c r="E62" s="13">
        <v>60</v>
      </c>
      <c r="F62" s="13">
        <v>70</v>
      </c>
      <c r="G62" s="13">
        <v>50</v>
      </c>
      <c r="H62" s="13">
        <v>30</v>
      </c>
      <c r="I62" s="4" t="s">
        <v>64</v>
      </c>
      <c r="J62" s="7" t="s">
        <v>56</v>
      </c>
      <c r="K62" t="s">
        <v>57</v>
      </c>
    </row>
    <row r="63" ht="18.35" spans="1:11">
      <c r="A63">
        <v>24</v>
      </c>
      <c r="B63" s="13">
        <v>20</v>
      </c>
      <c r="C63" s="13">
        <v>50</v>
      </c>
      <c r="D63" s="13">
        <v>60</v>
      </c>
      <c r="E63" s="13">
        <v>60</v>
      </c>
      <c r="F63" s="13">
        <v>70</v>
      </c>
      <c r="G63" s="13">
        <v>40</v>
      </c>
      <c r="H63" s="13">
        <v>60</v>
      </c>
      <c r="I63" s="18" t="s">
        <v>60</v>
      </c>
      <c r="J63" s="7" t="s">
        <v>59</v>
      </c>
      <c r="K63" t="s">
        <v>57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abSelected="1" zoomScale="75" zoomScaleNormal="75" workbookViewId="0">
      <selection activeCell="L13" sqref="L13"/>
    </sheetView>
  </sheetViews>
  <sheetFormatPr defaultColWidth="9" defaultRowHeight="13.2"/>
  <cols>
    <col min="1" max="1" width="10.8333333333333" style="1"/>
    <col min="2" max="2" width="22.1666666666667" style="1" customWidth="1"/>
    <col min="3" max="3" width="20.6666666666667" style="1" customWidth="1"/>
    <col min="4" max="4" width="23.1666666666667" style="1" customWidth="1"/>
    <col min="5" max="5" width="22" style="1" customWidth="1"/>
    <col min="6" max="6" width="20.6666666666667" style="1" customWidth="1"/>
    <col min="7" max="7" width="54.5" style="1" customWidth="1"/>
    <col min="8" max="13" width="10.8333333333333" style="1"/>
    <col min="14" max="14" width="18" style="1" customWidth="1"/>
    <col min="15" max="16384" width="10.8333333333333" style="1"/>
  </cols>
  <sheetData>
    <row r="1" ht="25.75" spans="1:21">
      <c r="A1" s="2" t="s">
        <v>74</v>
      </c>
      <c r="B1" s="3" t="s">
        <v>75</v>
      </c>
      <c r="C1" s="3" t="s">
        <v>76</v>
      </c>
      <c r="D1" s="3" t="s">
        <v>52</v>
      </c>
      <c r="E1" s="3" t="s">
        <v>77</v>
      </c>
      <c r="F1" s="5" t="s">
        <v>78</v>
      </c>
      <c r="G1" s="6" t="s">
        <v>79</v>
      </c>
      <c r="H1" s="7"/>
      <c r="I1" s="7"/>
      <c r="J1" s="9"/>
      <c r="K1" s="9"/>
      <c r="L1" s="9"/>
      <c r="M1" s="9"/>
      <c r="O1" s="9"/>
      <c r="P1" s="9"/>
      <c r="Q1" s="9"/>
      <c r="R1" s="9"/>
      <c r="S1" s="9"/>
      <c r="T1" s="9"/>
      <c r="U1" s="9"/>
    </row>
    <row r="2" ht="40.75" spans="1:16">
      <c r="A2" s="1">
        <v>1</v>
      </c>
      <c r="B2" s="4" t="s">
        <v>80</v>
      </c>
      <c r="C2" s="4" t="s">
        <v>81</v>
      </c>
      <c r="D2" s="4" t="s">
        <v>60</v>
      </c>
      <c r="E2" s="4" t="s">
        <v>82</v>
      </c>
      <c r="F2" s="8" t="s">
        <v>83</v>
      </c>
      <c r="G2" s="7" t="s">
        <v>84</v>
      </c>
      <c r="H2" s="7"/>
      <c r="I2" s="7"/>
      <c r="J2" s="7"/>
      <c r="K2" s="7"/>
      <c r="L2" s="7"/>
      <c r="M2" s="7"/>
      <c r="P2" s="10"/>
    </row>
    <row r="3" ht="50.75" spans="1:13">
      <c r="A3" s="1">
        <v>2</v>
      </c>
      <c r="B3" s="4" t="s">
        <v>85</v>
      </c>
      <c r="C3" s="4" t="s">
        <v>86</v>
      </c>
      <c r="D3" s="4" t="s">
        <v>55</v>
      </c>
      <c r="E3" s="4" t="s">
        <v>82</v>
      </c>
      <c r="F3" s="8" t="s">
        <v>83</v>
      </c>
      <c r="G3" s="7" t="s">
        <v>87</v>
      </c>
      <c r="H3" s="7"/>
      <c r="I3" s="7"/>
      <c r="J3" s="9"/>
      <c r="K3" s="9"/>
      <c r="L3" s="9"/>
      <c r="M3" s="9"/>
    </row>
    <row r="4" ht="25.75" spans="1:13">
      <c r="A4" s="1">
        <v>3</v>
      </c>
      <c r="B4" s="4" t="s">
        <v>88</v>
      </c>
      <c r="C4" s="4" t="s">
        <v>89</v>
      </c>
      <c r="D4" s="4" t="s">
        <v>64</v>
      </c>
      <c r="E4" s="4" t="s">
        <v>82</v>
      </c>
      <c r="F4" s="8" t="s">
        <v>90</v>
      </c>
      <c r="G4" s="7" t="s">
        <v>91</v>
      </c>
      <c r="H4" s="7"/>
      <c r="I4" s="7"/>
      <c r="J4" s="7"/>
      <c r="K4" s="9"/>
      <c r="L4" s="9"/>
      <c r="M4" s="7"/>
    </row>
    <row r="5" ht="25.75" spans="1:13">
      <c r="A5" s="1">
        <v>4</v>
      </c>
      <c r="B5" s="4" t="s">
        <v>92</v>
      </c>
      <c r="C5" s="4" t="s">
        <v>93</v>
      </c>
      <c r="D5" s="4" t="s">
        <v>66</v>
      </c>
      <c r="E5" s="4" t="s">
        <v>82</v>
      </c>
      <c r="F5" s="8" t="s">
        <v>90</v>
      </c>
      <c r="G5" s="7" t="s">
        <v>84</v>
      </c>
      <c r="H5" s="7"/>
      <c r="I5" s="7"/>
      <c r="J5" s="9"/>
      <c r="K5" s="9"/>
      <c r="L5" s="7"/>
      <c r="M5" s="7"/>
    </row>
    <row r="6" ht="38.75" spans="1:13">
      <c r="A6" s="1">
        <v>5</v>
      </c>
      <c r="B6" s="4" t="s">
        <v>94</v>
      </c>
      <c r="C6" s="4" t="s">
        <v>95</v>
      </c>
      <c r="D6" s="4" t="s">
        <v>64</v>
      </c>
      <c r="E6" s="4" t="s">
        <v>82</v>
      </c>
      <c r="F6" s="8" t="s">
        <v>83</v>
      </c>
      <c r="G6" s="7" t="s">
        <v>84</v>
      </c>
      <c r="H6" s="7"/>
      <c r="I6" s="7"/>
      <c r="J6" s="9"/>
      <c r="K6" s="9"/>
      <c r="L6" s="9"/>
      <c r="M6" s="9"/>
    </row>
    <row r="7" ht="15.75" spans="1:13">
      <c r="A7" s="1">
        <v>6</v>
      </c>
      <c r="B7" s="4" t="s">
        <v>96</v>
      </c>
      <c r="C7" s="4" t="s">
        <v>97</v>
      </c>
      <c r="D7" s="4" t="s">
        <v>64</v>
      </c>
      <c r="E7" s="4" t="s">
        <v>82</v>
      </c>
      <c r="F7" s="8" t="s">
        <v>90</v>
      </c>
      <c r="G7" s="7" t="s">
        <v>87</v>
      </c>
      <c r="H7" s="7"/>
      <c r="I7" s="7"/>
      <c r="J7" s="9"/>
      <c r="K7" s="9"/>
      <c r="L7" s="9"/>
      <c r="M7" s="9"/>
    </row>
    <row r="8" ht="15.75" spans="1:13">
      <c r="A8" s="1">
        <v>7</v>
      </c>
      <c r="B8" s="4" t="s">
        <v>98</v>
      </c>
      <c r="C8" s="4" t="s">
        <v>99</v>
      </c>
      <c r="D8" s="4" t="s">
        <v>55</v>
      </c>
      <c r="E8" s="4" t="s">
        <v>100</v>
      </c>
      <c r="F8" s="8" t="s">
        <v>83</v>
      </c>
      <c r="G8" s="7" t="s">
        <v>87</v>
      </c>
      <c r="H8" s="7"/>
      <c r="I8" s="7"/>
      <c r="J8" s="9"/>
      <c r="K8" s="9"/>
      <c r="L8" s="9"/>
      <c r="M8" s="7"/>
    </row>
    <row r="9" ht="38.75" spans="1:13">
      <c r="A9" s="1">
        <v>8</v>
      </c>
      <c r="B9" s="4" t="s">
        <v>101</v>
      </c>
      <c r="C9" s="4" t="s">
        <v>102</v>
      </c>
      <c r="D9" s="4" t="s">
        <v>67</v>
      </c>
      <c r="E9" s="4" t="s">
        <v>82</v>
      </c>
      <c r="F9" s="8" t="s">
        <v>83</v>
      </c>
      <c r="G9" s="7" t="s">
        <v>84</v>
      </c>
      <c r="H9" s="7"/>
      <c r="I9" s="7"/>
      <c r="J9" s="9"/>
      <c r="K9" s="9"/>
      <c r="L9" s="9"/>
      <c r="M9" s="7"/>
    </row>
    <row r="10" ht="15.75" spans="1:13">
      <c r="A10" s="1">
        <v>9</v>
      </c>
      <c r="B10" s="4" t="s">
        <v>103</v>
      </c>
      <c r="C10" s="4" t="s">
        <v>104</v>
      </c>
      <c r="D10" s="4" t="s">
        <v>55</v>
      </c>
      <c r="E10" s="4" t="s">
        <v>82</v>
      </c>
      <c r="F10" s="8" t="s">
        <v>83</v>
      </c>
      <c r="G10" s="7" t="s">
        <v>87</v>
      </c>
      <c r="H10" s="7"/>
      <c r="I10" s="7"/>
      <c r="J10" s="9"/>
      <c r="K10" s="9"/>
      <c r="L10" s="9"/>
      <c r="M10" s="9"/>
    </row>
    <row r="11" ht="25.75" spans="1:13">
      <c r="A11" s="1">
        <v>10</v>
      </c>
      <c r="B11" s="4" t="s">
        <v>105</v>
      </c>
      <c r="C11" s="4" t="s">
        <v>106</v>
      </c>
      <c r="D11" s="4" t="s">
        <v>60</v>
      </c>
      <c r="E11" s="4" t="s">
        <v>82</v>
      </c>
      <c r="F11" s="8" t="s">
        <v>83</v>
      </c>
      <c r="G11" s="7" t="s">
        <v>84</v>
      </c>
      <c r="H11" s="7"/>
      <c r="I11" s="7"/>
      <c r="J11" s="9"/>
      <c r="K11" s="7"/>
      <c r="L11" s="7"/>
      <c r="M11" s="9"/>
    </row>
    <row r="12" ht="15.75" spans="1:13">
      <c r="A12" s="1">
        <v>11</v>
      </c>
      <c r="B12" s="4" t="s">
        <v>103</v>
      </c>
      <c r="C12" s="4" t="s">
        <v>104</v>
      </c>
      <c r="D12" s="4" t="s">
        <v>55</v>
      </c>
      <c r="E12" s="4" t="s">
        <v>82</v>
      </c>
      <c r="F12" s="8" t="s">
        <v>83</v>
      </c>
      <c r="G12" s="7" t="s">
        <v>87</v>
      </c>
      <c r="H12" s="7"/>
      <c r="I12" s="7"/>
      <c r="J12" s="9"/>
      <c r="K12" s="9"/>
      <c r="L12" s="9"/>
      <c r="M12" s="9"/>
    </row>
    <row r="13" ht="38.75" spans="1:13">
      <c r="A13" s="1">
        <v>12</v>
      </c>
      <c r="B13" s="4" t="s">
        <v>107</v>
      </c>
      <c r="C13" s="4" t="s">
        <v>108</v>
      </c>
      <c r="D13" s="4" t="s">
        <v>60</v>
      </c>
      <c r="E13" s="4" t="s">
        <v>82</v>
      </c>
      <c r="F13" s="8" t="s">
        <v>83</v>
      </c>
      <c r="G13" s="7" t="s">
        <v>84</v>
      </c>
      <c r="H13" s="7"/>
      <c r="I13" s="7"/>
      <c r="J13" s="7"/>
      <c r="K13" s="7"/>
      <c r="L13" s="7"/>
      <c r="M13" s="7"/>
    </row>
    <row r="14" ht="38.75" spans="1:13">
      <c r="A14" s="1">
        <v>13</v>
      </c>
      <c r="B14" s="4" t="s">
        <v>109</v>
      </c>
      <c r="C14" s="4" t="s">
        <v>110</v>
      </c>
      <c r="D14" s="4" t="s">
        <v>55</v>
      </c>
      <c r="E14" s="4" t="s">
        <v>82</v>
      </c>
      <c r="F14" s="8" t="s">
        <v>83</v>
      </c>
      <c r="G14" s="7" t="s">
        <v>87</v>
      </c>
      <c r="H14" s="7"/>
      <c r="I14" s="7"/>
      <c r="J14" s="9"/>
      <c r="K14" s="9"/>
      <c r="L14" s="9"/>
      <c r="M14" s="9"/>
    </row>
    <row r="15" ht="15" spans="1:13">
      <c r="A15" s="1">
        <v>14</v>
      </c>
      <c r="B15" s="4" t="s">
        <v>111</v>
      </c>
      <c r="C15" s="4" t="s">
        <v>112</v>
      </c>
      <c r="D15" s="4" t="s">
        <v>64</v>
      </c>
      <c r="E15" s="4" t="s">
        <v>82</v>
      </c>
      <c r="F15" s="8" t="s">
        <v>90</v>
      </c>
      <c r="G15" s="7" t="s">
        <v>91</v>
      </c>
      <c r="H15" s="7"/>
      <c r="I15" s="7"/>
      <c r="J15" s="7"/>
      <c r="K15" s="9"/>
      <c r="L15" s="9"/>
      <c r="M15" s="7"/>
    </row>
    <row r="16" ht="38.75" spans="1:13">
      <c r="A16" s="1">
        <v>15</v>
      </c>
      <c r="B16" s="4" t="s">
        <v>113</v>
      </c>
      <c r="C16" s="4" t="s">
        <v>114</v>
      </c>
      <c r="D16" s="4" t="s">
        <v>68</v>
      </c>
      <c r="E16" s="4" t="s">
        <v>82</v>
      </c>
      <c r="F16" s="8" t="s">
        <v>90</v>
      </c>
      <c r="G16" s="7" t="s">
        <v>84</v>
      </c>
      <c r="H16" s="7"/>
      <c r="I16" s="7"/>
      <c r="J16" s="9"/>
      <c r="K16" s="9"/>
      <c r="L16" s="7"/>
      <c r="M16" s="7"/>
    </row>
    <row r="17" ht="38.75" spans="1:13">
      <c r="A17" s="1">
        <v>16</v>
      </c>
      <c r="B17" s="4" t="s">
        <v>115</v>
      </c>
      <c r="C17" s="4" t="s">
        <v>95</v>
      </c>
      <c r="D17" s="4" t="s">
        <v>64</v>
      </c>
      <c r="E17" s="4" t="s">
        <v>82</v>
      </c>
      <c r="F17" s="8" t="s">
        <v>83</v>
      </c>
      <c r="G17" s="7" t="s">
        <v>84</v>
      </c>
      <c r="H17" s="7"/>
      <c r="I17" s="7"/>
      <c r="J17" s="9"/>
      <c r="K17" s="9"/>
      <c r="L17" s="9"/>
      <c r="M17" s="9"/>
    </row>
    <row r="18" ht="15.75" spans="1:13">
      <c r="A18" s="1">
        <v>17</v>
      </c>
      <c r="B18" s="4" t="s">
        <v>116</v>
      </c>
      <c r="C18" s="4" t="s">
        <v>97</v>
      </c>
      <c r="D18" s="4" t="s">
        <v>64</v>
      </c>
      <c r="E18" s="4" t="s">
        <v>82</v>
      </c>
      <c r="F18" s="8" t="s">
        <v>90</v>
      </c>
      <c r="G18" s="7" t="s">
        <v>87</v>
      </c>
      <c r="H18" s="7"/>
      <c r="I18" s="7"/>
      <c r="J18" s="9"/>
      <c r="K18" s="9"/>
      <c r="L18" s="9"/>
      <c r="M18" s="9"/>
    </row>
    <row r="19" ht="15.75" spans="1:13">
      <c r="A19" s="1">
        <v>18</v>
      </c>
      <c r="B19" s="4" t="s">
        <v>117</v>
      </c>
      <c r="C19" s="4" t="s">
        <v>99</v>
      </c>
      <c r="D19" s="4" t="s">
        <v>55</v>
      </c>
      <c r="E19" s="4" t="s">
        <v>100</v>
      </c>
      <c r="F19" s="8" t="s">
        <v>83</v>
      </c>
      <c r="G19" s="7" t="s">
        <v>87</v>
      </c>
      <c r="H19" s="7"/>
      <c r="I19" s="7"/>
      <c r="J19" s="9"/>
      <c r="K19" s="9"/>
      <c r="L19" s="9"/>
      <c r="M19" s="7"/>
    </row>
    <row r="20" ht="38.75" spans="1:13">
      <c r="A20" s="1">
        <v>19</v>
      </c>
      <c r="B20" s="4" t="s">
        <v>118</v>
      </c>
      <c r="C20" s="4" t="s">
        <v>119</v>
      </c>
      <c r="D20" s="4" t="s">
        <v>58</v>
      </c>
      <c r="E20" s="4" t="s">
        <v>82</v>
      </c>
      <c r="F20" s="8" t="s">
        <v>83</v>
      </c>
      <c r="G20" s="7" t="s">
        <v>84</v>
      </c>
      <c r="H20" s="7"/>
      <c r="I20" s="7"/>
      <c r="J20" s="9"/>
      <c r="K20" s="9"/>
      <c r="L20" s="9"/>
      <c r="M20" s="7"/>
    </row>
    <row r="21" ht="15.75" spans="1:13">
      <c r="A21" s="1">
        <v>20</v>
      </c>
      <c r="B21" s="4" t="s">
        <v>120</v>
      </c>
      <c r="C21" s="4" t="s">
        <v>104</v>
      </c>
      <c r="D21" s="4" t="s">
        <v>55</v>
      </c>
      <c r="E21" s="4" t="s">
        <v>82</v>
      </c>
      <c r="F21" s="8" t="s">
        <v>83</v>
      </c>
      <c r="G21" s="7" t="s">
        <v>87</v>
      </c>
      <c r="H21" s="7"/>
      <c r="I21" s="7"/>
      <c r="J21" s="9"/>
      <c r="K21" s="9"/>
      <c r="L21" s="9"/>
      <c r="M21" s="9"/>
    </row>
    <row r="22" ht="25.75" spans="1:13">
      <c r="A22" s="1">
        <v>21</v>
      </c>
      <c r="B22" s="4" t="s">
        <v>121</v>
      </c>
      <c r="C22" s="4" t="s">
        <v>106</v>
      </c>
      <c r="D22" s="4" t="s">
        <v>60</v>
      </c>
      <c r="E22" s="4" t="s">
        <v>82</v>
      </c>
      <c r="F22" s="8" t="s">
        <v>83</v>
      </c>
      <c r="G22" s="7" t="s">
        <v>84</v>
      </c>
      <c r="H22" s="7"/>
      <c r="I22" s="7"/>
      <c r="J22" s="9"/>
      <c r="K22" s="7"/>
      <c r="L22" s="7"/>
      <c r="M22" s="9"/>
    </row>
    <row r="23" ht="15.75" spans="1:13">
      <c r="A23" s="1">
        <v>22</v>
      </c>
      <c r="B23" s="4" t="s">
        <v>122</v>
      </c>
      <c r="C23" s="4" t="s">
        <v>123</v>
      </c>
      <c r="D23" s="4" t="s">
        <v>55</v>
      </c>
      <c r="E23" s="4" t="s">
        <v>82</v>
      </c>
      <c r="F23" s="8" t="s">
        <v>83</v>
      </c>
      <c r="G23" s="7" t="s">
        <v>87</v>
      </c>
      <c r="H23" s="7"/>
      <c r="I23" s="7"/>
      <c r="J23" s="9"/>
      <c r="K23" s="9"/>
      <c r="L23" s="9"/>
      <c r="M23" s="9"/>
    </row>
    <row r="24" ht="15.75" spans="1:13">
      <c r="A24" s="1">
        <v>23</v>
      </c>
      <c r="B24" s="4" t="s">
        <v>124</v>
      </c>
      <c r="C24" s="4" t="s">
        <v>99</v>
      </c>
      <c r="D24" s="4" t="s">
        <v>55</v>
      </c>
      <c r="E24" s="4" t="s">
        <v>100</v>
      </c>
      <c r="F24" s="8" t="s">
        <v>83</v>
      </c>
      <c r="G24" s="7" t="s">
        <v>87</v>
      </c>
      <c r="H24" s="7"/>
      <c r="I24" s="7"/>
      <c r="J24" s="9"/>
      <c r="K24" s="9"/>
      <c r="L24" s="9"/>
      <c r="M24" s="7"/>
    </row>
    <row r="25" ht="15" spans="1:13">
      <c r="A25" s="1">
        <v>24</v>
      </c>
      <c r="B25" s="4" t="s">
        <v>125</v>
      </c>
      <c r="C25" s="4" t="s">
        <v>126</v>
      </c>
      <c r="D25" s="4" t="s">
        <v>55</v>
      </c>
      <c r="E25" s="4" t="s">
        <v>82</v>
      </c>
      <c r="F25" s="8" t="s">
        <v>83</v>
      </c>
      <c r="G25" s="7" t="s">
        <v>84</v>
      </c>
      <c r="H25" s="7"/>
      <c r="I25" s="7"/>
      <c r="J25" s="9"/>
      <c r="K25" s="9"/>
      <c r="L25" s="9"/>
      <c r="M25" s="7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Game_data</vt:lpstr>
      <vt:lpstr>Engagement</vt:lpstr>
      <vt:lpstr>Additional</vt:lpstr>
      <vt:lpstr>Questioniare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2022-03-31T12:50:00Z</dcterms:created>
  <dcterms:modified xsi:type="dcterms:W3CDTF">2022-05-09T15:13:49Z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