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TEP 2018\ODI collaboration\Rwanda\"/>
    </mc:Choice>
  </mc:AlternateContent>
  <xr:revisionPtr revIDLastSave="0" documentId="13_ncr:1_{32C3B5E7-5170-499D-B7FC-D4720FB38561}" xr6:coauthVersionLast="40" xr6:coauthVersionMax="40" xr10:uidLastSave="{00000000-0000-0000-0000-000000000000}"/>
  <bookViews>
    <workbookView xWindow="0" yWindow="0" windowWidth="25140" windowHeight="11535" xr2:uid="{00000000-000D-0000-FFFF-FFFF00000000}"/>
  </bookViews>
  <sheets>
    <sheet name="Rwanda_educ_health_spending ($)" sheetId="9" r:id="rId1"/>
    <sheet name="Calcs" sheetId="2" r:id="rId2"/>
    <sheet name="2018-19..." sheetId="1" state="hidden" r:id="rId3"/>
    <sheet name="2016-17..." sheetId="11" r:id="rId4"/>
    <sheet name="2016-17" sheetId="12" r:id="rId5"/>
    <sheet name="2018-19" sheetId="5" r:id="rId6"/>
    <sheet name="2017-18" sheetId="4" r:id="rId7"/>
    <sheet name="Population data" sheetId="6" r:id="rId8"/>
    <sheet name="Enrolment data" sheetId="7" r:id="rId9"/>
    <sheet name="Exchange rate" sheetId="8" r:id="rId10"/>
    <sheet name="Methodology" sheetId="10" r:id="rId11"/>
  </sheets>
  <definedNames>
    <definedName name="_xlnm._FilterDatabase" localSheetId="4" hidden="1">'2016-17'!$A$1:$J$141</definedName>
    <definedName name="_xlnm._FilterDatabase" localSheetId="3" hidden="1">'2016-17...'!$A$1:$E$581</definedName>
    <definedName name="_xlnm._FilterDatabase" localSheetId="6" hidden="1">'2017-18'!$A$1:$I$141</definedName>
    <definedName name="_xlnm._FilterDatabase" localSheetId="5" hidden="1">'2018-19'!$A$1:$K$151</definedName>
    <definedName name="_xlnm._FilterDatabase" localSheetId="2" hidden="1">'2018-19...'!$A$1:$E$573</definedName>
    <definedName name="_xlnm._FilterDatabase" localSheetId="1" hidden="1">Calcs!$A$1:$J$94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12" l="1"/>
  <c r="J143" i="12"/>
  <c r="J144" i="12"/>
  <c r="J145" i="12"/>
  <c r="J146" i="12"/>
  <c r="J147" i="12"/>
  <c r="J148" i="12"/>
  <c r="J149" i="12"/>
  <c r="J150" i="12"/>
  <c r="J151" i="12"/>
  <c r="J152" i="12"/>
  <c r="J153" i="12"/>
  <c r="I143" i="12"/>
  <c r="I144" i="12"/>
  <c r="I145" i="12"/>
  <c r="I146" i="12"/>
  <c r="I147" i="12"/>
  <c r="I148" i="12"/>
  <c r="I149" i="12"/>
  <c r="I150" i="12"/>
  <c r="I151" i="12"/>
  <c r="I152" i="12"/>
  <c r="I153" i="12"/>
  <c r="I142" i="12"/>
  <c r="H143" i="12"/>
  <c r="H144" i="12"/>
  <c r="H145" i="12"/>
  <c r="H146" i="12"/>
  <c r="H147" i="12"/>
  <c r="H148" i="12"/>
  <c r="H149" i="12"/>
  <c r="H150" i="12"/>
  <c r="H151" i="12"/>
  <c r="H152" i="12"/>
  <c r="H153" i="12"/>
  <c r="H142" i="12"/>
  <c r="I143" i="4"/>
  <c r="I144" i="4"/>
  <c r="I145" i="4"/>
  <c r="I146" i="4"/>
  <c r="I147" i="4"/>
  <c r="I148" i="4"/>
  <c r="I149" i="4"/>
  <c r="I150" i="4"/>
  <c r="I142" i="4"/>
  <c r="H143" i="4"/>
  <c r="H144" i="4"/>
  <c r="H145" i="4"/>
  <c r="H146" i="4"/>
  <c r="H147" i="4"/>
  <c r="H148" i="4"/>
  <c r="H149" i="4"/>
  <c r="H150" i="4"/>
  <c r="H142" i="4"/>
  <c r="K142" i="5"/>
  <c r="K143" i="5"/>
  <c r="K144" i="5"/>
  <c r="K145" i="5"/>
  <c r="K146" i="5"/>
  <c r="K147" i="5"/>
  <c r="K148" i="5"/>
  <c r="K149" i="5"/>
  <c r="K150" i="5"/>
  <c r="I9" i="5"/>
  <c r="I10" i="5"/>
  <c r="I11" i="5"/>
  <c r="I8" i="5"/>
  <c r="I7" i="5"/>
  <c r="J142" i="5"/>
  <c r="J143" i="5"/>
  <c r="J144" i="5"/>
  <c r="J145" i="5"/>
  <c r="J146" i="5"/>
  <c r="J147" i="5"/>
  <c r="J150" i="5"/>
  <c r="G131" i="5"/>
  <c r="I150" i="5"/>
  <c r="I143" i="5"/>
  <c r="I144" i="5"/>
  <c r="I145" i="5"/>
  <c r="I146" i="5"/>
  <c r="I147" i="5"/>
  <c r="I142" i="5"/>
  <c r="F149" i="5"/>
  <c r="J149" i="5" s="1"/>
  <c r="F148" i="5"/>
  <c r="J148" i="5" s="1"/>
  <c r="C65" i="2" l="1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585" i="11" l="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584" i="11"/>
  <c r="E3" i="12"/>
  <c r="F3" i="12"/>
  <c r="G3" i="12"/>
  <c r="H3" i="12"/>
  <c r="E4" i="12"/>
  <c r="F4" i="12"/>
  <c r="G4" i="12"/>
  <c r="H4" i="12"/>
  <c r="E5" i="12"/>
  <c r="F5" i="12"/>
  <c r="G5" i="12"/>
  <c r="H5" i="12"/>
  <c r="E6" i="12"/>
  <c r="F6" i="12"/>
  <c r="G6" i="12"/>
  <c r="H6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E31" i="12"/>
  <c r="F31" i="12"/>
  <c r="G31" i="12"/>
  <c r="H31" i="12"/>
  <c r="E32" i="12"/>
  <c r="F32" i="12"/>
  <c r="G32" i="12"/>
  <c r="H32" i="12"/>
  <c r="E33" i="12"/>
  <c r="F33" i="12"/>
  <c r="G33" i="12"/>
  <c r="H33" i="12"/>
  <c r="E34" i="12"/>
  <c r="F34" i="12"/>
  <c r="G34" i="12"/>
  <c r="H34" i="12"/>
  <c r="E35" i="12"/>
  <c r="F35" i="12"/>
  <c r="G35" i="12"/>
  <c r="H35" i="12"/>
  <c r="E36" i="12"/>
  <c r="F36" i="12"/>
  <c r="G36" i="12"/>
  <c r="H36" i="12"/>
  <c r="E37" i="12"/>
  <c r="F37" i="12"/>
  <c r="G37" i="12"/>
  <c r="H37" i="12"/>
  <c r="E38" i="12"/>
  <c r="F38" i="12"/>
  <c r="G38" i="12"/>
  <c r="H38" i="12"/>
  <c r="E39" i="12"/>
  <c r="F39" i="12"/>
  <c r="G39" i="12"/>
  <c r="H39" i="12"/>
  <c r="E40" i="12"/>
  <c r="F40" i="12"/>
  <c r="G40" i="12"/>
  <c r="H40" i="12"/>
  <c r="E41" i="12"/>
  <c r="F41" i="12"/>
  <c r="G41" i="12"/>
  <c r="H41" i="12"/>
  <c r="E42" i="12"/>
  <c r="F42" i="12"/>
  <c r="G42" i="12"/>
  <c r="H42" i="12"/>
  <c r="E43" i="12"/>
  <c r="F43" i="12"/>
  <c r="G43" i="12"/>
  <c r="H43" i="12"/>
  <c r="E44" i="12"/>
  <c r="F44" i="12"/>
  <c r="G44" i="12"/>
  <c r="H44" i="12"/>
  <c r="E45" i="12"/>
  <c r="F45" i="12"/>
  <c r="G45" i="12"/>
  <c r="H45" i="12"/>
  <c r="E46" i="12"/>
  <c r="F46" i="12"/>
  <c r="G46" i="12"/>
  <c r="H46" i="12"/>
  <c r="E47" i="12"/>
  <c r="F47" i="12"/>
  <c r="G47" i="12"/>
  <c r="H47" i="12"/>
  <c r="E48" i="12"/>
  <c r="F48" i="12"/>
  <c r="G48" i="12"/>
  <c r="H48" i="12"/>
  <c r="E49" i="12"/>
  <c r="F49" i="12"/>
  <c r="G49" i="12"/>
  <c r="H49" i="12"/>
  <c r="E50" i="12"/>
  <c r="F50" i="12"/>
  <c r="G50" i="12"/>
  <c r="H50" i="12"/>
  <c r="E51" i="12"/>
  <c r="F51" i="12"/>
  <c r="G51" i="12"/>
  <c r="H51" i="12"/>
  <c r="E52" i="12"/>
  <c r="F52" i="12"/>
  <c r="G52" i="12"/>
  <c r="H52" i="12"/>
  <c r="E53" i="12"/>
  <c r="F53" i="12"/>
  <c r="G53" i="12"/>
  <c r="H53" i="12"/>
  <c r="E54" i="12"/>
  <c r="F54" i="12"/>
  <c r="G54" i="12"/>
  <c r="H54" i="12"/>
  <c r="E55" i="12"/>
  <c r="F55" i="12"/>
  <c r="G55" i="12"/>
  <c r="H55" i="12"/>
  <c r="E56" i="12"/>
  <c r="F56" i="12"/>
  <c r="G56" i="12"/>
  <c r="H56" i="12"/>
  <c r="E57" i="12"/>
  <c r="F57" i="12"/>
  <c r="G57" i="12"/>
  <c r="H57" i="12"/>
  <c r="E58" i="12"/>
  <c r="F58" i="12"/>
  <c r="G58" i="12"/>
  <c r="H58" i="12"/>
  <c r="E59" i="12"/>
  <c r="F59" i="12"/>
  <c r="G59" i="12"/>
  <c r="H59" i="12"/>
  <c r="E60" i="12"/>
  <c r="F60" i="12"/>
  <c r="G60" i="12"/>
  <c r="H60" i="12"/>
  <c r="E61" i="12"/>
  <c r="F61" i="12"/>
  <c r="G61" i="12"/>
  <c r="H61" i="12"/>
  <c r="E62" i="12"/>
  <c r="F62" i="12"/>
  <c r="G62" i="12"/>
  <c r="H62" i="12"/>
  <c r="E63" i="12"/>
  <c r="F63" i="12"/>
  <c r="G63" i="12"/>
  <c r="H63" i="12"/>
  <c r="E64" i="12"/>
  <c r="F64" i="12"/>
  <c r="G64" i="12"/>
  <c r="H64" i="12"/>
  <c r="E65" i="12"/>
  <c r="F65" i="12"/>
  <c r="G65" i="12"/>
  <c r="H65" i="12"/>
  <c r="E66" i="12"/>
  <c r="F66" i="12"/>
  <c r="G66" i="12"/>
  <c r="H66" i="12"/>
  <c r="E67" i="12"/>
  <c r="F67" i="12"/>
  <c r="G67" i="12"/>
  <c r="H67" i="12"/>
  <c r="E68" i="12"/>
  <c r="F68" i="12"/>
  <c r="G68" i="12"/>
  <c r="H68" i="12"/>
  <c r="E69" i="12"/>
  <c r="F69" i="12"/>
  <c r="G69" i="12"/>
  <c r="H69" i="12"/>
  <c r="E70" i="12"/>
  <c r="F70" i="12"/>
  <c r="G70" i="12"/>
  <c r="H70" i="12"/>
  <c r="E71" i="12"/>
  <c r="F71" i="12"/>
  <c r="G71" i="12"/>
  <c r="H71" i="12"/>
  <c r="E72" i="12"/>
  <c r="F72" i="12"/>
  <c r="G72" i="12"/>
  <c r="H72" i="12"/>
  <c r="E73" i="12"/>
  <c r="F73" i="12"/>
  <c r="G73" i="12"/>
  <c r="H73" i="12"/>
  <c r="E74" i="12"/>
  <c r="F74" i="12"/>
  <c r="G74" i="12"/>
  <c r="H74" i="12"/>
  <c r="E75" i="12"/>
  <c r="F75" i="12"/>
  <c r="G75" i="12"/>
  <c r="H75" i="12"/>
  <c r="E76" i="12"/>
  <c r="F76" i="12"/>
  <c r="G76" i="12"/>
  <c r="H76" i="12"/>
  <c r="E77" i="12"/>
  <c r="F77" i="12"/>
  <c r="G77" i="12"/>
  <c r="H77" i="12"/>
  <c r="E78" i="12"/>
  <c r="F78" i="12"/>
  <c r="G78" i="12"/>
  <c r="H78" i="12"/>
  <c r="E79" i="12"/>
  <c r="F79" i="12"/>
  <c r="G79" i="12"/>
  <c r="H79" i="12"/>
  <c r="E80" i="12"/>
  <c r="F80" i="12"/>
  <c r="G80" i="12"/>
  <c r="H80" i="12"/>
  <c r="E81" i="12"/>
  <c r="F81" i="12"/>
  <c r="G81" i="12"/>
  <c r="H81" i="12"/>
  <c r="E82" i="12"/>
  <c r="F82" i="12"/>
  <c r="G82" i="12"/>
  <c r="H82" i="12"/>
  <c r="E83" i="12"/>
  <c r="F83" i="12"/>
  <c r="G83" i="12"/>
  <c r="H83" i="12"/>
  <c r="E84" i="12"/>
  <c r="F84" i="12"/>
  <c r="G84" i="12"/>
  <c r="H84" i="12"/>
  <c r="E85" i="12"/>
  <c r="F85" i="12"/>
  <c r="G85" i="12"/>
  <c r="H85" i="12"/>
  <c r="E86" i="12"/>
  <c r="F86" i="12"/>
  <c r="G86" i="12"/>
  <c r="H86" i="12"/>
  <c r="E87" i="12"/>
  <c r="F87" i="12"/>
  <c r="G87" i="12"/>
  <c r="H87" i="12"/>
  <c r="E88" i="12"/>
  <c r="F88" i="12"/>
  <c r="G88" i="12"/>
  <c r="H88" i="12"/>
  <c r="E89" i="12"/>
  <c r="F89" i="12"/>
  <c r="G89" i="12"/>
  <c r="H89" i="12"/>
  <c r="E90" i="12"/>
  <c r="F90" i="12"/>
  <c r="G90" i="12"/>
  <c r="H90" i="12"/>
  <c r="E91" i="12"/>
  <c r="F91" i="12"/>
  <c r="G91" i="12"/>
  <c r="H91" i="12"/>
  <c r="E92" i="12"/>
  <c r="F92" i="12"/>
  <c r="G92" i="12"/>
  <c r="H92" i="12"/>
  <c r="E93" i="12"/>
  <c r="F93" i="12"/>
  <c r="G93" i="12"/>
  <c r="H93" i="12"/>
  <c r="E94" i="12"/>
  <c r="F94" i="12"/>
  <c r="G94" i="12"/>
  <c r="H94" i="12"/>
  <c r="E95" i="12"/>
  <c r="F95" i="12"/>
  <c r="G95" i="12"/>
  <c r="H95" i="12"/>
  <c r="E96" i="12"/>
  <c r="F96" i="12"/>
  <c r="G96" i="12"/>
  <c r="H96" i="12"/>
  <c r="E97" i="12"/>
  <c r="F97" i="12"/>
  <c r="G97" i="12"/>
  <c r="H97" i="12"/>
  <c r="E98" i="12"/>
  <c r="F98" i="12"/>
  <c r="G98" i="12"/>
  <c r="H98" i="12"/>
  <c r="E99" i="12"/>
  <c r="F99" i="12"/>
  <c r="G99" i="12"/>
  <c r="H99" i="12"/>
  <c r="E100" i="12"/>
  <c r="F100" i="12"/>
  <c r="G100" i="12"/>
  <c r="H100" i="12"/>
  <c r="E101" i="12"/>
  <c r="F101" i="12"/>
  <c r="G101" i="12"/>
  <c r="H101" i="12"/>
  <c r="E102" i="12"/>
  <c r="F102" i="12"/>
  <c r="G102" i="12"/>
  <c r="H102" i="12"/>
  <c r="E103" i="12"/>
  <c r="F103" i="12"/>
  <c r="G103" i="12"/>
  <c r="H103" i="12"/>
  <c r="E104" i="12"/>
  <c r="F104" i="12"/>
  <c r="G104" i="12"/>
  <c r="H104" i="12"/>
  <c r="E105" i="12"/>
  <c r="F105" i="12"/>
  <c r="G105" i="12"/>
  <c r="H105" i="12"/>
  <c r="E106" i="12"/>
  <c r="F106" i="12"/>
  <c r="G106" i="12"/>
  <c r="H106" i="12"/>
  <c r="E107" i="12"/>
  <c r="F107" i="12"/>
  <c r="G107" i="12"/>
  <c r="H107" i="12"/>
  <c r="E108" i="12"/>
  <c r="F108" i="12"/>
  <c r="G108" i="12"/>
  <c r="H108" i="12"/>
  <c r="E109" i="12"/>
  <c r="F109" i="12"/>
  <c r="G109" i="12"/>
  <c r="H109" i="12"/>
  <c r="E110" i="12"/>
  <c r="F110" i="12"/>
  <c r="G110" i="12"/>
  <c r="H110" i="12"/>
  <c r="E111" i="12"/>
  <c r="F111" i="12"/>
  <c r="G111" i="12"/>
  <c r="H111" i="12"/>
  <c r="E112" i="12"/>
  <c r="F112" i="12"/>
  <c r="G112" i="12"/>
  <c r="H112" i="12"/>
  <c r="E113" i="12"/>
  <c r="F113" i="12"/>
  <c r="G113" i="12"/>
  <c r="H113" i="12"/>
  <c r="E114" i="12"/>
  <c r="F114" i="12"/>
  <c r="G114" i="12"/>
  <c r="H114" i="12"/>
  <c r="E115" i="12"/>
  <c r="F115" i="12"/>
  <c r="G115" i="12"/>
  <c r="H115" i="12"/>
  <c r="E116" i="12"/>
  <c r="F116" i="12"/>
  <c r="G116" i="12"/>
  <c r="H116" i="12"/>
  <c r="E117" i="12"/>
  <c r="F117" i="12"/>
  <c r="G117" i="12"/>
  <c r="H117" i="12"/>
  <c r="E118" i="12"/>
  <c r="F118" i="12"/>
  <c r="G118" i="12"/>
  <c r="H118" i="12"/>
  <c r="E119" i="12"/>
  <c r="F119" i="12"/>
  <c r="G119" i="12"/>
  <c r="H119" i="12"/>
  <c r="E120" i="12"/>
  <c r="F120" i="12"/>
  <c r="G120" i="12"/>
  <c r="H120" i="12"/>
  <c r="E121" i="12"/>
  <c r="F121" i="12"/>
  <c r="G121" i="12"/>
  <c r="H121" i="12"/>
  <c r="E122" i="12"/>
  <c r="F122" i="12"/>
  <c r="G122" i="12"/>
  <c r="H122" i="12"/>
  <c r="E123" i="12"/>
  <c r="F123" i="12"/>
  <c r="G123" i="12"/>
  <c r="H123" i="12"/>
  <c r="E124" i="12"/>
  <c r="F124" i="12"/>
  <c r="G124" i="12"/>
  <c r="H124" i="12"/>
  <c r="E125" i="12"/>
  <c r="F125" i="12"/>
  <c r="G125" i="12"/>
  <c r="H125" i="12"/>
  <c r="E126" i="12"/>
  <c r="F126" i="12"/>
  <c r="G126" i="12"/>
  <c r="H126" i="12"/>
  <c r="E127" i="12"/>
  <c r="F127" i="12"/>
  <c r="G127" i="12"/>
  <c r="H127" i="12"/>
  <c r="E128" i="12"/>
  <c r="F128" i="12"/>
  <c r="G128" i="12"/>
  <c r="H128" i="12"/>
  <c r="E129" i="12"/>
  <c r="F129" i="12"/>
  <c r="G129" i="12"/>
  <c r="H129" i="12"/>
  <c r="E130" i="12"/>
  <c r="F130" i="12"/>
  <c r="G130" i="12"/>
  <c r="H130" i="12"/>
  <c r="E131" i="12"/>
  <c r="F131" i="12"/>
  <c r="G131" i="12"/>
  <c r="H131" i="12"/>
  <c r="E132" i="12"/>
  <c r="F132" i="12"/>
  <c r="G132" i="12"/>
  <c r="H132" i="12"/>
  <c r="E133" i="12"/>
  <c r="F133" i="12"/>
  <c r="G133" i="12"/>
  <c r="H133" i="12"/>
  <c r="E134" i="12"/>
  <c r="F134" i="12"/>
  <c r="G134" i="12"/>
  <c r="H134" i="12"/>
  <c r="E135" i="12"/>
  <c r="F135" i="12"/>
  <c r="G135" i="12"/>
  <c r="H135" i="12"/>
  <c r="E136" i="12"/>
  <c r="F136" i="12"/>
  <c r="G136" i="12"/>
  <c r="H136" i="12"/>
  <c r="E137" i="12"/>
  <c r="F137" i="12"/>
  <c r="G137" i="12"/>
  <c r="H137" i="12"/>
  <c r="E138" i="12"/>
  <c r="F138" i="12"/>
  <c r="G138" i="12"/>
  <c r="H138" i="12"/>
  <c r="E139" i="12"/>
  <c r="F139" i="12"/>
  <c r="G139" i="12"/>
  <c r="H139" i="12"/>
  <c r="E140" i="12"/>
  <c r="F140" i="12"/>
  <c r="G140" i="12"/>
  <c r="H140" i="12"/>
  <c r="E141" i="12"/>
  <c r="F141" i="12"/>
  <c r="G141" i="12"/>
  <c r="H141" i="12"/>
  <c r="F2" i="12"/>
  <c r="G2" i="12"/>
  <c r="H2" i="12"/>
  <c r="E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2" i="1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2" i="2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6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2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E65" i="2"/>
  <c r="E66" i="2"/>
  <c r="E67" i="2"/>
  <c r="I67" i="2" s="1"/>
  <c r="C67" i="9" s="1"/>
  <c r="E68" i="2"/>
  <c r="E69" i="2"/>
  <c r="E70" i="2"/>
  <c r="E71" i="2"/>
  <c r="I71" i="2" s="1"/>
  <c r="C71" i="9" s="1"/>
  <c r="E72" i="2"/>
  <c r="E73" i="2"/>
  <c r="E74" i="2"/>
  <c r="E75" i="2"/>
  <c r="I75" i="2" s="1"/>
  <c r="C75" i="9" s="1"/>
  <c r="E76" i="2"/>
  <c r="E77" i="2"/>
  <c r="E78" i="2"/>
  <c r="E79" i="2"/>
  <c r="I79" i="2" s="1"/>
  <c r="C79" i="9" s="1"/>
  <c r="E80" i="2"/>
  <c r="E81" i="2"/>
  <c r="E82" i="2"/>
  <c r="E83" i="2"/>
  <c r="I83" i="2" s="1"/>
  <c r="C83" i="9" s="1"/>
  <c r="E84" i="2"/>
  <c r="E85" i="2"/>
  <c r="E86" i="2"/>
  <c r="E87" i="2"/>
  <c r="I87" i="2" s="1"/>
  <c r="C87" i="9" s="1"/>
  <c r="E88" i="2"/>
  <c r="E89" i="2"/>
  <c r="E90" i="2"/>
  <c r="E91" i="2"/>
  <c r="I91" i="2" s="1"/>
  <c r="C91" i="9" s="1"/>
  <c r="E92" i="2"/>
  <c r="E93" i="2"/>
  <c r="E94" i="2"/>
  <c r="H8" i="8"/>
  <c r="I8" i="8"/>
  <c r="J8" i="8"/>
  <c r="K8" i="8"/>
  <c r="K10" i="8" s="1"/>
  <c r="H9" i="8"/>
  <c r="I9" i="8"/>
  <c r="J9" i="8"/>
  <c r="J10" i="8" s="1"/>
  <c r="K9" i="8"/>
  <c r="H10" i="8"/>
  <c r="I10" i="8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6" i="7"/>
  <c r="D31" i="2"/>
  <c r="F31" i="2" s="1"/>
  <c r="J31" i="2" s="1"/>
  <c r="D31" i="9" s="1"/>
  <c r="D62" i="2"/>
  <c r="F62" i="2" s="1"/>
  <c r="C62" i="2"/>
  <c r="E62" i="2" s="1"/>
  <c r="C3" i="4"/>
  <c r="C4" i="4"/>
  <c r="C5" i="4"/>
  <c r="C6" i="4"/>
  <c r="C7" i="4"/>
  <c r="C8" i="4"/>
  <c r="C63" i="2" s="1"/>
  <c r="E63" i="2" s="1"/>
  <c r="I63" i="2" s="1"/>
  <c r="C63" i="9" s="1"/>
  <c r="C9" i="4"/>
  <c r="C10" i="4"/>
  <c r="C11" i="4"/>
  <c r="C12" i="4"/>
  <c r="C13" i="4"/>
  <c r="C14" i="4"/>
  <c r="C15" i="4"/>
  <c r="C16" i="4"/>
  <c r="C17" i="4"/>
  <c r="C42" i="2" s="1"/>
  <c r="E42" i="2" s="1"/>
  <c r="C18" i="4"/>
  <c r="C19" i="4"/>
  <c r="C20" i="4"/>
  <c r="C21" i="4"/>
  <c r="C22" i="4"/>
  <c r="C23" i="4"/>
  <c r="C24" i="4"/>
  <c r="C25" i="4"/>
  <c r="C26" i="4"/>
  <c r="C50" i="2" s="1"/>
  <c r="E50" i="2" s="1"/>
  <c r="C27" i="4"/>
  <c r="C28" i="4"/>
  <c r="C29" i="4"/>
  <c r="C30" i="4"/>
  <c r="C31" i="4"/>
  <c r="C32" i="4"/>
  <c r="D61" i="2" s="1"/>
  <c r="F61" i="2" s="1"/>
  <c r="C33" i="4"/>
  <c r="C34" i="4"/>
  <c r="C35" i="4"/>
  <c r="C36" i="4"/>
  <c r="C37" i="4"/>
  <c r="C38" i="4"/>
  <c r="C39" i="4"/>
  <c r="C40" i="4"/>
  <c r="C41" i="4"/>
  <c r="C51" i="2" s="1"/>
  <c r="E51" i="2" s="1"/>
  <c r="I51" i="2" s="1"/>
  <c r="C51" i="9" s="1"/>
  <c r="C42" i="4"/>
  <c r="C43" i="4"/>
  <c r="C44" i="4"/>
  <c r="C45" i="4"/>
  <c r="C46" i="4"/>
  <c r="C47" i="4"/>
  <c r="C48" i="4"/>
  <c r="C49" i="4"/>
  <c r="C50" i="4"/>
  <c r="C45" i="2" s="1"/>
  <c r="E45" i="2" s="1"/>
  <c r="C51" i="4"/>
  <c r="C52" i="4"/>
  <c r="C53" i="4"/>
  <c r="C54" i="4"/>
  <c r="C55" i="4"/>
  <c r="C56" i="4"/>
  <c r="C57" i="4"/>
  <c r="C58" i="4"/>
  <c r="C59" i="4"/>
  <c r="C60" i="4"/>
  <c r="C61" i="4"/>
  <c r="C62" i="4"/>
  <c r="D53" i="2" s="1"/>
  <c r="F53" i="2" s="1"/>
  <c r="C63" i="4"/>
  <c r="C64" i="4"/>
  <c r="C55" i="2" s="1"/>
  <c r="E55" i="2" s="1"/>
  <c r="I55" i="2" s="1"/>
  <c r="C55" i="9" s="1"/>
  <c r="C65" i="4"/>
  <c r="C66" i="4"/>
  <c r="C67" i="4"/>
  <c r="C68" i="4"/>
  <c r="C69" i="4"/>
  <c r="C70" i="4"/>
  <c r="C71" i="4"/>
  <c r="C72" i="4"/>
  <c r="C73" i="4"/>
  <c r="C74" i="4"/>
  <c r="C49" i="2" s="1"/>
  <c r="E49" i="2" s="1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52" i="2" s="1"/>
  <c r="E52" i="2" s="1"/>
  <c r="I52" i="2" s="1"/>
  <c r="C52" i="9" s="1"/>
  <c r="C95" i="4"/>
  <c r="C96" i="4"/>
  <c r="C60" i="2" s="1"/>
  <c r="E60" i="2" s="1"/>
  <c r="I60" i="2" s="1"/>
  <c r="C60" i="9" s="1"/>
  <c r="C97" i="4"/>
  <c r="C98" i="4"/>
  <c r="C99" i="4"/>
  <c r="C100" i="4"/>
  <c r="C101" i="4"/>
  <c r="C102" i="4"/>
  <c r="C103" i="4"/>
  <c r="C104" i="4"/>
  <c r="C37" i="2" s="1"/>
  <c r="E37" i="2" s="1"/>
  <c r="C105" i="4"/>
  <c r="C106" i="4"/>
  <c r="C107" i="4"/>
  <c r="C108" i="4"/>
  <c r="C109" i="4"/>
  <c r="C110" i="4"/>
  <c r="C111" i="4"/>
  <c r="C112" i="4"/>
  <c r="C46" i="2" s="1"/>
  <c r="E46" i="2" s="1"/>
  <c r="C113" i="4"/>
  <c r="C58" i="2" s="1"/>
  <c r="E58" i="2" s="1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D54" i="2" s="1"/>
  <c r="F54" i="2" s="1"/>
  <c r="C129" i="4"/>
  <c r="C130" i="4"/>
  <c r="C131" i="4"/>
  <c r="C132" i="4"/>
  <c r="C133" i="4"/>
  <c r="C134" i="4"/>
  <c r="C135" i="4"/>
  <c r="C136" i="4"/>
  <c r="C137" i="4"/>
  <c r="C35" i="2" s="1"/>
  <c r="E35" i="2" s="1"/>
  <c r="I35" i="2" s="1"/>
  <c r="C35" i="9" s="1"/>
  <c r="C138" i="4"/>
  <c r="C139" i="4"/>
  <c r="C140" i="4"/>
  <c r="C141" i="4"/>
  <c r="C2" i="4"/>
  <c r="C47" i="2" s="1"/>
  <c r="E47" i="2" s="1"/>
  <c r="I47" i="2" s="1"/>
  <c r="C47" i="9" s="1"/>
  <c r="C31" i="2"/>
  <c r="E31" i="2" s="1"/>
  <c r="I31" i="2" s="1"/>
  <c r="C31" i="9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2" i="5"/>
  <c r="F3" i="5"/>
  <c r="G3" i="5"/>
  <c r="H3" i="5"/>
  <c r="I3" i="5"/>
  <c r="F4" i="5"/>
  <c r="G4" i="5"/>
  <c r="H4" i="5"/>
  <c r="I4" i="5"/>
  <c r="F5" i="5"/>
  <c r="G5" i="5"/>
  <c r="H5" i="5"/>
  <c r="I5" i="5"/>
  <c r="F6" i="5"/>
  <c r="G6" i="5"/>
  <c r="H6" i="5"/>
  <c r="I6" i="5"/>
  <c r="H7" i="5"/>
  <c r="H8" i="5"/>
  <c r="G9" i="5"/>
  <c r="H9" i="5"/>
  <c r="G10" i="5"/>
  <c r="H10" i="5"/>
  <c r="G11" i="5"/>
  <c r="H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H137" i="5"/>
  <c r="I137" i="5"/>
  <c r="F138" i="5"/>
  <c r="G138" i="5"/>
  <c r="H138" i="5"/>
  <c r="I138" i="5"/>
  <c r="F139" i="5"/>
  <c r="G139" i="5"/>
  <c r="H139" i="5"/>
  <c r="I139" i="5"/>
  <c r="F140" i="5"/>
  <c r="G140" i="5"/>
  <c r="H140" i="5"/>
  <c r="I140" i="5"/>
  <c r="F141" i="5"/>
  <c r="G141" i="5"/>
  <c r="H141" i="5"/>
  <c r="I141" i="5"/>
  <c r="I2" i="5"/>
  <c r="G2" i="5"/>
  <c r="H2" i="5"/>
  <c r="F2" i="5"/>
  <c r="C40" i="2" l="1"/>
  <c r="E40" i="2" s="1"/>
  <c r="C61" i="2"/>
  <c r="E61" i="2" s="1"/>
  <c r="D63" i="2"/>
  <c r="F63" i="2" s="1"/>
  <c r="C44" i="2"/>
  <c r="E44" i="2" s="1"/>
  <c r="I44" i="2" s="1"/>
  <c r="C44" i="9" s="1"/>
  <c r="C43" i="2"/>
  <c r="E43" i="2" s="1"/>
  <c r="I43" i="2" s="1"/>
  <c r="C43" i="9" s="1"/>
  <c r="D46" i="2"/>
  <c r="F46" i="2" s="1"/>
  <c r="J46" i="2" s="1"/>
  <c r="D46" i="9" s="1"/>
  <c r="C59" i="2"/>
  <c r="E59" i="2" s="1"/>
  <c r="I59" i="2" s="1"/>
  <c r="C59" i="9" s="1"/>
  <c r="D38" i="2"/>
  <c r="F38" i="2" s="1"/>
  <c r="J38" i="2" s="1"/>
  <c r="D38" i="9" s="1"/>
  <c r="D44" i="2"/>
  <c r="F44" i="2" s="1"/>
  <c r="D35" i="2"/>
  <c r="F35" i="2" s="1"/>
  <c r="C38" i="2"/>
  <c r="E38" i="2" s="1"/>
  <c r="C48" i="2"/>
  <c r="E48" i="2" s="1"/>
  <c r="I48" i="2" s="1"/>
  <c r="C48" i="9" s="1"/>
  <c r="D43" i="2"/>
  <c r="F43" i="2" s="1"/>
  <c r="C34" i="2"/>
  <c r="E34" i="2" s="1"/>
  <c r="I34" i="2" s="1"/>
  <c r="C34" i="9" s="1"/>
  <c r="C56" i="2"/>
  <c r="E56" i="2" s="1"/>
  <c r="D59" i="2"/>
  <c r="F59" i="2" s="1"/>
  <c r="J59" i="2" s="1"/>
  <c r="D59" i="9" s="1"/>
  <c r="D45" i="2"/>
  <c r="F45" i="2" s="1"/>
  <c r="C36" i="2"/>
  <c r="E36" i="2" s="1"/>
  <c r="D51" i="2"/>
  <c r="F51" i="2" s="1"/>
  <c r="C33" i="2"/>
  <c r="E33" i="2" s="1"/>
  <c r="I33" i="2" s="1"/>
  <c r="C33" i="9" s="1"/>
  <c r="C53" i="2"/>
  <c r="E53" i="2" s="1"/>
  <c r="C39" i="2"/>
  <c r="E39" i="2" s="1"/>
  <c r="I39" i="2" s="1"/>
  <c r="C39" i="9" s="1"/>
  <c r="D36" i="2"/>
  <c r="F36" i="2" s="1"/>
  <c r="C57" i="2"/>
  <c r="E57" i="2" s="1"/>
  <c r="I57" i="2" s="1"/>
  <c r="C57" i="9" s="1"/>
  <c r="D52" i="2"/>
  <c r="F52" i="2" s="1"/>
  <c r="J52" i="2" s="1"/>
  <c r="D52" i="9" s="1"/>
  <c r="C41" i="2"/>
  <c r="E41" i="2" s="1"/>
  <c r="C54" i="2"/>
  <c r="E54" i="2" s="1"/>
  <c r="D37" i="2"/>
  <c r="F37" i="2" s="1"/>
  <c r="J37" i="2" s="1"/>
  <c r="D37" i="9" s="1"/>
  <c r="D60" i="2"/>
  <c r="F60" i="2" s="1"/>
  <c r="D58" i="2"/>
  <c r="F58" i="2" s="1"/>
  <c r="J58" i="2" s="1"/>
  <c r="D58" i="9" s="1"/>
  <c r="D50" i="2"/>
  <c r="F50" i="2" s="1"/>
  <c r="J50" i="2" s="1"/>
  <c r="D50" i="9" s="1"/>
  <c r="D42" i="2"/>
  <c r="F42" i="2" s="1"/>
  <c r="J42" i="2" s="1"/>
  <c r="D42" i="9" s="1"/>
  <c r="D34" i="2"/>
  <c r="F34" i="2" s="1"/>
  <c r="J34" i="2" s="1"/>
  <c r="D34" i="9" s="1"/>
  <c r="D57" i="2"/>
  <c r="F57" i="2" s="1"/>
  <c r="D49" i="2"/>
  <c r="F49" i="2" s="1"/>
  <c r="J49" i="2" s="1"/>
  <c r="D49" i="9" s="1"/>
  <c r="D41" i="2"/>
  <c r="F41" i="2" s="1"/>
  <c r="J41" i="2" s="1"/>
  <c r="D41" i="9" s="1"/>
  <c r="D33" i="2"/>
  <c r="F33" i="2" s="1"/>
  <c r="D56" i="2"/>
  <c r="F56" i="2" s="1"/>
  <c r="J56" i="2" s="1"/>
  <c r="D56" i="9" s="1"/>
  <c r="D48" i="2"/>
  <c r="F48" i="2" s="1"/>
  <c r="D40" i="2"/>
  <c r="F40" i="2" s="1"/>
  <c r="J40" i="2" s="1"/>
  <c r="D40" i="9" s="1"/>
  <c r="D55" i="2"/>
  <c r="F55" i="2" s="1"/>
  <c r="D47" i="2"/>
  <c r="F47" i="2" s="1"/>
  <c r="J47" i="2" s="1"/>
  <c r="D47" i="9" s="1"/>
  <c r="D39" i="2"/>
  <c r="F39" i="2" s="1"/>
  <c r="J39" i="2" s="1"/>
  <c r="D39" i="9" s="1"/>
  <c r="J62" i="2"/>
  <c r="D62" i="9" s="1"/>
  <c r="J54" i="2"/>
  <c r="D54" i="9" s="1"/>
  <c r="J141" i="5"/>
  <c r="J81" i="2"/>
  <c r="D81" i="9" s="1"/>
  <c r="I141" i="12"/>
  <c r="I137" i="12"/>
  <c r="I136" i="12"/>
  <c r="I133" i="12"/>
  <c r="I132" i="12"/>
  <c r="I128" i="12"/>
  <c r="I125" i="12"/>
  <c r="I121" i="12"/>
  <c r="I120" i="12"/>
  <c r="I2" i="12"/>
  <c r="J2" i="12" s="1"/>
  <c r="I140" i="12"/>
  <c r="J140" i="12" s="1"/>
  <c r="I129" i="12"/>
  <c r="J129" i="12" s="1"/>
  <c r="I124" i="12"/>
  <c r="J124" i="12" s="1"/>
  <c r="I117" i="12"/>
  <c r="J117" i="12" s="1"/>
  <c r="I116" i="12"/>
  <c r="J116" i="12" s="1"/>
  <c r="I113" i="12"/>
  <c r="J113" i="12" s="1"/>
  <c r="I112" i="12"/>
  <c r="J112" i="12" s="1"/>
  <c r="I109" i="12"/>
  <c r="J109" i="12" s="1"/>
  <c r="I108" i="12"/>
  <c r="J108" i="12" s="1"/>
  <c r="I105" i="12"/>
  <c r="J105" i="12" s="1"/>
  <c r="I104" i="12"/>
  <c r="J104" i="12" s="1"/>
  <c r="I101" i="12"/>
  <c r="J101" i="12" s="1"/>
  <c r="I100" i="12"/>
  <c r="J100" i="12" s="1"/>
  <c r="I97" i="12"/>
  <c r="J97" i="12" s="1"/>
  <c r="I96" i="12"/>
  <c r="J96" i="12" s="1"/>
  <c r="I93" i="12"/>
  <c r="J93" i="12" s="1"/>
  <c r="I92" i="12"/>
  <c r="J92" i="12" s="1"/>
  <c r="I89" i="12"/>
  <c r="J89" i="12" s="1"/>
  <c r="I88" i="12"/>
  <c r="J88" i="12" s="1"/>
  <c r="I85" i="12"/>
  <c r="J85" i="12" s="1"/>
  <c r="I84" i="12"/>
  <c r="J84" i="12" s="1"/>
  <c r="I81" i="12"/>
  <c r="J81" i="12" s="1"/>
  <c r="I80" i="12"/>
  <c r="J80" i="12" s="1"/>
  <c r="I77" i="12"/>
  <c r="J77" i="12" s="1"/>
  <c r="I76" i="12"/>
  <c r="J76" i="12" s="1"/>
  <c r="I73" i="12"/>
  <c r="J73" i="12" s="1"/>
  <c r="I72" i="12"/>
  <c r="J72" i="12" s="1"/>
  <c r="I69" i="12"/>
  <c r="J69" i="12" s="1"/>
  <c r="I68" i="12"/>
  <c r="J68" i="12" s="1"/>
  <c r="I65" i="12"/>
  <c r="J65" i="12" s="1"/>
  <c r="I64" i="12"/>
  <c r="J64" i="12" s="1"/>
  <c r="I61" i="12"/>
  <c r="J61" i="12" s="1"/>
  <c r="I60" i="12"/>
  <c r="J60" i="12" s="1"/>
  <c r="I57" i="12"/>
  <c r="J57" i="12" s="1"/>
  <c r="I56" i="12"/>
  <c r="J56" i="12" s="1"/>
  <c r="I53" i="12"/>
  <c r="J53" i="12" s="1"/>
  <c r="I52" i="12"/>
  <c r="J52" i="12" s="1"/>
  <c r="I49" i="12"/>
  <c r="J49" i="12" s="1"/>
  <c r="I48" i="12"/>
  <c r="J48" i="12" s="1"/>
  <c r="I45" i="12"/>
  <c r="J45" i="12" s="1"/>
  <c r="I44" i="12"/>
  <c r="J44" i="12" s="1"/>
  <c r="I41" i="12"/>
  <c r="J41" i="12" s="1"/>
  <c r="I40" i="12"/>
  <c r="J40" i="12" s="1"/>
  <c r="I37" i="12"/>
  <c r="J37" i="12" s="1"/>
  <c r="I36" i="12"/>
  <c r="J36" i="12" s="1"/>
  <c r="I33" i="12"/>
  <c r="J33" i="12" s="1"/>
  <c r="I32" i="12"/>
  <c r="J32" i="12" s="1"/>
  <c r="I29" i="12"/>
  <c r="J29" i="12" s="1"/>
  <c r="I28" i="12"/>
  <c r="J28" i="12" s="1"/>
  <c r="I25" i="12"/>
  <c r="J25" i="12" s="1"/>
  <c r="I24" i="12"/>
  <c r="J24" i="12" s="1"/>
  <c r="I21" i="12"/>
  <c r="J21" i="12" s="1"/>
  <c r="I20" i="12"/>
  <c r="J20" i="12" s="1"/>
  <c r="I17" i="12"/>
  <c r="J17" i="12" s="1"/>
  <c r="I16" i="12"/>
  <c r="J16" i="12" s="1"/>
  <c r="I13" i="12"/>
  <c r="J13" i="12" s="1"/>
  <c r="I12" i="12"/>
  <c r="J12" i="12" s="1"/>
  <c r="I9" i="12"/>
  <c r="J9" i="12" s="1"/>
  <c r="I8" i="12"/>
  <c r="J8" i="12" s="1"/>
  <c r="I5" i="12"/>
  <c r="J5" i="12" s="1"/>
  <c r="I4" i="12"/>
  <c r="J4" i="12" s="1"/>
  <c r="I3" i="12"/>
  <c r="J3" i="12" s="1"/>
  <c r="J141" i="12"/>
  <c r="J137" i="12"/>
  <c r="J136" i="12"/>
  <c r="J133" i="12"/>
  <c r="J132" i="12"/>
  <c r="J128" i="12"/>
  <c r="J125" i="12"/>
  <c r="J121" i="12"/>
  <c r="J120" i="12"/>
  <c r="I139" i="12"/>
  <c r="J139" i="12" s="1"/>
  <c r="I138" i="12"/>
  <c r="J138" i="12" s="1"/>
  <c r="I135" i="12"/>
  <c r="J135" i="12" s="1"/>
  <c r="I134" i="12"/>
  <c r="J134" i="12" s="1"/>
  <c r="I131" i="12"/>
  <c r="J131" i="12" s="1"/>
  <c r="I130" i="12"/>
  <c r="J130" i="12" s="1"/>
  <c r="I127" i="12"/>
  <c r="J127" i="12" s="1"/>
  <c r="I126" i="12"/>
  <c r="J126" i="12" s="1"/>
  <c r="I123" i="12"/>
  <c r="J123" i="12" s="1"/>
  <c r="I122" i="12"/>
  <c r="J122" i="12" s="1"/>
  <c r="I119" i="12"/>
  <c r="J119" i="12" s="1"/>
  <c r="I118" i="12"/>
  <c r="J118" i="12" s="1"/>
  <c r="I115" i="12"/>
  <c r="J115" i="12" s="1"/>
  <c r="I114" i="12"/>
  <c r="J114" i="12" s="1"/>
  <c r="I111" i="12"/>
  <c r="J111" i="12" s="1"/>
  <c r="I110" i="12"/>
  <c r="J110" i="12" s="1"/>
  <c r="I107" i="12"/>
  <c r="J107" i="12" s="1"/>
  <c r="I106" i="12"/>
  <c r="J106" i="12" s="1"/>
  <c r="I103" i="12"/>
  <c r="J103" i="12" s="1"/>
  <c r="I102" i="12"/>
  <c r="J102" i="12" s="1"/>
  <c r="I99" i="12"/>
  <c r="J99" i="12" s="1"/>
  <c r="I98" i="12"/>
  <c r="J98" i="12" s="1"/>
  <c r="I95" i="12"/>
  <c r="J95" i="12" s="1"/>
  <c r="I94" i="12"/>
  <c r="J94" i="12" s="1"/>
  <c r="I91" i="12"/>
  <c r="J91" i="12" s="1"/>
  <c r="I90" i="12"/>
  <c r="J90" i="12" s="1"/>
  <c r="I87" i="12"/>
  <c r="J87" i="12" s="1"/>
  <c r="I86" i="12"/>
  <c r="J86" i="12" s="1"/>
  <c r="I83" i="12"/>
  <c r="J83" i="12" s="1"/>
  <c r="I82" i="12"/>
  <c r="J82" i="12" s="1"/>
  <c r="I79" i="12"/>
  <c r="J79" i="12" s="1"/>
  <c r="I78" i="12"/>
  <c r="J78" i="12" s="1"/>
  <c r="I75" i="12"/>
  <c r="J75" i="12" s="1"/>
  <c r="I74" i="12"/>
  <c r="J74" i="12" s="1"/>
  <c r="I71" i="12"/>
  <c r="J71" i="12" s="1"/>
  <c r="I70" i="12"/>
  <c r="J70" i="12" s="1"/>
  <c r="I67" i="12"/>
  <c r="J67" i="12" s="1"/>
  <c r="I66" i="12"/>
  <c r="J66" i="12" s="1"/>
  <c r="I63" i="12"/>
  <c r="J63" i="12" s="1"/>
  <c r="I62" i="12"/>
  <c r="J62" i="12" s="1"/>
  <c r="I59" i="12"/>
  <c r="J59" i="12" s="1"/>
  <c r="I58" i="12"/>
  <c r="J58" i="12" s="1"/>
  <c r="I55" i="12"/>
  <c r="J55" i="12" s="1"/>
  <c r="I54" i="12"/>
  <c r="J54" i="12" s="1"/>
  <c r="I51" i="12"/>
  <c r="J51" i="12" s="1"/>
  <c r="I50" i="12"/>
  <c r="J50" i="12" s="1"/>
  <c r="I47" i="12"/>
  <c r="J47" i="12" s="1"/>
  <c r="I46" i="12"/>
  <c r="J46" i="12" s="1"/>
  <c r="I43" i="12"/>
  <c r="J43" i="12" s="1"/>
  <c r="I42" i="12"/>
  <c r="J42" i="12" s="1"/>
  <c r="I39" i="12"/>
  <c r="J39" i="12" s="1"/>
  <c r="I38" i="12"/>
  <c r="J38" i="12" s="1"/>
  <c r="I35" i="12"/>
  <c r="J35" i="12" s="1"/>
  <c r="I34" i="12"/>
  <c r="J34" i="12" s="1"/>
  <c r="I31" i="12"/>
  <c r="J31" i="12" s="1"/>
  <c r="I30" i="12"/>
  <c r="J30" i="12" s="1"/>
  <c r="I27" i="12"/>
  <c r="J27" i="12" s="1"/>
  <c r="I26" i="12"/>
  <c r="J26" i="12" s="1"/>
  <c r="I23" i="12"/>
  <c r="J23" i="12" s="1"/>
  <c r="I22" i="12"/>
  <c r="J22" i="12" s="1"/>
  <c r="I19" i="12"/>
  <c r="J19" i="12" s="1"/>
  <c r="I18" i="12"/>
  <c r="J18" i="12" s="1"/>
  <c r="I15" i="12"/>
  <c r="J15" i="12" s="1"/>
  <c r="I14" i="12"/>
  <c r="J14" i="12" s="1"/>
  <c r="I11" i="12"/>
  <c r="J11" i="12" s="1"/>
  <c r="I10" i="12"/>
  <c r="J10" i="12" s="1"/>
  <c r="I7" i="12"/>
  <c r="J7" i="12" s="1"/>
  <c r="I6" i="12"/>
  <c r="J6" i="12" s="1"/>
  <c r="I86" i="2"/>
  <c r="C86" i="9" s="1"/>
  <c r="I82" i="2"/>
  <c r="C82" i="9" s="1"/>
  <c r="I74" i="2"/>
  <c r="C74" i="9" s="1"/>
  <c r="I70" i="2"/>
  <c r="C70" i="9" s="1"/>
  <c r="I66" i="2"/>
  <c r="C66" i="9" s="1"/>
  <c r="I93" i="2"/>
  <c r="C93" i="9" s="1"/>
  <c r="I89" i="2"/>
  <c r="C89" i="9" s="1"/>
  <c r="I85" i="2"/>
  <c r="C85" i="9" s="1"/>
  <c r="I81" i="2"/>
  <c r="C81" i="9" s="1"/>
  <c r="I77" i="2"/>
  <c r="C77" i="9" s="1"/>
  <c r="I73" i="2"/>
  <c r="C73" i="9" s="1"/>
  <c r="I69" i="2"/>
  <c r="C69" i="9" s="1"/>
  <c r="I65" i="2"/>
  <c r="C65" i="9" s="1"/>
  <c r="J92" i="2"/>
  <c r="D92" i="9" s="1"/>
  <c r="J88" i="2"/>
  <c r="D88" i="9" s="1"/>
  <c r="J84" i="2"/>
  <c r="D84" i="9" s="1"/>
  <c r="J80" i="2"/>
  <c r="D80" i="9" s="1"/>
  <c r="J76" i="2"/>
  <c r="D76" i="9" s="1"/>
  <c r="J72" i="2"/>
  <c r="D72" i="9" s="1"/>
  <c r="J68" i="2"/>
  <c r="D68" i="9" s="1"/>
  <c r="I42" i="2"/>
  <c r="C42" i="9" s="1"/>
  <c r="I92" i="2"/>
  <c r="C92" i="9" s="1"/>
  <c r="I88" i="2"/>
  <c r="C88" i="9" s="1"/>
  <c r="I84" i="2"/>
  <c r="C84" i="9" s="1"/>
  <c r="I80" i="2"/>
  <c r="C80" i="9" s="1"/>
  <c r="I76" i="2"/>
  <c r="C76" i="9" s="1"/>
  <c r="I72" i="2"/>
  <c r="C72" i="9" s="1"/>
  <c r="I68" i="2"/>
  <c r="C68" i="9" s="1"/>
  <c r="J61" i="2"/>
  <c r="D61" i="9" s="1"/>
  <c r="J53" i="2"/>
  <c r="D53" i="9" s="1"/>
  <c r="J91" i="2"/>
  <c r="D91" i="9" s="1"/>
  <c r="J87" i="2"/>
  <c r="D87" i="9" s="1"/>
  <c r="J75" i="2"/>
  <c r="D75" i="9" s="1"/>
  <c r="J71" i="2"/>
  <c r="D71" i="9" s="1"/>
  <c r="I61" i="2"/>
  <c r="C61" i="9" s="1"/>
  <c r="I53" i="2"/>
  <c r="C53" i="9" s="1"/>
  <c r="I49" i="2"/>
  <c r="C49" i="9" s="1"/>
  <c r="I45" i="2"/>
  <c r="C45" i="9" s="1"/>
  <c r="I41" i="2"/>
  <c r="C41" i="9" s="1"/>
  <c r="I37" i="2"/>
  <c r="C37" i="9" s="1"/>
  <c r="J60" i="2"/>
  <c r="D60" i="9" s="1"/>
  <c r="J48" i="2"/>
  <c r="D48" i="9" s="1"/>
  <c r="J44" i="2"/>
  <c r="D44" i="9" s="1"/>
  <c r="J36" i="2"/>
  <c r="D36" i="9" s="1"/>
  <c r="I94" i="2"/>
  <c r="C94" i="9" s="1"/>
  <c r="I90" i="2"/>
  <c r="C90" i="9" s="1"/>
  <c r="I78" i="2"/>
  <c r="C78" i="9" s="1"/>
  <c r="I58" i="2"/>
  <c r="C58" i="9" s="1"/>
  <c r="J57" i="2"/>
  <c r="D57" i="9" s="1"/>
  <c r="J45" i="2"/>
  <c r="D45" i="9" s="1"/>
  <c r="J33" i="2"/>
  <c r="D33" i="9" s="1"/>
  <c r="I56" i="2"/>
  <c r="C56" i="9" s="1"/>
  <c r="I40" i="2"/>
  <c r="C40" i="9" s="1"/>
  <c r="I36" i="2"/>
  <c r="C36" i="9" s="1"/>
  <c r="J55" i="2"/>
  <c r="D55" i="9" s="1"/>
  <c r="J93" i="2"/>
  <c r="D93" i="9" s="1"/>
  <c r="J89" i="2"/>
  <c r="D89" i="9" s="1"/>
  <c r="J85" i="2"/>
  <c r="D85" i="9" s="1"/>
  <c r="J77" i="2"/>
  <c r="D77" i="9" s="1"/>
  <c r="J73" i="2"/>
  <c r="D73" i="9" s="1"/>
  <c r="J69" i="2"/>
  <c r="D69" i="9" s="1"/>
  <c r="J65" i="2"/>
  <c r="D65" i="9" s="1"/>
  <c r="I62" i="2"/>
  <c r="C62" i="9" s="1"/>
  <c r="I54" i="2"/>
  <c r="C54" i="9" s="1"/>
  <c r="I50" i="2"/>
  <c r="C50" i="9" s="1"/>
  <c r="J83" i="2"/>
  <c r="D83" i="9" s="1"/>
  <c r="J79" i="2"/>
  <c r="D79" i="9" s="1"/>
  <c r="J67" i="2"/>
  <c r="D67" i="9" s="1"/>
  <c r="J63" i="2"/>
  <c r="D63" i="9" s="1"/>
  <c r="J51" i="2"/>
  <c r="D51" i="9" s="1"/>
  <c r="J43" i="2"/>
  <c r="D43" i="9" s="1"/>
  <c r="J35" i="2"/>
  <c r="D35" i="9" s="1"/>
  <c r="I46" i="2"/>
  <c r="C46" i="9" s="1"/>
  <c r="I38" i="2"/>
  <c r="C38" i="9" s="1"/>
  <c r="J94" i="2"/>
  <c r="D94" i="9" s="1"/>
  <c r="J90" i="2"/>
  <c r="D90" i="9" s="1"/>
  <c r="J86" i="2"/>
  <c r="D86" i="9" s="1"/>
  <c r="J82" i="2"/>
  <c r="D82" i="9" s="1"/>
  <c r="J78" i="2"/>
  <c r="D78" i="9" s="1"/>
  <c r="J74" i="2"/>
  <c r="D74" i="9" s="1"/>
  <c r="J70" i="2"/>
  <c r="D70" i="9" s="1"/>
  <c r="J66" i="2"/>
  <c r="D66" i="9" s="1"/>
  <c r="J103" i="5"/>
  <c r="K103" i="5" s="1"/>
  <c r="J98" i="5"/>
  <c r="J82" i="5"/>
  <c r="J5" i="5"/>
  <c r="K5" i="5" s="1"/>
  <c r="J4" i="5"/>
  <c r="J3" i="5"/>
  <c r="K3" i="5" s="1"/>
  <c r="J93" i="5"/>
  <c r="J91" i="5"/>
  <c r="J102" i="5"/>
  <c r="J101" i="5"/>
  <c r="K101" i="5" s="1"/>
  <c r="K141" i="5"/>
  <c r="J140" i="5"/>
  <c r="K140" i="5" s="1"/>
  <c r="J138" i="5"/>
  <c r="K138" i="5" s="1"/>
  <c r="J137" i="5"/>
  <c r="J133" i="5"/>
  <c r="J132" i="5"/>
  <c r="K132" i="5" s="1"/>
  <c r="J131" i="5"/>
  <c r="K131" i="5" s="1"/>
  <c r="J128" i="5"/>
  <c r="J127" i="5"/>
  <c r="K127" i="5" s="1"/>
  <c r="J125" i="5"/>
  <c r="J124" i="5"/>
  <c r="K124" i="5" s="1"/>
  <c r="J122" i="5"/>
  <c r="K122" i="5" s="1"/>
  <c r="J121" i="5"/>
  <c r="K121" i="5" s="1"/>
  <c r="J120" i="5"/>
  <c r="J119" i="5"/>
  <c r="K119" i="5" s="1"/>
  <c r="J116" i="5"/>
  <c r="K116" i="5" s="1"/>
  <c r="J113" i="5"/>
  <c r="J112" i="5"/>
  <c r="K112" i="5" s="1"/>
  <c r="J108" i="5"/>
  <c r="K108" i="5" s="1"/>
  <c r="J105" i="5"/>
  <c r="K105" i="5" s="1"/>
  <c r="J104" i="5"/>
  <c r="J81" i="5"/>
  <c r="K81" i="5" s="1"/>
  <c r="J79" i="5"/>
  <c r="K79" i="5" s="1"/>
  <c r="J77" i="5"/>
  <c r="K77" i="5" s="1"/>
  <c r="J75" i="5"/>
  <c r="K75" i="5" s="1"/>
  <c r="J71" i="5"/>
  <c r="J70" i="5"/>
  <c r="K70" i="5" s="1"/>
  <c r="J66" i="5"/>
  <c r="J65" i="5"/>
  <c r="K65" i="5" s="1"/>
  <c r="J61" i="5"/>
  <c r="K61" i="5" s="1"/>
  <c r="J59" i="5"/>
  <c r="K59" i="5" s="1"/>
  <c r="J55" i="5"/>
  <c r="J54" i="5"/>
  <c r="K54" i="5" s="1"/>
  <c r="J50" i="5"/>
  <c r="J49" i="5"/>
  <c r="K49" i="5" s="1"/>
  <c r="J45" i="5"/>
  <c r="J43" i="5"/>
  <c r="J39" i="5"/>
  <c r="K39" i="5" s="1"/>
  <c r="J38" i="5"/>
  <c r="J34" i="5"/>
  <c r="J29" i="5"/>
  <c r="J13" i="5"/>
  <c r="K13" i="5" s="1"/>
  <c r="J97" i="5"/>
  <c r="K97" i="5" s="1"/>
  <c r="J95" i="5"/>
  <c r="K95" i="5" s="1"/>
  <c r="J94" i="5"/>
  <c r="K94" i="5" s="1"/>
  <c r="J87" i="5"/>
  <c r="K87" i="5" s="1"/>
  <c r="J86" i="5"/>
  <c r="J84" i="5"/>
  <c r="K84" i="5" s="1"/>
  <c r="J83" i="5"/>
  <c r="J9" i="5"/>
  <c r="J2" i="5"/>
  <c r="K2" i="5" s="1"/>
  <c r="J135" i="5"/>
  <c r="J130" i="5"/>
  <c r="J129" i="5"/>
  <c r="K129" i="5" s="1"/>
  <c r="J123" i="5"/>
  <c r="J118" i="5"/>
  <c r="J117" i="5"/>
  <c r="K117" i="5" s="1"/>
  <c r="J114" i="5"/>
  <c r="K114" i="5" s="1"/>
  <c r="J111" i="5"/>
  <c r="J110" i="5"/>
  <c r="K110" i="5" s="1"/>
  <c r="J109" i="5"/>
  <c r="J106" i="5"/>
  <c r="J100" i="5"/>
  <c r="J99" i="5"/>
  <c r="K99" i="5" s="1"/>
  <c r="J85" i="5"/>
  <c r="J80" i="5"/>
  <c r="J78" i="5"/>
  <c r="J74" i="5"/>
  <c r="J73" i="5"/>
  <c r="K73" i="5" s="1"/>
  <c r="J72" i="5"/>
  <c r="K72" i="5" s="1"/>
  <c r="J69" i="5"/>
  <c r="J68" i="5"/>
  <c r="K68" i="5" s="1"/>
  <c r="J67" i="5"/>
  <c r="K67" i="5" s="1"/>
  <c r="J64" i="5"/>
  <c r="J63" i="5"/>
  <c r="K63" i="5" s="1"/>
  <c r="J62" i="5"/>
  <c r="J58" i="5"/>
  <c r="K58" i="5" s="1"/>
  <c r="J57" i="5"/>
  <c r="J56" i="5"/>
  <c r="K56" i="5" s="1"/>
  <c r="J53" i="5"/>
  <c r="K53" i="5" s="1"/>
  <c r="J52" i="5"/>
  <c r="J51" i="5"/>
  <c r="K51" i="5" s="1"/>
  <c r="J48" i="5"/>
  <c r="K48" i="5" s="1"/>
  <c r="J47" i="5"/>
  <c r="J46" i="5"/>
  <c r="K46" i="5" s="1"/>
  <c r="J42" i="5"/>
  <c r="K42" i="5" s="1"/>
  <c r="J41" i="5"/>
  <c r="J40" i="5"/>
  <c r="K40" i="5" s="1"/>
  <c r="J37" i="5"/>
  <c r="K37" i="5" s="1"/>
  <c r="J36" i="5"/>
  <c r="J35" i="5"/>
  <c r="K35" i="5" s="1"/>
  <c r="J33" i="5"/>
  <c r="J32" i="5"/>
  <c r="K32" i="5" s="1"/>
  <c r="J31" i="5"/>
  <c r="J28" i="5"/>
  <c r="J27" i="5"/>
  <c r="K27" i="5" s="1"/>
  <c r="J25" i="5"/>
  <c r="K25" i="5" s="1"/>
  <c r="J24" i="5"/>
  <c r="K24" i="5" s="1"/>
  <c r="J23" i="5"/>
  <c r="J21" i="5"/>
  <c r="J20" i="5"/>
  <c r="K20" i="5" s="1"/>
  <c r="J19" i="5"/>
  <c r="J17" i="5"/>
  <c r="J16" i="5"/>
  <c r="K16" i="5" s="1"/>
  <c r="J15" i="5"/>
  <c r="J12" i="5"/>
  <c r="J11" i="5"/>
  <c r="K11" i="5" s="1"/>
  <c r="J8" i="5"/>
  <c r="K8" i="5" s="1"/>
  <c r="J7" i="5"/>
  <c r="J96" i="5"/>
  <c r="K82" i="5"/>
  <c r="K34" i="5"/>
  <c r="J90" i="5"/>
  <c r="K90" i="5" s="1"/>
  <c r="J89" i="5"/>
  <c r="K89" i="5" s="1"/>
  <c r="J88" i="5"/>
  <c r="J134" i="5"/>
  <c r="K134" i="5" s="1"/>
  <c r="J115" i="5"/>
  <c r="K120" i="5"/>
  <c r="J107" i="5"/>
  <c r="K107" i="5" s="1"/>
  <c r="K52" i="5"/>
  <c r="J139" i="5"/>
  <c r="J126" i="5"/>
  <c r="K126" i="5" s="1"/>
  <c r="J136" i="5"/>
  <c r="K136" i="5" s="1"/>
  <c r="J92" i="5"/>
  <c r="K92" i="5" s="1"/>
  <c r="J76" i="5"/>
  <c r="J60" i="5"/>
  <c r="J44" i="5"/>
  <c r="K44" i="5" s="1"/>
  <c r="J30" i="5"/>
  <c r="K30" i="5" s="1"/>
  <c r="J26" i="5"/>
  <c r="J22" i="5"/>
  <c r="K22" i="5" s="1"/>
  <c r="J18" i="5"/>
  <c r="K18" i="5" s="1"/>
  <c r="J14" i="5"/>
  <c r="J10" i="5"/>
  <c r="K10" i="5" s="1"/>
  <c r="J6" i="5"/>
  <c r="K6" i="5" s="1"/>
  <c r="K29" i="5"/>
  <c r="K15" i="5"/>
  <c r="D32" i="2" l="1"/>
  <c r="F32" i="2" s="1"/>
  <c r="J32" i="2" s="1"/>
  <c r="D32" i="9" s="1"/>
  <c r="C7" i="2"/>
  <c r="E7" i="2" s="1"/>
  <c r="I7" i="2" s="1"/>
  <c r="C7" i="9" s="1"/>
  <c r="D14" i="2"/>
  <c r="F14" i="2" s="1"/>
  <c r="J14" i="2" s="1"/>
  <c r="D14" i="9" s="1"/>
  <c r="D24" i="2"/>
  <c r="F24" i="2" s="1"/>
  <c r="J24" i="2" s="1"/>
  <c r="D24" i="9" s="1"/>
  <c r="C9" i="2"/>
  <c r="E9" i="2" s="1"/>
  <c r="I9" i="2" s="1"/>
  <c r="C9" i="9" s="1"/>
  <c r="D9" i="2"/>
  <c r="F9" i="2" s="1"/>
  <c r="J9" i="2" s="1"/>
  <c r="D9" i="9" s="1"/>
  <c r="K9" i="5"/>
  <c r="C32" i="2"/>
  <c r="E32" i="2" s="1"/>
  <c r="I32" i="2" s="1"/>
  <c r="C32" i="9" s="1"/>
  <c r="C15" i="2"/>
  <c r="E15" i="2" s="1"/>
  <c r="I15" i="2" s="1"/>
  <c r="C15" i="9" s="1"/>
  <c r="C64" i="2"/>
  <c r="E64" i="2" s="1"/>
  <c r="I64" i="2" s="1"/>
  <c r="C64" i="9" s="1"/>
  <c r="D64" i="2"/>
  <c r="F64" i="2" s="1"/>
  <c r="J64" i="2" s="1"/>
  <c r="D64" i="9" s="1"/>
  <c r="K64" i="5"/>
  <c r="C24" i="2"/>
  <c r="E24" i="2" s="1"/>
  <c r="I24" i="2" s="1"/>
  <c r="C24" i="9" s="1"/>
  <c r="K106" i="5"/>
  <c r="D6" i="2"/>
  <c r="F6" i="2" s="1"/>
  <c r="J6" i="2" s="1"/>
  <c r="D6" i="9" s="1"/>
  <c r="K137" i="5"/>
  <c r="C4" i="2"/>
  <c r="E4" i="2" s="1"/>
  <c r="I4" i="2" s="1"/>
  <c r="C4" i="9" s="1"/>
  <c r="K130" i="5"/>
  <c r="D23" i="2"/>
  <c r="F23" i="2" s="1"/>
  <c r="J23" i="2" s="1"/>
  <c r="D23" i="9" s="1"/>
  <c r="K38" i="5"/>
  <c r="D8" i="2"/>
  <c r="F8" i="2" s="1"/>
  <c r="J8" i="2" s="1"/>
  <c r="D8" i="9" s="1"/>
  <c r="K4" i="5"/>
  <c r="D16" i="2"/>
  <c r="F16" i="2" s="1"/>
  <c r="J16" i="2" s="1"/>
  <c r="D16" i="9" s="1"/>
  <c r="K57" i="5"/>
  <c r="K55" i="5"/>
  <c r="K60" i="5"/>
  <c r="C22" i="2"/>
  <c r="E22" i="2" s="1"/>
  <c r="I22" i="2" s="1"/>
  <c r="C22" i="9" s="1"/>
  <c r="K66" i="5"/>
  <c r="K21" i="5"/>
  <c r="C13" i="2"/>
  <c r="E13" i="2" s="1"/>
  <c r="I13" i="2" s="1"/>
  <c r="C13" i="9" s="1"/>
  <c r="K33" i="5"/>
  <c r="D30" i="2"/>
  <c r="F30" i="2" s="1"/>
  <c r="J30" i="2" s="1"/>
  <c r="D30" i="9" s="1"/>
  <c r="K47" i="5"/>
  <c r="D7" i="2"/>
  <c r="F7" i="2" s="1"/>
  <c r="J7" i="2" s="1"/>
  <c r="D7" i="9" s="1"/>
  <c r="K62" i="5"/>
  <c r="D22" i="2"/>
  <c r="F22" i="2" s="1"/>
  <c r="J22" i="2" s="1"/>
  <c r="D22" i="9" s="1"/>
  <c r="K74" i="5"/>
  <c r="C18" i="2"/>
  <c r="E18" i="2" s="1"/>
  <c r="I18" i="2" s="1"/>
  <c r="C18" i="9" s="1"/>
  <c r="K118" i="5"/>
  <c r="C3" i="2"/>
  <c r="E3" i="2" s="1"/>
  <c r="I3" i="2" s="1"/>
  <c r="C3" i="9" s="1"/>
  <c r="K135" i="5"/>
  <c r="D12" i="2"/>
  <c r="F12" i="2" s="1"/>
  <c r="J12" i="2" s="1"/>
  <c r="D12" i="9" s="1"/>
  <c r="K50" i="5"/>
  <c r="C14" i="2"/>
  <c r="E14" i="2" s="1"/>
  <c r="I14" i="2" s="1"/>
  <c r="C14" i="9" s="1"/>
  <c r="K71" i="5"/>
  <c r="D28" i="2"/>
  <c r="F28" i="2" s="1"/>
  <c r="J28" i="2" s="1"/>
  <c r="D28" i="9" s="1"/>
  <c r="D3" i="2"/>
  <c r="F3" i="2" s="1"/>
  <c r="J3" i="2" s="1"/>
  <c r="D3" i="9" s="1"/>
  <c r="K125" i="5"/>
  <c r="D26" i="2"/>
  <c r="F26" i="2" s="1"/>
  <c r="J26" i="2" s="1"/>
  <c r="D26" i="9" s="1"/>
  <c r="K91" i="5"/>
  <c r="C21" i="2"/>
  <c r="E21" i="2" s="1"/>
  <c r="I21" i="2" s="1"/>
  <c r="C21" i="9" s="1"/>
  <c r="K14" i="5"/>
  <c r="D5" i="2"/>
  <c r="F5" i="2" s="1"/>
  <c r="J5" i="2" s="1"/>
  <c r="D5" i="9" s="1"/>
  <c r="K96" i="5"/>
  <c r="C29" i="2"/>
  <c r="E29" i="2" s="1"/>
  <c r="I29" i="2" s="1"/>
  <c r="C29" i="9" s="1"/>
  <c r="K12" i="5"/>
  <c r="C5" i="2"/>
  <c r="E5" i="2" s="1"/>
  <c r="I5" i="2" s="1"/>
  <c r="C5" i="9" s="1"/>
  <c r="K19" i="5"/>
  <c r="D11" i="2"/>
  <c r="F11" i="2" s="1"/>
  <c r="J11" i="2" s="1"/>
  <c r="D11" i="9" s="1"/>
  <c r="K31" i="5"/>
  <c r="C30" i="2"/>
  <c r="E30" i="2" s="1"/>
  <c r="I30" i="2" s="1"/>
  <c r="C30" i="9" s="1"/>
  <c r="K36" i="5"/>
  <c r="C8" i="2"/>
  <c r="E8" i="2" s="1"/>
  <c r="I8" i="2" s="1"/>
  <c r="C8" i="9" s="1"/>
  <c r="K80" i="5"/>
  <c r="D25" i="2"/>
  <c r="F25" i="2" s="1"/>
  <c r="J25" i="2" s="1"/>
  <c r="D25" i="9" s="1"/>
  <c r="K128" i="5"/>
  <c r="C23" i="2"/>
  <c r="E23" i="2" s="1"/>
  <c r="I23" i="2" s="1"/>
  <c r="C23" i="9" s="1"/>
  <c r="K98" i="5"/>
  <c r="D29" i="2"/>
  <c r="F29" i="2" s="1"/>
  <c r="J29" i="2" s="1"/>
  <c r="D29" i="9" s="1"/>
  <c r="K45" i="5"/>
  <c r="K88" i="5"/>
  <c r="D17" i="2"/>
  <c r="F17" i="2" s="1"/>
  <c r="J17" i="2" s="1"/>
  <c r="D17" i="9" s="1"/>
  <c r="K85" i="5"/>
  <c r="D10" i="2"/>
  <c r="F10" i="2" s="1"/>
  <c r="J10" i="2" s="1"/>
  <c r="D10" i="9" s="1"/>
  <c r="K86" i="5"/>
  <c r="C17" i="2"/>
  <c r="E17" i="2" s="1"/>
  <c r="I17" i="2" s="1"/>
  <c r="C17" i="9" s="1"/>
  <c r="K102" i="5"/>
  <c r="D2" i="2"/>
  <c r="F2" i="2" s="1"/>
  <c r="J2" i="2" s="1"/>
  <c r="D2" i="9" s="1"/>
  <c r="K7" i="5"/>
  <c r="K109" i="5"/>
  <c r="K26" i="5"/>
  <c r="C19" i="2"/>
  <c r="E19" i="2" s="1"/>
  <c r="I19" i="2" s="1"/>
  <c r="C19" i="9" s="1"/>
  <c r="K76" i="5"/>
  <c r="D18" i="2"/>
  <c r="F18" i="2" s="1"/>
  <c r="J18" i="2" s="1"/>
  <c r="D18" i="9" s="1"/>
  <c r="K139" i="5"/>
  <c r="D4" i="2"/>
  <c r="F4" i="2" s="1"/>
  <c r="J4" i="2" s="1"/>
  <c r="D4" i="9" s="1"/>
  <c r="K115" i="5"/>
  <c r="D27" i="2"/>
  <c r="F27" i="2" s="1"/>
  <c r="J27" i="2" s="1"/>
  <c r="D27" i="9" s="1"/>
  <c r="K17" i="5"/>
  <c r="C11" i="2"/>
  <c r="E11" i="2" s="1"/>
  <c r="I11" i="2" s="1"/>
  <c r="C11" i="9" s="1"/>
  <c r="K23" i="5"/>
  <c r="D13" i="2"/>
  <c r="F13" i="2" s="1"/>
  <c r="J13" i="2" s="1"/>
  <c r="D13" i="9" s="1"/>
  <c r="K28" i="5"/>
  <c r="D19" i="2"/>
  <c r="F19" i="2" s="1"/>
  <c r="J19" i="2" s="1"/>
  <c r="D19" i="9" s="1"/>
  <c r="K41" i="5"/>
  <c r="C20" i="2"/>
  <c r="E20" i="2" s="1"/>
  <c r="I20" i="2" s="1"/>
  <c r="C20" i="9" s="1"/>
  <c r="K69" i="5"/>
  <c r="C28" i="2"/>
  <c r="E28" i="2" s="1"/>
  <c r="I28" i="2" s="1"/>
  <c r="C28" i="9" s="1"/>
  <c r="K78" i="5"/>
  <c r="C25" i="2"/>
  <c r="E25" i="2" s="1"/>
  <c r="I25" i="2" s="1"/>
  <c r="C25" i="9" s="1"/>
  <c r="K100" i="5"/>
  <c r="C2" i="2"/>
  <c r="E2" i="2" s="1"/>
  <c r="I2" i="2" s="1"/>
  <c r="C2" i="9" s="1"/>
  <c r="K111" i="5"/>
  <c r="D15" i="2"/>
  <c r="F15" i="2" s="1"/>
  <c r="J15" i="2" s="1"/>
  <c r="D15" i="9" s="1"/>
  <c r="K123" i="5"/>
  <c r="C26" i="2"/>
  <c r="E26" i="2" s="1"/>
  <c r="I26" i="2" s="1"/>
  <c r="C26" i="9" s="1"/>
  <c r="C16" i="2"/>
  <c r="E16" i="2" s="1"/>
  <c r="I16" i="2" s="1"/>
  <c r="C16" i="9" s="1"/>
  <c r="K83" i="5"/>
  <c r="C10" i="2"/>
  <c r="E10" i="2" s="1"/>
  <c r="I10" i="2" s="1"/>
  <c r="C10" i="9" s="1"/>
  <c r="K43" i="5"/>
  <c r="D20" i="2"/>
  <c r="F20" i="2" s="1"/>
  <c r="J20" i="2" s="1"/>
  <c r="D20" i="9" s="1"/>
  <c r="K104" i="5"/>
  <c r="C6" i="2"/>
  <c r="E6" i="2" s="1"/>
  <c r="I6" i="2" s="1"/>
  <c r="C6" i="9" s="1"/>
  <c r="K113" i="5"/>
  <c r="C27" i="2"/>
  <c r="E27" i="2" s="1"/>
  <c r="I27" i="2" s="1"/>
  <c r="C27" i="9" s="1"/>
  <c r="K133" i="5"/>
  <c r="C12" i="2"/>
  <c r="E12" i="2" s="1"/>
  <c r="I12" i="2" s="1"/>
  <c r="C12" i="9" s="1"/>
  <c r="K93" i="5"/>
  <c r="D21" i="2"/>
  <c r="F21" i="2" s="1"/>
  <c r="J21" i="2" s="1"/>
  <c r="D21" i="9" s="1"/>
</calcChain>
</file>

<file path=xl/sharedStrings.xml><?xml version="1.0" encoding="utf-8"?>
<sst xmlns="http://schemas.openxmlformats.org/spreadsheetml/2006/main" count="6641" uniqueCount="204">
  <si>
    <t>sprog</t>
  </si>
  <si>
    <t>desc</t>
  </si>
  <si>
    <t>variable</t>
  </si>
  <si>
    <t>value</t>
  </si>
  <si>
    <t>district</t>
  </si>
  <si>
    <t>D101</t>
  </si>
  <si>
    <t>Pre-Primary And Primary Education</t>
  </si>
  <si>
    <t>recurrent</t>
  </si>
  <si>
    <t>Burera</t>
  </si>
  <si>
    <t>D102</t>
  </si>
  <si>
    <t>Secondary Education</t>
  </si>
  <si>
    <t>D201</t>
  </si>
  <si>
    <t>Health Staff Management</t>
  </si>
  <si>
    <t>D202</t>
  </si>
  <si>
    <t>Health Infrastructure, Equipment And Goods</t>
  </si>
  <si>
    <t>D203</t>
  </si>
  <si>
    <t>Disease Control</t>
  </si>
  <si>
    <t>domestic</t>
  </si>
  <si>
    <t>external</t>
  </si>
  <si>
    <t>total</t>
  </si>
  <si>
    <t>Gakenke</t>
  </si>
  <si>
    <t>Gasabo</t>
  </si>
  <si>
    <t>Gatsibo</t>
  </si>
  <si>
    <t>Gicumbi</t>
  </si>
  <si>
    <t>Gisagara</t>
  </si>
  <si>
    <t>Huye</t>
  </si>
  <si>
    <t>Kamonyi</t>
  </si>
  <si>
    <t>Karongi</t>
  </si>
  <si>
    <t>Kayonza</t>
  </si>
  <si>
    <t>Kicukiro</t>
  </si>
  <si>
    <t>Kirehe</t>
  </si>
  <si>
    <t>Muhanga</t>
  </si>
  <si>
    <t>Musanze</t>
  </si>
  <si>
    <t>Ngoma</t>
  </si>
  <si>
    <t>Ngororero</t>
  </si>
  <si>
    <t>Nyabihu</t>
  </si>
  <si>
    <t>Nyagatare</t>
  </si>
  <si>
    <t>Nyamagabe</t>
  </si>
  <si>
    <t>Nyamasheke</t>
  </si>
  <si>
    <t>Nyanza</t>
  </si>
  <si>
    <t>Nyarugenge</t>
  </si>
  <si>
    <t>Nyaruguru</t>
  </si>
  <si>
    <t>Rubavu</t>
  </si>
  <si>
    <t>Ruhango</t>
  </si>
  <si>
    <t>Rulindo</t>
  </si>
  <si>
    <t>Rusizi</t>
  </si>
  <si>
    <t>Rutsiro</t>
  </si>
  <si>
    <t>Rwamagana</t>
  </si>
  <si>
    <t>City of Kigali</t>
  </si>
  <si>
    <t>E101</t>
  </si>
  <si>
    <t>E102</t>
  </si>
  <si>
    <t>Public Health</t>
  </si>
  <si>
    <t>Education</t>
  </si>
  <si>
    <t>District</t>
  </si>
  <si>
    <t>Year</t>
  </si>
  <si>
    <t>18/19</t>
  </si>
  <si>
    <t>Health spending (excluding externally sourced)</t>
  </si>
  <si>
    <t>Education spending (excluding externally sourced)</t>
  </si>
  <si>
    <t>Min.</t>
  </si>
  <si>
    <t>Prog.</t>
  </si>
  <si>
    <t>Sprog.</t>
  </si>
  <si>
    <t>2017/18 Recurrent</t>
  </si>
  <si>
    <t>Domestically Financed</t>
  </si>
  <si>
    <t>Externally financed</t>
  </si>
  <si>
    <t>Total budget</t>
  </si>
  <si>
    <t>Total government expenditure</t>
  </si>
  <si>
    <t>NGOMA</t>
  </si>
  <si>
    <t>BUGESERA</t>
  </si>
  <si>
    <t>GATSIBO</t>
  </si>
  <si>
    <t>KAYONZA</t>
  </si>
  <si>
    <t>KIREHE</t>
  </si>
  <si>
    <t>NYAGATARE</t>
  </si>
  <si>
    <t>RWAMAGANA</t>
  </si>
  <si>
    <t>HUYE</t>
  </si>
  <si>
    <t>NYAMAGABE</t>
  </si>
  <si>
    <t>GISAGARA</t>
  </si>
  <si>
    <t>MUHANGA</t>
  </si>
  <si>
    <t>KAMONYI</t>
  </si>
  <si>
    <t>NYANZA</t>
  </si>
  <si>
    <t>NYARUGURU</t>
  </si>
  <si>
    <t>RUSIZI</t>
  </si>
  <si>
    <t>NYABIHU</t>
  </si>
  <si>
    <t>RUBAVU</t>
  </si>
  <si>
    <t>KARONGI</t>
  </si>
  <si>
    <t>NGORORERO</t>
  </si>
  <si>
    <t>NYAMASHEKE</t>
  </si>
  <si>
    <t>RUTSIRO</t>
  </si>
  <si>
    <t>BURERA</t>
  </si>
  <si>
    <t>GICUMBI</t>
  </si>
  <si>
    <t>MUSANZE</t>
  </si>
  <si>
    <t>RULINDO</t>
  </si>
  <si>
    <t>GAKENKE</t>
  </si>
  <si>
    <t>RUHANGO</t>
  </si>
  <si>
    <t>NYARUGENGE</t>
  </si>
  <si>
    <t>KICUKIRO</t>
  </si>
  <si>
    <t>GASABO</t>
  </si>
  <si>
    <t>PRE-PRIMARY AND PRIMARY EDUCATION</t>
  </si>
  <si>
    <t>SECONDARY EDUCATION</t>
  </si>
  <si>
    <t>HEALTH STAFF MANAGEMENT</t>
  </si>
  <si>
    <t>HEALTH INFRASTRUCTURE, EQUIPMENT AND GOODS</t>
  </si>
  <si>
    <t>DISEASE CONTROL</t>
  </si>
  <si>
    <t>Description</t>
  </si>
  <si>
    <t>T/F</t>
  </si>
  <si>
    <t>H/E</t>
  </si>
  <si>
    <t>17/18</t>
  </si>
  <si>
    <t>16/17</t>
  </si>
  <si>
    <r>
      <rPr>
        <b/>
        <sz val="8"/>
        <color rgb="FF000000"/>
        <rFont val="Arial"/>
        <family val="3"/>
        <charset val="134"/>
      </rPr>
      <t>Province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and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District</t>
    </r>
  </si>
  <si>
    <r>
      <rPr>
        <b/>
        <sz val="8"/>
        <color rgb="FF000000"/>
        <rFont val="Arial"/>
        <family val="3"/>
        <charset val="134"/>
      </rPr>
      <t>Both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sexes</t>
    </r>
  </si>
  <si>
    <r>
      <rPr>
        <b/>
        <sz val="8"/>
        <color rgb="FF000000"/>
        <rFont val="Arial"/>
        <family val="3"/>
        <charset val="134"/>
      </rPr>
      <t>Male</t>
    </r>
  </si>
  <si>
    <r>
      <rPr>
        <b/>
        <sz val="8"/>
        <color rgb="FF000000"/>
        <rFont val="Arial"/>
        <family val="3"/>
        <charset val="134"/>
      </rPr>
      <t>Female</t>
    </r>
  </si>
  <si>
    <r>
      <rPr>
        <b/>
        <sz val="8"/>
        <color rgb="FF000000"/>
        <rFont val="Arial"/>
        <family val="3"/>
        <charset val="134"/>
      </rPr>
      <t>RWANDA</t>
    </r>
  </si>
  <si>
    <r>
      <rPr>
        <sz val="8"/>
        <color rgb="FF000000"/>
        <rFont val="Arial"/>
        <family val="3"/>
        <charset val="134"/>
      </rPr>
      <t>Nyarugenge</t>
    </r>
  </si>
  <si>
    <r>
      <rPr>
        <sz val="8"/>
        <color rgb="FF000000"/>
        <rFont val="Arial"/>
        <family val="3"/>
        <charset val="134"/>
      </rPr>
      <t>Gasabo</t>
    </r>
  </si>
  <si>
    <r>
      <rPr>
        <sz val="8"/>
        <color rgb="FF000000"/>
        <rFont val="Arial"/>
        <family val="3"/>
        <charset val="134"/>
      </rPr>
      <t>Kicukiro</t>
    </r>
  </si>
  <si>
    <r>
      <rPr>
        <b/>
        <sz val="8"/>
        <color rgb="FF000000"/>
        <rFont val="Arial"/>
        <family val="3"/>
        <charset val="134"/>
      </rPr>
      <t>Southern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Province</t>
    </r>
  </si>
  <si>
    <r>
      <rPr>
        <sz val="8"/>
        <color rgb="FF000000"/>
        <rFont val="Arial"/>
        <family val="3"/>
        <charset val="134"/>
      </rPr>
      <t>Nyanza</t>
    </r>
  </si>
  <si>
    <r>
      <rPr>
        <sz val="8"/>
        <color rgb="FF000000"/>
        <rFont val="Arial"/>
        <family val="3"/>
        <charset val="134"/>
      </rPr>
      <t>Gisagara</t>
    </r>
  </si>
  <si>
    <r>
      <rPr>
        <sz val="8"/>
        <color rgb="FF000000"/>
        <rFont val="Arial"/>
        <family val="3"/>
        <charset val="134"/>
      </rPr>
      <t>Nyaruguru</t>
    </r>
  </si>
  <si>
    <r>
      <rPr>
        <sz val="8"/>
        <color rgb="FF000000"/>
        <rFont val="Arial"/>
        <family val="3"/>
        <charset val="134"/>
      </rPr>
      <t>Huye</t>
    </r>
  </si>
  <si>
    <r>
      <rPr>
        <sz val="8"/>
        <color rgb="FF000000"/>
        <rFont val="Arial"/>
        <family val="3"/>
        <charset val="134"/>
      </rPr>
      <t>Nyamagabe</t>
    </r>
  </si>
  <si>
    <r>
      <rPr>
        <sz val="8"/>
        <color rgb="FF000000"/>
        <rFont val="Arial"/>
        <family val="3"/>
        <charset val="134"/>
      </rPr>
      <t>Ruhango</t>
    </r>
  </si>
  <si>
    <r>
      <rPr>
        <sz val="8"/>
        <color rgb="FF000000"/>
        <rFont val="Arial"/>
        <family val="3"/>
        <charset val="134"/>
      </rPr>
      <t>Muhanga</t>
    </r>
  </si>
  <si>
    <r>
      <rPr>
        <sz val="8"/>
        <color rgb="FF000000"/>
        <rFont val="Arial"/>
        <family val="3"/>
        <charset val="134"/>
      </rPr>
      <t>Kamonyi</t>
    </r>
  </si>
  <si>
    <r>
      <rPr>
        <b/>
        <sz val="8"/>
        <color rgb="FF000000"/>
        <rFont val="Arial"/>
        <family val="3"/>
        <charset val="134"/>
      </rPr>
      <t>Western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Province</t>
    </r>
  </si>
  <si>
    <r>
      <rPr>
        <sz val="8"/>
        <color rgb="FF000000"/>
        <rFont val="Arial"/>
        <family val="3"/>
        <charset val="134"/>
      </rPr>
      <t>Karongi</t>
    </r>
  </si>
  <si>
    <r>
      <rPr>
        <sz val="8"/>
        <color rgb="FF000000"/>
        <rFont val="Arial"/>
        <family val="3"/>
        <charset val="134"/>
      </rPr>
      <t>Rutsiro</t>
    </r>
  </si>
  <si>
    <r>
      <rPr>
        <sz val="8"/>
        <color rgb="FF000000"/>
        <rFont val="Arial"/>
        <family val="3"/>
        <charset val="134"/>
      </rPr>
      <t>Rubavu</t>
    </r>
  </si>
  <si>
    <r>
      <rPr>
        <sz val="8"/>
        <color rgb="FF000000"/>
        <rFont val="Arial"/>
        <family val="3"/>
        <charset val="134"/>
      </rPr>
      <t>Nyabihu</t>
    </r>
  </si>
  <si>
    <r>
      <rPr>
        <sz val="8"/>
        <color rgb="FF000000"/>
        <rFont val="Arial"/>
        <family val="3"/>
        <charset val="134"/>
      </rPr>
      <t>Ngororero</t>
    </r>
  </si>
  <si>
    <r>
      <rPr>
        <sz val="8"/>
        <color rgb="FF000000"/>
        <rFont val="Arial"/>
        <family val="3"/>
        <charset val="134"/>
      </rPr>
      <t>Rusizi</t>
    </r>
  </si>
  <si>
    <r>
      <rPr>
        <sz val="8"/>
        <color rgb="FF000000"/>
        <rFont val="Arial"/>
        <family val="3"/>
        <charset val="134"/>
      </rPr>
      <t>Nyamasheke</t>
    </r>
  </si>
  <si>
    <r>
      <rPr>
        <b/>
        <sz val="8"/>
        <color rgb="FF000000"/>
        <rFont val="Arial"/>
        <family val="3"/>
        <charset val="134"/>
      </rPr>
      <t>Northern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Province</t>
    </r>
  </si>
  <si>
    <r>
      <rPr>
        <sz val="8"/>
        <color rgb="FF000000"/>
        <rFont val="Arial"/>
        <family val="3"/>
        <charset val="134"/>
      </rPr>
      <t>Rulindo</t>
    </r>
  </si>
  <si>
    <r>
      <rPr>
        <sz val="8"/>
        <color rgb="FF000000"/>
        <rFont val="Arial"/>
        <family val="3"/>
        <charset val="134"/>
      </rPr>
      <t>Gakenke</t>
    </r>
  </si>
  <si>
    <r>
      <rPr>
        <sz val="8"/>
        <color rgb="FF000000"/>
        <rFont val="Arial"/>
        <family val="3"/>
        <charset val="134"/>
      </rPr>
      <t>Musanze</t>
    </r>
  </si>
  <si>
    <r>
      <rPr>
        <sz val="8"/>
        <color rgb="FF000000"/>
        <rFont val="Arial"/>
        <family val="3"/>
        <charset val="134"/>
      </rPr>
      <t>Burera</t>
    </r>
  </si>
  <si>
    <r>
      <rPr>
        <sz val="8"/>
        <color rgb="FF000000"/>
        <rFont val="Arial"/>
        <family val="3"/>
        <charset val="134"/>
      </rPr>
      <t>Gicumbi</t>
    </r>
  </si>
  <si>
    <r>
      <rPr>
        <b/>
        <sz val="8"/>
        <color rgb="FF000000"/>
        <rFont val="Arial"/>
        <family val="3"/>
        <charset val="134"/>
      </rPr>
      <t>Eastern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Province</t>
    </r>
  </si>
  <si>
    <r>
      <rPr>
        <sz val="8"/>
        <color rgb="FF000000"/>
        <rFont val="Arial"/>
        <family val="3"/>
        <charset val="134"/>
      </rPr>
      <t>Rwamagana</t>
    </r>
  </si>
  <si>
    <r>
      <rPr>
        <sz val="8"/>
        <color rgb="FF000000"/>
        <rFont val="Arial"/>
        <family val="3"/>
        <charset val="134"/>
      </rPr>
      <t>Nyagatare</t>
    </r>
  </si>
  <si>
    <r>
      <rPr>
        <sz val="8"/>
        <color rgb="FF000000"/>
        <rFont val="Arial"/>
        <family val="3"/>
        <charset val="134"/>
      </rPr>
      <t>Gatsibo</t>
    </r>
  </si>
  <si>
    <r>
      <rPr>
        <sz val="8"/>
        <color rgb="FF000000"/>
        <rFont val="Arial"/>
        <family val="3"/>
        <charset val="134"/>
      </rPr>
      <t>Kayonza</t>
    </r>
  </si>
  <si>
    <r>
      <rPr>
        <sz val="8"/>
        <color rgb="FF000000"/>
        <rFont val="Arial"/>
        <family val="3"/>
        <charset val="134"/>
      </rPr>
      <t>Kirehe</t>
    </r>
  </si>
  <si>
    <r>
      <rPr>
        <sz val="8"/>
        <color rgb="FF000000"/>
        <rFont val="Arial"/>
        <family val="3"/>
        <charset val="134"/>
      </rPr>
      <t>Ngoma</t>
    </r>
  </si>
  <si>
    <r>
      <rPr>
        <sz val="8"/>
        <color rgb="FF000000"/>
        <rFont val="Arial"/>
        <family val="3"/>
        <charset val="134"/>
      </rPr>
      <t>Bugesera</t>
    </r>
  </si>
  <si>
    <r>
      <rPr>
        <i/>
        <sz val="8"/>
        <color rgb="FF000000"/>
        <rFont val="Arial"/>
        <family val="3"/>
        <charset val="134"/>
      </rPr>
      <t>Source: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i/>
        <sz val="8"/>
        <color rgb="FF000000"/>
        <rFont val="Arial"/>
        <family val="3"/>
        <charset val="134"/>
      </rPr>
      <t>Rwanda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i/>
        <sz val="8"/>
        <color rgb="FF000000"/>
        <rFont val="Arial"/>
        <family val="3"/>
        <charset val="134"/>
      </rPr>
      <t>4th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i/>
        <sz val="8"/>
        <color rgb="FF000000"/>
        <rFont val="Arial"/>
        <family val="3"/>
        <charset val="134"/>
      </rPr>
      <t>Population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i/>
        <sz val="8"/>
        <color rgb="FF000000"/>
        <rFont val="Arial"/>
        <family val="3"/>
        <charset val="134"/>
      </rPr>
      <t>and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i/>
        <sz val="8"/>
        <color rgb="FF000000"/>
        <rFont val="Arial"/>
        <family val="3"/>
        <charset val="134"/>
      </rPr>
      <t>Housing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i/>
        <sz val="8"/>
        <color rgb="FF000000"/>
        <rFont val="Arial"/>
        <family val="3"/>
        <charset val="134"/>
      </rPr>
      <t>Census,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i/>
        <sz val="8"/>
        <color rgb="FF000000"/>
        <rFont val="Arial"/>
        <family val="3"/>
        <charset val="134"/>
      </rPr>
      <t>2012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i/>
        <sz val="8"/>
        <color rgb="FF000000"/>
        <rFont val="Arial"/>
        <family val="3"/>
        <charset val="134"/>
      </rPr>
      <t>(NISR)</t>
    </r>
  </si>
  <si>
    <r>
      <rPr>
        <sz val="11"/>
        <color rgb="FF000000"/>
        <rFont val="Arial"/>
        <family val="3"/>
        <charset val="134"/>
      </rPr>
      <t>Data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Table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11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show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the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distribution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of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the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resident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population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by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sex,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province,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district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and</t>
    </r>
  </si>
  <si>
    <r>
      <rPr>
        <sz val="11"/>
        <color rgb="FF000000"/>
        <rFont val="Arial"/>
        <family val="3"/>
        <charset val="134"/>
      </rPr>
      <t>area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of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residence.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It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shows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that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men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outnumber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women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in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urban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Arial"/>
        <family val="3"/>
        <charset val="134"/>
      </rPr>
      <t>areas.</t>
    </r>
  </si>
  <si>
    <t> Annex 7: Primary pupils enrolment by District in 2016 and 2017</t>
  </si>
  <si>
    <t>District/Province</t>
  </si>
  <si>
    <t>Male</t>
  </si>
  <si>
    <t>Female</t>
  </si>
  <si>
    <t>Total</t>
  </si>
  <si>
    <t>South</t>
  </si>
  <si>
    <t>West</t>
  </si>
  <si>
    <t>Bugesera</t>
  </si>
  <si>
    <t>East</t>
  </si>
  <si>
    <t>North</t>
  </si>
  <si>
    <t>Kigali city</t>
  </si>
  <si>
    <t>Rwanda</t>
  </si>
  <si>
    <t>Annex 10: Secondary pupils enrolment by District in 2016 and 2017</t>
  </si>
  <si>
    <t>2017 total</t>
  </si>
  <si>
    <t>E</t>
  </si>
  <si>
    <t>US$=NCU/E</t>
  </si>
  <si>
    <t>US$</t>
  </si>
  <si>
    <t>E=NCU/US$</t>
  </si>
  <si>
    <t>NCU</t>
  </si>
  <si>
    <t>International Monetary Fund, World Economic Outlook Database, October 2018</t>
  </si>
  <si>
    <t>See notes for:  Gross domestic product, current prices (National currency).</t>
  </si>
  <si>
    <t>Billions</t>
  </si>
  <si>
    <t>U.S. dollars</t>
  </si>
  <si>
    <t>Gross domestic product, current prices</t>
  </si>
  <si>
    <t>Source: National Statistics Office Latest actual data: 2017 National accounts manual used: System of National Accounts (SNA) 2008 GDP valuation: Market prices Start/end months of reporting year: January/December Base year: 2014 Chain-weighted: No Primary domestic currency: Rwandan franc Data last updated: 09/2018</t>
  </si>
  <si>
    <t>National currency</t>
  </si>
  <si>
    <t>Estimates Start After</t>
  </si>
  <si>
    <t>Country/Series-specific Notes</t>
  </si>
  <si>
    <t>Scale</t>
  </si>
  <si>
    <t>Units</t>
  </si>
  <si>
    <t>Subject Descriptor</t>
  </si>
  <si>
    <t>Country</t>
  </si>
  <si>
    <t>Education spending (US$)</t>
  </si>
  <si>
    <t>Health Spending (US$)</t>
  </si>
  <si>
    <t>Enrolment rate</t>
  </si>
  <si>
    <t>Population</t>
  </si>
  <si>
    <t>15/16</t>
  </si>
  <si>
    <t>Education spending (US$) per capita</t>
  </si>
  <si>
    <t>Health Spending (US$) per capita</t>
  </si>
  <si>
    <t>2016 total</t>
  </si>
  <si>
    <t>Per capita education spending is calculated such that the enrolment data for 2016 is used for the 2016-17 FY and 2017 is used for the 2017-18 and 2018-19 FY.</t>
  </si>
  <si>
    <t>Potentially look at central governemts for health budgets</t>
  </si>
  <si>
    <t>Reconstruction of Ruhengeri Hospital</t>
  </si>
  <si>
    <t xml:space="preserve">Construction of Gatunda hospital at Nyagatare District Hospital
 </t>
  </si>
  <si>
    <t xml:space="preserve">Reconstruction  of Byumba Hospital Project
 </t>
  </si>
  <si>
    <t xml:space="preserve"> Construction of Nyabikenke Hospital
 </t>
  </si>
  <si>
    <t xml:space="preserve">Construction of Gatonde Health facility
 </t>
  </si>
  <si>
    <t>UBUZIMA BURAMBYE (UB)</t>
  </si>
  <si>
    <t xml:space="preserve">CENTRAL UNIVERSITY HOSPITAL OF  BUTARE </t>
  </si>
  <si>
    <t>CENTRAL UNIVERSITY HOSPITAL OF KIGALI</t>
  </si>
  <si>
    <t>Munini District Hospital</t>
  </si>
  <si>
    <t xml:space="preserve"> </t>
  </si>
  <si>
    <t>H</t>
  </si>
  <si>
    <t xml:space="preserve"> Construction of Fence and Laundry at Nyagatare District Hospital</t>
  </si>
  <si>
    <t>Construction of Maternity at Mubuga HC</t>
  </si>
  <si>
    <t>Construction of Shyira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</si>
</sst>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0_ "/>
    <numFmt numFmtId="166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b/>
      <sz val="8"/>
      <color rgb="FF000000"/>
      <name val="Arial"/>
      <family val="3"/>
      <charset val="134"/>
    </font>
    <font>
      <sz val="8"/>
      <color theme="1"/>
      <name val="Calibri"/>
      <family val="2"/>
      <charset val="134"/>
      <scheme val="minor"/>
    </font>
    <font>
      <sz val="8"/>
      <color rgb="FF000000"/>
      <name val="Arial"/>
      <family val="3"/>
      <charset val="134"/>
    </font>
    <font>
      <i/>
      <sz val="8"/>
      <color rgb="FF000000"/>
      <name val="Arial"/>
      <family val="3"/>
      <charset val="134"/>
    </font>
    <font>
      <sz val="11"/>
      <color rgb="FF000000"/>
      <name val="Arial"/>
      <family val="3"/>
      <charset val="134"/>
    </font>
    <font>
      <sz val="11"/>
      <color rgb="FF000000"/>
      <name val="Calibri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</cellStyleXfs>
  <cellXfs count="48">
    <xf numFmtId="0" fontId="0" fillId="0" borderId="0" xfId="0"/>
    <xf numFmtId="3" fontId="0" fillId="0" borderId="0" xfId="0" applyNumberFormat="1"/>
    <xf numFmtId="0" fontId="19" fillId="0" borderId="0" xfId="42" applyFont="1" applyFill="1" applyBorder="1" applyAlignment="1">
      <alignment horizontal="left" vertical="top"/>
    </xf>
    <xf numFmtId="0" fontId="20" fillId="0" borderId="0" xfId="42" applyFont="1" applyFill="1" applyBorder="1" applyAlignment="1">
      <alignment horizontal="left" vertical="top"/>
    </xf>
    <xf numFmtId="0" fontId="18" fillId="0" borderId="0" xfId="42" applyAlignment="1">
      <alignment horizontal="left" vertical="top"/>
    </xf>
    <xf numFmtId="164" fontId="20" fillId="0" borderId="0" xfId="42" applyNumberFormat="1" applyFont="1" applyFill="1" applyBorder="1" applyAlignment="1">
      <alignment horizontal="left" vertical="top"/>
    </xf>
    <xf numFmtId="0" fontId="22" fillId="0" borderId="0" xfId="42" applyFont="1" applyFill="1" applyBorder="1" applyAlignment="1">
      <alignment horizontal="left" vertical="top"/>
    </xf>
    <xf numFmtId="164" fontId="22" fillId="0" borderId="0" xfId="42" applyNumberFormat="1" applyFont="1" applyFill="1" applyBorder="1" applyAlignment="1">
      <alignment horizontal="left" vertical="top"/>
    </xf>
    <xf numFmtId="165" fontId="25" fillId="0" borderId="0" xfId="42" applyNumberFormat="1" applyFont="1" applyFill="1" applyBorder="1" applyAlignment="1">
      <alignment horizontal="left" vertical="top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3" fontId="0" fillId="0" borderId="17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10" xfId="0" applyBorder="1"/>
    <xf numFmtId="3" fontId="0" fillId="33" borderId="19" xfId="0" applyNumberFormat="1" applyFill="1" applyBorder="1"/>
    <xf numFmtId="3" fontId="0" fillId="33" borderId="20" xfId="0" applyNumberFormat="1" applyFill="1" applyBorder="1"/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1" xfId="0" applyBorder="1" applyAlignment="1">
      <alignment vertical="center"/>
    </xf>
    <xf numFmtId="3" fontId="0" fillId="33" borderId="23" xfId="0" applyNumberFormat="1" applyFill="1" applyBorder="1"/>
    <xf numFmtId="4" fontId="0" fillId="0" borderId="0" xfId="0" applyNumberFormat="1"/>
    <xf numFmtId="0" fontId="0" fillId="33" borderId="0" xfId="0" applyFill="1"/>
    <xf numFmtId="0" fontId="0" fillId="33" borderId="14" xfId="0" applyFill="1" applyBorder="1"/>
    <xf numFmtId="0" fontId="0" fillId="33" borderId="24" xfId="0" applyFill="1" applyBorder="1"/>
    <xf numFmtId="0" fontId="0" fillId="33" borderId="16" xfId="0" applyFill="1" applyBorder="1"/>
    <xf numFmtId="3" fontId="0" fillId="33" borderId="14" xfId="0" applyNumberFormat="1" applyFill="1" applyBorder="1"/>
    <xf numFmtId="0" fontId="0" fillId="34" borderId="25" xfId="0" applyFill="1" applyBorder="1"/>
    <xf numFmtId="0" fontId="0" fillId="0" borderId="25" xfId="0" applyBorder="1"/>
    <xf numFmtId="0" fontId="0" fillId="34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2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69A06C2-6A89-4C11-9BC9-71CFFA9B7E3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8870-AFC3-489A-89D9-7D52F31FD649}">
  <sheetPr>
    <tabColor theme="4" tint="0.39997558519241921"/>
  </sheetPr>
  <dimension ref="A1:D94"/>
  <sheetViews>
    <sheetView tabSelected="1" topLeftCell="A80" workbookViewId="0">
      <selection activeCell="G32" sqref="G32"/>
    </sheetView>
  </sheetViews>
  <sheetFormatPr defaultRowHeight="15"/>
  <cols>
    <col min="1" max="1" width="17.42578125" customWidth="1"/>
    <col min="2" max="2" width="15.7109375" style="39" customWidth="1"/>
    <col min="3" max="3" width="33.28515625" style="39" bestFit="1" customWidth="1"/>
    <col min="4" max="4" width="30.5703125" style="39" bestFit="1" customWidth="1"/>
  </cols>
  <sheetData>
    <row r="1" spans="1:4">
      <c r="A1" s="35" t="s">
        <v>53</v>
      </c>
      <c r="B1" s="37" t="s">
        <v>54</v>
      </c>
      <c r="C1" s="37" t="s">
        <v>185</v>
      </c>
      <c r="D1" s="37" t="s">
        <v>186</v>
      </c>
    </row>
    <row r="2" spans="1:4">
      <c r="A2" s="36" t="s">
        <v>8</v>
      </c>
      <c r="B2" s="38" t="s">
        <v>55</v>
      </c>
      <c r="C2" s="40">
        <f>SUMIFS(Calcs!$I:$I,Calcs!$A:$A,'Rwanda_educ_health_spending ($)'!$A2,Calcs!$B:$B,'Rwanda_educ_health_spending ($)'!$B2)</f>
        <v>50.195779779933623</v>
      </c>
      <c r="D2" s="41">
        <f>SUMIFS(Calcs!$J:$J,Calcs!$A:$A,'Rwanda_educ_health_spending ($)'!$A2,Calcs!$B:$B,'Rwanda_educ_health_spending ($)'!$B2)</f>
        <v>3.4959649171287315</v>
      </c>
    </row>
    <row r="3" spans="1:4">
      <c r="A3" s="36" t="s">
        <v>20</v>
      </c>
      <c r="B3" s="38" t="s">
        <v>55</v>
      </c>
      <c r="C3" s="40">
        <f>SUMIFS(Calcs!$I:$I,Calcs!$A:$A,'Rwanda_educ_health_spending ($)'!$A3,Calcs!$B:$B,'Rwanda_educ_health_spending ($)'!$B3)</f>
        <v>59.178463106456711</v>
      </c>
      <c r="D3" s="41">
        <f>SUMIFS(Calcs!$J:$J,Calcs!$A:$A,'Rwanda_educ_health_spending ($)'!$A3,Calcs!$B:$B,'Rwanda_educ_health_spending ($)'!$B3)</f>
        <v>9.8725058568700774</v>
      </c>
    </row>
    <row r="4" spans="1:4">
      <c r="A4" s="36" t="s">
        <v>21</v>
      </c>
      <c r="B4" s="38" t="s">
        <v>55</v>
      </c>
      <c r="C4" s="40">
        <f>SUMIFS(Calcs!$I:$I,Calcs!$A:$A,'Rwanda_educ_health_spending ($)'!$A4,Calcs!$B:$B,'Rwanda_educ_health_spending ($)'!$B4)</f>
        <v>40.585155551696026</v>
      </c>
      <c r="D4" s="41">
        <f>SUMIFS(Calcs!$J:$J,Calcs!$A:$A,'Rwanda_educ_health_spending ($)'!$A4,Calcs!$B:$B,'Rwanda_educ_health_spending ($)'!$B4)</f>
        <v>4.9741039036440773</v>
      </c>
    </row>
    <row r="5" spans="1:4">
      <c r="A5" s="36" t="s">
        <v>22</v>
      </c>
      <c r="B5" s="38" t="s">
        <v>55</v>
      </c>
      <c r="C5" s="40">
        <f>SUMIFS(Calcs!$I:$I,Calcs!$A:$A,'Rwanda_educ_health_spending ($)'!$A5,Calcs!$B:$B,'Rwanda_educ_health_spending ($)'!$B5)</f>
        <v>46.174257662471369</v>
      </c>
      <c r="D5" s="41">
        <f>SUMIFS(Calcs!$J:$J,Calcs!$A:$A,'Rwanda_educ_health_spending ($)'!$A5,Calcs!$B:$B,'Rwanda_educ_health_spending ($)'!$B5)</f>
        <v>3.5253701452737176</v>
      </c>
    </row>
    <row r="6" spans="1:4">
      <c r="A6" s="36" t="s">
        <v>23</v>
      </c>
      <c r="B6" s="38" t="s">
        <v>55</v>
      </c>
      <c r="C6" s="40">
        <f>SUMIFS(Calcs!$I:$I,Calcs!$A:$A,'Rwanda_educ_health_spending ($)'!$A6,Calcs!$B:$B,'Rwanda_educ_health_spending ($)'!$B6)</f>
        <v>51.258178347349016</v>
      </c>
      <c r="D6" s="41">
        <f>SUMIFS(Calcs!$J:$J,Calcs!$A:$A,'Rwanda_educ_health_spending ($)'!$A6,Calcs!$B:$B,'Rwanda_educ_health_spending ($)'!$B6)</f>
        <v>6.1688516395905131</v>
      </c>
    </row>
    <row r="7" spans="1:4">
      <c r="A7" s="36" t="s">
        <v>24</v>
      </c>
      <c r="B7" s="38" t="s">
        <v>55</v>
      </c>
      <c r="C7" s="40">
        <f>SUMIFS(Calcs!$I:$I,Calcs!$A:$A,'Rwanda_educ_health_spending ($)'!$A7,Calcs!$B:$B,'Rwanda_educ_health_spending ($)'!$B7)</f>
        <v>57.631397815078969</v>
      </c>
      <c r="D7" s="41">
        <f>SUMIFS(Calcs!$J:$J,Calcs!$A:$A,'Rwanda_educ_health_spending ($)'!$A7,Calcs!$B:$B,'Rwanda_educ_health_spending ($)'!$B7)</f>
        <v>5.7195084867100405</v>
      </c>
    </row>
    <row r="8" spans="1:4">
      <c r="A8" s="36" t="s">
        <v>25</v>
      </c>
      <c r="B8" s="38" t="s">
        <v>55</v>
      </c>
      <c r="C8" s="40">
        <f>SUMIFS(Calcs!$I:$I,Calcs!$A:$A,'Rwanda_educ_health_spending ($)'!$A8,Calcs!$B:$B,'Rwanda_educ_health_spending ($)'!$B8)</f>
        <v>62.496592056709837</v>
      </c>
      <c r="D8" s="41">
        <f>SUMIFS(Calcs!$J:$J,Calcs!$A:$A,'Rwanda_educ_health_spending ($)'!$A8,Calcs!$B:$B,'Rwanda_educ_health_spending ($)'!$B8)</f>
        <v>16.540164607256539</v>
      </c>
    </row>
    <row r="9" spans="1:4">
      <c r="A9" s="36" t="s">
        <v>26</v>
      </c>
      <c r="B9" s="38" t="s">
        <v>55</v>
      </c>
      <c r="C9" s="40">
        <f>SUMIFS(Calcs!$I:$I,Calcs!$A:$A,'Rwanda_educ_health_spending ($)'!$A9,Calcs!$B:$B,'Rwanda_educ_health_spending ($)'!$B9)</f>
        <v>49.891866849770004</v>
      </c>
      <c r="D9" s="41">
        <f>SUMIFS(Calcs!$J:$J,Calcs!$A:$A,'Rwanda_educ_health_spending ($)'!$A9,Calcs!$B:$B,'Rwanda_educ_health_spending ($)'!$B9)</f>
        <v>3.4825831472524378</v>
      </c>
    </row>
    <row r="10" spans="1:4">
      <c r="A10" s="36" t="s">
        <v>27</v>
      </c>
      <c r="B10" s="38" t="s">
        <v>55</v>
      </c>
      <c r="C10" s="40">
        <f>SUMIFS(Calcs!$I:$I,Calcs!$A:$A,'Rwanda_educ_health_spending ($)'!$A10,Calcs!$B:$B,'Rwanda_educ_health_spending ($)'!$B10)</f>
        <v>50.070084670635957</v>
      </c>
      <c r="D10" s="41">
        <f>SUMIFS(Calcs!$J:$J,Calcs!$A:$A,'Rwanda_educ_health_spending ($)'!$A10,Calcs!$B:$B,'Rwanda_educ_health_spending ($)'!$B10)</f>
        <v>6.6260698982152633</v>
      </c>
    </row>
    <row r="11" spans="1:4">
      <c r="A11" s="36" t="s">
        <v>28</v>
      </c>
      <c r="B11" s="38" t="s">
        <v>55</v>
      </c>
      <c r="C11" s="40">
        <f>SUMIFS(Calcs!$I:$I,Calcs!$A:$A,'Rwanda_educ_health_spending ($)'!$A11,Calcs!$B:$B,'Rwanda_educ_health_spending ($)'!$B11)</f>
        <v>47.317582068928985</v>
      </c>
      <c r="D11" s="41">
        <f>SUMIFS(Calcs!$J:$J,Calcs!$A:$A,'Rwanda_educ_health_spending ($)'!$A11,Calcs!$B:$B,'Rwanda_educ_health_spending ($)'!$B11)</f>
        <v>0.49535251357706217</v>
      </c>
    </row>
    <row r="12" spans="1:4">
      <c r="A12" s="36" t="s">
        <v>29</v>
      </c>
      <c r="B12" s="38" t="s">
        <v>55</v>
      </c>
      <c r="C12" s="40">
        <f>SUMIFS(Calcs!$I:$I,Calcs!$A:$A,'Rwanda_educ_health_spending ($)'!$A12,Calcs!$B:$B,'Rwanda_educ_health_spending ($)'!$B12)</f>
        <v>70.773113674538308</v>
      </c>
      <c r="D12" s="41">
        <f>SUMIFS(Calcs!$J:$J,Calcs!$A:$A,'Rwanda_educ_health_spending ($)'!$A12,Calcs!$B:$B,'Rwanda_educ_health_spending ($)'!$B12)</f>
        <v>5.0990409939723946</v>
      </c>
    </row>
    <row r="13" spans="1:4">
      <c r="A13" s="36" t="s">
        <v>30</v>
      </c>
      <c r="B13" s="38" t="s">
        <v>55</v>
      </c>
      <c r="C13" s="40">
        <f>SUMIFS(Calcs!$I:$I,Calcs!$A:$A,'Rwanda_educ_health_spending ($)'!$A13,Calcs!$B:$B,'Rwanda_educ_health_spending ($)'!$B13)</f>
        <v>41.778485651450367</v>
      </c>
      <c r="D13" s="41">
        <f>SUMIFS(Calcs!$J:$J,Calcs!$A:$A,'Rwanda_educ_health_spending ($)'!$A13,Calcs!$B:$B,'Rwanda_educ_health_spending ($)'!$B13)</f>
        <v>2.9550691872913109</v>
      </c>
    </row>
    <row r="14" spans="1:4">
      <c r="A14" s="36" t="s">
        <v>31</v>
      </c>
      <c r="B14" s="38" t="s">
        <v>55</v>
      </c>
      <c r="C14" s="40">
        <f>SUMIFS(Calcs!$I:$I,Calcs!$A:$A,'Rwanda_educ_health_spending ($)'!$A14,Calcs!$B:$B,'Rwanda_educ_health_spending ($)'!$B14)</f>
        <v>51.991410892890357</v>
      </c>
      <c r="D14" s="41">
        <f>SUMIFS(Calcs!$J:$J,Calcs!$A:$A,'Rwanda_educ_health_spending ($)'!$A14,Calcs!$B:$B,'Rwanda_educ_health_spending ($)'!$B14)</f>
        <v>5.1817563281958554</v>
      </c>
    </row>
    <row r="15" spans="1:4">
      <c r="A15" s="36" t="s">
        <v>32</v>
      </c>
      <c r="B15" s="38" t="s">
        <v>55</v>
      </c>
      <c r="C15" s="40">
        <f>SUMIFS(Calcs!$I:$I,Calcs!$A:$A,'Rwanda_educ_health_spending ($)'!$A15,Calcs!$B:$B,'Rwanda_educ_health_spending ($)'!$B15)</f>
        <v>51.210139468430668</v>
      </c>
      <c r="D15" s="41">
        <f>SUMIFS(Calcs!$J:$J,Calcs!$A:$A,'Rwanda_educ_health_spending ($)'!$A15,Calcs!$B:$B,'Rwanda_educ_health_spending ($)'!$B15)</f>
        <v>4.0321567453976863</v>
      </c>
    </row>
    <row r="16" spans="1:4">
      <c r="A16" s="36" t="s">
        <v>33</v>
      </c>
      <c r="B16" s="38" t="s">
        <v>55</v>
      </c>
      <c r="C16" s="40">
        <f>SUMIFS(Calcs!$I:$I,Calcs!$A:$A,'Rwanda_educ_health_spending ($)'!$A16,Calcs!$B:$B,'Rwanda_educ_health_spending ($)'!$B16)</f>
        <v>49.65871477835487</v>
      </c>
      <c r="D16" s="41">
        <f>SUMIFS(Calcs!$J:$J,Calcs!$A:$A,'Rwanda_educ_health_spending ($)'!$A16,Calcs!$B:$B,'Rwanda_educ_health_spending ($)'!$B16)</f>
        <v>3.5214410355122663</v>
      </c>
    </row>
    <row r="17" spans="1:4">
      <c r="A17" s="36" t="s">
        <v>34</v>
      </c>
      <c r="B17" s="38" t="s">
        <v>55</v>
      </c>
      <c r="C17" s="40">
        <f>SUMIFS(Calcs!$I:$I,Calcs!$A:$A,'Rwanda_educ_health_spending ($)'!$A17,Calcs!$B:$B,'Rwanda_educ_health_spending ($)'!$B17)</f>
        <v>57.325461021964479</v>
      </c>
      <c r="D17" s="41">
        <f>SUMIFS(Calcs!$J:$J,Calcs!$A:$A,'Rwanda_educ_health_spending ($)'!$A17,Calcs!$B:$B,'Rwanda_educ_health_spending ($)'!$B17)</f>
        <v>4.5420794199151864</v>
      </c>
    </row>
    <row r="18" spans="1:4">
      <c r="A18" s="36" t="s">
        <v>35</v>
      </c>
      <c r="B18" s="38" t="s">
        <v>55</v>
      </c>
      <c r="C18" s="40">
        <f>SUMIFS(Calcs!$I:$I,Calcs!$A:$A,'Rwanda_educ_health_spending ($)'!$A18,Calcs!$B:$B,'Rwanda_educ_health_spending ($)'!$B18)</f>
        <v>55.38658996530814</v>
      </c>
      <c r="D18" s="41">
        <f>SUMIFS(Calcs!$J:$J,Calcs!$A:$A,'Rwanda_educ_health_spending ($)'!$A18,Calcs!$B:$B,'Rwanda_educ_health_spending ($)'!$B18)</f>
        <v>3.3641616874322868</v>
      </c>
    </row>
    <row r="19" spans="1:4">
      <c r="A19" s="36" t="s">
        <v>36</v>
      </c>
      <c r="B19" s="38" t="s">
        <v>55</v>
      </c>
      <c r="C19" s="40">
        <f>SUMIFS(Calcs!$I:$I,Calcs!$A:$A,'Rwanda_educ_health_spending ($)'!$A19,Calcs!$B:$B,'Rwanda_educ_health_spending ($)'!$B19)</f>
        <v>43.668148860889204</v>
      </c>
      <c r="D19" s="41">
        <f>SUMIFS(Calcs!$J:$J,Calcs!$A:$A,'Rwanda_educ_health_spending ($)'!$A19,Calcs!$B:$B,'Rwanda_educ_health_spending ($)'!$B19)</f>
        <v>9.1542901377168313</v>
      </c>
    </row>
    <row r="20" spans="1:4">
      <c r="A20" s="36" t="s">
        <v>37</v>
      </c>
      <c r="B20" s="38" t="s">
        <v>55</v>
      </c>
      <c r="C20" s="40">
        <f>SUMIFS(Calcs!$I:$I,Calcs!$A:$A,'Rwanda_educ_health_spending ($)'!$A20,Calcs!$B:$B,'Rwanda_educ_health_spending ($)'!$B20)</f>
        <v>58.249176579329244</v>
      </c>
      <c r="D20" s="41">
        <f>SUMIFS(Calcs!$J:$J,Calcs!$A:$A,'Rwanda_educ_health_spending ($)'!$A20,Calcs!$B:$B,'Rwanda_educ_health_spending ($)'!$B20)</f>
        <v>6.02422077825827</v>
      </c>
    </row>
    <row r="21" spans="1:4">
      <c r="A21" s="36" t="s">
        <v>38</v>
      </c>
      <c r="B21" s="38" t="s">
        <v>55</v>
      </c>
      <c r="C21" s="40">
        <f>SUMIFS(Calcs!$I:$I,Calcs!$A:$A,'Rwanda_educ_health_spending ($)'!$A21,Calcs!$B:$B,'Rwanda_educ_health_spending ($)'!$B21)</f>
        <v>44.832527921324186</v>
      </c>
      <c r="D21" s="41">
        <f>SUMIFS(Calcs!$J:$J,Calcs!$A:$A,'Rwanda_educ_health_spending ($)'!$A21,Calcs!$B:$B,'Rwanda_educ_health_spending ($)'!$B21)</f>
        <v>8.6691686448022693</v>
      </c>
    </row>
    <row r="22" spans="1:4">
      <c r="A22" s="36" t="s">
        <v>39</v>
      </c>
      <c r="B22" s="38" t="s">
        <v>55</v>
      </c>
      <c r="C22" s="40">
        <f>SUMIFS(Calcs!$I:$I,Calcs!$A:$A,'Rwanda_educ_health_spending ($)'!$A22,Calcs!$B:$B,'Rwanda_educ_health_spending ($)'!$B22)</f>
        <v>50.59585636868497</v>
      </c>
      <c r="D22" s="41">
        <f>SUMIFS(Calcs!$J:$J,Calcs!$A:$A,'Rwanda_educ_health_spending ($)'!$A22,Calcs!$B:$B,'Rwanda_educ_health_spending ($)'!$B22)</f>
        <v>4.3023024897544637</v>
      </c>
    </row>
    <row r="23" spans="1:4">
      <c r="A23" s="36" t="s">
        <v>40</v>
      </c>
      <c r="B23" s="38" t="s">
        <v>55</v>
      </c>
      <c r="C23" s="40">
        <f>SUMIFS(Calcs!$I:$I,Calcs!$A:$A,'Rwanda_educ_health_spending ($)'!$A23,Calcs!$B:$B,'Rwanda_educ_health_spending ($)'!$B23)</f>
        <v>51.295502786203684</v>
      </c>
      <c r="D23" s="41">
        <f>SUMIFS(Calcs!$J:$J,Calcs!$A:$A,'Rwanda_educ_health_spending ($)'!$A23,Calcs!$B:$B,'Rwanda_educ_health_spending ($)'!$B23)</f>
        <v>22.134192074345769</v>
      </c>
    </row>
    <row r="24" spans="1:4">
      <c r="A24" s="36" t="s">
        <v>41</v>
      </c>
      <c r="B24" s="38" t="s">
        <v>55</v>
      </c>
      <c r="C24" s="40">
        <f>SUMIFS(Calcs!$I:$I,Calcs!$A:$A,'Rwanda_educ_health_spending ($)'!$A24,Calcs!$B:$B,'Rwanda_educ_health_spending ($)'!$B24)</f>
        <v>56.232868611942799</v>
      </c>
      <c r="D24" s="41">
        <f>SUMIFS(Calcs!$J:$J,Calcs!$A:$A,'Rwanda_educ_health_spending ($)'!$A24,Calcs!$B:$B,'Rwanda_educ_health_spending ($)'!$B24)</f>
        <v>5.3679134197248617</v>
      </c>
    </row>
    <row r="25" spans="1:4">
      <c r="A25" s="36" t="s">
        <v>42</v>
      </c>
      <c r="B25" s="38" t="s">
        <v>55</v>
      </c>
      <c r="C25" s="40">
        <f>SUMIFS(Calcs!$I:$I,Calcs!$A:$A,'Rwanda_educ_health_spending ($)'!$A25,Calcs!$B:$B,'Rwanda_educ_health_spending ($)'!$B25)</f>
        <v>47.285418792779033</v>
      </c>
      <c r="D25" s="41">
        <f>SUMIFS(Calcs!$J:$J,Calcs!$A:$A,'Rwanda_educ_health_spending ($)'!$A25,Calcs!$B:$B,'Rwanda_educ_health_spending ($)'!$B25)</f>
        <v>4.0238449586041396</v>
      </c>
    </row>
    <row r="26" spans="1:4">
      <c r="A26" s="36" t="s">
        <v>43</v>
      </c>
      <c r="B26" s="38" t="s">
        <v>55</v>
      </c>
      <c r="C26" s="40">
        <f>SUMIFS(Calcs!$I:$I,Calcs!$A:$A,'Rwanda_educ_health_spending ($)'!$A26,Calcs!$B:$B,'Rwanda_educ_health_spending ($)'!$B26)</f>
        <v>52.692822389882537</v>
      </c>
      <c r="D26" s="41">
        <f>SUMIFS(Calcs!$J:$J,Calcs!$A:$A,'Rwanda_educ_health_spending ($)'!$A26,Calcs!$B:$B,'Rwanda_educ_health_spending ($)'!$B26)</f>
        <v>6.0468510523362609</v>
      </c>
    </row>
    <row r="27" spans="1:4">
      <c r="A27" s="36" t="s">
        <v>44</v>
      </c>
      <c r="B27" s="38" t="s">
        <v>55</v>
      </c>
      <c r="C27" s="40">
        <f>SUMIFS(Calcs!$I:$I,Calcs!$A:$A,'Rwanda_educ_health_spending ($)'!$A27,Calcs!$B:$B,'Rwanda_educ_health_spending ($)'!$B27)</f>
        <v>63.077843777145432</v>
      </c>
      <c r="D27" s="41">
        <f>SUMIFS(Calcs!$J:$J,Calcs!$A:$A,'Rwanda_educ_health_spending ($)'!$A27,Calcs!$B:$B,'Rwanda_educ_health_spending ($)'!$B27)</f>
        <v>5.6379702001240899</v>
      </c>
    </row>
    <row r="28" spans="1:4">
      <c r="A28" s="36" t="s">
        <v>45</v>
      </c>
      <c r="B28" s="38" t="s">
        <v>55</v>
      </c>
      <c r="C28" s="40">
        <f>SUMIFS(Calcs!$I:$I,Calcs!$A:$A,'Rwanda_educ_health_spending ($)'!$A28,Calcs!$B:$B,'Rwanda_educ_health_spending ($)'!$B28)</f>
        <v>50.579230172195203</v>
      </c>
      <c r="D28" s="41">
        <f>SUMIFS(Calcs!$J:$J,Calcs!$A:$A,'Rwanda_educ_health_spending ($)'!$A28,Calcs!$B:$B,'Rwanda_educ_health_spending ($)'!$B28)</f>
        <v>3.835868272815345</v>
      </c>
    </row>
    <row r="29" spans="1:4">
      <c r="A29" s="36" t="s">
        <v>46</v>
      </c>
      <c r="B29" s="38" t="s">
        <v>55</v>
      </c>
      <c r="C29" s="40">
        <f>SUMIFS(Calcs!$I:$I,Calcs!$A:$A,'Rwanda_educ_health_spending ($)'!$A29,Calcs!$B:$B,'Rwanda_educ_health_spending ($)'!$B29)</f>
        <v>46.767194330498</v>
      </c>
      <c r="D29" s="41">
        <f>SUMIFS(Calcs!$J:$J,Calcs!$A:$A,'Rwanda_educ_health_spending ($)'!$A29,Calcs!$B:$B,'Rwanda_educ_health_spending ($)'!$B29)</f>
        <v>3.3633529165662583</v>
      </c>
    </row>
    <row r="30" spans="1:4">
      <c r="A30" s="36" t="s">
        <v>47</v>
      </c>
      <c r="B30" s="38" t="s">
        <v>55</v>
      </c>
      <c r="C30" s="40">
        <f>SUMIFS(Calcs!$I:$I,Calcs!$A:$A,'Rwanda_educ_health_spending ($)'!$A30,Calcs!$B:$B,'Rwanda_educ_health_spending ($)'!$B30)</f>
        <v>49.782338055220698</v>
      </c>
      <c r="D30" s="41">
        <f>SUMIFS(Calcs!$J:$J,Calcs!$A:$A,'Rwanda_educ_health_spending ($)'!$A30,Calcs!$B:$B,'Rwanda_educ_health_spending ($)'!$B30)</f>
        <v>4.5712492929782602</v>
      </c>
    </row>
    <row r="31" spans="1:4">
      <c r="A31" s="36" t="s">
        <v>48</v>
      </c>
      <c r="B31" s="38" t="s">
        <v>55</v>
      </c>
      <c r="C31" s="40" t="e">
        <f>SUMIFS(Calcs!$I:$I,Calcs!$A:$A,'Rwanda_educ_health_spending ($)'!$A31,Calcs!$B:$B,'Rwanda_educ_health_spending ($)'!$B31)</f>
        <v>#N/A</v>
      </c>
      <c r="D31" s="41">
        <f>SUMIFS(Calcs!$J:$J,Calcs!$A:$A,'Rwanda_educ_health_spending ($)'!$A31,Calcs!$B:$B,'Rwanda_educ_health_spending ($)'!$B31)</f>
        <v>4.6564778489892973</v>
      </c>
    </row>
    <row r="32" spans="1:4">
      <c r="A32" s="36" t="s">
        <v>67</v>
      </c>
      <c r="B32" s="38" t="s">
        <v>55</v>
      </c>
      <c r="C32" s="40">
        <f>SUMIFS(Calcs!$I:$I,Calcs!$A:$A,'Rwanda_educ_health_spending ($)'!$A32,Calcs!$B:$B,'Rwanda_educ_health_spending ($)'!$B32)</f>
        <v>46.415189534336356</v>
      </c>
      <c r="D32" s="41">
        <f>SUMIFS(Calcs!$J:$J,Calcs!$A:$A,'Rwanda_educ_health_spending ($)'!$A32,Calcs!$B:$B,'Rwanda_educ_health_spending ($)'!$B32)</f>
        <v>3.2758770434186211</v>
      </c>
    </row>
    <row r="33" spans="1:4">
      <c r="A33" s="36" t="s">
        <v>8</v>
      </c>
      <c r="B33" s="38" t="s">
        <v>104</v>
      </c>
      <c r="C33" s="40">
        <f>SUMIFS(Calcs!$I:$I,Calcs!$A:$A,'Rwanda_educ_health_spending ($)'!$A33,Calcs!$B:$B,'Rwanda_educ_health_spending ($)'!$B33)</f>
        <v>45.796913792974479</v>
      </c>
      <c r="D33" s="41">
        <f>SUMIFS(Calcs!$J:$J,Calcs!$A:$A,'Rwanda_educ_health_spending ($)'!$A33,Calcs!$B:$B,'Rwanda_educ_health_spending ($)'!$B33)</f>
        <v>3.405566999099523</v>
      </c>
    </row>
    <row r="34" spans="1:4">
      <c r="A34" s="36" t="s">
        <v>20</v>
      </c>
      <c r="B34" s="38" t="s">
        <v>104</v>
      </c>
      <c r="C34" s="40">
        <f>SUMIFS(Calcs!$I:$I,Calcs!$A:$A,'Rwanda_educ_health_spending ($)'!$A34,Calcs!$B:$B,'Rwanda_educ_health_spending ($)'!$B34)</f>
        <v>54.651929502730262</v>
      </c>
      <c r="D34" s="41">
        <f>SUMIFS(Calcs!$J:$J,Calcs!$A:$A,'Rwanda_educ_health_spending ($)'!$A34,Calcs!$B:$B,'Rwanda_educ_health_spending ($)'!$B34)</f>
        <v>10.610865965958968</v>
      </c>
    </row>
    <row r="35" spans="1:4">
      <c r="A35" s="36" t="s">
        <v>21</v>
      </c>
      <c r="B35" s="38" t="s">
        <v>104</v>
      </c>
      <c r="C35" s="40">
        <f>SUMIFS(Calcs!$I:$I,Calcs!$A:$A,'Rwanda_educ_health_spending ($)'!$A35,Calcs!$B:$B,'Rwanda_educ_health_spending ($)'!$B35)</f>
        <v>34.662397734670577</v>
      </c>
      <c r="D35" s="41">
        <f>SUMIFS(Calcs!$J:$J,Calcs!$A:$A,'Rwanda_educ_health_spending ($)'!$A35,Calcs!$B:$B,'Rwanda_educ_health_spending ($)'!$B35)</f>
        <v>6.1605598640425532</v>
      </c>
    </row>
    <row r="36" spans="1:4">
      <c r="A36" s="36" t="s">
        <v>22</v>
      </c>
      <c r="B36" s="38" t="s">
        <v>104</v>
      </c>
      <c r="C36" s="40">
        <f>SUMIFS(Calcs!$I:$I,Calcs!$A:$A,'Rwanda_educ_health_spending ($)'!$A36,Calcs!$B:$B,'Rwanda_educ_health_spending ($)'!$B36)</f>
        <v>42.622253843605073</v>
      </c>
      <c r="D36" s="41">
        <f>SUMIFS(Calcs!$J:$J,Calcs!$A:$A,'Rwanda_educ_health_spending ($)'!$A36,Calcs!$B:$B,'Rwanda_educ_health_spending ($)'!$B36)</f>
        <v>4.2140381335518438</v>
      </c>
    </row>
    <row r="37" spans="1:4">
      <c r="A37" s="36" t="s">
        <v>23</v>
      </c>
      <c r="B37" s="38" t="s">
        <v>104</v>
      </c>
      <c r="C37" s="40">
        <f>SUMIFS(Calcs!$I:$I,Calcs!$A:$A,'Rwanda_educ_health_spending ($)'!$A37,Calcs!$B:$B,'Rwanda_educ_health_spending ($)'!$B37)</f>
        <v>49.410231029370713</v>
      </c>
      <c r="D37" s="41">
        <f>SUMIFS(Calcs!$J:$J,Calcs!$A:$A,'Rwanda_educ_health_spending ($)'!$A37,Calcs!$B:$B,'Rwanda_educ_health_spending ($)'!$B37)</f>
        <v>8.2007911606518533</v>
      </c>
    </row>
    <row r="38" spans="1:4">
      <c r="A38" s="36" t="s">
        <v>24</v>
      </c>
      <c r="B38" s="38" t="s">
        <v>104</v>
      </c>
      <c r="C38" s="40">
        <f>SUMIFS(Calcs!$I:$I,Calcs!$A:$A,'Rwanda_educ_health_spending ($)'!$A38,Calcs!$B:$B,'Rwanda_educ_health_spending ($)'!$B38)</f>
        <v>48.002859653237756</v>
      </c>
      <c r="D38" s="41">
        <f>SUMIFS(Calcs!$J:$J,Calcs!$A:$A,'Rwanda_educ_health_spending ($)'!$A38,Calcs!$B:$B,'Rwanda_educ_health_spending ($)'!$B38)</f>
        <v>3.9346373127135026</v>
      </c>
    </row>
    <row r="39" spans="1:4">
      <c r="A39" s="36" t="s">
        <v>25</v>
      </c>
      <c r="B39" s="38" t="s">
        <v>104</v>
      </c>
      <c r="C39" s="40">
        <f>SUMIFS(Calcs!$I:$I,Calcs!$A:$A,'Rwanda_educ_health_spending ($)'!$A39,Calcs!$B:$B,'Rwanda_educ_health_spending ($)'!$B39)</f>
        <v>58.667142514491395</v>
      </c>
      <c r="D39" s="41">
        <f>SUMIFS(Calcs!$J:$J,Calcs!$A:$A,'Rwanda_educ_health_spending ($)'!$A39,Calcs!$B:$B,'Rwanda_educ_health_spending ($)'!$B39)</f>
        <v>15.883620244937186</v>
      </c>
    </row>
    <row r="40" spans="1:4">
      <c r="A40" s="36" t="s">
        <v>26</v>
      </c>
      <c r="B40" s="38" t="s">
        <v>104</v>
      </c>
      <c r="C40" s="40">
        <f>SUMIFS(Calcs!$I:$I,Calcs!$A:$A,'Rwanda_educ_health_spending ($)'!$A40,Calcs!$B:$B,'Rwanda_educ_health_spending ($)'!$B40)</f>
        <v>47.090525732239655</v>
      </c>
      <c r="D40" s="41">
        <f>SUMIFS(Calcs!$J:$J,Calcs!$A:$A,'Rwanda_educ_health_spending ($)'!$A40,Calcs!$B:$B,'Rwanda_educ_health_spending ($)'!$B40)</f>
        <v>3.2586375407357702</v>
      </c>
    </row>
    <row r="41" spans="1:4">
      <c r="A41" s="36" t="s">
        <v>27</v>
      </c>
      <c r="B41" s="38" t="s">
        <v>104</v>
      </c>
      <c r="C41" s="40">
        <f>SUMIFS(Calcs!$I:$I,Calcs!$A:$A,'Rwanda_educ_health_spending ($)'!$A41,Calcs!$B:$B,'Rwanda_educ_health_spending ($)'!$B41)</f>
        <v>47.356404374570666</v>
      </c>
      <c r="D41" s="41">
        <f>SUMIFS(Calcs!$J:$J,Calcs!$A:$A,'Rwanda_educ_health_spending ($)'!$A41,Calcs!$B:$B,'Rwanda_educ_health_spending ($)'!$B41)</f>
        <v>5.8157187997675903</v>
      </c>
    </row>
    <row r="42" spans="1:4">
      <c r="A42" s="36" t="s">
        <v>28</v>
      </c>
      <c r="B42" s="38" t="s">
        <v>104</v>
      </c>
      <c r="C42" s="40">
        <f>SUMIFS(Calcs!$I:$I,Calcs!$A:$A,'Rwanda_educ_health_spending ($)'!$A42,Calcs!$B:$B,'Rwanda_educ_health_spending ($)'!$B42)</f>
        <v>43.681015164005409</v>
      </c>
      <c r="D42" s="41">
        <f>SUMIFS(Calcs!$J:$J,Calcs!$A:$A,'Rwanda_educ_health_spending ($)'!$A42,Calcs!$B:$B,'Rwanda_educ_health_spending ($)'!$B42)</f>
        <v>4.0240143802465065</v>
      </c>
    </row>
    <row r="43" spans="1:4">
      <c r="A43" s="36" t="s">
        <v>29</v>
      </c>
      <c r="B43" s="38" t="s">
        <v>104</v>
      </c>
      <c r="C43" s="40">
        <f>SUMIFS(Calcs!$I:$I,Calcs!$A:$A,'Rwanda_educ_health_spending ($)'!$A43,Calcs!$B:$B,'Rwanda_educ_health_spending ($)'!$B43)</f>
        <v>42.954915198014525</v>
      </c>
      <c r="D43" s="41">
        <f>SUMIFS(Calcs!$J:$J,Calcs!$A:$A,'Rwanda_educ_health_spending ($)'!$A43,Calcs!$B:$B,'Rwanda_educ_health_spending ($)'!$B43)</f>
        <v>5.2165135143322257</v>
      </c>
    </row>
    <row r="44" spans="1:4">
      <c r="A44" s="36" t="s">
        <v>30</v>
      </c>
      <c r="B44" s="38" t="s">
        <v>104</v>
      </c>
      <c r="C44" s="40">
        <f>SUMIFS(Calcs!$I:$I,Calcs!$A:$A,'Rwanda_educ_health_spending ($)'!$A44,Calcs!$B:$B,'Rwanda_educ_health_spending ($)'!$B44)</f>
        <v>37.795336876663043</v>
      </c>
      <c r="D44" s="41">
        <f>SUMIFS(Calcs!$J:$J,Calcs!$A:$A,'Rwanda_educ_health_spending ($)'!$A44,Calcs!$B:$B,'Rwanda_educ_health_spending ($)'!$B44)</f>
        <v>2.9685400062324212</v>
      </c>
    </row>
    <row r="45" spans="1:4">
      <c r="A45" s="36" t="s">
        <v>31</v>
      </c>
      <c r="B45" s="38" t="s">
        <v>104</v>
      </c>
      <c r="C45" s="40">
        <f>SUMIFS(Calcs!$I:$I,Calcs!$A:$A,'Rwanda_educ_health_spending ($)'!$A45,Calcs!$B:$B,'Rwanda_educ_health_spending ($)'!$B45)</f>
        <v>49.254671533370306</v>
      </c>
      <c r="D45" s="41">
        <f>SUMIFS(Calcs!$J:$J,Calcs!$A:$A,'Rwanda_educ_health_spending ($)'!$A45,Calcs!$B:$B,'Rwanda_educ_health_spending ($)'!$B45)</f>
        <v>4.7292985818758098</v>
      </c>
    </row>
    <row r="46" spans="1:4">
      <c r="A46" s="36" t="s">
        <v>32</v>
      </c>
      <c r="B46" s="38" t="s">
        <v>104</v>
      </c>
      <c r="C46" s="40">
        <f>SUMIFS(Calcs!$I:$I,Calcs!$A:$A,'Rwanda_educ_health_spending ($)'!$A46,Calcs!$B:$B,'Rwanda_educ_health_spending ($)'!$B46)</f>
        <v>48.083447525072138</v>
      </c>
      <c r="D46" s="41">
        <f>SUMIFS(Calcs!$J:$J,Calcs!$A:$A,'Rwanda_educ_health_spending ($)'!$A46,Calcs!$B:$B,'Rwanda_educ_health_spending ($)'!$B46)</f>
        <v>4.2558010474738115</v>
      </c>
    </row>
    <row r="47" spans="1:4">
      <c r="A47" s="36" t="s">
        <v>33</v>
      </c>
      <c r="B47" s="38" t="s">
        <v>104</v>
      </c>
      <c r="C47" s="40">
        <f>SUMIFS(Calcs!$I:$I,Calcs!$A:$A,'Rwanda_educ_health_spending ($)'!$A47,Calcs!$B:$B,'Rwanda_educ_health_spending ($)'!$B47)</f>
        <v>46.290194201696316</v>
      </c>
      <c r="D47" s="41">
        <f>SUMIFS(Calcs!$J:$J,Calcs!$A:$A,'Rwanda_educ_health_spending ($)'!$A47,Calcs!$B:$B,'Rwanda_educ_health_spending ($)'!$B47)</f>
        <v>3.9311556943533499</v>
      </c>
    </row>
    <row r="48" spans="1:4">
      <c r="A48" s="36" t="s">
        <v>34</v>
      </c>
      <c r="B48" s="38" t="s">
        <v>104</v>
      </c>
      <c r="C48" s="40">
        <f>SUMIFS(Calcs!$I:$I,Calcs!$A:$A,'Rwanda_educ_health_spending ($)'!$A48,Calcs!$B:$B,'Rwanda_educ_health_spending ($)'!$B48)</f>
        <v>46.324736583421917</v>
      </c>
      <c r="D48" s="41">
        <f>SUMIFS(Calcs!$J:$J,Calcs!$A:$A,'Rwanda_educ_health_spending ($)'!$A48,Calcs!$B:$B,'Rwanda_educ_health_spending ($)'!$B48)</f>
        <v>3.6090493491758906</v>
      </c>
    </row>
    <row r="49" spans="1:4">
      <c r="A49" s="36" t="s">
        <v>35</v>
      </c>
      <c r="B49" s="38" t="s">
        <v>104</v>
      </c>
      <c r="C49" s="40">
        <f>SUMIFS(Calcs!$I:$I,Calcs!$A:$A,'Rwanda_educ_health_spending ($)'!$A49,Calcs!$B:$B,'Rwanda_educ_health_spending ($)'!$B49)</f>
        <v>52.29496768801959</v>
      </c>
      <c r="D49" s="41">
        <f>SUMIFS(Calcs!$J:$J,Calcs!$A:$A,'Rwanda_educ_health_spending ($)'!$A49,Calcs!$B:$B,'Rwanda_educ_health_spending ($)'!$B49)</f>
        <v>3.2540711767942456</v>
      </c>
    </row>
    <row r="50" spans="1:4">
      <c r="A50" s="36" t="s">
        <v>36</v>
      </c>
      <c r="B50" s="38" t="s">
        <v>104</v>
      </c>
      <c r="C50" s="40">
        <f>SUMIFS(Calcs!$I:$I,Calcs!$A:$A,'Rwanda_educ_health_spending ($)'!$A50,Calcs!$B:$B,'Rwanda_educ_health_spending ($)'!$B50)</f>
        <v>40.482617265197156</v>
      </c>
      <c r="D50" s="41">
        <f>SUMIFS(Calcs!$J:$J,Calcs!$A:$A,'Rwanda_educ_health_spending ($)'!$A50,Calcs!$B:$B,'Rwanda_educ_health_spending ($)'!$B50)</f>
        <v>3.3949491935500618</v>
      </c>
    </row>
    <row r="51" spans="1:4">
      <c r="A51" s="36" t="s">
        <v>37</v>
      </c>
      <c r="B51" s="38" t="s">
        <v>104</v>
      </c>
      <c r="C51" s="40">
        <f>SUMIFS(Calcs!$I:$I,Calcs!$A:$A,'Rwanda_educ_health_spending ($)'!$A51,Calcs!$B:$B,'Rwanda_educ_health_spending ($)'!$B51)</f>
        <v>53.811677331965733</v>
      </c>
      <c r="D51" s="41">
        <f>SUMIFS(Calcs!$J:$J,Calcs!$A:$A,'Rwanda_educ_health_spending ($)'!$A51,Calcs!$B:$B,'Rwanda_educ_health_spending ($)'!$B51)</f>
        <v>4.8583559577074613</v>
      </c>
    </row>
    <row r="52" spans="1:4">
      <c r="A52" s="36" t="s">
        <v>38</v>
      </c>
      <c r="B52" s="38" t="s">
        <v>104</v>
      </c>
      <c r="C52" s="40">
        <f>SUMIFS(Calcs!$I:$I,Calcs!$A:$A,'Rwanda_educ_health_spending ($)'!$A52,Calcs!$B:$B,'Rwanda_educ_health_spending ($)'!$B52)</f>
        <v>50.522252780719086</v>
      </c>
      <c r="D52" s="41">
        <f>SUMIFS(Calcs!$J:$J,Calcs!$A:$A,'Rwanda_educ_health_spending ($)'!$A52,Calcs!$B:$B,'Rwanda_educ_health_spending ($)'!$B52)</f>
        <v>6.6391994146219231</v>
      </c>
    </row>
    <row r="53" spans="1:4">
      <c r="A53" s="36" t="s">
        <v>39</v>
      </c>
      <c r="B53" s="38" t="s">
        <v>104</v>
      </c>
      <c r="C53" s="40">
        <f>SUMIFS(Calcs!$I:$I,Calcs!$A:$A,'Rwanda_educ_health_spending ($)'!$A53,Calcs!$B:$B,'Rwanda_educ_health_spending ($)'!$B53)</f>
        <v>48.040063360771214</v>
      </c>
      <c r="D53" s="41">
        <f>SUMIFS(Calcs!$J:$J,Calcs!$A:$A,'Rwanda_educ_health_spending ($)'!$A53,Calcs!$B:$B,'Rwanda_educ_health_spending ($)'!$B53)</f>
        <v>4.6895305442339081</v>
      </c>
    </row>
    <row r="54" spans="1:4">
      <c r="A54" s="36" t="s">
        <v>40</v>
      </c>
      <c r="B54" s="38" t="s">
        <v>104</v>
      </c>
      <c r="C54" s="40">
        <f>SUMIFS(Calcs!$I:$I,Calcs!$A:$A,'Rwanda_educ_health_spending ($)'!$A54,Calcs!$B:$B,'Rwanda_educ_health_spending ($)'!$B54)</f>
        <v>48.039023166812505</v>
      </c>
      <c r="D54" s="41">
        <f>SUMIFS(Calcs!$J:$J,Calcs!$A:$A,'Rwanda_educ_health_spending ($)'!$A54,Calcs!$B:$B,'Rwanda_educ_health_spending ($)'!$B54)</f>
        <v>5.0651835928760098</v>
      </c>
    </row>
    <row r="55" spans="1:4">
      <c r="A55" s="36" t="s">
        <v>41</v>
      </c>
      <c r="B55" s="38" t="s">
        <v>104</v>
      </c>
      <c r="C55" s="40">
        <f>SUMIFS(Calcs!$I:$I,Calcs!$A:$A,'Rwanda_educ_health_spending ($)'!$A55,Calcs!$B:$B,'Rwanda_educ_health_spending ($)'!$B55)</f>
        <v>51.106106377220698</v>
      </c>
      <c r="D55" s="41">
        <f>SUMIFS(Calcs!$J:$J,Calcs!$A:$A,'Rwanda_educ_health_spending ($)'!$A55,Calcs!$B:$B,'Rwanda_educ_health_spending ($)'!$B55)</f>
        <v>4.067381204389199</v>
      </c>
    </row>
    <row r="56" spans="1:4">
      <c r="A56" s="36" t="s">
        <v>42</v>
      </c>
      <c r="B56" s="38" t="s">
        <v>104</v>
      </c>
      <c r="C56" s="40">
        <f>SUMIFS(Calcs!$I:$I,Calcs!$A:$A,'Rwanda_educ_health_spending ($)'!$A56,Calcs!$B:$B,'Rwanda_educ_health_spending ($)'!$B56)</f>
        <v>45.087519028201562</v>
      </c>
      <c r="D56" s="41">
        <f>SUMIFS(Calcs!$J:$J,Calcs!$A:$A,'Rwanda_educ_health_spending ($)'!$A56,Calcs!$B:$B,'Rwanda_educ_health_spending ($)'!$B56)</f>
        <v>3.0525241608415317</v>
      </c>
    </row>
    <row r="57" spans="1:4">
      <c r="A57" s="36" t="s">
        <v>43</v>
      </c>
      <c r="B57" s="38" t="s">
        <v>104</v>
      </c>
      <c r="C57" s="40">
        <f>SUMIFS(Calcs!$I:$I,Calcs!$A:$A,'Rwanda_educ_health_spending ($)'!$A57,Calcs!$B:$B,'Rwanda_educ_health_spending ($)'!$B57)</f>
        <v>50.739839906053938</v>
      </c>
      <c r="D57" s="41">
        <f>SUMIFS(Calcs!$J:$J,Calcs!$A:$A,'Rwanda_educ_health_spending ($)'!$A57,Calcs!$B:$B,'Rwanda_educ_health_spending ($)'!$B57)</f>
        <v>5.6697268120855204</v>
      </c>
    </row>
    <row r="58" spans="1:4">
      <c r="A58" s="36" t="s">
        <v>44</v>
      </c>
      <c r="B58" s="38" t="s">
        <v>104</v>
      </c>
      <c r="C58" s="40">
        <f>SUMIFS(Calcs!$I:$I,Calcs!$A:$A,'Rwanda_educ_health_spending ($)'!$A58,Calcs!$B:$B,'Rwanda_educ_health_spending ($)'!$B58)</f>
        <v>57.650116385980603</v>
      </c>
      <c r="D58" s="41">
        <f>SUMIFS(Calcs!$J:$J,Calcs!$A:$A,'Rwanda_educ_health_spending ($)'!$A58,Calcs!$B:$B,'Rwanda_educ_health_spending ($)'!$B58)</f>
        <v>5.3155730986494101</v>
      </c>
    </row>
    <row r="59" spans="1:4">
      <c r="A59" s="36" t="s">
        <v>45</v>
      </c>
      <c r="B59" s="38" t="s">
        <v>104</v>
      </c>
      <c r="C59" s="40">
        <f>SUMIFS(Calcs!$I:$I,Calcs!$A:$A,'Rwanda_educ_health_spending ($)'!$A59,Calcs!$B:$B,'Rwanda_educ_health_spending ($)'!$B59)</f>
        <v>47.891726964657472</v>
      </c>
      <c r="D59" s="41">
        <f>SUMIFS(Calcs!$J:$J,Calcs!$A:$A,'Rwanda_educ_health_spending ($)'!$A59,Calcs!$B:$B,'Rwanda_educ_health_spending ($)'!$B59)</f>
        <v>3.9262524408939994</v>
      </c>
    </row>
    <row r="60" spans="1:4">
      <c r="A60" s="36" t="s">
        <v>46</v>
      </c>
      <c r="B60" s="38" t="s">
        <v>104</v>
      </c>
      <c r="C60" s="40">
        <f>SUMIFS(Calcs!$I:$I,Calcs!$A:$A,'Rwanda_educ_health_spending ($)'!$A60,Calcs!$B:$B,'Rwanda_educ_health_spending ($)'!$B60)</f>
        <v>44.54807608496909</v>
      </c>
      <c r="D60" s="41">
        <f>SUMIFS(Calcs!$J:$J,Calcs!$A:$A,'Rwanda_educ_health_spending ($)'!$A60,Calcs!$B:$B,'Rwanda_educ_health_spending ($)'!$B60)</f>
        <v>3.0876845935765105</v>
      </c>
    </row>
    <row r="61" spans="1:4">
      <c r="A61" s="36" t="s">
        <v>47</v>
      </c>
      <c r="B61" s="38" t="s">
        <v>104</v>
      </c>
      <c r="C61" s="40">
        <f>SUMIFS(Calcs!$I:$I,Calcs!$A:$A,'Rwanda_educ_health_spending ($)'!$A61,Calcs!$B:$B,'Rwanda_educ_health_spending ($)'!$B61)</f>
        <v>45.154844816634508</v>
      </c>
      <c r="D61" s="41">
        <f>SUMIFS(Calcs!$J:$J,Calcs!$A:$A,'Rwanda_educ_health_spending ($)'!$A61,Calcs!$B:$B,'Rwanda_educ_health_spending ($)'!$B61)</f>
        <v>4.134007020473117</v>
      </c>
    </row>
    <row r="62" spans="1:4">
      <c r="A62" s="36" t="s">
        <v>48</v>
      </c>
      <c r="B62" s="38" t="s">
        <v>104</v>
      </c>
      <c r="C62" s="40" t="e">
        <f>SUMIFS(Calcs!$I:$I,Calcs!$A:$A,'Rwanda_educ_health_spending ($)'!$A62,Calcs!$B:$B,'Rwanda_educ_health_spending ($)'!$B62)</f>
        <v>#N/A</v>
      </c>
      <c r="D62" s="41">
        <f>SUMIFS(Calcs!$J:$J,Calcs!$A:$A,'Rwanda_educ_health_spending ($)'!$A62,Calcs!$B:$B,'Rwanda_educ_health_spending ($)'!$B62)</f>
        <v>4.7494432856239728</v>
      </c>
    </row>
    <row r="63" spans="1:4">
      <c r="A63" s="36" t="s">
        <v>67</v>
      </c>
      <c r="B63" s="38" t="s">
        <v>104</v>
      </c>
      <c r="C63" s="40">
        <f>SUMIFS(Calcs!$I:$I,Calcs!$A:$A,'Rwanda_educ_health_spending ($)'!$A63,Calcs!$B:$B,'Rwanda_educ_health_spending ($)'!$B63)</f>
        <v>41.372138807418075</v>
      </c>
      <c r="D63" s="41">
        <f>SUMIFS(Calcs!$J:$J,Calcs!$A:$A,'Rwanda_educ_health_spending ($)'!$A63,Calcs!$B:$B,'Rwanda_educ_health_spending ($)'!$B63)</f>
        <v>2.9069693783126658</v>
      </c>
    </row>
    <row r="64" spans="1:4">
      <c r="A64" s="36" t="s">
        <v>8</v>
      </c>
      <c r="B64" s="38" t="s">
        <v>105</v>
      </c>
      <c r="C64" s="40">
        <f>SUMIFS(Calcs!$I:$I,Calcs!$A:$A,'Rwanda_educ_health_spending ($)'!$A64,Calcs!$B:$B,'Rwanda_educ_health_spending ($)'!$B64)</f>
        <v>43.678245862326314</v>
      </c>
      <c r="D64" s="41">
        <f>SUMIFS(Calcs!$J:$J,Calcs!$A:$A,'Rwanda_educ_health_spending ($)'!$A64,Calcs!$B:$B,'Rwanda_educ_health_spending ($)'!$B64)</f>
        <v>5.092434938227572</v>
      </c>
    </row>
    <row r="65" spans="1:4">
      <c r="A65" s="36" t="s">
        <v>20</v>
      </c>
      <c r="B65" s="38" t="s">
        <v>105</v>
      </c>
      <c r="C65" s="40">
        <f>SUMIFS(Calcs!$I:$I,Calcs!$A:$A,'Rwanda_educ_health_spending ($)'!$A65,Calcs!$B:$B,'Rwanda_educ_health_spending ($)'!$B65)</f>
        <v>53.700144948043473</v>
      </c>
      <c r="D65" s="41">
        <f>SUMIFS(Calcs!$J:$J,Calcs!$A:$A,'Rwanda_educ_health_spending ($)'!$A65,Calcs!$B:$B,'Rwanda_educ_health_spending ($)'!$B65)</f>
        <v>5.7781310140475348</v>
      </c>
    </row>
    <row r="66" spans="1:4">
      <c r="A66" s="36" t="s">
        <v>21</v>
      </c>
      <c r="B66" s="38" t="s">
        <v>105</v>
      </c>
      <c r="C66" s="40">
        <f>SUMIFS(Calcs!$I:$I,Calcs!$A:$A,'Rwanda_educ_health_spending ($)'!$A66,Calcs!$B:$B,'Rwanda_educ_health_spending ($)'!$B66)</f>
        <v>38.701187627907274</v>
      </c>
      <c r="D66" s="41">
        <f>SUMIFS(Calcs!$J:$J,Calcs!$A:$A,'Rwanda_educ_health_spending ($)'!$A66,Calcs!$B:$B,'Rwanda_educ_health_spending ($)'!$B66)</f>
        <v>3.9449667306768634</v>
      </c>
    </row>
    <row r="67" spans="1:4">
      <c r="A67" s="36" t="s">
        <v>22</v>
      </c>
      <c r="B67" s="38" t="s">
        <v>105</v>
      </c>
      <c r="C67" s="40">
        <f>SUMIFS(Calcs!$I:$I,Calcs!$A:$A,'Rwanda_educ_health_spending ($)'!$A67,Calcs!$B:$B,'Rwanda_educ_health_spending ($)'!$B67)</f>
        <v>39.688536272892733</v>
      </c>
      <c r="D67" s="41">
        <f>SUMIFS(Calcs!$J:$J,Calcs!$A:$A,'Rwanda_educ_health_spending ($)'!$A67,Calcs!$B:$B,'Rwanda_educ_health_spending ($)'!$B67)</f>
        <v>3.6527079925370098</v>
      </c>
    </row>
    <row r="68" spans="1:4">
      <c r="A68" s="36" t="s">
        <v>23</v>
      </c>
      <c r="B68" s="38" t="s">
        <v>105</v>
      </c>
      <c r="C68" s="40">
        <f>SUMIFS(Calcs!$I:$I,Calcs!$A:$A,'Rwanda_educ_health_spending ($)'!$A68,Calcs!$B:$B,'Rwanda_educ_health_spending ($)'!$B68)</f>
        <v>48.847744057242799</v>
      </c>
      <c r="D68" s="41">
        <f>SUMIFS(Calcs!$J:$J,Calcs!$A:$A,'Rwanda_educ_health_spending ($)'!$A68,Calcs!$B:$B,'Rwanda_educ_health_spending ($)'!$B68)</f>
        <v>7.5674549381108163</v>
      </c>
    </row>
    <row r="69" spans="1:4">
      <c r="A69" s="36" t="s">
        <v>24</v>
      </c>
      <c r="B69" s="38" t="s">
        <v>105</v>
      </c>
      <c r="C69" s="40">
        <f>SUMIFS(Calcs!$I:$I,Calcs!$A:$A,'Rwanda_educ_health_spending ($)'!$A69,Calcs!$B:$B,'Rwanda_educ_health_spending ($)'!$B69)</f>
        <v>49.014822828165109</v>
      </c>
      <c r="D69" s="41">
        <f>SUMIFS(Calcs!$J:$J,Calcs!$A:$A,'Rwanda_educ_health_spending ($)'!$A69,Calcs!$B:$B,'Rwanda_educ_health_spending ($)'!$B69)</f>
        <v>4.6587276129172839</v>
      </c>
    </row>
    <row r="70" spans="1:4">
      <c r="A70" s="36" t="s">
        <v>25</v>
      </c>
      <c r="B70" s="38" t="s">
        <v>105</v>
      </c>
      <c r="C70" s="40">
        <f>SUMIFS(Calcs!$I:$I,Calcs!$A:$A,'Rwanda_educ_health_spending ($)'!$A70,Calcs!$B:$B,'Rwanda_educ_health_spending ($)'!$B70)</f>
        <v>63.828908127014614</v>
      </c>
      <c r="D70" s="41">
        <f>SUMIFS(Calcs!$J:$J,Calcs!$A:$A,'Rwanda_educ_health_spending ($)'!$A70,Calcs!$B:$B,'Rwanda_educ_health_spending ($)'!$B70)</f>
        <v>15.471155881567388</v>
      </c>
    </row>
    <row r="71" spans="1:4">
      <c r="A71" s="36" t="s">
        <v>26</v>
      </c>
      <c r="B71" s="38" t="s">
        <v>105</v>
      </c>
      <c r="C71" s="40">
        <f>SUMIFS(Calcs!$I:$I,Calcs!$A:$A,'Rwanda_educ_health_spending ($)'!$A71,Calcs!$B:$B,'Rwanda_educ_health_spending ($)'!$B71)</f>
        <v>46.552196358359026</v>
      </c>
      <c r="D71" s="41">
        <f>SUMIFS(Calcs!$J:$J,Calcs!$A:$A,'Rwanda_educ_health_spending ($)'!$A71,Calcs!$B:$B,'Rwanda_educ_health_spending ($)'!$B71)</f>
        <v>3.2105378016480088</v>
      </c>
    </row>
    <row r="72" spans="1:4">
      <c r="A72" s="36" t="s">
        <v>27</v>
      </c>
      <c r="B72" s="38" t="s">
        <v>105</v>
      </c>
      <c r="C72" s="40">
        <f>SUMIFS(Calcs!$I:$I,Calcs!$A:$A,'Rwanda_educ_health_spending ($)'!$A72,Calcs!$B:$B,'Rwanda_educ_health_spending ($)'!$B72)</f>
        <v>47.860785097644523</v>
      </c>
      <c r="D72" s="41">
        <f>SUMIFS(Calcs!$J:$J,Calcs!$A:$A,'Rwanda_educ_health_spending ($)'!$A72,Calcs!$B:$B,'Rwanda_educ_health_spending ($)'!$B72)</f>
        <v>5.8731295579597527</v>
      </c>
    </row>
    <row r="73" spans="1:4">
      <c r="A73" s="36" t="s">
        <v>28</v>
      </c>
      <c r="B73" s="38" t="s">
        <v>105</v>
      </c>
      <c r="C73" s="40">
        <f>SUMIFS(Calcs!$I:$I,Calcs!$A:$A,'Rwanda_educ_health_spending ($)'!$A73,Calcs!$B:$B,'Rwanda_educ_health_spending ($)'!$B73)</f>
        <v>41.807897845143202</v>
      </c>
      <c r="D73" s="41">
        <f>SUMIFS(Calcs!$J:$J,Calcs!$A:$A,'Rwanda_educ_health_spending ($)'!$A73,Calcs!$B:$B,'Rwanda_educ_health_spending ($)'!$B73)</f>
        <v>3.9599174498890259</v>
      </c>
    </row>
    <row r="74" spans="1:4">
      <c r="A74" s="36" t="s">
        <v>29</v>
      </c>
      <c r="B74" s="38" t="s">
        <v>105</v>
      </c>
      <c r="C74" s="40">
        <f>SUMIFS(Calcs!$I:$I,Calcs!$A:$A,'Rwanda_educ_health_spending ($)'!$A74,Calcs!$B:$B,'Rwanda_educ_health_spending ($)'!$B74)</f>
        <v>47.190260912711778</v>
      </c>
      <c r="D74" s="41">
        <f>SUMIFS(Calcs!$J:$J,Calcs!$A:$A,'Rwanda_educ_health_spending ($)'!$A74,Calcs!$B:$B,'Rwanda_educ_health_spending ($)'!$B74)</f>
        <v>5.4081756241185142</v>
      </c>
    </row>
    <row r="75" spans="1:4">
      <c r="A75" s="36" t="s">
        <v>30</v>
      </c>
      <c r="B75" s="38" t="s">
        <v>105</v>
      </c>
      <c r="C75" s="40">
        <f>SUMIFS(Calcs!$I:$I,Calcs!$A:$A,'Rwanda_educ_health_spending ($)'!$A75,Calcs!$B:$B,'Rwanda_educ_health_spending ($)'!$B75)</f>
        <v>32.353395799689267</v>
      </c>
      <c r="D75" s="41">
        <f>SUMIFS(Calcs!$J:$J,Calcs!$A:$A,'Rwanda_educ_health_spending ($)'!$A75,Calcs!$B:$B,'Rwanda_educ_health_spending ($)'!$B75)</f>
        <v>3.064040831558914</v>
      </c>
    </row>
    <row r="76" spans="1:4">
      <c r="A76" s="36" t="s">
        <v>31</v>
      </c>
      <c r="B76" s="38" t="s">
        <v>105</v>
      </c>
      <c r="C76" s="40">
        <f>SUMIFS(Calcs!$I:$I,Calcs!$A:$A,'Rwanda_educ_health_spending ($)'!$A76,Calcs!$B:$B,'Rwanda_educ_health_spending ($)'!$B76)</f>
        <v>54.148295164070326</v>
      </c>
      <c r="D76" s="41">
        <f>SUMIFS(Calcs!$J:$J,Calcs!$A:$A,'Rwanda_educ_health_spending ($)'!$A76,Calcs!$B:$B,'Rwanda_educ_health_spending ($)'!$B76)</f>
        <v>5.3684553202329832</v>
      </c>
    </row>
    <row r="77" spans="1:4">
      <c r="A77" s="36" t="s">
        <v>32</v>
      </c>
      <c r="B77" s="38" t="s">
        <v>105</v>
      </c>
      <c r="C77" s="40">
        <f>SUMIFS(Calcs!$I:$I,Calcs!$A:$A,'Rwanda_educ_health_spending ($)'!$A77,Calcs!$B:$B,'Rwanda_educ_health_spending ($)'!$B77)</f>
        <v>48.806849657420088</v>
      </c>
      <c r="D77" s="41">
        <f>SUMIFS(Calcs!$J:$J,Calcs!$A:$A,'Rwanda_educ_health_spending ($)'!$A77,Calcs!$B:$B,'Rwanda_educ_health_spending ($)'!$B77)</f>
        <v>11.183727650514861</v>
      </c>
    </row>
    <row r="78" spans="1:4">
      <c r="A78" s="36" t="s">
        <v>33</v>
      </c>
      <c r="B78" s="38" t="s">
        <v>105</v>
      </c>
      <c r="C78" s="40">
        <f>SUMIFS(Calcs!$I:$I,Calcs!$A:$A,'Rwanda_educ_health_spending ($)'!$A78,Calcs!$B:$B,'Rwanda_educ_health_spending ($)'!$B78)</f>
        <v>51.978466162140641</v>
      </c>
      <c r="D78" s="41">
        <f>SUMIFS(Calcs!$J:$J,Calcs!$A:$A,'Rwanda_educ_health_spending ($)'!$A78,Calcs!$B:$B,'Rwanda_educ_health_spending ($)'!$B78)</f>
        <v>4.0635840077383127</v>
      </c>
    </row>
    <row r="79" spans="1:4">
      <c r="A79" s="36" t="s">
        <v>34</v>
      </c>
      <c r="B79" s="38" t="s">
        <v>105</v>
      </c>
      <c r="C79" s="40">
        <f>SUMIFS(Calcs!$I:$I,Calcs!$A:$A,'Rwanda_educ_health_spending ($)'!$A79,Calcs!$B:$B,'Rwanda_educ_health_spending ($)'!$B79)</f>
        <v>44.021803691828964</v>
      </c>
      <c r="D79" s="41">
        <f>SUMIFS(Calcs!$J:$J,Calcs!$A:$A,'Rwanda_educ_health_spending ($)'!$A79,Calcs!$B:$B,'Rwanda_educ_health_spending ($)'!$B79)</f>
        <v>3.7438466354525604</v>
      </c>
    </row>
    <row r="80" spans="1:4">
      <c r="A80" s="36" t="s">
        <v>35</v>
      </c>
      <c r="B80" s="38" t="s">
        <v>105</v>
      </c>
      <c r="C80" s="40">
        <f>SUMIFS(Calcs!$I:$I,Calcs!$A:$A,'Rwanda_educ_health_spending ($)'!$A80,Calcs!$B:$B,'Rwanda_educ_health_spending ($)'!$B80)</f>
        <v>50.803987377419048</v>
      </c>
      <c r="D80" s="41">
        <f>SUMIFS(Calcs!$J:$J,Calcs!$A:$A,'Rwanda_educ_health_spending ($)'!$A80,Calcs!$B:$B,'Rwanda_educ_health_spending ($)'!$B80)</f>
        <v>19.459502989190913</v>
      </c>
    </row>
    <row r="81" spans="1:4">
      <c r="A81" s="36" t="s">
        <v>36</v>
      </c>
      <c r="B81" s="38" t="s">
        <v>105</v>
      </c>
      <c r="C81" s="40">
        <f>SUMIFS(Calcs!$I:$I,Calcs!$A:$A,'Rwanda_educ_health_spending ($)'!$A81,Calcs!$B:$B,'Rwanda_educ_health_spending ($)'!$B81)</f>
        <v>39.607993941340041</v>
      </c>
      <c r="D81" s="41">
        <f>SUMIFS(Calcs!$J:$J,Calcs!$A:$A,'Rwanda_educ_health_spending ($)'!$A81,Calcs!$B:$B,'Rwanda_educ_health_spending ($)'!$B81)</f>
        <v>2.4038096076978865</v>
      </c>
    </row>
    <row r="82" spans="1:4">
      <c r="A82" s="36" t="s">
        <v>37</v>
      </c>
      <c r="B82" s="38" t="s">
        <v>105</v>
      </c>
      <c r="C82" s="40">
        <f>SUMIFS(Calcs!$I:$I,Calcs!$A:$A,'Rwanda_educ_health_spending ($)'!$A82,Calcs!$B:$B,'Rwanda_educ_health_spending ($)'!$B82)</f>
        <v>54.009679010419624</v>
      </c>
      <c r="D82" s="41">
        <f>SUMIFS(Calcs!$J:$J,Calcs!$A:$A,'Rwanda_educ_health_spending ($)'!$A82,Calcs!$B:$B,'Rwanda_educ_health_spending ($)'!$B82)</f>
        <v>5.3102585011478309</v>
      </c>
    </row>
    <row r="83" spans="1:4">
      <c r="A83" s="36" t="s">
        <v>38</v>
      </c>
      <c r="B83" s="38" t="s">
        <v>105</v>
      </c>
      <c r="C83" s="40">
        <f>SUMIFS(Calcs!$I:$I,Calcs!$A:$A,'Rwanda_educ_health_spending ($)'!$A83,Calcs!$B:$B,'Rwanda_educ_health_spending ($)'!$B83)</f>
        <v>51.080296148395725</v>
      </c>
      <c r="D83" s="41">
        <f>SUMIFS(Calcs!$J:$J,Calcs!$A:$A,'Rwanda_educ_health_spending ($)'!$A83,Calcs!$B:$B,'Rwanda_educ_health_spending ($)'!$B83)</f>
        <v>7.1143750698370409</v>
      </c>
    </row>
    <row r="84" spans="1:4">
      <c r="A84" s="36" t="s">
        <v>39</v>
      </c>
      <c r="B84" s="38" t="s">
        <v>105</v>
      </c>
      <c r="C84" s="40">
        <f>SUMIFS(Calcs!$I:$I,Calcs!$A:$A,'Rwanda_educ_health_spending ($)'!$A84,Calcs!$B:$B,'Rwanda_educ_health_spending ($)'!$B84)</f>
        <v>44.114097185854668</v>
      </c>
      <c r="D84" s="41">
        <f>SUMIFS(Calcs!$J:$J,Calcs!$A:$A,'Rwanda_educ_health_spending ($)'!$A84,Calcs!$B:$B,'Rwanda_educ_health_spending ($)'!$B84)</f>
        <v>4.2720768932519988</v>
      </c>
    </row>
    <row r="85" spans="1:4">
      <c r="A85" s="36" t="s">
        <v>40</v>
      </c>
      <c r="B85" s="38" t="s">
        <v>105</v>
      </c>
      <c r="C85" s="40">
        <f>SUMIFS(Calcs!$I:$I,Calcs!$A:$A,'Rwanda_educ_health_spending ($)'!$A85,Calcs!$B:$B,'Rwanda_educ_health_spending ($)'!$B85)</f>
        <v>55.826892476833976</v>
      </c>
      <c r="D85" s="41">
        <f>SUMIFS(Calcs!$J:$J,Calcs!$A:$A,'Rwanda_educ_health_spending ($)'!$A85,Calcs!$B:$B,'Rwanda_educ_health_spending ($)'!$B85)</f>
        <v>5.1931755468124878</v>
      </c>
    </row>
    <row r="86" spans="1:4">
      <c r="A86" s="36" t="s">
        <v>41</v>
      </c>
      <c r="B86" s="38" t="s">
        <v>105</v>
      </c>
      <c r="C86" s="40">
        <f>SUMIFS(Calcs!$I:$I,Calcs!$A:$A,'Rwanda_educ_health_spending ($)'!$A86,Calcs!$B:$B,'Rwanda_educ_health_spending ($)'!$B86)</f>
        <v>49.727971836477003</v>
      </c>
      <c r="D86" s="41">
        <f>SUMIFS(Calcs!$J:$J,Calcs!$A:$A,'Rwanda_educ_health_spending ($)'!$A86,Calcs!$B:$B,'Rwanda_educ_health_spending ($)'!$B86)</f>
        <v>4.2775615873562884</v>
      </c>
    </row>
    <row r="87" spans="1:4">
      <c r="A87" s="36" t="s">
        <v>42</v>
      </c>
      <c r="B87" s="38" t="s">
        <v>105</v>
      </c>
      <c r="C87" s="40">
        <f>SUMIFS(Calcs!$I:$I,Calcs!$A:$A,'Rwanda_educ_health_spending ($)'!$A87,Calcs!$B:$B,'Rwanda_educ_health_spending ($)'!$B87)</f>
        <v>44.286142266193281</v>
      </c>
      <c r="D87" s="41">
        <f>SUMIFS(Calcs!$J:$J,Calcs!$A:$A,'Rwanda_educ_health_spending ($)'!$A87,Calcs!$B:$B,'Rwanda_educ_health_spending ($)'!$B87)</f>
        <v>3.4554335754709675</v>
      </c>
    </row>
    <row r="88" spans="1:4">
      <c r="A88" s="36" t="s">
        <v>43</v>
      </c>
      <c r="B88" s="38" t="s">
        <v>105</v>
      </c>
      <c r="C88" s="40">
        <f>SUMIFS(Calcs!$I:$I,Calcs!$A:$A,'Rwanda_educ_health_spending ($)'!$A88,Calcs!$B:$B,'Rwanda_educ_health_spending ($)'!$B88)</f>
        <v>45.319036022938725</v>
      </c>
      <c r="D88" s="41">
        <f>SUMIFS(Calcs!$J:$J,Calcs!$A:$A,'Rwanda_educ_health_spending ($)'!$A88,Calcs!$B:$B,'Rwanda_educ_health_spending ($)'!$B88)</f>
        <v>5.6882401214358191</v>
      </c>
    </row>
    <row r="89" spans="1:4">
      <c r="A89" s="36" t="s">
        <v>44</v>
      </c>
      <c r="B89" s="38" t="s">
        <v>105</v>
      </c>
      <c r="C89" s="40">
        <f>SUMIFS(Calcs!$I:$I,Calcs!$A:$A,'Rwanda_educ_health_spending ($)'!$A89,Calcs!$B:$B,'Rwanda_educ_health_spending ($)'!$B89)</f>
        <v>56.45150549473933</v>
      </c>
      <c r="D89" s="41">
        <f>SUMIFS(Calcs!$J:$J,Calcs!$A:$A,'Rwanda_educ_health_spending ($)'!$A89,Calcs!$B:$B,'Rwanda_educ_health_spending ($)'!$B89)</f>
        <v>5.6250097890446451</v>
      </c>
    </row>
    <row r="90" spans="1:4">
      <c r="A90" s="36" t="s">
        <v>45</v>
      </c>
      <c r="B90" s="38" t="s">
        <v>105</v>
      </c>
      <c r="C90" s="40">
        <f>SUMIFS(Calcs!$I:$I,Calcs!$A:$A,'Rwanda_educ_health_spending ($)'!$A90,Calcs!$B:$B,'Rwanda_educ_health_spending ($)'!$B90)</f>
        <v>48.533624805379539</v>
      </c>
      <c r="D90" s="41">
        <f>SUMIFS(Calcs!$J:$J,Calcs!$A:$A,'Rwanda_educ_health_spending ($)'!$A90,Calcs!$B:$B,'Rwanda_educ_health_spending ($)'!$B90)</f>
        <v>4.4410480732015749</v>
      </c>
    </row>
    <row r="91" spans="1:4">
      <c r="A91" s="36" t="s">
        <v>46</v>
      </c>
      <c r="B91" s="38" t="s">
        <v>105</v>
      </c>
      <c r="C91" s="40">
        <f>SUMIFS(Calcs!$I:$I,Calcs!$A:$A,'Rwanda_educ_health_spending ($)'!$A91,Calcs!$B:$B,'Rwanda_educ_health_spending ($)'!$B91)</f>
        <v>45.651073153194361</v>
      </c>
      <c r="D91" s="41">
        <f>SUMIFS(Calcs!$J:$J,Calcs!$A:$A,'Rwanda_educ_health_spending ($)'!$A91,Calcs!$B:$B,'Rwanda_educ_health_spending ($)'!$B91)</f>
        <v>3.3466160126114914</v>
      </c>
    </row>
    <row r="92" spans="1:4">
      <c r="A92" s="36" t="s">
        <v>47</v>
      </c>
      <c r="B92" s="38" t="s">
        <v>105</v>
      </c>
      <c r="C92" s="40">
        <f>SUMIFS(Calcs!$I:$I,Calcs!$A:$A,'Rwanda_educ_health_spending ($)'!$A92,Calcs!$B:$B,'Rwanda_educ_health_spending ($)'!$B92)</f>
        <v>50.032221931346562</v>
      </c>
      <c r="D92" s="41">
        <f>SUMIFS(Calcs!$J:$J,Calcs!$A:$A,'Rwanda_educ_health_spending ($)'!$A92,Calcs!$B:$B,'Rwanda_educ_health_spending ($)'!$B92)</f>
        <v>4.0330512641171392</v>
      </c>
    </row>
    <row r="93" spans="1:4">
      <c r="A93" s="36" t="s">
        <v>48</v>
      </c>
      <c r="B93" s="38" t="s">
        <v>105</v>
      </c>
      <c r="C93" s="40" t="e">
        <f>SUMIFS(Calcs!$I:$I,Calcs!$A:$A,'Rwanda_educ_health_spending ($)'!$A93,Calcs!$B:$B,'Rwanda_educ_health_spending ($)'!$B93)</f>
        <v>#N/A</v>
      </c>
      <c r="D93" s="41">
        <f>SUMIFS(Calcs!$J:$J,Calcs!$A:$A,'Rwanda_educ_health_spending ($)'!$A93,Calcs!$B:$B,'Rwanda_educ_health_spending ($)'!$B93)</f>
        <v>5.2983089623051702</v>
      </c>
    </row>
    <row r="94" spans="1:4">
      <c r="A94" s="36" t="s">
        <v>67</v>
      </c>
      <c r="B94" s="38" t="s">
        <v>105</v>
      </c>
      <c r="C94" s="40">
        <f>SUMIFS(Calcs!$I:$I,Calcs!$A:$A,'Rwanda_educ_health_spending ($)'!$A94,Calcs!$B:$B,'Rwanda_educ_health_spending ($)'!$B94)</f>
        <v>44.504377390835323</v>
      </c>
      <c r="D94" s="41">
        <f>SUMIFS(Calcs!$J:$J,Calcs!$A:$A,'Rwanda_educ_health_spending ($)'!$A94,Calcs!$B:$B,'Rwanda_educ_health_spending ($)'!$B94)</f>
        <v>3.3747188331373965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EFB0-3660-4876-8086-2E5BDFE260BC}">
  <dimension ref="A1:P10"/>
  <sheetViews>
    <sheetView workbookViewId="0">
      <selection activeCell="G10" sqref="G10"/>
    </sheetView>
  </sheetViews>
  <sheetFormatPr defaultRowHeight="15"/>
  <sheetData>
    <row r="1" spans="1:16">
      <c r="A1" t="s">
        <v>179</v>
      </c>
      <c r="B1" t="s">
        <v>178</v>
      </c>
      <c r="C1" t="s">
        <v>177</v>
      </c>
      <c r="D1" t="s">
        <v>176</v>
      </c>
      <c r="E1" t="s">
        <v>175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 t="s">
        <v>174</v>
      </c>
    </row>
    <row r="2" spans="1:16">
      <c r="A2" t="s">
        <v>159</v>
      </c>
      <c r="B2" t="s">
        <v>171</v>
      </c>
      <c r="C2" t="s">
        <v>173</v>
      </c>
      <c r="D2" t="s">
        <v>169</v>
      </c>
      <c r="E2" t="s">
        <v>172</v>
      </c>
      <c r="F2" s="29">
        <v>5466</v>
      </c>
      <c r="G2" s="29">
        <v>5968</v>
      </c>
      <c r="H2" s="29">
        <v>6672</v>
      </c>
      <c r="I2" s="29">
        <v>7597</v>
      </c>
      <c r="J2" s="29">
        <v>8388.3040000000001</v>
      </c>
      <c r="K2" s="29">
        <v>9485.6779999999999</v>
      </c>
      <c r="L2" s="29">
        <v>10838.715</v>
      </c>
      <c r="M2" s="29">
        <v>12237.647999999999</v>
      </c>
      <c r="N2" s="29">
        <v>13817.138000000001</v>
      </c>
      <c r="O2" s="29">
        <v>15600.49</v>
      </c>
      <c r="P2">
        <v>2017</v>
      </c>
    </row>
    <row r="3" spans="1:16">
      <c r="A3" t="s">
        <v>159</v>
      </c>
      <c r="B3" t="s">
        <v>171</v>
      </c>
      <c r="C3" t="s">
        <v>170</v>
      </c>
      <c r="D3" t="s">
        <v>169</v>
      </c>
      <c r="E3" t="s">
        <v>168</v>
      </c>
      <c r="F3">
        <v>8.01</v>
      </c>
      <c r="G3">
        <v>8.2940000000000005</v>
      </c>
      <c r="H3">
        <v>8.4749999999999996</v>
      </c>
      <c r="I3">
        <v>9.1359999999999992</v>
      </c>
      <c r="J3">
        <v>9.7089999999999996</v>
      </c>
      <c r="K3">
        <v>10.532</v>
      </c>
      <c r="L3">
        <v>11.571</v>
      </c>
      <c r="M3">
        <v>12.624000000000001</v>
      </c>
      <c r="N3">
        <v>13.837999999999999</v>
      </c>
      <c r="O3">
        <v>15.169</v>
      </c>
      <c r="P3">
        <v>2017</v>
      </c>
    </row>
    <row r="5" spans="1:16">
      <c r="A5" t="s">
        <v>167</v>
      </c>
    </row>
    <row r="7" spans="1:16">
      <c r="H7" t="s">
        <v>184</v>
      </c>
      <c r="I7" t="s">
        <v>105</v>
      </c>
      <c r="J7" t="s">
        <v>104</v>
      </c>
      <c r="K7" t="s">
        <v>55</v>
      </c>
    </row>
    <row r="8" spans="1:16">
      <c r="G8" t="s">
        <v>166</v>
      </c>
      <c r="H8">
        <f t="shared" ref="H8:K9" si="0">0.5*(G2+H2)</f>
        <v>6320</v>
      </c>
      <c r="I8">
        <f t="shared" si="0"/>
        <v>7134.5</v>
      </c>
      <c r="J8">
        <f t="shared" si="0"/>
        <v>7992.652</v>
      </c>
      <c r="K8">
        <f t="shared" si="0"/>
        <v>8936.991</v>
      </c>
      <c r="N8" t="s">
        <v>165</v>
      </c>
    </row>
    <row r="9" spans="1:16">
      <c r="G9" t="s">
        <v>164</v>
      </c>
      <c r="H9">
        <f t="shared" si="0"/>
        <v>8.3844999999999992</v>
      </c>
      <c r="I9">
        <f t="shared" si="0"/>
        <v>8.8054999999999986</v>
      </c>
      <c r="J9">
        <f t="shared" si="0"/>
        <v>9.4224999999999994</v>
      </c>
      <c r="K9">
        <f t="shared" si="0"/>
        <v>10.1205</v>
      </c>
      <c r="N9" t="s">
        <v>163</v>
      </c>
    </row>
    <row r="10" spans="1:16">
      <c r="G10" t="s">
        <v>162</v>
      </c>
      <c r="H10" s="30">
        <f>H8/H9</f>
        <v>753.7718408968932</v>
      </c>
      <c r="I10" s="30">
        <f>I8/I9</f>
        <v>810.23224121287842</v>
      </c>
      <c r="J10" s="30">
        <f>J8/J9</f>
        <v>848.25173786150174</v>
      </c>
      <c r="K10" s="30">
        <f>K8/K9</f>
        <v>883.05824811027128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7333-AF53-447B-8350-AA3942E1CA2F}">
  <dimension ref="A2:A5"/>
  <sheetViews>
    <sheetView workbookViewId="0">
      <selection activeCell="C11" sqref="C11"/>
    </sheetView>
  </sheetViews>
  <sheetFormatPr defaultRowHeight="15"/>
  <sheetData>
    <row r="2" spans="1:1">
      <c r="A2" t="s">
        <v>188</v>
      </c>
    </row>
    <row r="5" spans="1:1">
      <c r="A5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topLeftCell="A10" workbookViewId="0">
      <selection activeCell="H31" sqref="H31"/>
    </sheetView>
  </sheetViews>
  <sheetFormatPr defaultRowHeight="15"/>
  <cols>
    <col min="1" max="1" width="13.85546875" customWidth="1"/>
    <col min="2" max="2" width="9" customWidth="1"/>
    <col min="3" max="3" width="46.85546875" bestFit="1" customWidth="1"/>
    <col min="4" max="4" width="43.85546875" bestFit="1" customWidth="1"/>
    <col min="5" max="5" width="23.85546875" bestFit="1" customWidth="1"/>
    <col min="6" max="6" width="21" bestFit="1" customWidth="1"/>
    <col min="7" max="7" width="14.42578125" bestFit="1" customWidth="1"/>
    <col min="8" max="8" width="12" bestFit="1" customWidth="1"/>
    <col min="9" max="9" width="33.28515625" bestFit="1" customWidth="1"/>
    <col min="10" max="10" width="30.5703125" bestFit="1" customWidth="1"/>
  </cols>
  <sheetData>
    <row r="1" spans="1:10">
      <c r="A1" t="s">
        <v>53</v>
      </c>
      <c r="B1" t="s">
        <v>54</v>
      </c>
      <c r="C1" t="s">
        <v>57</v>
      </c>
      <c r="D1" t="s">
        <v>56</v>
      </c>
      <c r="E1" t="s">
        <v>180</v>
      </c>
      <c r="F1" t="s">
        <v>181</v>
      </c>
      <c r="G1" t="s">
        <v>182</v>
      </c>
      <c r="H1" t="s">
        <v>183</v>
      </c>
      <c r="I1" t="s">
        <v>185</v>
      </c>
      <c r="J1" t="s">
        <v>186</v>
      </c>
    </row>
    <row r="2" spans="1:10">
      <c r="A2" t="s">
        <v>8</v>
      </c>
      <c r="B2" t="s">
        <v>55</v>
      </c>
      <c r="C2">
        <f>SUMIFS('2018-19'!$J:$J,'2018-19'!$B:$B,Calcs!$A2,'2018-19'!$D:$D,"E")</f>
        <v>4692328908</v>
      </c>
      <c r="D2">
        <f>SUMIFS('2018-19'!$J:$J,'2018-19'!$B:$B,Calcs!$A2,'2018-19'!$D:$D,"H")</f>
        <v>1039075976</v>
      </c>
      <c r="E2">
        <f>C2/INDEX('Exchange rate'!$G$7:$K$10,MATCH("E",'Exchange rate'!$G$7:$G$10,0),MATCH(Calcs!$B2,'Exchange rate'!$G$7:$K$7,0))</f>
        <v>5313725.2475037733</v>
      </c>
      <c r="F2">
        <f>D2/INDEX('Exchange rate'!$G$7:$K$10,MATCH("E",'Exchange rate'!$G$7:$G$10,0),MATCH(Calcs!$B2,'Exchange rate'!$G$7:$K$7,0))</f>
        <v>1176678.8637370227</v>
      </c>
      <c r="G2">
        <f>IF(B2="16/17",VLOOKUP(Calcs!$A2,'Enrolment data'!$P$6:$R$41,2,FALSE),VLOOKUP(Calcs!$A2,'Enrolment data'!$P$6:$R$41,3,FALSE))</f>
        <v>105860</v>
      </c>
      <c r="H2">
        <f>VLOOKUP(A2,'Population data'!$A$2:$B$37,2,FALSE)</f>
        <v>336582</v>
      </c>
      <c r="I2">
        <f>E2/G2</f>
        <v>50.195779779933623</v>
      </c>
      <c r="J2">
        <f>F2/H2</f>
        <v>3.4959649171287315</v>
      </c>
    </row>
    <row r="3" spans="1:10">
      <c r="A3" t="s">
        <v>20</v>
      </c>
      <c r="B3" t="s">
        <v>55</v>
      </c>
      <c r="C3">
        <f>SUMIFS('2018-19'!$J:$J,'2018-19'!$B:$B,Calcs!$A3,'2018-19'!$D:$D,"E")</f>
        <v>4809463271</v>
      </c>
      <c r="D3">
        <f>SUMIFS('2018-19'!$J:$J,'2018-19'!$B:$B,Calcs!$A3,'2018-19'!$D:$D,"H")</f>
        <v>2948723243</v>
      </c>
      <c r="E3">
        <f>C3/INDEX('Exchange rate'!$G$7:$K$10,MATCH("E",'Exchange rate'!$G$7:$G$10,0),MATCH(Calcs!$B3,'Exchange rate'!$G$7:$K$7,0))</f>
        <v>5446371.4950765306</v>
      </c>
      <c r="F3">
        <f>D3/INDEX('Exchange rate'!$G$7:$K$10,MATCH("E",'Exchange rate'!$G$7:$G$10,0),MATCH(Calcs!$B3,'Exchange rate'!$G$7:$K$7,0))</f>
        <v>3339217.1459925938</v>
      </c>
      <c r="G3">
        <f>IF(B3="16/17",VLOOKUP(Calcs!$A3,'Enrolment data'!$P$6:$R$41,2,FALSE),VLOOKUP(Calcs!$A3,'Enrolment data'!$P$6:$R$41,3,FALSE))</f>
        <v>92033</v>
      </c>
      <c r="H3">
        <f>VLOOKUP(A3,'Population data'!$A$2:$B$37,2,FALSE)</f>
        <v>338234</v>
      </c>
      <c r="I3">
        <f t="shared" ref="I3:I66" si="0">E3/G3</f>
        <v>59.178463106456711</v>
      </c>
      <c r="J3">
        <f t="shared" ref="J3:J66" si="1">F3/H3</f>
        <v>9.8725058568700774</v>
      </c>
    </row>
    <row r="4" spans="1:10">
      <c r="A4" t="s">
        <v>21</v>
      </c>
      <c r="B4" t="s">
        <v>55</v>
      </c>
      <c r="C4">
        <f>SUMIFS('2018-19'!$J:$J,'2018-19'!$B:$B,Calcs!$A4,'2018-19'!$D:$D,"E")</f>
        <v>4196215914</v>
      </c>
      <c r="D4">
        <f>SUMIFS('2018-19'!$J:$J,'2018-19'!$B:$B,Calcs!$A4,'2018-19'!$D:$D,"H")</f>
        <v>2326056170</v>
      </c>
      <c r="E4">
        <f>C4/INDEX('Exchange rate'!$G$7:$K$10,MATCH("E",'Exchange rate'!$G$7:$G$10,0),MATCH(Calcs!$B4,'Exchange rate'!$G$7:$K$7,0))</f>
        <v>4751912.9377703294</v>
      </c>
      <c r="F4">
        <f>D4/INDEX('Exchange rate'!$G$7:$K$10,MATCH("E",'Exchange rate'!$G$7:$G$10,0),MATCH(Calcs!$B4,'Exchange rate'!$G$7:$K$7,0))</f>
        <v>2634091.437317661</v>
      </c>
      <c r="G4">
        <f>IF(B4="16/17",VLOOKUP(Calcs!$A4,'Enrolment data'!$P$6:$R$41,2,FALSE),VLOOKUP(Calcs!$A4,'Enrolment data'!$P$6:$R$41,3,FALSE))</f>
        <v>117085</v>
      </c>
      <c r="H4">
        <f>VLOOKUP(A4,'Population data'!$A$2:$B$37,2,FALSE)</f>
        <v>529561</v>
      </c>
      <c r="I4">
        <f t="shared" si="0"/>
        <v>40.585155551696026</v>
      </c>
      <c r="J4">
        <f t="shared" si="1"/>
        <v>4.9741039036440773</v>
      </c>
    </row>
    <row r="5" spans="1:10">
      <c r="A5" t="s">
        <v>22</v>
      </c>
      <c r="B5" t="s">
        <v>55</v>
      </c>
      <c r="C5">
        <f>SUMIFS('2018-19'!$J:$J,'2018-19'!$B:$B,Calcs!$A5,'2018-19'!$D:$D,"E")</f>
        <v>5689396552</v>
      </c>
      <c r="D5">
        <f>SUMIFS('2018-19'!$J:$J,'2018-19'!$B:$B,Calcs!$A5,'2018-19'!$D:$D,"H")</f>
        <v>1348037673</v>
      </c>
      <c r="E5">
        <f>C5/INDEX('Exchange rate'!$G$7:$K$10,MATCH("E",'Exchange rate'!$G$7:$G$10,0),MATCH(Calcs!$B5,'Exchange rate'!$G$7:$K$7,0))</f>
        <v>6442832.6944176173</v>
      </c>
      <c r="F5">
        <f>D5/INDEX('Exchange rate'!$G$7:$K$10,MATCH("E",'Exchange rate'!$G$7:$G$10,0),MATCH(Calcs!$B5,'Exchange rate'!$G$7:$K$7,0))</f>
        <v>1526555.7803064252</v>
      </c>
      <c r="G5">
        <f>IF(B5="16/17",VLOOKUP(Calcs!$A5,'Enrolment data'!$P$6:$R$41,2,FALSE),VLOOKUP(Calcs!$A5,'Enrolment data'!$P$6:$R$41,3,FALSE))</f>
        <v>139533</v>
      </c>
      <c r="H5">
        <f>VLOOKUP(A5,'Population data'!$A$2:$B$37,2,FALSE)</f>
        <v>433020</v>
      </c>
      <c r="I5">
        <f t="shared" si="0"/>
        <v>46.174257662471369</v>
      </c>
      <c r="J5">
        <f t="shared" si="1"/>
        <v>3.5253701452737176</v>
      </c>
    </row>
    <row r="6" spans="1:10">
      <c r="A6" t="s">
        <v>23</v>
      </c>
      <c r="B6" t="s">
        <v>55</v>
      </c>
      <c r="C6">
        <f>SUMIFS('2018-19'!$J:$J,'2018-19'!$B:$B,Calcs!$A6,'2018-19'!$D:$D,"E")</f>
        <v>5432444348</v>
      </c>
      <c r="D6">
        <f>SUMIFS('2018-19'!$J:$J,'2018-19'!$B:$B,Calcs!$A6,'2018-19'!$D:$D,"H")</f>
        <v>2155046010</v>
      </c>
      <c r="E6">
        <f>C6/INDEX('Exchange rate'!$G$7:$K$10,MATCH("E",'Exchange rate'!$G$7:$G$10,0),MATCH(Calcs!$B6,'Exchange rate'!$G$7:$K$7,0))</f>
        <v>6151852.7907137871</v>
      </c>
      <c r="F6">
        <f>D6/INDEX('Exchange rate'!$G$7:$K$10,MATCH("E",'Exchange rate'!$G$7:$G$10,0),MATCH(Calcs!$B6,'Exchange rate'!$G$7:$K$7,0))</f>
        <v>2440434.7217318444</v>
      </c>
      <c r="G6">
        <f>IF(B6="16/17",VLOOKUP(Calcs!$A6,'Enrolment data'!$P$6:$R$41,2,FALSE),VLOOKUP(Calcs!$A6,'Enrolment data'!$P$6:$R$41,3,FALSE))</f>
        <v>120017</v>
      </c>
      <c r="H6">
        <f>VLOOKUP(A6,'Population data'!$A$2:$B$37,2,FALSE)</f>
        <v>395606</v>
      </c>
      <c r="I6">
        <f t="shared" si="0"/>
        <v>51.258178347349016</v>
      </c>
      <c r="J6">
        <f t="shared" si="1"/>
        <v>6.1688516395905131</v>
      </c>
    </row>
    <row r="7" spans="1:10">
      <c r="A7" t="s">
        <v>24</v>
      </c>
      <c r="B7" t="s">
        <v>55</v>
      </c>
      <c r="C7">
        <f>SUMIFS('2018-19'!$J:$J,'2018-19'!$B:$B,Calcs!$A7,'2018-19'!$D:$D,"E")</f>
        <v>5017685026</v>
      </c>
      <c r="D7">
        <f>SUMIFS('2018-19'!$J:$J,'2018-19'!$B:$B,Calcs!$A7,'2018-19'!$D:$D,"H")</f>
        <v>1628867878</v>
      </c>
      <c r="E7">
        <f>C7/INDEX('Exchange rate'!$G$7:$K$10,MATCH("E",'Exchange rate'!$G$7:$G$10,0),MATCH(Calcs!$B7,'Exchange rate'!$G$7:$K$7,0))</f>
        <v>5682167.6675777109</v>
      </c>
      <c r="F7">
        <f>D7/INDEX('Exchange rate'!$G$7:$K$10,MATCH("E",'Exchange rate'!$G$7:$G$10,0),MATCH(Calcs!$B7,'Exchange rate'!$G$7:$K$7,0))</f>
        <v>1844575.8040149084</v>
      </c>
      <c r="G7">
        <f>IF(B7="16/17",VLOOKUP(Calcs!$A7,'Enrolment data'!$P$6:$R$41,2,FALSE),VLOOKUP(Calcs!$A7,'Enrolment data'!$P$6:$R$41,3,FALSE))</f>
        <v>98595</v>
      </c>
      <c r="H7">
        <f>VLOOKUP(A7,'Population data'!$A$2:$B$37,2,FALSE)</f>
        <v>322506</v>
      </c>
      <c r="I7">
        <f t="shared" si="0"/>
        <v>57.631397815078969</v>
      </c>
      <c r="J7">
        <f t="shared" si="1"/>
        <v>5.7195084867100405</v>
      </c>
    </row>
    <row r="8" spans="1:10">
      <c r="A8" t="s">
        <v>25</v>
      </c>
      <c r="B8" t="s">
        <v>55</v>
      </c>
      <c r="C8">
        <f>SUMIFS('2018-19'!$J:$J,'2018-19'!$B:$B,Calcs!$A8,'2018-19'!$D:$D,"E")</f>
        <v>4721289427</v>
      </c>
      <c r="D8">
        <f>SUMIFS('2018-19'!$J:$J,'2018-19'!$B:$B,Calcs!$A8,'2018-19'!$D:$D,"H")</f>
        <v>4796557800</v>
      </c>
      <c r="E8">
        <f>C8/INDEX('Exchange rate'!$G$7:$K$10,MATCH("E",'Exchange rate'!$G$7:$G$10,0),MATCH(Calcs!$B8,'Exchange rate'!$G$7:$K$7,0))</f>
        <v>5346520.9538594699</v>
      </c>
      <c r="F8">
        <f>D8/INDEX('Exchange rate'!$G$7:$K$10,MATCH("E",'Exchange rate'!$G$7:$G$10,0),MATCH(Calcs!$B8,'Exchange rate'!$G$7:$K$7,0))</f>
        <v>5431756.9766938332</v>
      </c>
      <c r="G8">
        <f>IF(B8="16/17",VLOOKUP(Calcs!$A8,'Enrolment data'!$P$6:$R$41,2,FALSE),VLOOKUP(Calcs!$A8,'Enrolment data'!$P$6:$R$41,3,FALSE))</f>
        <v>85549</v>
      </c>
      <c r="H8">
        <f>VLOOKUP(A8,'Population data'!$A$2:$B$37,2,FALSE)</f>
        <v>328398</v>
      </c>
      <c r="I8">
        <f t="shared" si="0"/>
        <v>62.496592056709837</v>
      </c>
      <c r="J8">
        <f t="shared" si="1"/>
        <v>16.540164607256539</v>
      </c>
    </row>
    <row r="9" spans="1:10">
      <c r="A9" t="s">
        <v>26</v>
      </c>
      <c r="B9" t="s">
        <v>55</v>
      </c>
      <c r="C9">
        <f>SUMIFS('2018-19'!$J:$J,'2018-19'!$B:$B,Calcs!$A9,'2018-19'!$D:$D,"E")</f>
        <v>4567477259</v>
      </c>
      <c r="D9">
        <f>SUMIFS('2018-19'!$J:$J,'2018-19'!$B:$B,Calcs!$A9,'2018-19'!$D:$D,"H")</f>
        <v>1047150820</v>
      </c>
      <c r="E9">
        <f>C9/INDEX('Exchange rate'!$G$7:$K$10,MATCH("E",'Exchange rate'!$G$7:$G$10,0),MATCH(Calcs!$B9,'Exchange rate'!$G$7:$K$7,0))</f>
        <v>5172339.7281825058</v>
      </c>
      <c r="F9">
        <f>D9/INDEX('Exchange rate'!$G$7:$K$10,MATCH("E",'Exchange rate'!$G$7:$G$10,0),MATCH(Calcs!$B9,'Exchange rate'!$G$7:$K$7,0))</f>
        <v>1185823.0442226024</v>
      </c>
      <c r="G9">
        <f>IF(B9="16/17",VLOOKUP(Calcs!$A9,'Enrolment data'!$P$6:$R$41,2,FALSE),VLOOKUP(Calcs!$A9,'Enrolment data'!$P$6:$R$41,3,FALSE))</f>
        <v>103671</v>
      </c>
      <c r="H9">
        <f>VLOOKUP(A9,'Population data'!$A$2:$B$37,2,FALSE)</f>
        <v>340501</v>
      </c>
      <c r="I9">
        <f t="shared" si="0"/>
        <v>49.891866849770004</v>
      </c>
      <c r="J9">
        <f t="shared" si="1"/>
        <v>3.4825831472524378</v>
      </c>
    </row>
    <row r="10" spans="1:10">
      <c r="A10" t="s">
        <v>27</v>
      </c>
      <c r="B10" t="s">
        <v>55</v>
      </c>
      <c r="C10">
        <f>SUMIFS('2018-19'!$J:$J,'2018-19'!$B:$B,Calcs!$A10,'2018-19'!$D:$D,"E")</f>
        <v>4845323210</v>
      </c>
      <c r="D10">
        <f>SUMIFS('2018-19'!$J:$J,'2018-19'!$B:$B,Calcs!$A10,'2018-19'!$D:$D,"H")</f>
        <v>1941476853</v>
      </c>
      <c r="E10">
        <f>C10/INDEX('Exchange rate'!$G$7:$K$10,MATCH("E",'Exchange rate'!$G$7:$G$10,0),MATCH(Calcs!$B10,'Exchange rate'!$G$7:$K$7,0))</f>
        <v>5486980.2987163123</v>
      </c>
      <c r="F10">
        <f>D10/INDEX('Exchange rate'!$G$7:$K$10,MATCH("E",'Exchange rate'!$G$7:$G$10,0),MATCH(Calcs!$B10,'Exchange rate'!$G$7:$K$7,0))</f>
        <v>2198583.00078701</v>
      </c>
      <c r="G10">
        <f>IF(B10="16/17",VLOOKUP(Calcs!$A10,'Enrolment data'!$P$6:$R$41,2,FALSE),VLOOKUP(Calcs!$A10,'Enrolment data'!$P$6:$R$41,3,FALSE))</f>
        <v>109586</v>
      </c>
      <c r="H10">
        <f>VLOOKUP(A10,'Population data'!$A$2:$B$37,2,FALSE)</f>
        <v>331808</v>
      </c>
      <c r="I10">
        <f t="shared" si="0"/>
        <v>50.070084670635957</v>
      </c>
      <c r="J10">
        <f t="shared" si="1"/>
        <v>6.6260698982152633</v>
      </c>
    </row>
    <row r="11" spans="1:10">
      <c r="A11" t="s">
        <v>28</v>
      </c>
      <c r="B11" t="s">
        <v>55</v>
      </c>
      <c r="C11">
        <f>SUMIFS('2018-19'!$J:$J,'2018-19'!$B:$B,Calcs!$A11,'2018-19'!$D:$D,"E")</f>
        <v>4465475437</v>
      </c>
      <c r="D11">
        <f>SUMIFS('2018-19'!$J:$J,'2018-19'!$B:$B,Calcs!$A11,'2018-19'!$D:$D,"H")</f>
        <v>150542918</v>
      </c>
      <c r="E11">
        <f>C11/INDEX('Exchange rate'!$G$7:$K$10,MATCH("E",'Exchange rate'!$G$7:$G$10,0),MATCH(Calcs!$B11,'Exchange rate'!$G$7:$K$7,0))</f>
        <v>5056829.9957064409</v>
      </c>
      <c r="F11">
        <f>D11/INDEX('Exchange rate'!$G$7:$K$10,MATCH("E",'Exchange rate'!$G$7:$G$10,0),MATCH(Calcs!$B11,'Exchange rate'!$G$7:$K$7,0))</f>
        <v>170479.03501514098</v>
      </c>
      <c r="G11">
        <f>IF(B11="16/17",VLOOKUP(Calcs!$A11,'Enrolment data'!$P$6:$R$41,2,FALSE),VLOOKUP(Calcs!$A11,'Enrolment data'!$P$6:$R$41,3,FALSE))</f>
        <v>106870</v>
      </c>
      <c r="H11">
        <f>VLOOKUP(A11,'Population data'!$A$2:$B$37,2,FALSE)</f>
        <v>344157</v>
      </c>
      <c r="I11">
        <f t="shared" si="0"/>
        <v>47.317582068928985</v>
      </c>
      <c r="J11">
        <f t="shared" si="1"/>
        <v>0.49535251357706217</v>
      </c>
    </row>
    <row r="12" spans="1:10">
      <c r="A12" t="s">
        <v>29</v>
      </c>
      <c r="B12" t="s">
        <v>55</v>
      </c>
      <c r="C12">
        <f>SUMIFS('2018-19'!$J:$J,'2018-19'!$B:$B,Calcs!$A12,'2018-19'!$D:$D,"E")</f>
        <v>4499705791</v>
      </c>
      <c r="D12">
        <f>SUMIFS('2018-19'!$J:$J,'2018-19'!$B:$B,Calcs!$A12,'2018-19'!$D:$D,"H")</f>
        <v>1434414117</v>
      </c>
      <c r="E12">
        <f>C12/INDEX('Exchange rate'!$G$7:$K$10,MATCH("E",'Exchange rate'!$G$7:$G$10,0),MATCH(Calcs!$B12,'Exchange rate'!$G$7:$K$7,0))</f>
        <v>5095593.4114530832</v>
      </c>
      <c r="F12">
        <f>D12/INDEX('Exchange rate'!$G$7:$K$10,MATCH("E",'Exchange rate'!$G$7:$G$10,0),MATCH(Calcs!$B12,'Exchange rate'!$G$7:$K$7,0))</f>
        <v>1624370.8952038218</v>
      </c>
      <c r="G12">
        <f>IF(B12="16/17",VLOOKUP(Calcs!$A12,'Enrolment data'!$P$6:$R$41,2,FALSE),VLOOKUP(Calcs!$A12,'Enrolment data'!$P$6:$R$41,3,FALSE))</f>
        <v>71999</v>
      </c>
      <c r="H12">
        <f>VLOOKUP(A12,'Population data'!$A$2:$B$37,2,FALSE)</f>
        <v>318564</v>
      </c>
      <c r="I12">
        <f t="shared" si="0"/>
        <v>70.773113674538308</v>
      </c>
      <c r="J12">
        <f t="shared" si="1"/>
        <v>5.0990409939723946</v>
      </c>
    </row>
    <row r="13" spans="1:10">
      <c r="A13" t="s">
        <v>30</v>
      </c>
      <c r="B13" t="s">
        <v>55</v>
      </c>
      <c r="C13">
        <f>SUMIFS('2018-19'!$J:$J,'2018-19'!$B:$B,Calcs!$A13,'2018-19'!$D:$D,"E")</f>
        <v>4395301844</v>
      </c>
      <c r="D13">
        <f>SUMIFS('2018-19'!$J:$J,'2018-19'!$B:$B,Calcs!$A13,'2018-19'!$D:$D,"H")</f>
        <v>888189690</v>
      </c>
      <c r="E13">
        <f>C13/INDEX('Exchange rate'!$G$7:$K$10,MATCH("E",'Exchange rate'!$G$7:$G$10,0),MATCH(Calcs!$B13,'Exchange rate'!$G$7:$K$7,0))</f>
        <v>4977363.4450568426</v>
      </c>
      <c r="F13">
        <f>D13/INDEX('Exchange rate'!$G$7:$K$10,MATCH("E",'Exchange rate'!$G$7:$G$10,0),MATCH(Calcs!$B13,'Exchange rate'!$G$7:$K$7,0))</f>
        <v>1005810.9891399689</v>
      </c>
      <c r="G13">
        <f>IF(B13="16/17",VLOOKUP(Calcs!$A13,'Enrolment data'!$P$6:$R$41,2,FALSE),VLOOKUP(Calcs!$A13,'Enrolment data'!$P$6:$R$41,3,FALSE))</f>
        <v>119137</v>
      </c>
      <c r="H13">
        <f>VLOOKUP(A13,'Population data'!$A$2:$B$37,2,FALSE)</f>
        <v>340368</v>
      </c>
      <c r="I13">
        <f t="shared" si="0"/>
        <v>41.778485651450367</v>
      </c>
      <c r="J13">
        <f t="shared" si="1"/>
        <v>2.9550691872913109</v>
      </c>
    </row>
    <row r="14" spans="1:10">
      <c r="A14" t="s">
        <v>31</v>
      </c>
      <c r="B14" t="s">
        <v>55</v>
      </c>
      <c r="C14">
        <f>SUMIFS('2018-19'!$J:$J,'2018-19'!$B:$B,Calcs!$A14,'2018-19'!$D:$D,"E")</f>
        <v>4361082175</v>
      </c>
      <c r="D14">
        <f>SUMIFS('2018-19'!$J:$J,'2018-19'!$B:$B,Calcs!$A14,'2018-19'!$D:$D,"H")</f>
        <v>1460323047</v>
      </c>
      <c r="E14">
        <f>C14/INDEX('Exchange rate'!$G$7:$K$10,MATCH("E",'Exchange rate'!$G$7:$G$10,0),MATCH(Calcs!$B14,'Exchange rate'!$G$7:$K$7,0))</f>
        <v>4938612.129304762</v>
      </c>
      <c r="F14">
        <f>D14/INDEX('Exchange rate'!$G$7:$K$10,MATCH("E",'Exchange rate'!$G$7:$G$10,0),MATCH(Calcs!$B14,'Exchange rate'!$G$7:$K$7,0))</f>
        <v>1653710.8963367536</v>
      </c>
      <c r="G14">
        <f>IF(B14="16/17",VLOOKUP(Calcs!$A14,'Enrolment data'!$P$6:$R$41,2,FALSE),VLOOKUP(Calcs!$A14,'Enrolment data'!$P$6:$R$41,3,FALSE))</f>
        <v>94989</v>
      </c>
      <c r="H14">
        <f>VLOOKUP(A14,'Population data'!$A$2:$B$37,2,FALSE)</f>
        <v>319141</v>
      </c>
      <c r="I14">
        <f t="shared" si="0"/>
        <v>51.991410892890357</v>
      </c>
      <c r="J14">
        <f t="shared" si="1"/>
        <v>5.1817563281958554</v>
      </c>
    </row>
    <row r="15" spans="1:10">
      <c r="A15" t="s">
        <v>32</v>
      </c>
      <c r="B15" t="s">
        <v>55</v>
      </c>
      <c r="C15">
        <f>SUMIFS('2018-19'!$J:$J,'2018-19'!$B:$B,Calcs!$A15,'2018-19'!$D:$D,"E")</f>
        <v>5189668698</v>
      </c>
      <c r="D15">
        <f>SUMIFS('2018-19'!$J:$J,'2018-19'!$B:$B,Calcs!$A15,'2018-19'!$D:$D,"H")</f>
        <v>1311262260</v>
      </c>
      <c r="E15">
        <f>C15/INDEX('Exchange rate'!$G$7:$K$10,MATCH("E",'Exchange rate'!$G$7:$G$10,0),MATCH(Calcs!$B15,'Exchange rate'!$G$7:$K$7,0))</f>
        <v>5876926.8155365717</v>
      </c>
      <c r="F15">
        <f>D15/INDEX('Exchange rate'!$G$7:$K$10,MATCH("E",'Exchange rate'!$G$7:$G$10,0),MATCH(Calcs!$B15,'Exchange rate'!$G$7:$K$7,0))</f>
        <v>1484910.2681573697</v>
      </c>
      <c r="G15">
        <f>IF(B15="16/17",VLOOKUP(Calcs!$A15,'Enrolment data'!$P$6:$R$41,2,FALSE),VLOOKUP(Calcs!$A15,'Enrolment data'!$P$6:$R$41,3,FALSE))</f>
        <v>114761</v>
      </c>
      <c r="H15">
        <f>VLOOKUP(A15,'Population data'!$A$2:$B$37,2,FALSE)</f>
        <v>368267</v>
      </c>
      <c r="I15">
        <f t="shared" si="0"/>
        <v>51.210139468430668</v>
      </c>
      <c r="J15">
        <f t="shared" si="1"/>
        <v>4.0321567453976863</v>
      </c>
    </row>
    <row r="16" spans="1:10">
      <c r="A16" t="s">
        <v>33</v>
      </c>
      <c r="B16" t="s">
        <v>55</v>
      </c>
      <c r="C16">
        <f>SUMIFS('2018-19'!$J:$J,'2018-19'!$B:$B,Calcs!$A16,'2018-19'!$D:$D,"E")</f>
        <v>4489257318</v>
      </c>
      <c r="D16">
        <f>SUMIFS('2018-19'!$J:$J,'2018-19'!$B:$B,Calcs!$A16,'2018-19'!$D:$D,"H")</f>
        <v>1047723961</v>
      </c>
      <c r="E16">
        <f>C16/INDEX('Exchange rate'!$G$7:$K$10,MATCH("E",'Exchange rate'!$G$7:$G$10,0),MATCH(Calcs!$B16,'Exchange rate'!$G$7:$K$7,0))</f>
        <v>5083761.2667193012</v>
      </c>
      <c r="F16">
        <f>D16/INDEX('Exchange rate'!$G$7:$K$10,MATCH("E",'Exchange rate'!$G$7:$G$10,0),MATCH(Calcs!$B16,'Exchange rate'!$G$7:$K$7,0))</f>
        <v>1186472.0852130768</v>
      </c>
      <c r="G16">
        <f>IF(B16="16/17",VLOOKUP(Calcs!$A16,'Enrolment data'!$P$6:$R$41,2,FALSE),VLOOKUP(Calcs!$A16,'Enrolment data'!$P$6:$R$41,3,FALSE))</f>
        <v>102374</v>
      </c>
      <c r="H16">
        <f>VLOOKUP(A16,'Population data'!$A$2:$B$37,2,FALSE)</f>
        <v>336928</v>
      </c>
      <c r="I16">
        <f t="shared" si="0"/>
        <v>49.65871477835487</v>
      </c>
      <c r="J16">
        <f t="shared" si="1"/>
        <v>3.5214410355122663</v>
      </c>
    </row>
    <row r="17" spans="1:10">
      <c r="A17" t="s">
        <v>34</v>
      </c>
      <c r="B17" t="s">
        <v>55</v>
      </c>
      <c r="C17">
        <f>SUMIFS('2018-19'!$J:$J,'2018-19'!$B:$B,Calcs!$A17,'2018-19'!$D:$D,"E")</f>
        <v>5172780579</v>
      </c>
      <c r="D17">
        <f>SUMIFS('2018-19'!$J:$J,'2018-19'!$B:$B,Calcs!$A17,'2018-19'!$D:$D,"H")</f>
        <v>1338496378</v>
      </c>
      <c r="E17">
        <f>C17/INDEX('Exchange rate'!$G$7:$K$10,MATCH("E",'Exchange rate'!$G$7:$G$10,0),MATCH(Calcs!$B17,'Exchange rate'!$G$7:$K$7,0))</f>
        <v>5857802.2345294403</v>
      </c>
      <c r="F17">
        <f>D17/INDEX('Exchange rate'!$G$7:$K$10,MATCH("E",'Exchange rate'!$G$7:$G$10,0),MATCH(Calcs!$B17,'Exchange rate'!$G$7:$K$7,0))</f>
        <v>1515750.9494581565</v>
      </c>
      <c r="G17">
        <f>IF(B17="16/17",VLOOKUP(Calcs!$A17,'Enrolment data'!$P$6:$R$41,2,FALSE),VLOOKUP(Calcs!$A17,'Enrolment data'!$P$6:$R$41,3,FALSE))</f>
        <v>102185</v>
      </c>
      <c r="H17">
        <f>VLOOKUP(A17,'Population data'!$A$2:$B$37,2,FALSE)</f>
        <v>333713</v>
      </c>
      <c r="I17">
        <f t="shared" si="0"/>
        <v>57.325461021964479</v>
      </c>
      <c r="J17">
        <f t="shared" si="1"/>
        <v>4.5420794199151864</v>
      </c>
    </row>
    <row r="18" spans="1:10">
      <c r="A18" t="s">
        <v>35</v>
      </c>
      <c r="B18" t="s">
        <v>55</v>
      </c>
      <c r="C18">
        <f>SUMIFS('2018-19'!$J:$J,'2018-19'!$B:$B,Calcs!$A18,'2018-19'!$D:$D,"E")</f>
        <v>4434436443</v>
      </c>
      <c r="D18">
        <f>SUMIFS('2018-19'!$J:$J,'2018-19'!$B:$B,Calcs!$A18,'2018-19'!$D:$D,"H")</f>
        <v>875599069</v>
      </c>
      <c r="E18">
        <f>C18/INDEX('Exchange rate'!$G$7:$K$10,MATCH("E",'Exchange rate'!$G$7:$G$10,0),MATCH(Calcs!$B18,'Exchange rate'!$G$7:$K$7,0))</f>
        <v>5021680.5657946281</v>
      </c>
      <c r="F18">
        <f>D18/INDEX('Exchange rate'!$G$7:$K$10,MATCH("E",'Exchange rate'!$G$7:$G$10,0),MATCH(Calcs!$B18,'Exchange rate'!$G$7:$K$7,0))</f>
        <v>991553.01575379225</v>
      </c>
      <c r="G18">
        <f>IF(B18="16/17",VLOOKUP(Calcs!$A18,'Enrolment data'!$P$6:$R$41,2,FALSE),VLOOKUP(Calcs!$A18,'Enrolment data'!$P$6:$R$41,3,FALSE))</f>
        <v>90666</v>
      </c>
      <c r="H18">
        <f>VLOOKUP(A18,'Population data'!$A$2:$B$37,2,FALSE)</f>
        <v>294740</v>
      </c>
      <c r="I18">
        <f t="shared" si="0"/>
        <v>55.38658996530814</v>
      </c>
      <c r="J18">
        <f t="shared" si="1"/>
        <v>3.3641616874322868</v>
      </c>
    </row>
    <row r="19" spans="1:10">
      <c r="A19" t="s">
        <v>36</v>
      </c>
      <c r="B19" t="s">
        <v>55</v>
      </c>
      <c r="C19">
        <f>SUMIFS('2018-19'!$J:$J,'2018-19'!$B:$B,Calcs!$A19,'2018-19'!$D:$D,"E")</f>
        <v>5383650795</v>
      </c>
      <c r="D19">
        <f>SUMIFS('2018-19'!$J:$J,'2018-19'!$B:$B,Calcs!$A19,'2018-19'!$D:$D,"H")</f>
        <v>3765865331</v>
      </c>
      <c r="E19">
        <f>C19/INDEX('Exchange rate'!$G$7:$K$10,MATCH("E",'Exchange rate'!$G$7:$G$10,0),MATCH(Calcs!$B19,'Exchange rate'!$G$7:$K$7,0))</f>
        <v>6096597.5987664638</v>
      </c>
      <c r="F19">
        <f>D19/INDEX('Exchange rate'!$G$7:$K$10,MATCH("E",'Exchange rate'!$G$7:$G$10,0),MATCH(Calcs!$B19,'Exchange rate'!$G$7:$K$7,0))</f>
        <v>4264571.8321060743</v>
      </c>
      <c r="G19">
        <f>IF(B19="16/17",VLOOKUP(Calcs!$A19,'Enrolment data'!$P$6:$R$41,2,FALSE),VLOOKUP(Calcs!$A19,'Enrolment data'!$P$6:$R$41,3,FALSE))</f>
        <v>139612</v>
      </c>
      <c r="H19">
        <f>VLOOKUP(A19,'Population data'!$A$2:$B$37,2,FALSE)</f>
        <v>465855</v>
      </c>
      <c r="I19">
        <f t="shared" si="0"/>
        <v>43.668148860889204</v>
      </c>
      <c r="J19">
        <f t="shared" si="1"/>
        <v>9.1542901377168313</v>
      </c>
    </row>
    <row r="20" spans="1:10">
      <c r="A20" t="s">
        <v>37</v>
      </c>
      <c r="B20" t="s">
        <v>55</v>
      </c>
      <c r="C20">
        <f>SUMIFS('2018-19'!$J:$J,'2018-19'!$B:$B,Calcs!$A20,'2018-19'!$D:$D,"E")</f>
        <v>5534460193</v>
      </c>
      <c r="D20">
        <f>SUMIFS('2018-19'!$J:$J,'2018-19'!$B:$B,Calcs!$A20,'2018-19'!$D:$D,"H")</f>
        <v>1816642597</v>
      </c>
      <c r="E20">
        <f>C20/INDEX('Exchange rate'!$G$7:$K$10,MATCH("E",'Exchange rate'!$G$7:$G$10,0),MATCH(Calcs!$B20,'Exchange rate'!$G$7:$K$7,0))</f>
        <v>6267378.4032295095</v>
      </c>
      <c r="F20">
        <f>D20/INDEX('Exchange rate'!$G$7:$K$10,MATCH("E",'Exchange rate'!$G$7:$G$10,0),MATCH(Calcs!$B20,'Exchange rate'!$G$7:$K$7,0))</f>
        <v>2057217.177788195</v>
      </c>
      <c r="G20">
        <f>IF(B20="16/17",VLOOKUP(Calcs!$A20,'Enrolment data'!$P$6:$R$41,2,FALSE),VLOOKUP(Calcs!$A20,'Enrolment data'!$P$6:$R$41,3,FALSE))</f>
        <v>107596</v>
      </c>
      <c r="H20">
        <f>VLOOKUP(A20,'Population data'!$A$2:$B$37,2,FALSE)</f>
        <v>341491</v>
      </c>
      <c r="I20">
        <f t="shared" si="0"/>
        <v>58.249176579329244</v>
      </c>
      <c r="J20">
        <f t="shared" si="1"/>
        <v>6.02422077825827</v>
      </c>
    </row>
    <row r="21" spans="1:10">
      <c r="A21" t="s">
        <v>38</v>
      </c>
      <c r="B21" t="s">
        <v>55</v>
      </c>
      <c r="C21">
        <f>SUMIFS('2018-19'!$J:$J,'2018-19'!$B:$B,Calcs!$A21,'2018-19'!$D:$D,"E")</f>
        <v>4771235920</v>
      </c>
      <c r="D21">
        <f>SUMIFS('2018-19'!$J:$J,'2018-19'!$B:$B,Calcs!$A21,'2018-19'!$D:$D,"H")</f>
        <v>2922855040</v>
      </c>
      <c r="E21">
        <f>C21/INDEX('Exchange rate'!$G$7:$K$10,MATCH("E",'Exchange rate'!$G$7:$G$10,0),MATCH(Calcs!$B21,'Exchange rate'!$G$7:$K$7,0))</f>
        <v>5403081.7674942268</v>
      </c>
      <c r="F21">
        <f>D21/INDEX('Exchange rate'!$G$7:$K$10,MATCH("E",'Exchange rate'!$G$7:$G$10,0),MATCH(Calcs!$B21,'Exchange rate'!$G$7:$K$7,0))</f>
        <v>3309923.2652600855</v>
      </c>
      <c r="G21">
        <f>IF(B21="16/17",VLOOKUP(Calcs!$A21,'Enrolment data'!$P$6:$R$41,2,FALSE),VLOOKUP(Calcs!$A21,'Enrolment data'!$P$6:$R$41,3,FALSE))</f>
        <v>120517</v>
      </c>
      <c r="H21">
        <f>VLOOKUP(A21,'Population data'!$A$2:$B$37,2,FALSE)</f>
        <v>381804</v>
      </c>
      <c r="I21">
        <f t="shared" si="0"/>
        <v>44.832527921324186</v>
      </c>
      <c r="J21">
        <f t="shared" si="1"/>
        <v>8.6691686448022693</v>
      </c>
    </row>
    <row r="22" spans="1:10">
      <c r="A22" t="s">
        <v>39</v>
      </c>
      <c r="B22" t="s">
        <v>55</v>
      </c>
      <c r="C22">
        <f>SUMIFS('2018-19'!$J:$J,'2018-19'!$B:$B,Calcs!$A22,'2018-19'!$D:$D,"E")</f>
        <v>4356747257</v>
      </c>
      <c r="D22">
        <f>SUMIFS('2018-19'!$J:$J,'2018-19'!$B:$B,Calcs!$A22,'2018-19'!$D:$D,"H")</f>
        <v>1229867948</v>
      </c>
      <c r="E22">
        <f>C22/INDEX('Exchange rate'!$G$7:$K$10,MATCH("E",'Exchange rate'!$G$7:$G$10,0),MATCH(Calcs!$B22,'Exchange rate'!$G$7:$K$7,0))</f>
        <v>4933703.1462232089</v>
      </c>
      <c r="F22">
        <f>D22/INDEX('Exchange rate'!$G$7:$K$10,MATCH("E",'Exchange rate'!$G$7:$G$10,0),MATCH(Calcs!$B22,'Exchange rate'!$G$7:$K$7,0))</f>
        <v>1392737.0596808253</v>
      </c>
      <c r="G22">
        <f>IF(B22="16/17",VLOOKUP(Calcs!$A22,'Enrolment data'!$P$6:$R$41,2,FALSE),VLOOKUP(Calcs!$A22,'Enrolment data'!$P$6:$R$41,3,FALSE))</f>
        <v>97512</v>
      </c>
      <c r="H22">
        <f>VLOOKUP(A22,'Population data'!$A$2:$B$37,2,FALSE)</f>
        <v>323719</v>
      </c>
      <c r="I22">
        <f t="shared" si="0"/>
        <v>50.59585636868497</v>
      </c>
      <c r="J22">
        <f t="shared" si="1"/>
        <v>4.3023024897544637</v>
      </c>
    </row>
    <row r="23" spans="1:10">
      <c r="A23" t="s">
        <v>40</v>
      </c>
      <c r="B23" t="s">
        <v>55</v>
      </c>
      <c r="C23">
        <f>SUMIFS('2018-19'!$J:$J,'2018-19'!$B:$B,Calcs!$A23,'2018-19'!$D:$D,"E")</f>
        <v>3144557263</v>
      </c>
      <c r="D23">
        <f>SUMIFS('2018-19'!$J:$J,'2018-19'!$B:$B,Calcs!$A23,'2018-19'!$D:$D,"H")</f>
        <v>5561966952</v>
      </c>
      <c r="E23">
        <f>C23/INDEX('Exchange rate'!$G$7:$K$10,MATCH("E",'Exchange rate'!$G$7:$G$10,0),MATCH(Calcs!$B23,'Exchange rate'!$G$7:$K$7,0))</f>
        <v>3560985.0989210461</v>
      </c>
      <c r="F23">
        <f>D23/INDEX('Exchange rate'!$G$7:$K$10,MATCH("E",'Exchange rate'!$G$7:$G$10,0),MATCH(Calcs!$B23,'Exchange rate'!$G$7:$K$7,0))</f>
        <v>6298527.8308679061</v>
      </c>
      <c r="G23">
        <f>IF(B23="16/17",VLOOKUP(Calcs!$A23,'Enrolment data'!$P$6:$R$41,2,FALSE),VLOOKUP(Calcs!$A23,'Enrolment data'!$P$6:$R$41,3,FALSE))</f>
        <v>69421</v>
      </c>
      <c r="H23">
        <f>VLOOKUP(A23,'Population data'!$A$2:$B$37,2,FALSE)</f>
        <v>284561</v>
      </c>
      <c r="I23">
        <f t="shared" si="0"/>
        <v>51.295502786203684</v>
      </c>
      <c r="J23">
        <f t="shared" si="1"/>
        <v>22.134192074345769</v>
      </c>
    </row>
    <row r="24" spans="1:10">
      <c r="A24" t="s">
        <v>41</v>
      </c>
      <c r="B24" t="s">
        <v>55</v>
      </c>
      <c r="C24">
        <f>SUMIFS('2018-19'!$J:$J,'2018-19'!$B:$B,Calcs!$A24,'2018-19'!$D:$D,"E")</f>
        <v>4495935585</v>
      </c>
      <c r="D24">
        <f>SUMIFS('2018-19'!$J:$J,'2018-19'!$B:$B,Calcs!$A24,'2018-19'!$D:$D,"H")</f>
        <v>1395196205</v>
      </c>
      <c r="E24">
        <f>C24/INDEX('Exchange rate'!$G$7:$K$10,MATCH("E",'Exchange rate'!$G$7:$G$10,0),MATCH(Calcs!$B24,'Exchange rate'!$G$7:$K$7,0))</f>
        <v>5091323.9241253007</v>
      </c>
      <c r="F24">
        <f>D24/INDEX('Exchange rate'!$G$7:$K$10,MATCH("E",'Exchange rate'!$G$7:$G$10,0),MATCH(Calcs!$B24,'Exchange rate'!$G$7:$K$7,0))</f>
        <v>1579959.4284812976</v>
      </c>
      <c r="G24">
        <f>IF(B24="16/17",VLOOKUP(Calcs!$A24,'Enrolment data'!$P$6:$R$41,2,FALSE),VLOOKUP(Calcs!$A24,'Enrolment data'!$P$6:$R$41,3,FALSE))</f>
        <v>90540</v>
      </c>
      <c r="H24">
        <f>VLOOKUP(A24,'Population data'!$A$2:$B$37,2,FALSE)</f>
        <v>294334</v>
      </c>
      <c r="I24">
        <f t="shared" si="0"/>
        <v>56.232868611942799</v>
      </c>
      <c r="J24">
        <f t="shared" si="1"/>
        <v>5.3679134197248617</v>
      </c>
    </row>
    <row r="25" spans="1:10">
      <c r="A25" t="s">
        <v>42</v>
      </c>
      <c r="B25" t="s">
        <v>55</v>
      </c>
      <c r="C25">
        <f>SUMIFS('2018-19'!$J:$J,'2018-19'!$B:$B,Calcs!$A25,'2018-19'!$D:$D,"E")</f>
        <v>5065059514</v>
      </c>
      <c r="D25">
        <f>SUMIFS('2018-19'!$J:$J,'2018-19'!$B:$B,Calcs!$A25,'2018-19'!$D:$D,"H")</f>
        <v>1434327938</v>
      </c>
      <c r="E25">
        <f>C25/INDEX('Exchange rate'!$G$7:$K$10,MATCH("E",'Exchange rate'!$G$7:$G$10,0),MATCH(Calcs!$B25,'Exchange rate'!$G$7:$K$7,0))</f>
        <v>5735815.8704016823</v>
      </c>
      <c r="F25">
        <f>D25/INDEX('Exchange rate'!$G$7:$K$10,MATCH("E",'Exchange rate'!$G$7:$G$10,0),MATCH(Calcs!$B25,'Exchange rate'!$G$7:$K$7,0))</f>
        <v>1624273.3036800642</v>
      </c>
      <c r="G25">
        <f>IF(B25="16/17",VLOOKUP(Calcs!$A25,'Enrolment data'!$P$6:$R$41,2,FALSE),VLOOKUP(Calcs!$A25,'Enrolment data'!$P$6:$R$41,3,FALSE))</f>
        <v>121302</v>
      </c>
      <c r="H25">
        <f>VLOOKUP(A25,'Population data'!$A$2:$B$37,2,FALSE)</f>
        <v>403662</v>
      </c>
      <c r="I25">
        <f t="shared" si="0"/>
        <v>47.285418792779033</v>
      </c>
      <c r="J25">
        <f t="shared" si="1"/>
        <v>4.0238449586041396</v>
      </c>
    </row>
    <row r="26" spans="1:10">
      <c r="A26" t="s">
        <v>43</v>
      </c>
      <c r="B26" t="s">
        <v>55</v>
      </c>
      <c r="C26">
        <f>SUMIFS('2018-19'!$J:$J,'2018-19'!$B:$B,Calcs!$A26,'2018-19'!$D:$D,"E")</f>
        <v>4630934467</v>
      </c>
      <c r="D26">
        <f>SUMIFS('2018-19'!$J:$J,'2018-19'!$B:$B,Calcs!$A26,'2018-19'!$D:$D,"H")</f>
        <v>1708096875</v>
      </c>
      <c r="E26">
        <f>C26/INDEX('Exchange rate'!$G$7:$K$10,MATCH("E",'Exchange rate'!$G$7:$G$10,0),MATCH(Calcs!$B26,'Exchange rate'!$G$7:$K$7,0))</f>
        <v>5244200.4555306695</v>
      </c>
      <c r="F26">
        <f>D26/INDEX('Exchange rate'!$G$7:$K$10,MATCH("E",'Exchange rate'!$G$7:$G$10,0),MATCH(Calcs!$B26,'Exchange rate'!$G$7:$K$7,0))</f>
        <v>1934296.9488765849</v>
      </c>
      <c r="G26">
        <f>IF(B26="16/17",VLOOKUP(Calcs!$A26,'Enrolment data'!$P$6:$R$41,2,FALSE),VLOOKUP(Calcs!$A26,'Enrolment data'!$P$6:$R$41,3,FALSE))</f>
        <v>99524</v>
      </c>
      <c r="H26">
        <f>VLOOKUP(A26,'Population data'!$A$2:$B$37,2,FALSE)</f>
        <v>319885</v>
      </c>
      <c r="I26">
        <f t="shared" si="0"/>
        <v>52.692822389882537</v>
      </c>
      <c r="J26">
        <f t="shared" si="1"/>
        <v>6.0468510523362609</v>
      </c>
    </row>
    <row r="27" spans="1:10">
      <c r="A27" t="s">
        <v>44</v>
      </c>
      <c r="B27" t="s">
        <v>55</v>
      </c>
      <c r="C27">
        <f>SUMIFS('2018-19'!$J:$J,'2018-19'!$B:$B,Calcs!$A27,'2018-19'!$D:$D,"E")</f>
        <v>4682650453</v>
      </c>
      <c r="D27">
        <f>SUMIFS('2018-19'!$J:$J,'2018-19'!$B:$B,Calcs!$A27,'2018-19'!$D:$D,"H")</f>
        <v>1432264762</v>
      </c>
      <c r="E27">
        <f>C27/INDEX('Exchange rate'!$G$7:$K$10,MATCH("E",'Exchange rate'!$G$7:$G$10,0),MATCH(Calcs!$B27,'Exchange rate'!$G$7:$K$7,0))</f>
        <v>5302765.0928132851</v>
      </c>
      <c r="F27">
        <f>D27/INDEX('Exchange rate'!$G$7:$K$10,MATCH("E",'Exchange rate'!$G$7:$G$10,0),MATCH(Calcs!$B27,'Exchange rate'!$G$7:$K$7,0))</f>
        <v>1621936.9051418984</v>
      </c>
      <c r="G27">
        <f>IF(B27="16/17",VLOOKUP(Calcs!$A27,'Enrolment data'!$P$6:$R$41,2,FALSE),VLOOKUP(Calcs!$A27,'Enrolment data'!$P$6:$R$41,3,FALSE))</f>
        <v>84067</v>
      </c>
      <c r="H27">
        <f>VLOOKUP(A27,'Population data'!$A$2:$B$37,2,FALSE)</f>
        <v>287681</v>
      </c>
      <c r="I27">
        <f t="shared" si="0"/>
        <v>63.077843777145432</v>
      </c>
      <c r="J27">
        <f t="shared" si="1"/>
        <v>5.6379702001240899</v>
      </c>
    </row>
    <row r="28" spans="1:10">
      <c r="A28" t="s">
        <v>45</v>
      </c>
      <c r="B28" t="s">
        <v>55</v>
      </c>
      <c r="C28">
        <f>SUMIFS('2018-19'!$J:$J,'2018-19'!$B:$B,Calcs!$A28,'2018-19'!$D:$D,"E")</f>
        <v>5342979614</v>
      </c>
      <c r="D28">
        <f>SUMIFS('2018-19'!$J:$J,'2018-19'!$B:$B,Calcs!$A28,'2018-19'!$D:$D,"H")</f>
        <v>1357824346</v>
      </c>
      <c r="E28">
        <f>C28/INDEX('Exchange rate'!$G$7:$K$10,MATCH("E",'Exchange rate'!$G$7:$G$10,0),MATCH(Calcs!$B28,'Exchange rate'!$G$7:$K$7,0))</f>
        <v>6050540.4093488511</v>
      </c>
      <c r="F28">
        <f>D28/INDEX('Exchange rate'!$G$7:$K$10,MATCH("E",'Exchange rate'!$G$7:$G$10,0),MATCH(Calcs!$B28,'Exchange rate'!$G$7:$K$7,0))</f>
        <v>1537638.4841042135</v>
      </c>
      <c r="G28">
        <f>IF(B28="16/17",VLOOKUP(Calcs!$A28,'Enrolment data'!$P$6:$R$41,2,FALSE),VLOOKUP(Calcs!$A28,'Enrolment data'!$P$6:$R$41,3,FALSE))</f>
        <v>119625</v>
      </c>
      <c r="H28">
        <f>VLOOKUP(A28,'Population data'!$A$2:$B$37,2,FALSE)</f>
        <v>400858</v>
      </c>
      <c r="I28">
        <f t="shared" si="0"/>
        <v>50.579230172195203</v>
      </c>
      <c r="J28">
        <f t="shared" si="1"/>
        <v>3.835868272815345</v>
      </c>
    </row>
    <row r="29" spans="1:10">
      <c r="A29" t="s">
        <v>46</v>
      </c>
      <c r="B29" t="s">
        <v>55</v>
      </c>
      <c r="C29">
        <f>SUMIFS('2018-19'!$J:$J,'2018-19'!$B:$B,Calcs!$A29,'2018-19'!$D:$D,"E")</f>
        <v>4264901940</v>
      </c>
      <c r="D29">
        <f>SUMIFS('2018-19'!$J:$J,'2018-19'!$B:$B,Calcs!$A29,'2018-19'!$D:$D,"H")</f>
        <v>964234241</v>
      </c>
      <c r="E29">
        <f>C29/INDEX('Exchange rate'!$G$7:$K$10,MATCH("E",'Exchange rate'!$G$7:$G$10,0),MATCH(Calcs!$B29,'Exchange rate'!$G$7:$K$7,0))</f>
        <v>4829694.9257048592</v>
      </c>
      <c r="F29">
        <f>D29/INDEX('Exchange rate'!$G$7:$K$10,MATCH("E",'Exchange rate'!$G$7:$G$10,0),MATCH(Calcs!$B29,'Exchange rate'!$G$7:$K$7,0))</f>
        <v>1091925.977774902</v>
      </c>
      <c r="G29">
        <f>IF(B29="16/17",VLOOKUP(Calcs!$A29,'Enrolment data'!$P$6:$R$41,2,FALSE),VLOOKUP(Calcs!$A29,'Enrolment data'!$P$6:$R$41,3,FALSE))</f>
        <v>103271</v>
      </c>
      <c r="H29">
        <f>VLOOKUP(A29,'Population data'!$A$2:$B$37,2,FALSE)</f>
        <v>324654</v>
      </c>
      <c r="I29">
        <f t="shared" si="0"/>
        <v>46.767194330498</v>
      </c>
      <c r="J29">
        <f t="shared" si="1"/>
        <v>3.3633529165662583</v>
      </c>
    </row>
    <row r="30" spans="1:10">
      <c r="A30" t="s">
        <v>47</v>
      </c>
      <c r="B30" t="s">
        <v>55</v>
      </c>
      <c r="C30">
        <f>SUMIFS('2018-19'!$J:$J,'2018-19'!$B:$B,Calcs!$A30,'2018-19'!$D:$D,"E")</f>
        <v>4242383801</v>
      </c>
      <c r="D30">
        <f>SUMIFS('2018-19'!$J:$J,'2018-19'!$B:$B,Calcs!$A30,'2018-19'!$D:$D,"H")</f>
        <v>1265341559</v>
      </c>
      <c r="E30">
        <f>C30/INDEX('Exchange rate'!$G$7:$K$10,MATCH("E",'Exchange rate'!$G$7:$G$10,0),MATCH(Calcs!$B30,'Exchange rate'!$G$7:$K$7,0))</f>
        <v>4804194.7516810186</v>
      </c>
      <c r="F30">
        <f>D30/INDEX('Exchange rate'!$G$7:$K$10,MATCH("E",'Exchange rate'!$G$7:$G$10,0),MATCH(Calcs!$B30,'Exchange rate'!$G$7:$K$7,0))</f>
        <v>1432908.3746262584</v>
      </c>
      <c r="G30">
        <f>IF(B30="16/17",VLOOKUP(Calcs!$A30,'Enrolment data'!$P$6:$R$41,2,FALSE),VLOOKUP(Calcs!$A30,'Enrolment data'!$P$6:$R$41,3,FALSE))</f>
        <v>96504</v>
      </c>
      <c r="H30">
        <f>VLOOKUP(A30,'Population data'!$A$2:$B$37,2,FALSE)</f>
        <v>313461</v>
      </c>
      <c r="I30">
        <f t="shared" si="0"/>
        <v>49.782338055220698</v>
      </c>
      <c r="J30">
        <f t="shared" si="1"/>
        <v>4.5712492929782602</v>
      </c>
    </row>
    <row r="31" spans="1:10">
      <c r="A31" t="s">
        <v>48</v>
      </c>
      <c r="B31" t="s">
        <v>55</v>
      </c>
      <c r="C31">
        <f>SUMIFS('2018-19'!$J:$J,'2018-19'!$B:$B,Calcs!$A31,'2018-19'!$D:$D,"E")</f>
        <v>0</v>
      </c>
      <c r="D31">
        <f>SUMIFS('2018-19'!$J:$J,'2018-19'!$B:$B,Calcs!$A31,'2018-19'!$D:$D,"H")</f>
        <v>4657538198</v>
      </c>
      <c r="E31">
        <f>C31/INDEX('Exchange rate'!$G$7:$K$10,MATCH("E",'Exchange rate'!$G$7:$G$10,0),MATCH(Calcs!$B31,'Exchange rate'!$G$7:$K$7,0))</f>
        <v>0</v>
      </c>
      <c r="F31">
        <f>D31/INDEX('Exchange rate'!$G$7:$K$10,MATCH("E",'Exchange rate'!$G$7:$G$10,0),MATCH(Calcs!$B31,'Exchange rate'!$G$7:$K$7,0))</f>
        <v>5274327.2688602908</v>
      </c>
      <c r="G31" t="e">
        <f>IF(B31="16/17",VLOOKUP(Calcs!$A31,'Enrolment data'!$P$6:$R$41,2,FALSE),VLOOKUP(Calcs!$A31,'Enrolment data'!$P$6:$R$41,3,FALSE))</f>
        <v>#N/A</v>
      </c>
      <c r="H31">
        <f>VLOOKUP(A31,'Population data'!$A$2:$B$37,2,FALSE)</f>
        <v>1132686</v>
      </c>
      <c r="I31" t="e">
        <f t="shared" si="0"/>
        <v>#N/A</v>
      </c>
      <c r="J31">
        <f t="shared" si="1"/>
        <v>4.6564778489892973</v>
      </c>
    </row>
    <row r="32" spans="1:10">
      <c r="A32" t="s">
        <v>67</v>
      </c>
      <c r="B32" t="s">
        <v>55</v>
      </c>
      <c r="C32">
        <f>SUMIFS('2018-19'!$J:$J,'2018-19'!$B:$B,Calcs!$A32,'2018-19'!$D:$D,"E")</f>
        <v>4446058111</v>
      </c>
      <c r="D32">
        <f>SUMIFS('2018-19'!$J:$J,'2018-19'!$B:$B,Calcs!$A32,'2018-19'!$D:$D,"H")</f>
        <v>1046941288</v>
      </c>
      <c r="E32">
        <f>C32/INDEX('Exchange rate'!$G$7:$K$10,MATCH("E",'Exchange rate'!$G$7:$G$10,0),MATCH(Calcs!$B32,'Exchange rate'!$G$7:$K$7,0))</f>
        <v>5034841.2695476022</v>
      </c>
      <c r="F32">
        <f>D32/INDEX('Exchange rate'!$G$7:$K$10,MATCH("E",'Exchange rate'!$G$7:$G$10,0),MATCH(Calcs!$B32,'Exchange rate'!$G$7:$K$7,0))</f>
        <v>1185585.7642918068</v>
      </c>
      <c r="G32">
        <f>IF(B32="16/17",VLOOKUP(Calcs!$A32,'Enrolment data'!$P$6:$R$41,2,FALSE),VLOOKUP(Calcs!$A32,'Enrolment data'!$P$6:$R$41,3,FALSE))</f>
        <v>108474</v>
      </c>
      <c r="H32">
        <f>VLOOKUP(A32,'Population data'!$A$2:$B$37,2,FALSE)</f>
        <v>361914</v>
      </c>
      <c r="I32">
        <f t="shared" si="0"/>
        <v>46.415189534336356</v>
      </c>
      <c r="J32">
        <f t="shared" si="1"/>
        <v>3.2758770434186211</v>
      </c>
    </row>
    <row r="33" spans="1:10">
      <c r="A33" t="s">
        <v>8</v>
      </c>
      <c r="B33" t="s">
        <v>104</v>
      </c>
      <c r="C33">
        <f>SUMIFS('2017-18'!$I:$I,'2017-18'!$A:$A,Calcs!$A33,'2017-18'!$C:$C,"E")</f>
        <v>4112376418</v>
      </c>
      <c r="D33">
        <f>SUMIFS('2017-18'!$I:$I,'2017-18'!$A:$A,Calcs!$A33,'2017-18'!$C:$C,"H")</f>
        <v>972310719</v>
      </c>
      <c r="E33">
        <f>C33/INDEX('Exchange rate'!$G$7:$K$10,MATCH("E",'Exchange rate'!$G$7:$G$10,0),MATCH(Calcs!$B33,'Exchange rate'!$G$7:$K$7,0))</f>
        <v>4848061.2941242782</v>
      </c>
      <c r="F33">
        <f>D33/INDEX('Exchange rate'!$G$7:$K$10,MATCH("E",'Exchange rate'!$G$7:$G$10,0),MATCH(Calcs!$B33,'Exchange rate'!$G$7:$K$7,0))</f>
        <v>1146252.5516909156</v>
      </c>
      <c r="G33">
        <f>IF(B33="16/17",VLOOKUP(Calcs!$A33,'Enrolment data'!$P$6:$R$41,2,FALSE),VLOOKUP(Calcs!$A33,'Enrolment data'!$P$6:$R$41,3,FALSE))</f>
        <v>105860</v>
      </c>
      <c r="H33">
        <f>VLOOKUP(A33,'Population data'!$A$2:$B$37,2,FALSE)</f>
        <v>336582</v>
      </c>
      <c r="I33">
        <f t="shared" si="0"/>
        <v>45.796913792974479</v>
      </c>
      <c r="J33">
        <f t="shared" si="1"/>
        <v>3.405566999099523</v>
      </c>
    </row>
    <row r="34" spans="1:10">
      <c r="A34" t="s">
        <v>20</v>
      </c>
      <c r="B34" t="s">
        <v>104</v>
      </c>
      <c r="C34">
        <f>SUMIFS('2017-18'!$I:$I,'2017-18'!$A:$A,Calcs!$A34,'2017-18'!$C:$C,"E")</f>
        <v>4266520498</v>
      </c>
      <c r="D34">
        <f>SUMIFS('2017-18'!$I:$I,'2017-18'!$A:$A,Calcs!$A34,'2017-18'!$C:$C,"H")</f>
        <v>3044337858</v>
      </c>
      <c r="E34">
        <f>C34/INDEX('Exchange rate'!$G$7:$K$10,MATCH("E",'Exchange rate'!$G$7:$G$10,0),MATCH(Calcs!$B34,'Exchange rate'!$G$7:$K$7,0))</f>
        <v>5029781.0279247742</v>
      </c>
      <c r="F34">
        <f>D34/INDEX('Exchange rate'!$G$7:$K$10,MATCH("E",'Exchange rate'!$G$7:$G$10,0),MATCH(Calcs!$B34,'Exchange rate'!$G$7:$K$7,0))</f>
        <v>3588955.6391301658</v>
      </c>
      <c r="G34">
        <f>IF(B34="16/17",VLOOKUP(Calcs!$A34,'Enrolment data'!$P$6:$R$41,2,FALSE),VLOOKUP(Calcs!$A34,'Enrolment data'!$P$6:$R$41,3,FALSE))</f>
        <v>92033</v>
      </c>
      <c r="H34">
        <f>VLOOKUP(A34,'Population data'!$A$2:$B$37,2,FALSE)</f>
        <v>338234</v>
      </c>
      <c r="I34">
        <f t="shared" si="0"/>
        <v>54.651929502730262</v>
      </c>
      <c r="J34">
        <f t="shared" si="1"/>
        <v>10.610865965958968</v>
      </c>
    </row>
    <row r="35" spans="1:10">
      <c r="A35" t="s">
        <v>21</v>
      </c>
      <c r="B35" t="s">
        <v>104</v>
      </c>
      <c r="C35">
        <f>SUMIFS('2017-18'!$I:$I,'2017-18'!$A:$A,Calcs!$A35,'2017-18'!$C:$C,"E")</f>
        <v>3442584584</v>
      </c>
      <c r="D35">
        <f>SUMIFS('2017-18'!$I:$I,'2017-18'!$A:$A,Calcs!$A35,'2017-18'!$C:$C,"H")</f>
        <v>2767329889</v>
      </c>
      <c r="E35">
        <f>C35/INDEX('Exchange rate'!$G$7:$K$10,MATCH("E",'Exchange rate'!$G$7:$G$10,0),MATCH(Calcs!$B35,'Exchange rate'!$G$7:$K$7,0))</f>
        <v>4058446.8387639048</v>
      </c>
      <c r="F35">
        <f>D35/INDEX('Exchange rate'!$G$7:$K$10,MATCH("E",'Exchange rate'!$G$7:$G$10,0),MATCH(Calcs!$B35,'Exchange rate'!$G$7:$K$7,0))</f>
        <v>3262392.2421622383</v>
      </c>
      <c r="G35">
        <f>IF(B35="16/17",VLOOKUP(Calcs!$A35,'Enrolment data'!$P$6:$R$41,2,FALSE),VLOOKUP(Calcs!$A35,'Enrolment data'!$P$6:$R$41,3,FALSE))</f>
        <v>117085</v>
      </c>
      <c r="H35">
        <f>VLOOKUP(A35,'Population data'!$A$2:$B$37,2,FALSE)</f>
        <v>529561</v>
      </c>
      <c r="I35">
        <f t="shared" si="0"/>
        <v>34.662397734670577</v>
      </c>
      <c r="J35">
        <f t="shared" si="1"/>
        <v>6.1605598640425532</v>
      </c>
    </row>
    <row r="36" spans="1:10">
      <c r="A36" t="s">
        <v>22</v>
      </c>
      <c r="B36" t="s">
        <v>104</v>
      </c>
      <c r="C36">
        <f>SUMIFS('2017-18'!$I:$I,'2017-18'!$A:$A,Calcs!$A36,'2017-18'!$C:$C,"E")</f>
        <v>5044732020</v>
      </c>
      <c r="D36">
        <f>SUMIFS('2017-18'!$I:$I,'2017-18'!$A:$A,Calcs!$A36,'2017-18'!$C:$C,"H")</f>
        <v>1547858210</v>
      </c>
      <c r="E36">
        <f>C36/INDEX('Exchange rate'!$G$7:$K$10,MATCH("E",'Exchange rate'!$G$7:$G$10,0),MATCH(Calcs!$B36,'Exchange rate'!$G$7:$K$7,0))</f>
        <v>5947210.9455597466</v>
      </c>
      <c r="F36">
        <f>D36/INDEX('Exchange rate'!$G$7:$K$10,MATCH("E",'Exchange rate'!$G$7:$G$10,0),MATCH(Calcs!$B36,'Exchange rate'!$G$7:$K$7,0))</f>
        <v>1824762.7925906195</v>
      </c>
      <c r="G36">
        <f>IF(B36="16/17",VLOOKUP(Calcs!$A36,'Enrolment data'!$P$6:$R$41,2,FALSE),VLOOKUP(Calcs!$A36,'Enrolment data'!$P$6:$R$41,3,FALSE))</f>
        <v>139533</v>
      </c>
      <c r="H36">
        <f>VLOOKUP(A36,'Population data'!$A$2:$B$37,2,FALSE)</f>
        <v>433020</v>
      </c>
      <c r="I36">
        <f t="shared" si="0"/>
        <v>42.622253843605073</v>
      </c>
      <c r="J36">
        <f t="shared" si="1"/>
        <v>4.2140381335518438</v>
      </c>
    </row>
    <row r="37" spans="1:10">
      <c r="A37" t="s">
        <v>23</v>
      </c>
      <c r="B37" t="s">
        <v>104</v>
      </c>
      <c r="C37">
        <f>SUMIFS('2017-18'!$I:$I,'2017-18'!$A:$A,Calcs!$A37,'2017-18'!$C:$C,"E")</f>
        <v>5030190230</v>
      </c>
      <c r="D37">
        <f>SUMIFS('2017-18'!$I:$I,'2017-18'!$A:$A,Calcs!$A37,'2017-18'!$C:$C,"H")</f>
        <v>2751968004</v>
      </c>
      <c r="E37">
        <f>C37/INDEX('Exchange rate'!$G$7:$K$10,MATCH("E",'Exchange rate'!$G$7:$G$10,0),MATCH(Calcs!$B37,'Exchange rate'!$G$7:$K$7,0))</f>
        <v>5930067.6974519845</v>
      </c>
      <c r="F37">
        <f>D37/INDEX('Exchange rate'!$G$7:$K$10,MATCH("E",'Exchange rate'!$G$7:$G$10,0),MATCH(Calcs!$B37,'Exchange rate'!$G$7:$K$7,0))</f>
        <v>3244282.187900837</v>
      </c>
      <c r="G37">
        <f>IF(B37="16/17",VLOOKUP(Calcs!$A37,'Enrolment data'!$P$6:$R$41,2,FALSE),VLOOKUP(Calcs!$A37,'Enrolment data'!$P$6:$R$41,3,FALSE))</f>
        <v>120017</v>
      </c>
      <c r="H37">
        <f>VLOOKUP(A37,'Population data'!$A$2:$B$37,2,FALSE)</f>
        <v>395606</v>
      </c>
      <c r="I37">
        <f t="shared" si="0"/>
        <v>49.410231029370713</v>
      </c>
      <c r="J37">
        <f t="shared" si="1"/>
        <v>8.2007911606518533</v>
      </c>
    </row>
    <row r="38" spans="1:10">
      <c r="A38" t="s">
        <v>24</v>
      </c>
      <c r="B38" t="s">
        <v>104</v>
      </c>
      <c r="C38">
        <f>SUMIFS('2017-18'!$I:$I,'2017-18'!$A:$A,Calcs!$A38,'2017-18'!$C:$C,"E")</f>
        <v>4014641407</v>
      </c>
      <c r="D38">
        <f>SUMIFS('2017-18'!$I:$I,'2017-18'!$A:$A,Calcs!$A38,'2017-18'!$C:$C,"H")</f>
        <v>1076384073</v>
      </c>
      <c r="E38">
        <f>C38/INDEX('Exchange rate'!$G$7:$K$10,MATCH("E",'Exchange rate'!$G$7:$G$10,0),MATCH(Calcs!$B38,'Exchange rate'!$G$7:$K$7,0))</f>
        <v>4732841.9475109763</v>
      </c>
      <c r="F38">
        <f>D38/INDEX('Exchange rate'!$G$7:$K$10,MATCH("E",'Exchange rate'!$G$7:$G$10,0),MATCH(Calcs!$B38,'Exchange rate'!$G$7:$K$7,0))</f>
        <v>1268944.1411739809</v>
      </c>
      <c r="G38">
        <f>IF(B38="16/17",VLOOKUP(Calcs!$A38,'Enrolment data'!$P$6:$R$41,2,FALSE),VLOOKUP(Calcs!$A38,'Enrolment data'!$P$6:$R$41,3,FALSE))</f>
        <v>98595</v>
      </c>
      <c r="H38">
        <f>VLOOKUP(A38,'Population data'!$A$2:$B$37,2,FALSE)</f>
        <v>322506</v>
      </c>
      <c r="I38">
        <f t="shared" si="0"/>
        <v>48.002859653237756</v>
      </c>
      <c r="J38">
        <f t="shared" si="1"/>
        <v>3.9346373127135026</v>
      </c>
    </row>
    <row r="39" spans="1:10">
      <c r="A39" t="s">
        <v>25</v>
      </c>
      <c r="B39" t="s">
        <v>104</v>
      </c>
      <c r="C39">
        <f>SUMIFS('2017-18'!$I:$I,'2017-18'!$A:$A,Calcs!$A39,'2017-18'!$C:$C,"E")</f>
        <v>4257303689</v>
      </c>
      <c r="D39">
        <f>SUMIFS('2017-18'!$I:$I,'2017-18'!$A:$A,Calcs!$A39,'2017-18'!$C:$C,"H")</f>
        <v>4424607557</v>
      </c>
      <c r="E39">
        <f>C39/INDEX('Exchange rate'!$G$7:$K$10,MATCH("E",'Exchange rate'!$G$7:$G$10,0),MATCH(Calcs!$B39,'Exchange rate'!$G$7:$K$7,0))</f>
        <v>5018915.3749722242</v>
      </c>
      <c r="F39">
        <f>D39/INDEX('Exchange rate'!$G$7:$K$10,MATCH("E",'Exchange rate'!$G$7:$G$10,0),MATCH(Calcs!$B39,'Exchange rate'!$G$7:$K$7,0))</f>
        <v>5216149.1211968819</v>
      </c>
      <c r="G39">
        <f>IF(B39="16/17",VLOOKUP(Calcs!$A39,'Enrolment data'!$P$6:$R$41,2,FALSE),VLOOKUP(Calcs!$A39,'Enrolment data'!$P$6:$R$41,3,FALSE))</f>
        <v>85549</v>
      </c>
      <c r="H39">
        <f>VLOOKUP(A39,'Population data'!$A$2:$B$37,2,FALSE)</f>
        <v>328398</v>
      </c>
      <c r="I39">
        <f t="shared" si="0"/>
        <v>58.667142514491395</v>
      </c>
      <c r="J39">
        <f t="shared" si="1"/>
        <v>15.883620244937186</v>
      </c>
    </row>
    <row r="40" spans="1:10">
      <c r="A40" t="s">
        <v>26</v>
      </c>
      <c r="B40" t="s">
        <v>104</v>
      </c>
      <c r="C40">
        <f>SUMIFS('2017-18'!$I:$I,'2017-18'!$A:$A,Calcs!$A40,'2017-18'!$C:$C,"E")</f>
        <v>4141098730</v>
      </c>
      <c r="D40">
        <f>SUMIFS('2017-18'!$I:$I,'2017-18'!$A:$A,Calcs!$A40,'2017-18'!$C:$C,"H")</f>
        <v>941194122</v>
      </c>
      <c r="E40">
        <f>C40/INDEX('Exchange rate'!$G$7:$K$10,MATCH("E",'Exchange rate'!$G$7:$G$10,0),MATCH(Calcs!$B40,'Exchange rate'!$G$7:$K$7,0))</f>
        <v>4881921.8931870172</v>
      </c>
      <c r="F40">
        <f>D40/INDEX('Exchange rate'!$G$7:$K$10,MATCH("E",'Exchange rate'!$G$7:$G$10,0),MATCH(Calcs!$B40,'Exchange rate'!$G$7:$K$7,0))</f>
        <v>1109569.3412580704</v>
      </c>
      <c r="G40">
        <f>IF(B40="16/17",VLOOKUP(Calcs!$A40,'Enrolment data'!$P$6:$R$41,2,FALSE),VLOOKUP(Calcs!$A40,'Enrolment data'!$P$6:$R$41,3,FALSE))</f>
        <v>103671</v>
      </c>
      <c r="H40">
        <f>VLOOKUP(A40,'Population data'!$A$2:$B$37,2,FALSE)</f>
        <v>340501</v>
      </c>
      <c r="I40">
        <f t="shared" si="0"/>
        <v>47.090525732239655</v>
      </c>
      <c r="J40">
        <f t="shared" si="1"/>
        <v>3.2586375407357702</v>
      </c>
    </row>
    <row r="41" spans="1:10">
      <c r="A41" t="s">
        <v>27</v>
      </c>
      <c r="B41" t="s">
        <v>104</v>
      </c>
      <c r="C41">
        <f>SUMIFS('2017-18'!$I:$I,'2017-18'!$A:$A,Calcs!$A41,'2017-18'!$C:$C,"E")</f>
        <v>4402086311</v>
      </c>
      <c r="D41">
        <f>SUMIFS('2017-18'!$I:$I,'2017-18'!$A:$A,Calcs!$A41,'2017-18'!$C:$C,"H")</f>
        <v>1636873095</v>
      </c>
      <c r="E41">
        <f>C41/INDEX('Exchange rate'!$G$7:$K$10,MATCH("E",'Exchange rate'!$G$7:$G$10,0),MATCH(Calcs!$B41,'Exchange rate'!$G$7:$K$7,0))</f>
        <v>5189598.929791701</v>
      </c>
      <c r="F41">
        <f>D41/INDEX('Exchange rate'!$G$7:$K$10,MATCH("E",'Exchange rate'!$G$7:$G$10,0),MATCH(Calcs!$B41,'Exchange rate'!$G$7:$K$7,0))</f>
        <v>1929702.0235132845</v>
      </c>
      <c r="G41">
        <f>IF(B41="16/17",VLOOKUP(Calcs!$A41,'Enrolment data'!$P$6:$R$41,2,FALSE),VLOOKUP(Calcs!$A41,'Enrolment data'!$P$6:$R$41,3,FALSE))</f>
        <v>109586</v>
      </c>
      <c r="H41">
        <f>VLOOKUP(A41,'Population data'!$A$2:$B$37,2,FALSE)</f>
        <v>331808</v>
      </c>
      <c r="I41">
        <f t="shared" si="0"/>
        <v>47.356404374570666</v>
      </c>
      <c r="J41">
        <f t="shared" si="1"/>
        <v>5.8157187997675903</v>
      </c>
    </row>
    <row r="42" spans="1:10">
      <c r="A42" t="s">
        <v>28</v>
      </c>
      <c r="B42" t="s">
        <v>104</v>
      </c>
      <c r="C42">
        <f>SUMIFS('2017-18'!$I:$I,'2017-18'!$A:$A,Calcs!$A42,'2017-18'!$C:$C,"E")</f>
        <v>3959800357</v>
      </c>
      <c r="D42">
        <f>SUMIFS('2017-18'!$I:$I,'2017-18'!$A:$A,Calcs!$A42,'2017-18'!$C:$C,"H")</f>
        <v>1174737654</v>
      </c>
      <c r="E42">
        <f>C42/INDEX('Exchange rate'!$G$7:$K$10,MATCH("E",'Exchange rate'!$G$7:$G$10,0),MATCH(Calcs!$B42,'Exchange rate'!$G$7:$K$7,0))</f>
        <v>4668190.0905772578</v>
      </c>
      <c r="F42">
        <f>D42/INDEX('Exchange rate'!$G$7:$K$10,MATCH("E",'Exchange rate'!$G$7:$G$10,0),MATCH(Calcs!$B42,'Exchange rate'!$G$7:$K$7,0))</f>
        <v>1384892.7170624968</v>
      </c>
      <c r="G42">
        <f>IF(B42="16/17",VLOOKUP(Calcs!$A42,'Enrolment data'!$P$6:$R$41,2,FALSE),VLOOKUP(Calcs!$A42,'Enrolment data'!$P$6:$R$41,3,FALSE))</f>
        <v>106870</v>
      </c>
      <c r="H42">
        <f>VLOOKUP(A42,'Population data'!$A$2:$B$37,2,FALSE)</f>
        <v>344157</v>
      </c>
      <c r="I42">
        <f t="shared" si="0"/>
        <v>43.681015164005409</v>
      </c>
      <c r="J42">
        <f t="shared" si="1"/>
        <v>4.0240143802465065</v>
      </c>
    </row>
    <row r="43" spans="1:10">
      <c r="A43" t="s">
        <v>29</v>
      </c>
      <c r="B43" t="s">
        <v>104</v>
      </c>
      <c r="C43">
        <f>SUMIFS('2017-18'!$I:$I,'2017-18'!$A:$A,Calcs!$A43,'2017-18'!$C:$C,"E")</f>
        <v>2623397429</v>
      </c>
      <c r="D43">
        <f>SUMIFS('2017-18'!$I:$I,'2017-18'!$A:$A,Calcs!$A43,'2017-18'!$C:$C,"H")</f>
        <v>1409619149</v>
      </c>
      <c r="E43">
        <f>C43/INDEX('Exchange rate'!$G$7:$K$10,MATCH("E",'Exchange rate'!$G$7:$G$10,0),MATCH(Calcs!$B43,'Exchange rate'!$G$7:$K$7,0))</f>
        <v>3092710.9393418478</v>
      </c>
      <c r="F43">
        <f>D43/INDEX('Exchange rate'!$G$7:$K$10,MATCH("E",'Exchange rate'!$G$7:$G$10,0),MATCH(Calcs!$B43,'Exchange rate'!$G$7:$K$7,0))</f>
        <v>1661793.4111797311</v>
      </c>
      <c r="G43">
        <f>IF(B43="16/17",VLOOKUP(Calcs!$A43,'Enrolment data'!$P$6:$R$41,2,FALSE),VLOOKUP(Calcs!$A43,'Enrolment data'!$P$6:$R$41,3,FALSE))</f>
        <v>71999</v>
      </c>
      <c r="H43">
        <f>VLOOKUP(A43,'Population data'!$A$2:$B$37,2,FALSE)</f>
        <v>318564</v>
      </c>
      <c r="I43">
        <f t="shared" si="0"/>
        <v>42.954915198014525</v>
      </c>
      <c r="J43">
        <f t="shared" si="1"/>
        <v>5.2165135143322257</v>
      </c>
    </row>
    <row r="44" spans="1:10">
      <c r="A44" t="s">
        <v>30</v>
      </c>
      <c r="B44" t="s">
        <v>104</v>
      </c>
      <c r="C44">
        <f>SUMIFS('2017-18'!$I:$I,'2017-18'!$A:$A,Calcs!$A44,'2017-18'!$C:$C,"E")</f>
        <v>3819527477</v>
      </c>
      <c r="D44">
        <f>SUMIFS('2017-18'!$I:$I,'2017-18'!$A:$A,Calcs!$A44,'2017-18'!$C:$C,"H")</f>
        <v>857070184</v>
      </c>
      <c r="E44">
        <f>C44/INDEX('Exchange rate'!$G$7:$K$10,MATCH("E",'Exchange rate'!$G$7:$G$10,0),MATCH(Calcs!$B44,'Exchange rate'!$G$7:$K$7,0))</f>
        <v>4502823.0494750049</v>
      </c>
      <c r="F44">
        <f>D44/INDEX('Exchange rate'!$G$7:$K$10,MATCH("E",'Exchange rate'!$G$7:$G$10,0),MATCH(Calcs!$B44,'Exchange rate'!$G$7:$K$7,0))</f>
        <v>1010396.0248413167</v>
      </c>
      <c r="G44">
        <f>IF(B44="16/17",VLOOKUP(Calcs!$A44,'Enrolment data'!$P$6:$R$41,2,FALSE),VLOOKUP(Calcs!$A44,'Enrolment data'!$P$6:$R$41,3,FALSE))</f>
        <v>119137</v>
      </c>
      <c r="H44">
        <f>VLOOKUP(A44,'Population data'!$A$2:$B$37,2,FALSE)</f>
        <v>340368</v>
      </c>
      <c r="I44">
        <f t="shared" si="0"/>
        <v>37.795336876663043</v>
      </c>
      <c r="J44">
        <f t="shared" si="1"/>
        <v>2.9685400062324212</v>
      </c>
    </row>
    <row r="45" spans="1:10">
      <c r="A45" t="s">
        <v>31</v>
      </c>
      <c r="B45" t="s">
        <v>104</v>
      </c>
      <c r="C45">
        <f>SUMIFS('2017-18'!$I:$I,'2017-18'!$A:$A,Calcs!$A45,'2017-18'!$C:$C,"E")</f>
        <v>3968674685</v>
      </c>
      <c r="D45">
        <f>SUMIFS('2017-18'!$I:$I,'2017-18'!$A:$A,Calcs!$A45,'2017-18'!$C:$C,"H")</f>
        <v>1280277442</v>
      </c>
      <c r="E45">
        <f>C45/INDEX('Exchange rate'!$G$7:$K$10,MATCH("E",'Exchange rate'!$G$7:$G$10,0),MATCH(Calcs!$B45,'Exchange rate'!$G$7:$K$7,0))</f>
        <v>4678651.994283312</v>
      </c>
      <c r="F45">
        <f>D45/INDEX('Exchange rate'!$G$7:$K$10,MATCH("E",'Exchange rate'!$G$7:$G$10,0),MATCH(Calcs!$B45,'Exchange rate'!$G$7:$K$7,0))</f>
        <v>1509313.0787184278</v>
      </c>
      <c r="G45">
        <f>IF(B45="16/17",VLOOKUP(Calcs!$A45,'Enrolment data'!$P$6:$R$41,2,FALSE),VLOOKUP(Calcs!$A45,'Enrolment data'!$P$6:$R$41,3,FALSE))</f>
        <v>94989</v>
      </c>
      <c r="H45">
        <f>VLOOKUP(A45,'Population data'!$A$2:$B$37,2,FALSE)</f>
        <v>319141</v>
      </c>
      <c r="I45">
        <f t="shared" si="0"/>
        <v>49.254671533370306</v>
      </c>
      <c r="J45">
        <f t="shared" si="1"/>
        <v>4.7292985818758098</v>
      </c>
    </row>
    <row r="46" spans="1:10">
      <c r="A46" t="s">
        <v>32</v>
      </c>
      <c r="B46" t="s">
        <v>104</v>
      </c>
      <c r="C46">
        <f>SUMIFS('2017-18'!$I:$I,'2017-18'!$A:$A,Calcs!$A46,'2017-18'!$C:$C,"E")</f>
        <v>4680741750</v>
      </c>
      <c r="D46">
        <f>SUMIFS('2017-18'!$I:$I,'2017-18'!$A:$A,Calcs!$A46,'2017-18'!$C:$C,"H")</f>
        <v>1329440421</v>
      </c>
      <c r="E46">
        <f>C46/INDEX('Exchange rate'!$G$7:$K$10,MATCH("E",'Exchange rate'!$G$7:$G$10,0),MATCH(Calcs!$B46,'Exchange rate'!$G$7:$K$7,0))</f>
        <v>5518104.5214248039</v>
      </c>
      <c r="F46">
        <f>D46/INDEX('Exchange rate'!$G$7:$K$10,MATCH("E",'Exchange rate'!$G$7:$G$10,0),MATCH(Calcs!$B46,'Exchange rate'!$G$7:$K$7,0))</f>
        <v>1567271.0843500381</v>
      </c>
      <c r="G46">
        <f>IF(B46="16/17",VLOOKUP(Calcs!$A46,'Enrolment data'!$P$6:$R$41,2,FALSE),VLOOKUP(Calcs!$A46,'Enrolment data'!$P$6:$R$41,3,FALSE))</f>
        <v>114761</v>
      </c>
      <c r="H46">
        <f>VLOOKUP(A46,'Population data'!$A$2:$B$37,2,FALSE)</f>
        <v>368267</v>
      </c>
      <c r="I46">
        <f t="shared" si="0"/>
        <v>48.083447525072138</v>
      </c>
      <c r="J46">
        <f t="shared" si="1"/>
        <v>4.2558010474738115</v>
      </c>
    </row>
    <row r="47" spans="1:10">
      <c r="A47" t="s">
        <v>33</v>
      </c>
      <c r="B47" t="s">
        <v>104</v>
      </c>
      <c r="C47">
        <f>SUMIFS('2017-18'!$I:$I,'2017-18'!$A:$A,Calcs!$A47,'2017-18'!$C:$C,"E")</f>
        <v>4019790629</v>
      </c>
      <c r="D47">
        <f>SUMIFS('2017-18'!$I:$I,'2017-18'!$A:$A,Calcs!$A47,'2017-18'!$C:$C,"H")</f>
        <v>1123523360</v>
      </c>
      <c r="E47">
        <f>C47/INDEX('Exchange rate'!$G$7:$K$10,MATCH("E",'Exchange rate'!$G$7:$G$10,0),MATCH(Calcs!$B47,'Exchange rate'!$G$7:$K$7,0))</f>
        <v>4738912.3412044588</v>
      </c>
      <c r="F47">
        <f>D47/INDEX('Exchange rate'!$G$7:$K$10,MATCH("E",'Exchange rate'!$G$7:$G$10,0),MATCH(Calcs!$B47,'Exchange rate'!$G$7:$K$7,0))</f>
        <v>1324516.4257870854</v>
      </c>
      <c r="G47">
        <f>IF(B47="16/17",VLOOKUP(Calcs!$A47,'Enrolment data'!$P$6:$R$41,2,FALSE),VLOOKUP(Calcs!$A47,'Enrolment data'!$P$6:$R$41,3,FALSE))</f>
        <v>102374</v>
      </c>
      <c r="H47">
        <f>VLOOKUP(A47,'Population data'!$A$2:$B$37,2,FALSE)</f>
        <v>336928</v>
      </c>
      <c r="I47">
        <f t="shared" si="0"/>
        <v>46.290194201696316</v>
      </c>
      <c r="J47">
        <f t="shared" si="1"/>
        <v>3.9311556943533499</v>
      </c>
    </row>
    <row r="48" spans="1:10">
      <c r="A48" t="s">
        <v>34</v>
      </c>
      <c r="B48" t="s">
        <v>104</v>
      </c>
      <c r="C48">
        <f>SUMIFS('2017-18'!$I:$I,'2017-18'!$A:$A,Calcs!$A48,'2017-18'!$C:$C,"E")</f>
        <v>4015363490</v>
      </c>
      <c r="D48">
        <f>SUMIFS('2017-18'!$I:$I,'2017-18'!$A:$A,Calcs!$A48,'2017-18'!$C:$C,"H")</f>
        <v>1021623099</v>
      </c>
      <c r="E48">
        <f>C48/INDEX('Exchange rate'!$G$7:$K$10,MATCH("E",'Exchange rate'!$G$7:$G$10,0),MATCH(Calcs!$B48,'Exchange rate'!$G$7:$K$7,0))</f>
        <v>4733693.2077769684</v>
      </c>
      <c r="F48">
        <f>D48/INDEX('Exchange rate'!$G$7:$K$10,MATCH("E",'Exchange rate'!$G$7:$G$10,0),MATCH(Calcs!$B48,'Exchange rate'!$G$7:$K$7,0))</f>
        <v>1204386.685461534</v>
      </c>
      <c r="G48">
        <f>IF(B48="16/17",VLOOKUP(Calcs!$A48,'Enrolment data'!$P$6:$R$41,2,FALSE),VLOOKUP(Calcs!$A48,'Enrolment data'!$P$6:$R$41,3,FALSE))</f>
        <v>102185</v>
      </c>
      <c r="H48">
        <f>VLOOKUP(A48,'Population data'!$A$2:$B$37,2,FALSE)</f>
        <v>333713</v>
      </c>
      <c r="I48">
        <f t="shared" si="0"/>
        <v>46.324736583421917</v>
      </c>
      <c r="J48">
        <f t="shared" si="1"/>
        <v>3.6090493491758906</v>
      </c>
    </row>
    <row r="49" spans="1:10">
      <c r="A49" t="s">
        <v>35</v>
      </c>
      <c r="B49" t="s">
        <v>104</v>
      </c>
      <c r="C49">
        <f>SUMIFS('2017-18'!$I:$I,'2017-18'!$A:$A,Calcs!$A49,'2017-18'!$C:$C,"E")</f>
        <v>4021880042</v>
      </c>
      <c r="D49">
        <f>SUMIFS('2017-18'!$I:$I,'2017-18'!$A:$A,Calcs!$A49,'2017-18'!$C:$C,"H")</f>
        <v>813562431</v>
      </c>
      <c r="E49">
        <f>C49/INDEX('Exchange rate'!$G$7:$K$10,MATCH("E",'Exchange rate'!$G$7:$G$10,0),MATCH(Calcs!$B49,'Exchange rate'!$G$7:$K$7,0))</f>
        <v>4741375.540401984</v>
      </c>
      <c r="F49">
        <f>D49/INDEX('Exchange rate'!$G$7:$K$10,MATCH("E",'Exchange rate'!$G$7:$G$10,0),MATCH(Calcs!$B49,'Exchange rate'!$G$7:$K$7,0))</f>
        <v>959104.93864833598</v>
      </c>
      <c r="G49">
        <f>IF(B49="16/17",VLOOKUP(Calcs!$A49,'Enrolment data'!$P$6:$R$41,2,FALSE),VLOOKUP(Calcs!$A49,'Enrolment data'!$P$6:$R$41,3,FALSE))</f>
        <v>90666</v>
      </c>
      <c r="H49">
        <f>VLOOKUP(A49,'Population data'!$A$2:$B$37,2,FALSE)</f>
        <v>294740</v>
      </c>
      <c r="I49">
        <f t="shared" si="0"/>
        <v>52.29496768801959</v>
      </c>
      <c r="J49">
        <f t="shared" si="1"/>
        <v>3.2540711767942456</v>
      </c>
    </row>
    <row r="50" spans="1:10">
      <c r="A50" t="s">
        <v>36</v>
      </c>
      <c r="B50" t="s">
        <v>104</v>
      </c>
      <c r="C50">
        <f>SUMIFS('2017-18'!$I:$I,'2017-18'!$A:$A,Calcs!$A50,'2017-18'!$C:$C,"E")</f>
        <v>4794199356</v>
      </c>
      <c r="D50">
        <f>SUMIFS('2017-18'!$I:$I,'2017-18'!$A:$A,Calcs!$A50,'2017-18'!$C:$C,"H")</f>
        <v>1341555977</v>
      </c>
      <c r="E50">
        <f>C50/INDEX('Exchange rate'!$G$7:$K$10,MATCH("E",'Exchange rate'!$G$7:$G$10,0),MATCH(Calcs!$B50,'Exchange rate'!$G$7:$K$7,0))</f>
        <v>5651859.1616287054</v>
      </c>
      <c r="F50">
        <f>D50/INDEX('Exchange rate'!$G$7:$K$10,MATCH("E",'Exchange rate'!$G$7:$G$10,0),MATCH(Calcs!$B50,'Exchange rate'!$G$7:$K$7,0))</f>
        <v>1581554.056561264</v>
      </c>
      <c r="G50">
        <f>IF(B50="16/17",VLOOKUP(Calcs!$A50,'Enrolment data'!$P$6:$R$41,2,FALSE),VLOOKUP(Calcs!$A50,'Enrolment data'!$P$6:$R$41,3,FALSE))</f>
        <v>139612</v>
      </c>
      <c r="H50">
        <f>VLOOKUP(A50,'Population data'!$A$2:$B$37,2,FALSE)</f>
        <v>465855</v>
      </c>
      <c r="I50">
        <f t="shared" si="0"/>
        <v>40.482617265197156</v>
      </c>
      <c r="J50">
        <f t="shared" si="1"/>
        <v>3.3949491935500618</v>
      </c>
    </row>
    <row r="51" spans="1:10">
      <c r="A51" t="s">
        <v>37</v>
      </c>
      <c r="B51" t="s">
        <v>104</v>
      </c>
      <c r="C51">
        <f>SUMIFS('2017-18'!$I:$I,'2017-18'!$A:$A,Calcs!$A51,'2017-18'!$C:$C,"E")</f>
        <v>4911310749</v>
      </c>
      <c r="D51">
        <f>SUMIFS('2017-18'!$I:$I,'2017-18'!$A:$A,Calcs!$A51,'2017-18'!$C:$C,"H")</f>
        <v>1407321594</v>
      </c>
      <c r="E51">
        <f>C51/INDEX('Exchange rate'!$G$7:$K$10,MATCH("E",'Exchange rate'!$G$7:$G$10,0),MATCH(Calcs!$B51,'Exchange rate'!$G$7:$K$7,0))</f>
        <v>5789921.2342101848</v>
      </c>
      <c r="F51">
        <f>D51/INDEX('Exchange rate'!$G$7:$K$10,MATCH("E",'Exchange rate'!$G$7:$G$10,0),MATCH(Calcs!$B51,'Exchange rate'!$G$7:$K$7,0))</f>
        <v>1659084.8343534786</v>
      </c>
      <c r="G51">
        <f>IF(B51="16/17",VLOOKUP(Calcs!$A51,'Enrolment data'!$P$6:$R$41,2,FALSE),VLOOKUP(Calcs!$A51,'Enrolment data'!$P$6:$R$41,3,FALSE))</f>
        <v>107596</v>
      </c>
      <c r="H51">
        <f>VLOOKUP(A51,'Population data'!$A$2:$B$37,2,FALSE)</f>
        <v>341491</v>
      </c>
      <c r="I51">
        <f t="shared" si="0"/>
        <v>53.811677331965733</v>
      </c>
      <c r="J51">
        <f t="shared" si="1"/>
        <v>4.8583559577074613</v>
      </c>
    </row>
    <row r="52" spans="1:10">
      <c r="A52" t="s">
        <v>38</v>
      </c>
      <c r="B52" t="s">
        <v>104</v>
      </c>
      <c r="C52">
        <f>SUMIFS('2017-18'!$I:$I,'2017-18'!$A:$A,Calcs!$A52,'2017-18'!$C:$C,"E")</f>
        <v>5164826986</v>
      </c>
      <c r="D52">
        <f>SUMIFS('2017-18'!$I:$I,'2017-18'!$A:$A,Calcs!$A52,'2017-18'!$C:$C,"H")</f>
        <v>2150210337</v>
      </c>
      <c r="E52">
        <f>C52/INDEX('Exchange rate'!$G$7:$K$10,MATCH("E",'Exchange rate'!$G$7:$G$10,0),MATCH(Calcs!$B52,'Exchange rate'!$G$7:$K$7,0))</f>
        <v>6088790.3383739218</v>
      </c>
      <c r="F52">
        <f>D52/INDEX('Exchange rate'!$G$7:$K$10,MATCH("E",'Exchange rate'!$G$7:$G$10,0),MATCH(Calcs!$B52,'Exchange rate'!$G$7:$K$7,0))</f>
        <v>2534872.8933003088</v>
      </c>
      <c r="G52">
        <f>IF(B52="16/17",VLOOKUP(Calcs!$A52,'Enrolment data'!$P$6:$R$41,2,FALSE),VLOOKUP(Calcs!$A52,'Enrolment data'!$P$6:$R$41,3,FALSE))</f>
        <v>120517</v>
      </c>
      <c r="H52">
        <f>VLOOKUP(A52,'Population data'!$A$2:$B$37,2,FALSE)</f>
        <v>381804</v>
      </c>
      <c r="I52">
        <f t="shared" si="0"/>
        <v>50.522252780719086</v>
      </c>
      <c r="J52">
        <f t="shared" si="1"/>
        <v>6.6391994146219231</v>
      </c>
    </row>
    <row r="53" spans="1:10">
      <c r="A53" t="s">
        <v>39</v>
      </c>
      <c r="B53" t="s">
        <v>104</v>
      </c>
      <c r="C53">
        <f>SUMIFS('2017-18'!$I:$I,'2017-18'!$A:$A,Calcs!$A53,'2017-18'!$C:$C,"E")</f>
        <v>3973620556</v>
      </c>
      <c r="D53">
        <f>SUMIFS('2017-18'!$I:$I,'2017-18'!$A:$A,Calcs!$A53,'2017-18'!$C:$C,"H")</f>
        <v>1287722598</v>
      </c>
      <c r="E53">
        <f>C53/INDEX('Exchange rate'!$G$7:$K$10,MATCH("E",'Exchange rate'!$G$7:$G$10,0),MATCH(Calcs!$B53,'Exchange rate'!$G$7:$K$7,0))</f>
        <v>4684482.6584355226</v>
      </c>
      <c r="F53">
        <f>D53/INDEX('Exchange rate'!$G$7:$K$10,MATCH("E",'Exchange rate'!$G$7:$G$10,0),MATCH(Calcs!$B53,'Exchange rate'!$G$7:$K$7,0))</f>
        <v>1518090.1382488566</v>
      </c>
      <c r="G53">
        <f>IF(B53="16/17",VLOOKUP(Calcs!$A53,'Enrolment data'!$P$6:$R$41,2,FALSE),VLOOKUP(Calcs!$A53,'Enrolment data'!$P$6:$R$41,3,FALSE))</f>
        <v>97512</v>
      </c>
      <c r="H53">
        <f>VLOOKUP(A53,'Population data'!$A$2:$B$37,2,FALSE)</f>
        <v>323719</v>
      </c>
      <c r="I53">
        <f t="shared" si="0"/>
        <v>48.040063360771214</v>
      </c>
      <c r="J53">
        <f t="shared" si="1"/>
        <v>4.6895305442339081</v>
      </c>
    </row>
    <row r="54" spans="1:10">
      <c r="A54" t="s">
        <v>40</v>
      </c>
      <c r="B54" t="s">
        <v>104</v>
      </c>
      <c r="C54">
        <f>SUMIFS('2017-18'!$I:$I,'2017-18'!$A:$A,Calcs!$A54,'2017-18'!$C:$C,"E")</f>
        <v>2828849164</v>
      </c>
      <c r="D54">
        <f>SUMIFS('2017-18'!$I:$I,'2017-18'!$A:$A,Calcs!$A54,'2017-18'!$C:$C,"H")</f>
        <v>1222630788</v>
      </c>
      <c r="E54">
        <f>C54/INDEX('Exchange rate'!$G$7:$K$10,MATCH("E",'Exchange rate'!$G$7:$G$10,0),MATCH(Calcs!$B54,'Exchange rate'!$G$7:$K$7,0))</f>
        <v>3334917.0272632912</v>
      </c>
      <c r="F54">
        <f>D54/INDEX('Exchange rate'!$G$7:$K$10,MATCH("E",'Exchange rate'!$G$7:$G$10,0),MATCH(Calcs!$B54,'Exchange rate'!$G$7:$K$7,0))</f>
        <v>1441353.7083723901</v>
      </c>
      <c r="G54">
        <f>IF(B54="16/17",VLOOKUP(Calcs!$A54,'Enrolment data'!$P$6:$R$41,2,FALSE),VLOOKUP(Calcs!$A54,'Enrolment data'!$P$6:$R$41,3,FALSE))</f>
        <v>69421</v>
      </c>
      <c r="H54">
        <f>VLOOKUP(A54,'Population data'!$A$2:$B$37,2,FALSE)</f>
        <v>284561</v>
      </c>
      <c r="I54">
        <f t="shared" si="0"/>
        <v>48.039023166812505</v>
      </c>
      <c r="J54">
        <f t="shared" si="1"/>
        <v>5.0651835928760098</v>
      </c>
    </row>
    <row r="55" spans="1:10">
      <c r="A55" t="s">
        <v>41</v>
      </c>
      <c r="B55" t="s">
        <v>104</v>
      </c>
      <c r="C55">
        <f>SUMIFS('2017-18'!$I:$I,'2017-18'!$A:$A,Calcs!$A55,'2017-18'!$C:$C,"E")</f>
        <v>3924985375</v>
      </c>
      <c r="D55">
        <f>SUMIFS('2017-18'!$I:$I,'2017-18'!$A:$A,Calcs!$A55,'2017-18'!$C:$C,"H")</f>
        <v>1015500328</v>
      </c>
      <c r="E55">
        <f>C55/INDEX('Exchange rate'!$G$7:$K$10,MATCH("E",'Exchange rate'!$G$7:$G$10,0),MATCH(Calcs!$B55,'Exchange rate'!$G$7:$K$7,0))</f>
        <v>4627146.8713935623</v>
      </c>
      <c r="F55">
        <f>D55/INDEX('Exchange rate'!$G$7:$K$10,MATCH("E",'Exchange rate'!$G$7:$G$10,0),MATCH(Calcs!$B55,'Exchange rate'!$G$7:$K$7,0))</f>
        <v>1197168.5794126906</v>
      </c>
      <c r="G55">
        <f>IF(B55="16/17",VLOOKUP(Calcs!$A55,'Enrolment data'!$P$6:$R$41,2,FALSE),VLOOKUP(Calcs!$A55,'Enrolment data'!$P$6:$R$41,3,FALSE))</f>
        <v>90540</v>
      </c>
      <c r="H55">
        <f>VLOOKUP(A55,'Population data'!$A$2:$B$37,2,FALSE)</f>
        <v>294334</v>
      </c>
      <c r="I55">
        <f t="shared" si="0"/>
        <v>51.106106377220698</v>
      </c>
      <c r="J55">
        <f t="shared" si="1"/>
        <v>4.067381204389199</v>
      </c>
    </row>
    <row r="56" spans="1:10">
      <c r="A56" t="s">
        <v>42</v>
      </c>
      <c r="B56" t="s">
        <v>104</v>
      </c>
      <c r="C56">
        <f>SUMIFS('2017-18'!$I:$I,'2017-18'!$A:$A,Calcs!$A56,'2017-18'!$C:$C,"E")</f>
        <v>4639263692</v>
      </c>
      <c r="D56">
        <f>SUMIFS('2017-18'!$I:$I,'2017-18'!$A:$A,Calcs!$A56,'2017-18'!$C:$C,"H")</f>
        <v>1045205619</v>
      </c>
      <c r="E56">
        <f>C56/INDEX('Exchange rate'!$G$7:$K$10,MATCH("E",'Exchange rate'!$G$7:$G$10,0),MATCH(Calcs!$B56,'Exchange rate'!$G$7:$K$7,0))</f>
        <v>5469206.233158906</v>
      </c>
      <c r="F56">
        <f>D56/INDEX('Exchange rate'!$G$7:$K$10,MATCH("E",'Exchange rate'!$G$7:$G$10,0),MATCH(Calcs!$B56,'Exchange rate'!$G$7:$K$7,0))</f>
        <v>1232188.0078136143</v>
      </c>
      <c r="G56">
        <f>IF(B56="16/17",VLOOKUP(Calcs!$A56,'Enrolment data'!$P$6:$R$41,2,FALSE),VLOOKUP(Calcs!$A56,'Enrolment data'!$P$6:$R$41,3,FALSE))</f>
        <v>121302</v>
      </c>
      <c r="H56">
        <f>VLOOKUP(A56,'Population data'!$A$2:$B$37,2,FALSE)</f>
        <v>403662</v>
      </c>
      <c r="I56">
        <f t="shared" si="0"/>
        <v>45.087519028201562</v>
      </c>
      <c r="J56">
        <f t="shared" si="1"/>
        <v>3.0525241608415317</v>
      </c>
    </row>
    <row r="57" spans="1:10">
      <c r="A57" t="s">
        <v>43</v>
      </c>
      <c r="B57" t="s">
        <v>104</v>
      </c>
      <c r="C57">
        <f>SUMIFS('2017-18'!$I:$I,'2017-18'!$A:$A,Calcs!$A57,'2017-18'!$C:$C,"E")</f>
        <v>4283528623</v>
      </c>
      <c r="D57">
        <f>SUMIFS('2017-18'!$I:$I,'2017-18'!$A:$A,Calcs!$A57,'2017-18'!$C:$C,"H")</f>
        <v>1538440723</v>
      </c>
      <c r="E57">
        <f>C57/INDEX('Exchange rate'!$G$7:$K$10,MATCH("E",'Exchange rate'!$G$7:$G$10,0),MATCH(Calcs!$B57,'Exchange rate'!$G$7:$K$7,0))</f>
        <v>5049831.8268101122</v>
      </c>
      <c r="F57">
        <f>D57/INDEX('Exchange rate'!$G$7:$K$10,MATCH("E",'Exchange rate'!$G$7:$G$10,0),MATCH(Calcs!$B57,'Exchange rate'!$G$7:$K$7,0))</f>
        <v>1813660.5612839768</v>
      </c>
      <c r="G57">
        <f>IF(B57="16/17",VLOOKUP(Calcs!$A57,'Enrolment data'!$P$6:$R$41,2,FALSE),VLOOKUP(Calcs!$A57,'Enrolment data'!$P$6:$R$41,3,FALSE))</f>
        <v>99524</v>
      </c>
      <c r="H57">
        <f>VLOOKUP(A57,'Population data'!$A$2:$B$37,2,FALSE)</f>
        <v>319885</v>
      </c>
      <c r="I57">
        <f t="shared" si="0"/>
        <v>50.739839906053938</v>
      </c>
      <c r="J57">
        <f t="shared" si="1"/>
        <v>5.6697268120855204</v>
      </c>
    </row>
    <row r="58" spans="1:10">
      <c r="A58" t="s">
        <v>44</v>
      </c>
      <c r="B58" t="s">
        <v>104</v>
      </c>
      <c r="C58">
        <f>SUMIFS('2017-18'!$I:$I,'2017-18'!$A:$A,Calcs!$A58,'2017-18'!$C:$C,"E")</f>
        <v>4111028580</v>
      </c>
      <c r="D58">
        <f>SUMIFS('2017-18'!$I:$I,'2017-18'!$A:$A,Calcs!$A58,'2017-18'!$C:$C,"H")</f>
        <v>1297137553</v>
      </c>
      <c r="E58">
        <f>C58/INDEX('Exchange rate'!$G$7:$K$10,MATCH("E",'Exchange rate'!$G$7:$G$10,0),MATCH(Calcs!$B58,'Exchange rate'!$G$7:$K$7,0))</f>
        <v>4846472.3342202315</v>
      </c>
      <c r="F58">
        <f>D58/INDEX('Exchange rate'!$G$7:$K$10,MATCH("E",'Exchange rate'!$G$7:$G$10,0),MATCH(Calcs!$B58,'Exchange rate'!$G$7:$K$7,0))</f>
        <v>1529189.3845925608</v>
      </c>
      <c r="G58">
        <f>IF(B58="16/17",VLOOKUP(Calcs!$A58,'Enrolment data'!$P$6:$R$41,2,FALSE),VLOOKUP(Calcs!$A58,'Enrolment data'!$P$6:$R$41,3,FALSE))</f>
        <v>84067</v>
      </c>
      <c r="H58">
        <f>VLOOKUP(A58,'Population data'!$A$2:$B$37,2,FALSE)</f>
        <v>287681</v>
      </c>
      <c r="I58">
        <f t="shared" si="0"/>
        <v>57.650116385980603</v>
      </c>
      <c r="J58">
        <f t="shared" si="1"/>
        <v>5.3155730986494101</v>
      </c>
    </row>
    <row r="59" spans="1:10">
      <c r="A59" t="s">
        <v>45</v>
      </c>
      <c r="B59" t="s">
        <v>104</v>
      </c>
      <c r="C59">
        <f>SUMIFS('2017-18'!$I:$I,'2017-18'!$A:$A,Calcs!$A59,'2017-18'!$C:$C,"E")</f>
        <v>4859674785</v>
      </c>
      <c r="D59">
        <f>SUMIFS('2017-18'!$I:$I,'2017-18'!$A:$A,Calcs!$A59,'2017-18'!$C:$C,"H")</f>
        <v>1335037709</v>
      </c>
      <c r="E59">
        <f>C59/INDEX('Exchange rate'!$G$7:$K$10,MATCH("E",'Exchange rate'!$G$7:$G$10,0),MATCH(Calcs!$B59,'Exchange rate'!$G$7:$K$7,0))</f>
        <v>5729047.8381471504</v>
      </c>
      <c r="F59">
        <f>D59/INDEX('Exchange rate'!$G$7:$K$10,MATCH("E",'Exchange rate'!$G$7:$G$10,0),MATCH(Calcs!$B59,'Exchange rate'!$G$7:$K$7,0))</f>
        <v>1573869.7009518868</v>
      </c>
      <c r="G59">
        <f>IF(B59="16/17",VLOOKUP(Calcs!$A59,'Enrolment data'!$P$6:$R$41,2,FALSE),VLOOKUP(Calcs!$A59,'Enrolment data'!$P$6:$R$41,3,FALSE))</f>
        <v>119625</v>
      </c>
      <c r="H59">
        <f>VLOOKUP(A59,'Population data'!$A$2:$B$37,2,FALSE)</f>
        <v>400858</v>
      </c>
      <c r="I59">
        <f t="shared" si="0"/>
        <v>47.891726964657472</v>
      </c>
      <c r="J59">
        <f t="shared" si="1"/>
        <v>3.9262524408939994</v>
      </c>
    </row>
    <row r="60" spans="1:10">
      <c r="A60" t="s">
        <v>46</v>
      </c>
      <c r="B60" t="s">
        <v>104</v>
      </c>
      <c r="C60">
        <f>SUMIFS('2017-18'!$I:$I,'2017-18'!$A:$A,Calcs!$A60,'2017-18'!$C:$C,"E")</f>
        <v>3902402788</v>
      </c>
      <c r="D60">
        <f>SUMIFS('2017-18'!$I:$I,'2017-18'!$A:$A,Calcs!$A60,'2017-18'!$C:$C,"H")</f>
        <v>850312272</v>
      </c>
      <c r="E60">
        <f>C60/INDEX('Exchange rate'!$G$7:$K$10,MATCH("E",'Exchange rate'!$G$7:$G$10,0),MATCH(Calcs!$B60,'Exchange rate'!$G$7:$K$7,0))</f>
        <v>4600524.3653708426</v>
      </c>
      <c r="F60">
        <f>D60/INDEX('Exchange rate'!$G$7:$K$10,MATCH("E",'Exchange rate'!$G$7:$G$10,0),MATCH(Calcs!$B60,'Exchange rate'!$G$7:$K$7,0))</f>
        <v>1002429.1540429884</v>
      </c>
      <c r="G60">
        <f>IF(B60="16/17",VLOOKUP(Calcs!$A60,'Enrolment data'!$P$6:$R$41,2,FALSE),VLOOKUP(Calcs!$A60,'Enrolment data'!$P$6:$R$41,3,FALSE))</f>
        <v>103271</v>
      </c>
      <c r="H60">
        <f>VLOOKUP(A60,'Population data'!$A$2:$B$37,2,FALSE)</f>
        <v>324654</v>
      </c>
      <c r="I60">
        <f t="shared" si="0"/>
        <v>44.54807608496909</v>
      </c>
      <c r="J60">
        <f t="shared" si="1"/>
        <v>3.0876845935765105</v>
      </c>
    </row>
    <row r="61" spans="1:10">
      <c r="A61" t="s">
        <v>47</v>
      </c>
      <c r="B61" t="s">
        <v>104</v>
      </c>
      <c r="C61">
        <f>SUMIFS('2017-18'!$I:$I,'2017-18'!$A:$A,Calcs!$A61,'2017-18'!$C:$C,"E")</f>
        <v>3696361405</v>
      </c>
      <c r="D61">
        <f>SUMIFS('2017-18'!$I:$I,'2017-18'!$A:$A,Calcs!$A61,'2017-18'!$C:$C,"H")</f>
        <v>1099206993</v>
      </c>
      <c r="E61">
        <f>C61/INDEX('Exchange rate'!$G$7:$K$10,MATCH("E",'Exchange rate'!$G$7:$G$10,0),MATCH(Calcs!$B61,'Exchange rate'!$G$7:$K$7,0))</f>
        <v>4357623.1441844963</v>
      </c>
      <c r="F61">
        <f>D61/INDEX('Exchange rate'!$G$7:$K$10,MATCH("E",'Exchange rate'!$G$7:$G$10,0),MATCH(Calcs!$B61,'Exchange rate'!$G$7:$K$7,0))</f>
        <v>1295849.9746445236</v>
      </c>
      <c r="G61">
        <f>IF(B61="16/17",VLOOKUP(Calcs!$A61,'Enrolment data'!$P$6:$R$41,2,FALSE),VLOOKUP(Calcs!$A61,'Enrolment data'!$P$6:$R$41,3,FALSE))</f>
        <v>96504</v>
      </c>
      <c r="H61">
        <f>VLOOKUP(A61,'Population data'!$A$2:$B$37,2,FALSE)</f>
        <v>313461</v>
      </c>
      <c r="I61">
        <f t="shared" si="0"/>
        <v>45.154844816634508</v>
      </c>
      <c r="J61">
        <f t="shared" si="1"/>
        <v>4.134007020473117</v>
      </c>
    </row>
    <row r="62" spans="1:10">
      <c r="A62" t="s">
        <v>48</v>
      </c>
      <c r="B62" t="s">
        <v>104</v>
      </c>
      <c r="C62">
        <f>SUMIFS('2017-18'!$I:$I,'2017-18'!$A:$A,Calcs!$A62,'2017-18'!$C:$C,"E")</f>
        <v>0</v>
      </c>
      <c r="D62">
        <f>SUMIFS('2017-18'!$I:$I,'2017-18'!$A:$A,Calcs!$A62,'2017-18'!$C:$C,"H")</f>
        <v>4563278730</v>
      </c>
      <c r="E62">
        <f>C62/INDEX('Exchange rate'!$G$7:$K$10,MATCH("E",'Exchange rate'!$G$7:$G$10,0),MATCH(Calcs!$B62,'Exchange rate'!$G$7:$K$7,0))</f>
        <v>0</v>
      </c>
      <c r="F62">
        <f>D62/INDEX('Exchange rate'!$G$7:$K$10,MATCH("E",'Exchange rate'!$G$7:$G$10,0),MATCH(Calcs!$B62,'Exchange rate'!$G$7:$K$7,0))</f>
        <v>5379627.9174202755</v>
      </c>
      <c r="G62" t="e">
        <f>IF(B62="16/17",VLOOKUP(Calcs!$A62,'Enrolment data'!$P$6:$R$41,2,FALSE),VLOOKUP(Calcs!$A62,'Enrolment data'!$P$6:$R$41,3,FALSE))</f>
        <v>#N/A</v>
      </c>
      <c r="H62">
        <f>VLOOKUP(A62,'Population data'!$A$2:$B$37,2,FALSE)</f>
        <v>1132686</v>
      </c>
      <c r="I62" t="e">
        <f t="shared" si="0"/>
        <v>#N/A</v>
      </c>
      <c r="J62">
        <f t="shared" si="1"/>
        <v>4.7494432856239728</v>
      </c>
    </row>
    <row r="63" spans="1:10">
      <c r="A63" t="s">
        <v>67</v>
      </c>
      <c r="B63" t="s">
        <v>104</v>
      </c>
      <c r="C63">
        <f>SUMIFS('2017-18'!$I:$I,'2017-18'!$A:$A,Calcs!$A63,'2017-18'!$C:$C,"E")</f>
        <v>3806785324</v>
      </c>
      <c r="D63">
        <f>SUMIFS('2017-18'!$I:$I,'2017-18'!$A:$A,Calcs!$A63,'2017-18'!$C:$C,"H")</f>
        <v>892422679</v>
      </c>
      <c r="E63">
        <f>C63/INDEX('Exchange rate'!$G$7:$K$10,MATCH("E",'Exchange rate'!$G$7:$G$10,0),MATCH(Calcs!$B63,'Exchange rate'!$G$7:$K$7,0))</f>
        <v>4487801.3849958684</v>
      </c>
      <c r="F63">
        <f>D63/INDEX('Exchange rate'!$G$7:$K$10,MATCH("E",'Exchange rate'!$G$7:$G$10,0),MATCH(Calcs!$B63,'Exchange rate'!$G$7:$K$7,0))</f>
        <v>1052072.9155826501</v>
      </c>
      <c r="G63">
        <f>IF(B63="16/17",VLOOKUP(Calcs!$A63,'Enrolment data'!$P$6:$R$41,2,FALSE),VLOOKUP(Calcs!$A63,'Enrolment data'!$P$6:$R$41,3,FALSE))</f>
        <v>108474</v>
      </c>
      <c r="H63">
        <f>VLOOKUP(A63,'Population data'!$A$2:$B$37,2,FALSE)</f>
        <v>361914</v>
      </c>
      <c r="I63">
        <f t="shared" si="0"/>
        <v>41.372138807418075</v>
      </c>
      <c r="J63">
        <f t="shared" si="1"/>
        <v>2.9069693783126658</v>
      </c>
    </row>
    <row r="64" spans="1:10">
      <c r="A64" t="s">
        <v>8</v>
      </c>
      <c r="B64" t="s">
        <v>105</v>
      </c>
      <c r="C64">
        <f>SUMIFS('2016-17'!$I:$I,'2016-17'!$C:$C,"E",'2016-17'!$A:$A,Calcs!$A64)</f>
        <v>3790536423</v>
      </c>
      <c r="D64">
        <f>SUMIFS('2016-17'!$I:$I,'2016-17'!$C:$C,"H",'2016-17'!$A:$A,Calcs!$A64)</f>
        <v>1388755835</v>
      </c>
      <c r="E64">
        <f>C64/INDEX('Exchange rate'!$G$7:$K$10,MATCH("E",'Exchange rate'!$G$7:$G$10,0),MATCH(Calcs!$B64,'Exchange rate'!$G$7:$K$7,0))</f>
        <v>4678333.2360679088</v>
      </c>
      <c r="F64">
        <f>D64/INDEX('Exchange rate'!$G$7:$K$10,MATCH("E",'Exchange rate'!$G$7:$G$10,0),MATCH(Calcs!$B64,'Exchange rate'!$G$7:$K$7,0))</f>
        <v>1714021.9363785125</v>
      </c>
      <c r="G64">
        <f>IF(B64="16/17",VLOOKUP(Calcs!$A64,'Enrolment data'!$P$6:$R$41,2,FALSE),VLOOKUP(Calcs!$A64,'Enrolment data'!$P$6:$R$41,3,FALSE))</f>
        <v>107109</v>
      </c>
      <c r="H64">
        <f>VLOOKUP(A64,'Population data'!$A$2:$B$37,2,FALSE)</f>
        <v>336582</v>
      </c>
      <c r="I64">
        <f t="shared" si="0"/>
        <v>43.678245862326314</v>
      </c>
      <c r="J64">
        <f t="shared" si="1"/>
        <v>5.092434938227572</v>
      </c>
    </row>
    <row r="65" spans="1:10">
      <c r="A65" t="s">
        <v>20</v>
      </c>
      <c r="B65" t="s">
        <v>105</v>
      </c>
      <c r="C65">
        <f>SUMIFS('2016-17'!$I:$I,'2016-17'!$C:$C,"E",'2016-17'!$A:$A,Calcs!$A65)</f>
        <v>4039821810</v>
      </c>
      <c r="D65">
        <f>SUMIFS('2016-17'!$I:$I,'2016-17'!$C:$C,"H",'2016-17'!$A:$A,Calcs!$A65)</f>
        <v>1583485779</v>
      </c>
      <c r="E65">
        <f>C65/INDEX('Exchange rate'!$G$7:$K$10,MATCH("E",'Exchange rate'!$G$7:$G$10,0),MATCH(Calcs!$B65,'Exchange rate'!$G$7:$K$7,0))</f>
        <v>4986004.7582808882</v>
      </c>
      <c r="F65">
        <f>D65/INDEX('Exchange rate'!$G$7:$K$10,MATCH("E",'Exchange rate'!$G$7:$G$10,0),MATCH(Calcs!$B65,'Exchange rate'!$G$7:$K$7,0))</f>
        <v>1954360.365405354</v>
      </c>
      <c r="G65">
        <f>IF(B65="16/17",VLOOKUP(Calcs!$A65,'Enrolment data'!$P$6:$R$41,2,FALSE),VLOOKUP(Calcs!$A65,'Enrolment data'!$P$6:$R$41,3,FALSE))</f>
        <v>92849</v>
      </c>
      <c r="H65">
        <f>VLOOKUP(A65,'Population data'!$A$2:$B$37,2,FALSE)</f>
        <v>338234</v>
      </c>
      <c r="I65">
        <f t="shared" si="0"/>
        <v>53.700144948043473</v>
      </c>
      <c r="J65">
        <f t="shared" si="1"/>
        <v>5.7781310140475348</v>
      </c>
    </row>
    <row r="66" spans="1:10">
      <c r="A66" t="s">
        <v>21</v>
      </c>
      <c r="B66" t="s">
        <v>105</v>
      </c>
      <c r="C66">
        <f>SUMIFS('2016-17'!$I:$I,'2016-17'!$C:$C,"E",'2016-17'!$A:$A,Calcs!$A66)</f>
        <v>3536311392</v>
      </c>
      <c r="D66">
        <f>SUMIFS('2016-17'!$I:$I,'2016-17'!$C:$C,"H",'2016-17'!$A:$A,Calcs!$A66)</f>
        <v>1692656602</v>
      </c>
      <c r="E66">
        <f>C66/INDEX('Exchange rate'!$G$7:$K$10,MATCH("E",'Exchange rate'!$G$7:$G$10,0),MATCH(Calcs!$B66,'Exchange rate'!$G$7:$K$7,0))</f>
        <v>4364565.1359248711</v>
      </c>
      <c r="F66">
        <f>D66/INDEX('Exchange rate'!$G$7:$K$10,MATCH("E",'Exchange rate'!$G$7:$G$10,0),MATCH(Calcs!$B66,'Exchange rate'!$G$7:$K$7,0))</f>
        <v>2089100.5268639706</v>
      </c>
      <c r="G66">
        <f>IF(B66="16/17",VLOOKUP(Calcs!$A66,'Enrolment data'!$P$6:$R$41,2,FALSE),VLOOKUP(Calcs!$A66,'Enrolment data'!$P$6:$R$41,3,FALSE))</f>
        <v>112776</v>
      </c>
      <c r="H66">
        <f>VLOOKUP(A66,'Population data'!$A$2:$B$37,2,FALSE)</f>
        <v>529561</v>
      </c>
      <c r="I66">
        <f t="shared" si="0"/>
        <v>38.701187627907274</v>
      </c>
      <c r="J66">
        <f t="shared" si="1"/>
        <v>3.9449667306768634</v>
      </c>
    </row>
    <row r="67" spans="1:10">
      <c r="A67" t="s">
        <v>22</v>
      </c>
      <c r="B67" t="s">
        <v>105</v>
      </c>
      <c r="C67">
        <f>SUMIFS('2016-17'!$I:$I,'2016-17'!$C:$C,"E",'2016-17'!$A:$A,Calcs!$A67)</f>
        <v>4313788073</v>
      </c>
      <c r="D67">
        <f>SUMIFS('2016-17'!$I:$I,'2016-17'!$C:$C,"H",'2016-17'!$A:$A,Calcs!$A67)</f>
        <v>1281540783</v>
      </c>
      <c r="E67">
        <f>C67/INDEX('Exchange rate'!$G$7:$K$10,MATCH("E",'Exchange rate'!$G$7:$G$10,0),MATCH(Calcs!$B67,'Exchange rate'!$G$7:$K$7,0))</f>
        <v>5324137.7639360148</v>
      </c>
      <c r="F67">
        <f>D67/INDEX('Exchange rate'!$G$7:$K$10,MATCH("E",'Exchange rate'!$G$7:$G$10,0),MATCH(Calcs!$B67,'Exchange rate'!$G$7:$K$7,0))</f>
        <v>1581695.6149283759</v>
      </c>
      <c r="G67">
        <f>IF(B67="16/17",VLOOKUP(Calcs!$A67,'Enrolment data'!$P$6:$R$41,2,FALSE),VLOOKUP(Calcs!$A67,'Enrolment data'!$P$6:$R$41,3,FALSE))</f>
        <v>134148</v>
      </c>
      <c r="H67">
        <f>VLOOKUP(A67,'Population data'!$A$2:$B$37,2,FALSE)</f>
        <v>433020</v>
      </c>
      <c r="I67">
        <f t="shared" ref="I67:I94" si="2">E67/G67</f>
        <v>39.688536272892733</v>
      </c>
      <c r="J67">
        <f t="shared" ref="J67:J94" si="3">F67/H67</f>
        <v>3.6527079925370098</v>
      </c>
    </row>
    <row r="68" spans="1:10">
      <c r="A68" t="s">
        <v>23</v>
      </c>
      <c r="B68" t="s">
        <v>105</v>
      </c>
      <c r="C68">
        <f>SUMIFS('2016-17'!$I:$I,'2016-17'!$C:$C,"E",'2016-17'!$A:$A,Calcs!$A68)</f>
        <v>4785180163</v>
      </c>
      <c r="D68">
        <f>SUMIFS('2016-17'!$I:$I,'2016-17'!$C:$C,"H",'2016-17'!$A:$A,Calcs!$A68)</f>
        <v>2425617036</v>
      </c>
      <c r="E68">
        <f>C68/INDEX('Exchange rate'!$G$7:$K$10,MATCH("E",'Exchange rate'!$G$7:$G$10,0),MATCH(Calcs!$B68,'Exchange rate'!$G$7:$K$7,0))</f>
        <v>5905936.4952409407</v>
      </c>
      <c r="F68">
        <f>D68/INDEX('Exchange rate'!$G$7:$K$10,MATCH("E",'Exchange rate'!$G$7:$G$10,0),MATCH(Calcs!$B68,'Exchange rate'!$G$7:$K$7,0))</f>
        <v>2993730.5782462675</v>
      </c>
      <c r="G68">
        <f>IF(B68="16/17",VLOOKUP(Calcs!$A68,'Enrolment data'!$P$6:$R$41,2,FALSE),VLOOKUP(Calcs!$A68,'Enrolment data'!$P$6:$R$41,3,FALSE))</f>
        <v>120905</v>
      </c>
      <c r="H68">
        <f>VLOOKUP(A68,'Population data'!$A$2:$B$37,2,FALSE)</f>
        <v>395606</v>
      </c>
      <c r="I68">
        <f t="shared" si="2"/>
        <v>48.847744057242799</v>
      </c>
      <c r="J68">
        <f t="shared" si="3"/>
        <v>7.5674549381108163</v>
      </c>
    </row>
    <row r="69" spans="1:10">
      <c r="A69" t="s">
        <v>24</v>
      </c>
      <c r="B69" t="s">
        <v>105</v>
      </c>
      <c r="C69">
        <f>SUMIFS('2016-17'!$I:$I,'2016-17'!$C:$C,"E",'2016-17'!$A:$A,Calcs!$A69)</f>
        <v>3815821341</v>
      </c>
      <c r="D69">
        <f>SUMIFS('2016-17'!$I:$I,'2016-17'!$C:$C,"H",'2016-17'!$A:$A,Calcs!$A69)</f>
        <v>1217347697</v>
      </c>
      <c r="E69">
        <f>C69/INDEX('Exchange rate'!$G$7:$K$10,MATCH("E",'Exchange rate'!$G$7:$G$10,0),MATCH(Calcs!$B69,'Exchange rate'!$G$7:$K$7,0))</f>
        <v>4709540.2366214162</v>
      </c>
      <c r="F69">
        <f>D69/INDEX('Exchange rate'!$G$7:$K$10,MATCH("E",'Exchange rate'!$G$7:$G$10,0),MATCH(Calcs!$B69,'Exchange rate'!$G$7:$K$7,0))</f>
        <v>1502467.6075315017</v>
      </c>
      <c r="G69">
        <f>IF(B69="16/17",VLOOKUP(Calcs!$A69,'Enrolment data'!$P$6:$R$41,2,FALSE),VLOOKUP(Calcs!$A69,'Enrolment data'!$P$6:$R$41,3,FALSE))</f>
        <v>96084</v>
      </c>
      <c r="H69">
        <f>VLOOKUP(A69,'Population data'!$A$2:$B$37,2,FALSE)</f>
        <v>322506</v>
      </c>
      <c r="I69">
        <f t="shared" si="2"/>
        <v>49.014822828165109</v>
      </c>
      <c r="J69">
        <f t="shared" si="3"/>
        <v>4.6587276129172839</v>
      </c>
    </row>
    <row r="70" spans="1:10">
      <c r="A70" t="s">
        <v>25</v>
      </c>
      <c r="B70" t="s">
        <v>105</v>
      </c>
      <c r="C70">
        <f>SUMIFS('2016-17'!$I:$I,'2016-17'!$C:$C,"E",'2016-17'!$A:$A,Calcs!$A70)</f>
        <v>4446820835</v>
      </c>
      <c r="D70">
        <f>SUMIFS('2016-17'!$I:$I,'2016-17'!$C:$C,"H",'2016-17'!$A:$A,Calcs!$A70)</f>
        <v>4116544233</v>
      </c>
      <c r="E70">
        <f>C70/INDEX('Exchange rate'!$G$7:$K$10,MATCH("E",'Exchange rate'!$G$7:$G$10,0),MATCH(Calcs!$B70,'Exchange rate'!$G$7:$K$7,0))</f>
        <v>5488328.6653013518</v>
      </c>
      <c r="F70">
        <f>D70/INDEX('Exchange rate'!$G$7:$K$10,MATCH("E",'Exchange rate'!$G$7:$G$10,0),MATCH(Calcs!$B70,'Exchange rate'!$G$7:$K$7,0))</f>
        <v>5080696.649194967</v>
      </c>
      <c r="G70">
        <f>IF(B70="16/17",VLOOKUP(Calcs!$A70,'Enrolment data'!$P$6:$R$41,2,FALSE),VLOOKUP(Calcs!$A70,'Enrolment data'!$P$6:$R$41,3,FALSE))</f>
        <v>85985</v>
      </c>
      <c r="H70">
        <f>VLOOKUP(A70,'Population data'!$A$2:$B$37,2,FALSE)</f>
        <v>328398</v>
      </c>
      <c r="I70">
        <f t="shared" si="2"/>
        <v>63.828908127014614</v>
      </c>
      <c r="J70">
        <f t="shared" si="3"/>
        <v>15.471155881567388</v>
      </c>
    </row>
    <row r="71" spans="1:10">
      <c r="A71" t="s">
        <v>26</v>
      </c>
      <c r="B71" t="s">
        <v>105</v>
      </c>
      <c r="C71">
        <f>SUMIFS('2016-17'!$I:$I,'2016-17'!$C:$C,"E",'2016-17'!$A:$A,Calcs!$A71)</f>
        <v>3868669095</v>
      </c>
      <c r="D71">
        <f>SUMIFS('2016-17'!$I:$I,'2016-17'!$C:$C,"H",'2016-17'!$A:$A,Calcs!$A71)</f>
        <v>885738863</v>
      </c>
      <c r="E71">
        <f>C71/INDEX('Exchange rate'!$G$7:$K$10,MATCH("E",'Exchange rate'!$G$7:$G$10,0),MATCH(Calcs!$B71,'Exchange rate'!$G$7:$K$7,0))</f>
        <v>4774765.6760841683</v>
      </c>
      <c r="F71">
        <f>D71/INDEX('Exchange rate'!$G$7:$K$10,MATCH("E",'Exchange rate'!$G$7:$G$10,0),MATCH(Calcs!$B71,'Exchange rate'!$G$7:$K$7,0))</f>
        <v>1093191.3319989487</v>
      </c>
      <c r="G71">
        <f>IF(B71="16/17",VLOOKUP(Calcs!$A71,'Enrolment data'!$P$6:$R$41,2,FALSE),VLOOKUP(Calcs!$A71,'Enrolment data'!$P$6:$R$41,3,FALSE))</f>
        <v>102568</v>
      </c>
      <c r="H71">
        <f>VLOOKUP(A71,'Population data'!$A$2:$B$37,2,FALSE)</f>
        <v>340501</v>
      </c>
      <c r="I71">
        <f t="shared" si="2"/>
        <v>46.552196358359026</v>
      </c>
      <c r="J71">
        <f t="shared" si="3"/>
        <v>3.2105378016480088</v>
      </c>
    </row>
    <row r="72" spans="1:10">
      <c r="A72" t="s">
        <v>27</v>
      </c>
      <c r="B72" t="s">
        <v>105</v>
      </c>
      <c r="C72">
        <f>SUMIFS('2016-17'!$I:$I,'2016-17'!$C:$C,"E",'2016-17'!$A:$A,Calcs!$A72)</f>
        <v>4156922911</v>
      </c>
      <c r="D72">
        <f>SUMIFS('2016-17'!$I:$I,'2016-17'!$C:$C,"H",'2016-17'!$A:$A,Calcs!$A72)</f>
        <v>1578941192</v>
      </c>
      <c r="E72">
        <f>C72/INDEX('Exchange rate'!$G$7:$K$10,MATCH("E",'Exchange rate'!$G$7:$G$10,0),MATCH(Calcs!$B72,'Exchange rate'!$G$7:$K$7,0))</f>
        <v>5130532.5801122002</v>
      </c>
      <c r="F72">
        <f>D72/INDEX('Exchange rate'!$G$7:$K$10,MATCH("E",'Exchange rate'!$G$7:$G$10,0),MATCH(Calcs!$B72,'Exchange rate'!$G$7:$K$7,0))</f>
        <v>1948751.3723675096</v>
      </c>
      <c r="G72">
        <f>IF(B72="16/17",VLOOKUP(Calcs!$A72,'Enrolment data'!$P$6:$R$41,2,FALSE),VLOOKUP(Calcs!$A72,'Enrolment data'!$P$6:$R$41,3,FALSE))</f>
        <v>107197</v>
      </c>
      <c r="H72">
        <f>VLOOKUP(A72,'Population data'!$A$2:$B$37,2,FALSE)</f>
        <v>331808</v>
      </c>
      <c r="I72">
        <f t="shared" si="2"/>
        <v>47.860785097644523</v>
      </c>
      <c r="J72">
        <f t="shared" si="3"/>
        <v>5.8731295579597527</v>
      </c>
    </row>
    <row r="73" spans="1:10">
      <c r="A73" t="s">
        <v>28</v>
      </c>
      <c r="B73" t="s">
        <v>105</v>
      </c>
      <c r="C73">
        <f>SUMIFS('2016-17'!$I:$I,'2016-17'!$C:$C,"E",'2016-17'!$A:$A,Calcs!$A73)</f>
        <v>3882921111</v>
      </c>
      <c r="D73">
        <f>SUMIFS('2016-17'!$I:$I,'2016-17'!$C:$C,"H",'2016-17'!$A:$A,Calcs!$A73)</f>
        <v>1104211487</v>
      </c>
      <c r="E73">
        <f>C73/INDEX('Exchange rate'!$G$7:$K$10,MATCH("E",'Exchange rate'!$G$7:$G$10,0),MATCH(Calcs!$B73,'Exchange rate'!$G$7:$K$7,0))</f>
        <v>4792355.714193075</v>
      </c>
      <c r="F73">
        <f>D73/INDEX('Exchange rate'!$G$7:$K$10,MATCH("E",'Exchange rate'!$G$7:$G$10,0),MATCH(Calcs!$B73,'Exchange rate'!$G$7:$K$7,0))</f>
        <v>1362833.3098014574</v>
      </c>
      <c r="G73">
        <f>IF(B73="16/17",VLOOKUP(Calcs!$A73,'Enrolment data'!$P$6:$R$41,2,FALSE),VLOOKUP(Calcs!$A73,'Enrolment data'!$P$6:$R$41,3,FALSE))</f>
        <v>114628</v>
      </c>
      <c r="H73">
        <f>VLOOKUP(A73,'Population data'!$A$2:$B$37,2,FALSE)</f>
        <v>344157</v>
      </c>
      <c r="I73">
        <f t="shared" si="2"/>
        <v>41.807897845143202</v>
      </c>
      <c r="J73">
        <f t="shared" si="3"/>
        <v>3.9599174498890259</v>
      </c>
    </row>
    <row r="74" spans="1:10">
      <c r="A74" t="s">
        <v>29</v>
      </c>
      <c r="B74" t="s">
        <v>105</v>
      </c>
      <c r="C74">
        <f>SUMIFS('2016-17'!$I:$I,'2016-17'!$C:$C,"E",'2016-17'!$A:$A,Calcs!$A74)</f>
        <v>2644949262</v>
      </c>
      <c r="D74">
        <f>SUMIFS('2016-17'!$I:$I,'2016-17'!$C:$C,"H",'2016-17'!$A:$A,Calcs!$A74)</f>
        <v>1395908665</v>
      </c>
      <c r="E74">
        <f>C74/INDEX('Exchange rate'!$G$7:$K$10,MATCH("E",'Exchange rate'!$G$7:$G$10,0),MATCH(Calcs!$B74,'Exchange rate'!$G$7:$K$7,0))</f>
        <v>3264433.4888977502</v>
      </c>
      <c r="F74">
        <f>D74/INDEX('Exchange rate'!$G$7:$K$10,MATCH("E",'Exchange rate'!$G$7:$G$10,0),MATCH(Calcs!$B74,'Exchange rate'!$G$7:$K$7,0))</f>
        <v>1722850.0595216902</v>
      </c>
      <c r="G74">
        <f>IF(B74="16/17",VLOOKUP(Calcs!$A74,'Enrolment data'!$P$6:$R$41,2,FALSE),VLOOKUP(Calcs!$A74,'Enrolment data'!$P$6:$R$41,3,FALSE))</f>
        <v>69176</v>
      </c>
      <c r="H74">
        <f>VLOOKUP(A74,'Population data'!$A$2:$B$37,2,FALSE)</f>
        <v>318564</v>
      </c>
      <c r="I74">
        <f t="shared" si="2"/>
        <v>47.190260912711778</v>
      </c>
      <c r="J74">
        <f t="shared" si="3"/>
        <v>5.4081756241185142</v>
      </c>
    </row>
    <row r="75" spans="1:10">
      <c r="A75" t="s">
        <v>30</v>
      </c>
      <c r="B75" t="s">
        <v>105</v>
      </c>
      <c r="C75">
        <f>SUMIFS('2016-17'!$I:$I,'2016-17'!$C:$C,"E",'2016-17'!$A:$A,Calcs!$A75)</f>
        <v>3018121763</v>
      </c>
      <c r="D75">
        <f>SUMIFS('2016-17'!$I:$I,'2016-17'!$C:$C,"H",'2016-17'!$A:$A,Calcs!$A75)</f>
        <v>844992379</v>
      </c>
      <c r="E75">
        <f>C75/INDEX('Exchange rate'!$G$7:$K$10,MATCH("E",'Exchange rate'!$G$7:$G$10,0),MATCH(Calcs!$B75,'Exchange rate'!$G$7:$K$7,0))</f>
        <v>3725008.2253972241</v>
      </c>
      <c r="F75">
        <f>D75/INDEX('Exchange rate'!$G$7:$K$10,MATCH("E",'Exchange rate'!$G$7:$G$10,0),MATCH(Calcs!$B75,'Exchange rate'!$G$7:$K$7,0))</f>
        <v>1042901.4497560444</v>
      </c>
      <c r="G75">
        <f>IF(B75="16/17",VLOOKUP(Calcs!$A75,'Enrolment data'!$P$6:$R$41,2,FALSE),VLOOKUP(Calcs!$A75,'Enrolment data'!$P$6:$R$41,3,FALSE))</f>
        <v>115135</v>
      </c>
      <c r="H75">
        <f>VLOOKUP(A75,'Population data'!$A$2:$B$37,2,FALSE)</f>
        <v>340368</v>
      </c>
      <c r="I75">
        <f t="shared" si="2"/>
        <v>32.353395799689267</v>
      </c>
      <c r="J75">
        <f t="shared" si="3"/>
        <v>3.064040831558914</v>
      </c>
    </row>
    <row r="76" spans="1:10">
      <c r="A76" t="s">
        <v>31</v>
      </c>
      <c r="B76" t="s">
        <v>105</v>
      </c>
      <c r="C76">
        <f>SUMIFS('2016-17'!$I:$I,'2016-17'!$C:$C,"E",'2016-17'!$A:$A,Calcs!$A76)</f>
        <v>4105299647</v>
      </c>
      <c r="D76">
        <f>SUMIFS('2016-17'!$I:$I,'2016-17'!$C:$C,"H",'2016-17'!$A:$A,Calcs!$A76)</f>
        <v>1388166199</v>
      </c>
      <c r="E76">
        <f>C76/INDEX('Exchange rate'!$G$7:$K$10,MATCH("E",'Exchange rate'!$G$7:$G$10,0),MATCH(Calcs!$B76,'Exchange rate'!$G$7:$K$7,0))</f>
        <v>5066818.4233875526</v>
      </c>
      <c r="F76">
        <f>D76/INDEX('Exchange rate'!$G$7:$K$10,MATCH("E",'Exchange rate'!$G$7:$G$10,0),MATCH(Calcs!$B76,'Exchange rate'!$G$7:$K$7,0))</f>
        <v>1713294.1993544744</v>
      </c>
      <c r="G76">
        <f>IF(B76="16/17",VLOOKUP(Calcs!$A76,'Enrolment data'!$P$6:$R$41,2,FALSE),VLOOKUP(Calcs!$A76,'Enrolment data'!$P$6:$R$41,3,FALSE))</f>
        <v>93573</v>
      </c>
      <c r="H76">
        <f>VLOOKUP(A76,'Population data'!$A$2:$B$37,2,FALSE)</f>
        <v>319141</v>
      </c>
      <c r="I76">
        <f t="shared" si="2"/>
        <v>54.148295164070326</v>
      </c>
      <c r="J76">
        <f t="shared" si="3"/>
        <v>5.3684553202329832</v>
      </c>
    </row>
    <row r="77" spans="1:10">
      <c r="A77" t="s">
        <v>32</v>
      </c>
      <c r="B77" t="s">
        <v>105</v>
      </c>
      <c r="C77">
        <f>SUMIFS('2016-17'!$I:$I,'2016-17'!$C:$C,"E",'2016-17'!$A:$A,Calcs!$A77)</f>
        <v>4498309552</v>
      </c>
      <c r="D77">
        <f>SUMIFS('2016-17'!$I:$I,'2016-17'!$C:$C,"H",'2016-17'!$A:$A,Calcs!$A77)</f>
        <v>3337020751</v>
      </c>
      <c r="E77">
        <f>C77/INDEX('Exchange rate'!$G$7:$K$10,MATCH("E",'Exchange rate'!$G$7:$G$10,0),MATCH(Calcs!$B77,'Exchange rate'!$G$7:$K$7,0))</f>
        <v>5551876.7622308498</v>
      </c>
      <c r="F77">
        <f>D77/INDEX('Exchange rate'!$G$7:$K$10,MATCH("E",'Exchange rate'!$G$7:$G$10,0),MATCH(Calcs!$B77,'Exchange rate'!$G$7:$K$7,0))</f>
        <v>4118597.8306721561</v>
      </c>
      <c r="G77">
        <f>IF(B77="16/17",VLOOKUP(Calcs!$A77,'Enrolment data'!$P$6:$R$41,2,FALSE),VLOOKUP(Calcs!$A77,'Enrolment data'!$P$6:$R$41,3,FALSE))</f>
        <v>113752</v>
      </c>
      <c r="H77">
        <f>VLOOKUP(A77,'Population data'!$A$2:$B$37,2,FALSE)</f>
        <v>368267</v>
      </c>
      <c r="I77">
        <f t="shared" si="2"/>
        <v>48.806849657420088</v>
      </c>
      <c r="J77">
        <f t="shared" si="3"/>
        <v>11.183727650514861</v>
      </c>
    </row>
    <row r="78" spans="1:10">
      <c r="A78" t="s">
        <v>33</v>
      </c>
      <c r="B78" t="s">
        <v>105</v>
      </c>
      <c r="C78">
        <f>SUMIFS('2016-17'!$I:$I,'2016-17'!$C:$C,"E",'2016-17'!$A:$A,Calcs!$A78)</f>
        <v>4051385208</v>
      </c>
      <c r="D78">
        <f>SUMIFS('2016-17'!$I:$I,'2016-17'!$C:$C,"H",'2016-17'!$A:$A,Calcs!$A78)</f>
        <v>1109317508</v>
      </c>
      <c r="E78">
        <f>C78/INDEX('Exchange rate'!$G$7:$K$10,MATCH("E",'Exchange rate'!$G$7:$G$10,0),MATCH(Calcs!$B78,'Exchange rate'!$G$7:$K$7,0))</f>
        <v>5000276.4663317678</v>
      </c>
      <c r="F78">
        <f>D78/INDEX('Exchange rate'!$G$7:$K$10,MATCH("E",'Exchange rate'!$G$7:$G$10,0),MATCH(Calcs!$B78,'Exchange rate'!$G$7:$K$7,0))</f>
        <v>1369135.2325592542</v>
      </c>
      <c r="G78">
        <f>IF(B78="16/17",VLOOKUP(Calcs!$A78,'Enrolment data'!$P$6:$R$41,2,FALSE),VLOOKUP(Calcs!$A78,'Enrolment data'!$P$6:$R$41,3,FALSE))</f>
        <v>96199</v>
      </c>
      <c r="H78">
        <f>VLOOKUP(A78,'Population data'!$A$2:$B$37,2,FALSE)</f>
        <v>336928</v>
      </c>
      <c r="I78">
        <f t="shared" si="2"/>
        <v>51.978466162140641</v>
      </c>
      <c r="J78">
        <f t="shared" si="3"/>
        <v>4.0635840077383127</v>
      </c>
    </row>
    <row r="79" spans="1:10">
      <c r="A79" t="s">
        <v>34</v>
      </c>
      <c r="B79" t="s">
        <v>105</v>
      </c>
      <c r="C79">
        <f>SUMIFS('2016-17'!$I:$I,'2016-17'!$C:$C,"E",'2016-17'!$A:$A,Calcs!$A79)</f>
        <v>3608769567</v>
      </c>
      <c r="D79">
        <f>SUMIFS('2016-17'!$I:$I,'2016-17'!$C:$C,"H",'2016-17'!$A:$A,Calcs!$A79)</f>
        <v>1012280092</v>
      </c>
      <c r="E79">
        <f>C79/INDEX('Exchange rate'!$G$7:$K$10,MATCH("E",'Exchange rate'!$G$7:$G$10,0),MATCH(Calcs!$B79,'Exchange rate'!$G$7:$K$7,0))</f>
        <v>4453994.0321281794</v>
      </c>
      <c r="F79">
        <f>D79/INDEX('Exchange rate'!$G$7:$K$10,MATCH("E",'Exchange rate'!$G$7:$G$10,0),MATCH(Calcs!$B79,'Exchange rate'!$G$7:$K$7,0))</f>
        <v>1249370.2922567802</v>
      </c>
      <c r="G79">
        <f>IF(B79="16/17",VLOOKUP(Calcs!$A79,'Enrolment data'!$P$6:$R$41,2,FALSE),VLOOKUP(Calcs!$A79,'Enrolment data'!$P$6:$R$41,3,FALSE))</f>
        <v>101177</v>
      </c>
      <c r="H79">
        <f>VLOOKUP(A79,'Population data'!$A$2:$B$37,2,FALSE)</f>
        <v>333713</v>
      </c>
      <c r="I79">
        <f t="shared" si="2"/>
        <v>44.021803691828964</v>
      </c>
      <c r="J79">
        <f t="shared" si="3"/>
        <v>3.7438466354525604</v>
      </c>
    </row>
    <row r="80" spans="1:10">
      <c r="A80" t="s">
        <v>35</v>
      </c>
      <c r="B80" t="s">
        <v>105</v>
      </c>
      <c r="C80">
        <f>SUMIFS('2016-17'!$I:$I,'2016-17'!$C:$C,"E",'2016-17'!$A:$A,Calcs!$A80)</f>
        <v>3732087147</v>
      </c>
      <c r="D80">
        <f>SUMIFS('2016-17'!$I:$I,'2016-17'!$C:$C,"H",'2016-17'!$A:$A,Calcs!$A80)</f>
        <v>4647082086</v>
      </c>
      <c r="E80">
        <f>C80/INDEX('Exchange rate'!$G$7:$K$10,MATCH("E",'Exchange rate'!$G$7:$G$10,0),MATCH(Calcs!$B80,'Exchange rate'!$G$7:$K$7,0))</f>
        <v>4606194.3195610754</v>
      </c>
      <c r="F80">
        <f>D80/INDEX('Exchange rate'!$G$7:$K$10,MATCH("E",'Exchange rate'!$G$7:$G$10,0),MATCH(Calcs!$B80,'Exchange rate'!$G$7:$K$7,0))</f>
        <v>5735493.9110341296</v>
      </c>
      <c r="G80">
        <f>IF(B80="16/17",VLOOKUP(Calcs!$A80,'Enrolment data'!$P$6:$R$41,2,FALSE),VLOOKUP(Calcs!$A80,'Enrolment data'!$P$6:$R$41,3,FALSE))</f>
        <v>90666</v>
      </c>
      <c r="H80">
        <f>VLOOKUP(A80,'Population data'!$A$2:$B$37,2,FALSE)</f>
        <v>294740</v>
      </c>
      <c r="I80">
        <f t="shared" si="2"/>
        <v>50.803987377419048</v>
      </c>
      <c r="J80">
        <f t="shared" si="3"/>
        <v>19.459502989190913</v>
      </c>
    </row>
    <row r="81" spans="1:10">
      <c r="A81" t="s">
        <v>36</v>
      </c>
      <c r="B81" t="s">
        <v>105</v>
      </c>
      <c r="C81">
        <f>SUMIFS('2016-17'!$I:$I,'2016-17'!$C:$C,"E",'2016-17'!$A:$A,Calcs!$A81)</f>
        <v>4597100166</v>
      </c>
      <c r="D81">
        <f>SUMIFS('2016-17'!$I:$I,'2016-17'!$C:$C,"H",'2016-17'!$A:$A,Calcs!$A81)</f>
        <v>907319717</v>
      </c>
      <c r="E81">
        <f>C81/INDEX('Exchange rate'!$G$7:$K$10,MATCH("E",'Exchange rate'!$G$7:$G$10,0),MATCH(Calcs!$B81,'Exchange rate'!$G$7:$K$7,0))</f>
        <v>5673805.5241030194</v>
      </c>
      <c r="F81">
        <f>D81/INDEX('Exchange rate'!$G$7:$K$10,MATCH("E",'Exchange rate'!$G$7:$G$10,0),MATCH(Calcs!$B81,'Exchange rate'!$G$7:$K$7,0))</f>
        <v>1119826.7247940989</v>
      </c>
      <c r="G81">
        <f>IF(B81="16/17",VLOOKUP(Calcs!$A81,'Enrolment data'!$P$6:$R$41,2,FALSE),VLOOKUP(Calcs!$A81,'Enrolment data'!$P$6:$R$41,3,FALSE))</f>
        <v>143249</v>
      </c>
      <c r="H81">
        <f>VLOOKUP(A81,'Population data'!$A$2:$B$37,2,FALSE)</f>
        <v>465855</v>
      </c>
      <c r="I81">
        <f t="shared" si="2"/>
        <v>39.607993941340041</v>
      </c>
      <c r="J81">
        <f t="shared" si="3"/>
        <v>2.4038096076978865</v>
      </c>
    </row>
    <row r="82" spans="1:10">
      <c r="A82" t="s">
        <v>37</v>
      </c>
      <c r="B82" t="s">
        <v>105</v>
      </c>
      <c r="C82">
        <f>SUMIFS('2016-17'!$I:$I,'2016-17'!$C:$C,"E",'2016-17'!$A:$A,Calcs!$A82)</f>
        <v>4670020582</v>
      </c>
      <c r="D82">
        <f>SUMIFS('2016-17'!$I:$I,'2016-17'!$C:$C,"H",'2016-17'!$A:$A,Calcs!$A82)</f>
        <v>1469279591</v>
      </c>
      <c r="E82">
        <f>C82/INDEX('Exchange rate'!$G$7:$K$10,MATCH("E",'Exchange rate'!$G$7:$G$10,0),MATCH(Calcs!$B82,'Exchange rate'!$G$7:$K$7,0))</f>
        <v>5763804.9246339612</v>
      </c>
      <c r="F82">
        <f>D82/INDEX('Exchange rate'!$G$7:$K$10,MATCH("E",'Exchange rate'!$G$7:$G$10,0),MATCH(Calcs!$B82,'Exchange rate'!$G$7:$K$7,0))</f>
        <v>1813405.4858154738</v>
      </c>
      <c r="G82">
        <f>IF(B82="16/17",VLOOKUP(Calcs!$A82,'Enrolment data'!$P$6:$R$41,2,FALSE),VLOOKUP(Calcs!$A82,'Enrolment data'!$P$6:$R$41,3,FALSE))</f>
        <v>106718</v>
      </c>
      <c r="H82">
        <f>VLOOKUP(A82,'Population data'!$A$2:$B$37,2,FALSE)</f>
        <v>341491</v>
      </c>
      <c r="I82">
        <f t="shared" si="2"/>
        <v>54.009679010419624</v>
      </c>
      <c r="J82">
        <f t="shared" si="3"/>
        <v>5.3102585011478309</v>
      </c>
    </row>
    <row r="83" spans="1:10">
      <c r="A83" t="s">
        <v>38</v>
      </c>
      <c r="B83" t="s">
        <v>105</v>
      </c>
      <c r="C83">
        <f>SUMIFS('2016-17'!$I:$I,'2016-17'!$C:$C,"E",'2016-17'!$A:$A,Calcs!$A83)</f>
        <v>4841895149</v>
      </c>
      <c r="D83">
        <f>SUMIFS('2016-17'!$I:$I,'2016-17'!$C:$C,"H",'2016-17'!$A:$A,Calcs!$A83)</f>
        <v>2200831292</v>
      </c>
      <c r="E83">
        <f>C83/INDEX('Exchange rate'!$G$7:$K$10,MATCH("E",'Exchange rate'!$G$7:$G$10,0),MATCH(Calcs!$B83,'Exchange rate'!$G$7:$K$7,0))</f>
        <v>5975934.9266969645</v>
      </c>
      <c r="F83">
        <f>D83/INDEX('Exchange rate'!$G$7:$K$10,MATCH("E",'Exchange rate'!$G$7:$G$10,0),MATCH(Calcs!$B83,'Exchange rate'!$G$7:$K$7,0))</f>
        <v>2716296.8591640615</v>
      </c>
      <c r="G83">
        <f>IF(B83="16/17",VLOOKUP(Calcs!$A83,'Enrolment data'!$P$6:$R$41,2,FALSE),VLOOKUP(Calcs!$A83,'Enrolment data'!$P$6:$R$41,3,FALSE))</f>
        <v>116991</v>
      </c>
      <c r="H83">
        <f>VLOOKUP(A83,'Population data'!$A$2:$B$37,2,FALSE)</f>
        <v>381804</v>
      </c>
      <c r="I83">
        <f t="shared" si="2"/>
        <v>51.080296148395725</v>
      </c>
      <c r="J83">
        <f t="shared" si="3"/>
        <v>7.1143750698370409</v>
      </c>
    </row>
    <row r="84" spans="1:10">
      <c r="A84" t="s">
        <v>39</v>
      </c>
      <c r="B84" t="s">
        <v>105</v>
      </c>
      <c r="C84">
        <f>SUMIFS('2016-17'!$I:$I,'2016-17'!$C:$C,"E",'2016-17'!$A:$A,Calcs!$A84)</f>
        <v>3471684938</v>
      </c>
      <c r="D84">
        <f>SUMIFS('2016-17'!$I:$I,'2016-17'!$C:$C,"H",'2016-17'!$A:$A,Calcs!$A84)</f>
        <v>1120512671</v>
      </c>
      <c r="E84">
        <f>C84/INDEX('Exchange rate'!$G$7:$K$10,MATCH("E",'Exchange rate'!$G$7:$G$10,0),MATCH(Calcs!$B84,'Exchange rate'!$G$7:$K$7,0))</f>
        <v>4284802.2596620638</v>
      </c>
      <c r="F84">
        <f>D84/INDEX('Exchange rate'!$G$7:$K$10,MATCH("E",'Exchange rate'!$G$7:$G$10,0),MATCH(Calcs!$B84,'Exchange rate'!$G$7:$K$7,0))</f>
        <v>1382952.4598066437</v>
      </c>
      <c r="G84">
        <f>IF(B84="16/17",VLOOKUP(Calcs!$A84,'Enrolment data'!$P$6:$R$41,2,FALSE),VLOOKUP(Calcs!$A84,'Enrolment data'!$P$6:$R$41,3,FALSE))</f>
        <v>97130</v>
      </c>
      <c r="H84">
        <f>VLOOKUP(A84,'Population data'!$A$2:$B$37,2,FALSE)</f>
        <v>323719</v>
      </c>
      <c r="I84">
        <f t="shared" si="2"/>
        <v>44.114097185854668</v>
      </c>
      <c r="J84">
        <f t="shared" si="3"/>
        <v>4.2720768932519988</v>
      </c>
    </row>
    <row r="85" spans="1:10">
      <c r="A85" t="s">
        <v>40</v>
      </c>
      <c r="B85" t="s">
        <v>105</v>
      </c>
      <c r="C85">
        <f>SUMIFS('2016-17'!$I:$I,'2016-17'!$C:$C,"E",'2016-17'!$A:$A,Calcs!$A85)</f>
        <v>3053798530</v>
      </c>
      <c r="D85">
        <f>SUMIFS('2016-17'!$I:$I,'2016-17'!$C:$C,"H",'2016-17'!$A:$A,Calcs!$A85)</f>
        <v>1197341134</v>
      </c>
      <c r="E85">
        <f>C85/INDEX('Exchange rate'!$G$7:$K$10,MATCH("E",'Exchange rate'!$G$7:$G$10,0),MATCH(Calcs!$B85,'Exchange rate'!$G$7:$K$7,0))</f>
        <v>3769040.9917884921</v>
      </c>
      <c r="F85">
        <f>D85/INDEX('Exchange rate'!$G$7:$K$10,MATCH("E",'Exchange rate'!$G$7:$G$10,0),MATCH(Calcs!$B85,'Exchange rate'!$G$7:$K$7,0))</f>
        <v>1477775.2267765084</v>
      </c>
      <c r="G85">
        <f>IF(B85="16/17",VLOOKUP(Calcs!$A85,'Enrolment data'!$P$6:$R$41,2,FALSE),VLOOKUP(Calcs!$A85,'Enrolment data'!$P$6:$R$41,3,FALSE))</f>
        <v>67513</v>
      </c>
      <c r="H85">
        <f>VLOOKUP(A85,'Population data'!$A$2:$B$37,2,FALSE)</f>
        <v>284561</v>
      </c>
      <c r="I85">
        <f t="shared" si="2"/>
        <v>55.826892476833976</v>
      </c>
      <c r="J85">
        <f t="shared" si="3"/>
        <v>5.1931755468124878</v>
      </c>
    </row>
    <row r="86" spans="1:10">
      <c r="A86" t="s">
        <v>41</v>
      </c>
      <c r="B86" t="s">
        <v>105</v>
      </c>
      <c r="C86">
        <f>SUMIFS('2016-17'!$I:$I,'2016-17'!$C:$C,"E",'2016-17'!$A:$A,Calcs!$A86)</f>
        <v>3673429840</v>
      </c>
      <c r="D86">
        <f>SUMIFS('2016-17'!$I:$I,'2016-17'!$C:$C,"H",'2016-17'!$A:$A,Calcs!$A86)</f>
        <v>1020108167</v>
      </c>
      <c r="E86">
        <f>C86/INDEX('Exchange rate'!$G$7:$K$10,MATCH("E",'Exchange rate'!$G$7:$G$10,0),MATCH(Calcs!$B86,'Exchange rate'!$G$7:$K$7,0))</f>
        <v>4533798.6482752813</v>
      </c>
      <c r="F86">
        <f>D86/INDEX('Exchange rate'!$G$7:$K$10,MATCH("E",'Exchange rate'!$G$7:$G$10,0),MATCH(Calcs!$B86,'Exchange rate'!$G$7:$K$7,0))</f>
        <v>1259031.8122529257</v>
      </c>
      <c r="G86">
        <f>IF(B86="16/17",VLOOKUP(Calcs!$A86,'Enrolment data'!$P$6:$R$41,2,FALSE),VLOOKUP(Calcs!$A86,'Enrolment data'!$P$6:$R$41,3,FALSE))</f>
        <v>91172</v>
      </c>
      <c r="H86">
        <f>VLOOKUP(A86,'Population data'!$A$2:$B$37,2,FALSE)</f>
        <v>294334</v>
      </c>
      <c r="I86">
        <f t="shared" si="2"/>
        <v>49.727971836477003</v>
      </c>
      <c r="J86">
        <f t="shared" si="3"/>
        <v>4.2775615873562884</v>
      </c>
    </row>
    <row r="87" spans="1:10">
      <c r="A87" t="s">
        <v>42</v>
      </c>
      <c r="B87" t="s">
        <v>105</v>
      </c>
      <c r="C87">
        <f>SUMIFS('2016-17'!$I:$I,'2016-17'!$C:$C,"E",'2016-17'!$A:$A,Calcs!$A87)</f>
        <v>4319913004</v>
      </c>
      <c r="D87">
        <f>SUMIFS('2016-17'!$I:$I,'2016-17'!$C:$C,"H",'2016-17'!$A:$A,Calcs!$A87)</f>
        <v>1130133991</v>
      </c>
      <c r="E87">
        <f>C87/INDEX('Exchange rate'!$G$7:$K$10,MATCH("E",'Exchange rate'!$G$7:$G$10,0),MATCH(Calcs!$B87,'Exchange rate'!$G$7:$K$7,0))</f>
        <v>5331697.2397115417</v>
      </c>
      <c r="F87">
        <f>D87/INDEX('Exchange rate'!$G$7:$K$10,MATCH("E",'Exchange rate'!$G$7:$G$10,0),MATCH(Calcs!$B87,'Exchange rate'!$G$7:$K$7,0))</f>
        <v>1394827.2279417617</v>
      </c>
      <c r="G87">
        <f>IF(B87="16/17",VLOOKUP(Calcs!$A87,'Enrolment data'!$P$6:$R$41,2,FALSE),VLOOKUP(Calcs!$A87,'Enrolment data'!$P$6:$R$41,3,FALSE))</f>
        <v>120392</v>
      </c>
      <c r="H87">
        <f>VLOOKUP(A87,'Population data'!$A$2:$B$37,2,FALSE)</f>
        <v>403662</v>
      </c>
      <c r="I87">
        <f t="shared" si="2"/>
        <v>44.286142266193281</v>
      </c>
      <c r="J87">
        <f t="shared" si="3"/>
        <v>3.4554335754709675</v>
      </c>
    </row>
    <row r="88" spans="1:10">
      <c r="A88" t="s">
        <v>43</v>
      </c>
      <c r="B88" t="s">
        <v>105</v>
      </c>
      <c r="C88">
        <f>SUMIFS('2016-17'!$I:$I,'2016-17'!$C:$C,"E",'2016-17'!$A:$A,Calcs!$A88)</f>
        <v>3830042905</v>
      </c>
      <c r="D88">
        <f>SUMIFS('2016-17'!$I:$I,'2016-17'!$C:$C,"H",'2016-17'!$A:$A,Calcs!$A88)</f>
        <v>1474284562</v>
      </c>
      <c r="E88">
        <f>C88/INDEX('Exchange rate'!$G$7:$K$10,MATCH("E",'Exchange rate'!$G$7:$G$10,0),MATCH(Calcs!$B88,'Exchange rate'!$G$7:$K$7,0))</f>
        <v>4727092.6904446697</v>
      </c>
      <c r="F88">
        <f>D88/INDEX('Exchange rate'!$G$7:$K$10,MATCH("E",'Exchange rate'!$G$7:$G$10,0),MATCH(Calcs!$B88,'Exchange rate'!$G$7:$K$7,0))</f>
        <v>1819582.691245497</v>
      </c>
      <c r="G88">
        <f>IF(B88="16/17",VLOOKUP(Calcs!$A88,'Enrolment data'!$P$6:$R$41,2,FALSE),VLOOKUP(Calcs!$A88,'Enrolment data'!$P$6:$R$41,3,FALSE))</f>
        <v>104307</v>
      </c>
      <c r="H88">
        <f>VLOOKUP(A88,'Population data'!$A$2:$B$37,2,FALSE)</f>
        <v>319885</v>
      </c>
      <c r="I88">
        <f t="shared" si="2"/>
        <v>45.319036022938725</v>
      </c>
      <c r="J88">
        <f t="shared" si="3"/>
        <v>5.6882401214358191</v>
      </c>
    </row>
    <row r="89" spans="1:10">
      <c r="A89" t="s">
        <v>44</v>
      </c>
      <c r="B89" t="s">
        <v>105</v>
      </c>
      <c r="C89">
        <f>SUMIFS('2016-17'!$I:$I,'2016-17'!$C:$C,"E",'2016-17'!$A:$A,Calcs!$A89)</f>
        <v>3878241119</v>
      </c>
      <c r="D89">
        <f>SUMIFS('2016-17'!$I:$I,'2016-17'!$C:$C,"H",'2016-17'!$A:$A,Calcs!$A89)</f>
        <v>1311124652</v>
      </c>
      <c r="E89">
        <f>C89/INDEX('Exchange rate'!$G$7:$K$10,MATCH("E",'Exchange rate'!$G$7:$G$10,0),MATCH(Calcs!$B89,'Exchange rate'!$G$7:$K$7,0))</f>
        <v>4786579.6024044426</v>
      </c>
      <c r="F89">
        <f>D89/INDEX('Exchange rate'!$G$7:$K$10,MATCH("E",'Exchange rate'!$G$7:$G$10,0),MATCH(Calcs!$B89,'Exchange rate'!$G$7:$K$7,0))</f>
        <v>1618208.4411221526</v>
      </c>
      <c r="G89">
        <f>IF(B89="16/17",VLOOKUP(Calcs!$A89,'Enrolment data'!$P$6:$R$41,2,FALSE),VLOOKUP(Calcs!$A89,'Enrolment data'!$P$6:$R$41,3,FALSE))</f>
        <v>84791</v>
      </c>
      <c r="H89">
        <f>VLOOKUP(A89,'Population data'!$A$2:$B$37,2,FALSE)</f>
        <v>287681</v>
      </c>
      <c r="I89">
        <f t="shared" si="2"/>
        <v>56.45150549473933</v>
      </c>
      <c r="J89">
        <f t="shared" si="3"/>
        <v>5.6250097890446451</v>
      </c>
    </row>
    <row r="90" spans="1:10">
      <c r="A90" t="s">
        <v>45</v>
      </c>
      <c r="B90" t="s">
        <v>105</v>
      </c>
      <c r="C90">
        <f>SUMIFS('2016-17'!$I:$I,'2016-17'!$C:$C,"E",'2016-17'!$A:$A,Calcs!$A90)</f>
        <v>4573795816</v>
      </c>
      <c r="D90">
        <f>SUMIFS('2016-17'!$I:$I,'2016-17'!$C:$C,"H",'2016-17'!$A:$A,Calcs!$A90)</f>
        <v>1442399458</v>
      </c>
      <c r="E90">
        <f>C90/INDEX('Exchange rate'!$G$7:$K$10,MATCH("E",'Exchange rate'!$G$7:$G$10,0),MATCH(Calcs!$B90,'Exchange rate'!$G$7:$K$7,0))</f>
        <v>5645042.9683633046</v>
      </c>
      <c r="F90">
        <f>D90/INDEX('Exchange rate'!$G$7:$K$10,MATCH("E",'Exchange rate'!$G$7:$G$10,0),MATCH(Calcs!$B90,'Exchange rate'!$G$7:$K$7,0))</f>
        <v>1780229.6485274369</v>
      </c>
      <c r="G90">
        <f>IF(B90="16/17",VLOOKUP(Calcs!$A90,'Enrolment data'!$P$6:$R$41,2,FALSE),VLOOKUP(Calcs!$A90,'Enrolment data'!$P$6:$R$41,3,FALSE))</f>
        <v>116312</v>
      </c>
      <c r="H90">
        <f>VLOOKUP(A90,'Population data'!$A$2:$B$37,2,FALSE)</f>
        <v>400858</v>
      </c>
      <c r="I90">
        <f t="shared" si="2"/>
        <v>48.533624805379539</v>
      </c>
      <c r="J90">
        <f t="shared" si="3"/>
        <v>4.4410480732015749</v>
      </c>
    </row>
    <row r="91" spans="1:10">
      <c r="A91" t="s">
        <v>46</v>
      </c>
      <c r="B91" t="s">
        <v>105</v>
      </c>
      <c r="C91">
        <f>SUMIFS('2016-17'!$I:$I,'2016-17'!$C:$C,"E",'2016-17'!$A:$A,Calcs!$A91)</f>
        <v>3730347871</v>
      </c>
      <c r="D91">
        <f>SUMIFS('2016-17'!$I:$I,'2016-17'!$C:$C,"H",'2016-17'!$A:$A,Calcs!$A91)</f>
        <v>880311071</v>
      </c>
      <c r="E91">
        <f>C91/INDEX('Exchange rate'!$G$7:$K$10,MATCH("E",'Exchange rate'!$G$7:$G$10,0),MATCH(Calcs!$B91,'Exchange rate'!$G$7:$K$7,0))</f>
        <v>4604047.6807191111</v>
      </c>
      <c r="F91">
        <f>D91/INDEX('Exchange rate'!$G$7:$K$10,MATCH("E",'Exchange rate'!$G$7:$G$10,0),MATCH(Calcs!$B91,'Exchange rate'!$G$7:$K$7,0))</f>
        <v>1086492.2749583712</v>
      </c>
      <c r="G91">
        <f>IF(B91="16/17",VLOOKUP(Calcs!$A91,'Enrolment data'!$P$6:$R$41,2,FALSE),VLOOKUP(Calcs!$A91,'Enrolment data'!$P$6:$R$41,3,FALSE))</f>
        <v>100853</v>
      </c>
      <c r="H91">
        <f>VLOOKUP(A91,'Population data'!$A$2:$B$37,2,FALSE)</f>
        <v>324654</v>
      </c>
      <c r="I91">
        <f t="shared" si="2"/>
        <v>45.651073153194361</v>
      </c>
      <c r="J91">
        <f t="shared" si="3"/>
        <v>3.3466160126114914</v>
      </c>
    </row>
    <row r="92" spans="1:10">
      <c r="A92" t="s">
        <v>47</v>
      </c>
      <c r="B92" t="s">
        <v>105</v>
      </c>
      <c r="C92">
        <f>SUMIFS('2016-17'!$I:$I,'2016-17'!$C:$C,"E",'2016-17'!$A:$A,Calcs!$A92)</f>
        <v>3750752479</v>
      </c>
      <c r="D92">
        <f>SUMIFS('2016-17'!$I:$I,'2016-17'!$C:$C,"H",'2016-17'!$A:$A,Calcs!$A92)</f>
        <v>1024299069</v>
      </c>
      <c r="E92">
        <f>C92/INDEX('Exchange rate'!$G$7:$K$10,MATCH("E",'Exchange rate'!$G$7:$G$10,0),MATCH(Calcs!$B92,'Exchange rate'!$G$7:$K$7,0))</f>
        <v>4629231.3341978407</v>
      </c>
      <c r="F92">
        <f>D92/INDEX('Exchange rate'!$G$7:$K$10,MATCH("E",'Exchange rate'!$G$7:$G$10,0),MATCH(Calcs!$B92,'Exchange rate'!$G$7:$K$7,0))</f>
        <v>1264204.2823014224</v>
      </c>
      <c r="G92">
        <f>IF(B92="16/17",VLOOKUP(Calcs!$A92,'Enrolment data'!$P$6:$R$41,2,FALSE),VLOOKUP(Calcs!$A92,'Enrolment data'!$P$6:$R$41,3,FALSE))</f>
        <v>92525</v>
      </c>
      <c r="H92">
        <f>VLOOKUP(A92,'Population data'!$A$2:$B$37,2,FALSE)</f>
        <v>313461</v>
      </c>
      <c r="I92">
        <f t="shared" si="2"/>
        <v>50.032221931346562</v>
      </c>
      <c r="J92">
        <f t="shared" si="3"/>
        <v>4.0330512641171392</v>
      </c>
    </row>
    <row r="93" spans="1:10">
      <c r="A93" t="s">
        <v>48</v>
      </c>
      <c r="B93" t="s">
        <v>105</v>
      </c>
      <c r="C93">
        <f>SUMIFS('2016-17'!$I:$I,'2016-17'!$C:$C,"E",'2016-17'!$A:$A,Calcs!$A93)</f>
        <v>0</v>
      </c>
      <c r="D93">
        <f>SUMIFS('2016-17'!$I:$I,'2016-17'!$C:$C,"H",'2016-17'!$A:$A,Calcs!$A93)</f>
        <v>4862463266</v>
      </c>
      <c r="E93">
        <f>C93/INDEX('Exchange rate'!$G$7:$K$10,MATCH("E",'Exchange rate'!$G$7:$G$10,0),MATCH(Calcs!$B93,'Exchange rate'!$G$7:$K$7,0))</f>
        <v>0</v>
      </c>
      <c r="F93">
        <f>D93/INDEX('Exchange rate'!$G$7:$K$10,MATCH("E",'Exchange rate'!$G$7:$G$10,0),MATCH(Calcs!$B93,'Exchange rate'!$G$7:$K$7,0))</f>
        <v>6001320.3852775944</v>
      </c>
      <c r="G93" t="e">
        <f>IF(B93="16/17",VLOOKUP(Calcs!$A93,'Enrolment data'!$P$6:$R$41,2,FALSE),VLOOKUP(Calcs!$A93,'Enrolment data'!$P$6:$R$41,3,FALSE))</f>
        <v>#N/A</v>
      </c>
      <c r="H93">
        <f>VLOOKUP(A93,'Population data'!$A$2:$B$37,2,FALSE)</f>
        <v>1132686</v>
      </c>
      <c r="I93" t="e">
        <f t="shared" si="2"/>
        <v>#N/A</v>
      </c>
      <c r="J93">
        <f t="shared" si="3"/>
        <v>5.2983089623051702</v>
      </c>
    </row>
    <row r="94" spans="1:10">
      <c r="A94" t="s">
        <v>67</v>
      </c>
      <c r="B94" t="s">
        <v>105</v>
      </c>
      <c r="C94">
        <f>SUMIFS('2016-17'!$I:$I,'2016-17'!$C:$C,"E",'2016-17'!$A:$A,Calcs!$A94)</f>
        <v>3754522853</v>
      </c>
      <c r="D94">
        <f>SUMIFS('2016-17'!$I:$I,'2016-17'!$C:$C,"H",'2016-17'!$A:$A,Calcs!$A94)</f>
        <v>989583623</v>
      </c>
      <c r="E94">
        <f>C94/INDEX('Exchange rate'!$G$7:$K$10,MATCH("E",'Exchange rate'!$G$7:$G$10,0),MATCH(Calcs!$B94,'Exchange rate'!$G$7:$K$7,0))</f>
        <v>4633884.7826885553</v>
      </c>
      <c r="F94">
        <f>D94/INDEX('Exchange rate'!$G$7:$K$10,MATCH("E",'Exchange rate'!$G$7:$G$10,0),MATCH(Calcs!$B94,'Exchange rate'!$G$7:$K$7,0))</f>
        <v>1221357.9917760878</v>
      </c>
      <c r="G94">
        <f>IF(B94="16/17",VLOOKUP(Calcs!$A94,'Enrolment data'!$P$6:$R$41,2,FALSE),VLOOKUP(Calcs!$A94,'Enrolment data'!$P$6:$R$41,3,FALSE))</f>
        <v>104122</v>
      </c>
      <c r="H94">
        <f>VLOOKUP(A94,'Population data'!$A$2:$B$37,2,FALSE)</f>
        <v>361914</v>
      </c>
      <c r="I94">
        <f t="shared" si="2"/>
        <v>44.504377390835323</v>
      </c>
      <c r="J94">
        <f t="shared" si="3"/>
        <v>3.3747188331373965</v>
      </c>
    </row>
  </sheetData>
  <autoFilter ref="A1:J94" xr:uid="{1BCE23B4-2B82-4FFD-B7F8-9471607F11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3"/>
  <sheetViews>
    <sheetView workbookViewId="0">
      <selection activeCell="F23" sqref="F23"/>
    </sheetView>
  </sheetViews>
  <sheetFormatPr defaultRowHeight="15"/>
  <cols>
    <col min="1" max="1" width="5.85546875" bestFit="1" customWidth="1"/>
    <col min="2" max="2" width="41.140625" bestFit="1" customWidth="1"/>
    <col min="3" max="3" width="9.28515625" bestFit="1" customWidth="1"/>
    <col min="4" max="4" width="12.7109375" bestFit="1" customWidth="1"/>
    <col min="5" max="5" width="12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>
        <v>2714180670</v>
      </c>
      <c r="E2" t="s">
        <v>8</v>
      </c>
    </row>
    <row r="3" spans="1:5">
      <c r="A3" t="s">
        <v>9</v>
      </c>
      <c r="B3" t="s">
        <v>10</v>
      </c>
      <c r="C3" t="s">
        <v>7</v>
      </c>
      <c r="D3" s="1">
        <v>1764214684</v>
      </c>
      <c r="E3" t="s">
        <v>8</v>
      </c>
    </row>
    <row r="4" spans="1:5">
      <c r="A4" t="s">
        <v>11</v>
      </c>
      <c r="B4" t="s">
        <v>12</v>
      </c>
      <c r="C4" t="s">
        <v>7</v>
      </c>
      <c r="D4" s="1">
        <v>1029763167</v>
      </c>
      <c r="E4" t="s">
        <v>8</v>
      </c>
    </row>
    <row r="5" spans="1:5">
      <c r="A5" t="s">
        <v>13</v>
      </c>
      <c r="B5" t="s">
        <v>14</v>
      </c>
      <c r="C5" t="s">
        <v>7</v>
      </c>
      <c r="D5" s="1">
        <v>9312809</v>
      </c>
      <c r="E5" t="s">
        <v>8</v>
      </c>
    </row>
    <row r="6" spans="1:5">
      <c r="A6" t="s">
        <v>15</v>
      </c>
      <c r="B6" t="s">
        <v>16</v>
      </c>
      <c r="C6" t="s">
        <v>7</v>
      </c>
      <c r="D6" s="1">
        <v>6100000</v>
      </c>
      <c r="E6" t="s">
        <v>8</v>
      </c>
    </row>
    <row r="7" spans="1:5">
      <c r="A7" t="s">
        <v>5</v>
      </c>
      <c r="B7" t="s">
        <v>6</v>
      </c>
      <c r="C7" t="s">
        <v>17</v>
      </c>
      <c r="D7" s="1">
        <v>213933554</v>
      </c>
      <c r="E7" t="s">
        <v>8</v>
      </c>
    </row>
    <row r="8" spans="1:5">
      <c r="A8" t="s">
        <v>9</v>
      </c>
      <c r="B8" t="s">
        <v>10</v>
      </c>
      <c r="C8" t="s">
        <v>17</v>
      </c>
      <c r="D8" s="1">
        <v>0</v>
      </c>
      <c r="E8" t="s">
        <v>8</v>
      </c>
    </row>
    <row r="9" spans="1:5">
      <c r="A9" t="s">
        <v>11</v>
      </c>
      <c r="B9" t="s">
        <v>12</v>
      </c>
      <c r="C9" t="s">
        <v>17</v>
      </c>
      <c r="D9" s="1">
        <v>0</v>
      </c>
      <c r="E9" t="s">
        <v>8</v>
      </c>
    </row>
    <row r="10" spans="1:5">
      <c r="A10" t="s">
        <v>13</v>
      </c>
      <c r="B10" t="s">
        <v>14</v>
      </c>
      <c r="C10" t="s">
        <v>17</v>
      </c>
      <c r="D10" s="1">
        <v>0</v>
      </c>
      <c r="E10" t="s">
        <v>8</v>
      </c>
    </row>
    <row r="11" spans="1:5">
      <c r="A11" t="s">
        <v>15</v>
      </c>
      <c r="B11" t="s">
        <v>16</v>
      </c>
      <c r="C11" t="s">
        <v>17</v>
      </c>
      <c r="D11" s="1">
        <v>0</v>
      </c>
      <c r="E11" t="s">
        <v>8</v>
      </c>
    </row>
    <row r="12" spans="1:5">
      <c r="A12" t="s">
        <v>5</v>
      </c>
      <c r="B12" t="s">
        <v>6</v>
      </c>
      <c r="C12" t="s">
        <v>18</v>
      </c>
      <c r="D12" s="1">
        <v>0</v>
      </c>
      <c r="E12" t="s">
        <v>8</v>
      </c>
    </row>
    <row r="13" spans="1:5">
      <c r="A13" t="s">
        <v>9</v>
      </c>
      <c r="B13" t="s">
        <v>10</v>
      </c>
      <c r="C13" t="s">
        <v>18</v>
      </c>
      <c r="D13" s="1">
        <v>0</v>
      </c>
      <c r="E13" t="s">
        <v>8</v>
      </c>
    </row>
    <row r="14" spans="1:5">
      <c r="A14" t="s">
        <v>11</v>
      </c>
      <c r="B14" t="s">
        <v>12</v>
      </c>
      <c r="C14" t="s">
        <v>18</v>
      </c>
      <c r="D14" s="1">
        <v>0</v>
      </c>
      <c r="E14" t="s">
        <v>8</v>
      </c>
    </row>
    <row r="15" spans="1:5">
      <c r="A15" t="s">
        <v>13</v>
      </c>
      <c r="B15" t="s">
        <v>14</v>
      </c>
      <c r="C15" t="s">
        <v>18</v>
      </c>
      <c r="D15" s="1">
        <v>0</v>
      </c>
      <c r="E15" t="s">
        <v>8</v>
      </c>
    </row>
    <row r="16" spans="1:5">
      <c r="A16" t="s">
        <v>15</v>
      </c>
      <c r="B16" t="s">
        <v>16</v>
      </c>
      <c r="C16" t="s">
        <v>18</v>
      </c>
      <c r="D16" s="1">
        <v>0</v>
      </c>
      <c r="E16" t="s">
        <v>8</v>
      </c>
    </row>
    <row r="17" spans="1:5">
      <c r="A17" t="s">
        <v>5</v>
      </c>
      <c r="B17" t="s">
        <v>6</v>
      </c>
      <c r="C17" t="s">
        <v>19</v>
      </c>
      <c r="D17" s="1">
        <v>2928114224</v>
      </c>
      <c r="E17" t="s">
        <v>8</v>
      </c>
    </row>
    <row r="18" spans="1:5">
      <c r="A18" t="s">
        <v>9</v>
      </c>
      <c r="B18" t="s">
        <v>10</v>
      </c>
      <c r="C18" t="s">
        <v>19</v>
      </c>
      <c r="D18" s="1">
        <v>1764214684</v>
      </c>
      <c r="E18" t="s">
        <v>8</v>
      </c>
    </row>
    <row r="19" spans="1:5">
      <c r="A19" t="s">
        <v>11</v>
      </c>
      <c r="B19" t="s">
        <v>12</v>
      </c>
      <c r="C19" t="s">
        <v>19</v>
      </c>
      <c r="D19" s="1">
        <v>1029763167</v>
      </c>
      <c r="E19" t="s">
        <v>8</v>
      </c>
    </row>
    <row r="20" spans="1:5">
      <c r="A20" t="s">
        <v>13</v>
      </c>
      <c r="B20" t="s">
        <v>14</v>
      </c>
      <c r="C20" t="s">
        <v>19</v>
      </c>
      <c r="D20" s="1">
        <v>54312809</v>
      </c>
      <c r="E20" t="s">
        <v>8</v>
      </c>
    </row>
    <row r="21" spans="1:5">
      <c r="A21" t="s">
        <v>15</v>
      </c>
      <c r="B21" t="s">
        <v>16</v>
      </c>
      <c r="C21" t="s">
        <v>19</v>
      </c>
      <c r="D21" s="1">
        <v>6100000</v>
      </c>
      <c r="E21" t="s">
        <v>8</v>
      </c>
    </row>
    <row r="22" spans="1:5">
      <c r="A22" t="s">
        <v>5</v>
      </c>
      <c r="B22" t="s">
        <v>6</v>
      </c>
      <c r="C22" t="s">
        <v>7</v>
      </c>
      <c r="D22" s="1">
        <v>2218859083</v>
      </c>
      <c r="E22" t="s">
        <v>20</v>
      </c>
    </row>
    <row r="23" spans="1:5">
      <c r="A23" t="s">
        <v>9</v>
      </c>
      <c r="B23" t="s">
        <v>10</v>
      </c>
      <c r="C23" t="s">
        <v>7</v>
      </c>
      <c r="D23" s="1">
        <v>2376015963</v>
      </c>
      <c r="E23" t="s">
        <v>20</v>
      </c>
    </row>
    <row r="24" spans="1:5">
      <c r="A24" t="s">
        <v>11</v>
      </c>
      <c r="B24" t="s">
        <v>12</v>
      </c>
      <c r="C24" t="s">
        <v>7</v>
      </c>
      <c r="D24" s="1">
        <v>1327916518</v>
      </c>
      <c r="E24" t="s">
        <v>20</v>
      </c>
    </row>
    <row r="25" spans="1:5">
      <c r="A25" t="s">
        <v>13</v>
      </c>
      <c r="B25" t="s">
        <v>14</v>
      </c>
      <c r="C25" t="s">
        <v>7</v>
      </c>
      <c r="D25" s="1">
        <v>28925597</v>
      </c>
      <c r="E25" t="s">
        <v>20</v>
      </c>
    </row>
    <row r="26" spans="1:5">
      <c r="A26" t="s">
        <v>15</v>
      </c>
      <c r="B26" t="s">
        <v>16</v>
      </c>
      <c r="C26" t="s">
        <v>7</v>
      </c>
      <c r="D26" s="1">
        <v>39607669</v>
      </c>
      <c r="E26" t="s">
        <v>20</v>
      </c>
    </row>
    <row r="27" spans="1:5">
      <c r="A27" t="s">
        <v>5</v>
      </c>
      <c r="B27" t="s">
        <v>6</v>
      </c>
      <c r="C27" t="s">
        <v>17</v>
      </c>
      <c r="D27" s="1">
        <v>179820825</v>
      </c>
      <c r="E27" t="s">
        <v>20</v>
      </c>
    </row>
    <row r="28" spans="1:5">
      <c r="A28" t="s">
        <v>9</v>
      </c>
      <c r="B28" t="s">
        <v>10</v>
      </c>
      <c r="C28" t="s">
        <v>17</v>
      </c>
      <c r="D28" s="1">
        <v>34767400</v>
      </c>
      <c r="E28" t="s">
        <v>20</v>
      </c>
    </row>
    <row r="29" spans="1:5">
      <c r="A29" t="s">
        <v>11</v>
      </c>
      <c r="B29" t="s">
        <v>12</v>
      </c>
      <c r="C29" t="s">
        <v>17</v>
      </c>
      <c r="D29" s="1">
        <v>0</v>
      </c>
      <c r="E29" t="s">
        <v>20</v>
      </c>
    </row>
    <row r="30" spans="1:5">
      <c r="A30" t="s">
        <v>13</v>
      </c>
      <c r="B30" t="s">
        <v>14</v>
      </c>
      <c r="C30" t="s">
        <v>17</v>
      </c>
      <c r="D30" s="1">
        <v>57702913</v>
      </c>
      <c r="E30" t="s">
        <v>20</v>
      </c>
    </row>
    <row r="31" spans="1:5">
      <c r="A31" t="s">
        <v>15</v>
      </c>
      <c r="B31" t="s">
        <v>16</v>
      </c>
      <c r="C31" t="s">
        <v>17</v>
      </c>
      <c r="D31" s="1">
        <v>0</v>
      </c>
      <c r="E31" t="s">
        <v>20</v>
      </c>
    </row>
    <row r="32" spans="1:5">
      <c r="A32" t="s">
        <v>5</v>
      </c>
      <c r="B32" t="s">
        <v>6</v>
      </c>
      <c r="C32" t="s">
        <v>18</v>
      </c>
      <c r="D32" s="1">
        <v>0</v>
      </c>
      <c r="E32" t="s">
        <v>20</v>
      </c>
    </row>
    <row r="33" spans="1:5">
      <c r="A33" t="s">
        <v>9</v>
      </c>
      <c r="B33" t="s">
        <v>10</v>
      </c>
      <c r="C33" t="s">
        <v>18</v>
      </c>
      <c r="D33" s="1">
        <v>0</v>
      </c>
      <c r="E33" t="s">
        <v>20</v>
      </c>
    </row>
    <row r="34" spans="1:5">
      <c r="A34" t="s">
        <v>11</v>
      </c>
      <c r="B34" t="s">
        <v>12</v>
      </c>
      <c r="C34" t="s">
        <v>18</v>
      </c>
      <c r="D34" s="1">
        <v>0</v>
      </c>
      <c r="E34" t="s">
        <v>20</v>
      </c>
    </row>
    <row r="35" spans="1:5">
      <c r="A35" t="s">
        <v>13</v>
      </c>
      <c r="B35" t="s">
        <v>14</v>
      </c>
      <c r="C35" t="s">
        <v>18</v>
      </c>
      <c r="D35" s="1">
        <v>0</v>
      </c>
      <c r="E35" t="s">
        <v>20</v>
      </c>
    </row>
    <row r="36" spans="1:5">
      <c r="A36" t="s">
        <v>15</v>
      </c>
      <c r="B36" t="s">
        <v>16</v>
      </c>
      <c r="C36" t="s">
        <v>18</v>
      </c>
      <c r="D36" s="1">
        <v>0</v>
      </c>
      <c r="E36" t="s">
        <v>20</v>
      </c>
    </row>
    <row r="37" spans="1:5">
      <c r="A37" t="s">
        <v>5</v>
      </c>
      <c r="B37" t="s">
        <v>6</v>
      </c>
      <c r="C37" t="s">
        <v>19</v>
      </c>
      <c r="D37" s="1">
        <v>2398679908</v>
      </c>
      <c r="E37" t="s">
        <v>20</v>
      </c>
    </row>
    <row r="38" spans="1:5">
      <c r="A38" t="s">
        <v>9</v>
      </c>
      <c r="B38" t="s">
        <v>10</v>
      </c>
      <c r="C38" t="s">
        <v>19</v>
      </c>
      <c r="D38" s="1">
        <v>2410783363</v>
      </c>
      <c r="E38" t="s">
        <v>20</v>
      </c>
    </row>
    <row r="39" spans="1:5">
      <c r="A39" t="s">
        <v>11</v>
      </c>
      <c r="B39" t="s">
        <v>12</v>
      </c>
      <c r="C39" t="s">
        <v>19</v>
      </c>
      <c r="D39" s="1">
        <v>1327916518</v>
      </c>
      <c r="E39" t="s">
        <v>20</v>
      </c>
    </row>
    <row r="40" spans="1:5">
      <c r="A40" t="s">
        <v>13</v>
      </c>
      <c r="B40" t="s">
        <v>14</v>
      </c>
      <c r="C40" t="s">
        <v>19</v>
      </c>
      <c r="D40" s="1">
        <v>86628510</v>
      </c>
      <c r="E40" t="s">
        <v>20</v>
      </c>
    </row>
    <row r="41" spans="1:5">
      <c r="A41" t="s">
        <v>15</v>
      </c>
      <c r="B41" t="s">
        <v>16</v>
      </c>
      <c r="C41" t="s">
        <v>19</v>
      </c>
      <c r="D41" s="1">
        <v>39607669</v>
      </c>
      <c r="E41" t="s">
        <v>20</v>
      </c>
    </row>
    <row r="42" spans="1:5">
      <c r="A42" t="s">
        <v>5</v>
      </c>
      <c r="B42" t="s">
        <v>6</v>
      </c>
      <c r="C42" t="s">
        <v>7</v>
      </c>
      <c r="D42" s="1">
        <v>2618759795</v>
      </c>
      <c r="E42" t="s">
        <v>21</v>
      </c>
    </row>
    <row r="43" spans="1:5">
      <c r="A43" t="s">
        <v>9</v>
      </c>
      <c r="B43" t="s">
        <v>10</v>
      </c>
      <c r="C43" t="s">
        <v>7</v>
      </c>
      <c r="D43" s="1">
        <v>984929197</v>
      </c>
      <c r="E43" t="s">
        <v>21</v>
      </c>
    </row>
    <row r="44" spans="1:5">
      <c r="A44" t="s">
        <v>11</v>
      </c>
      <c r="B44" t="s">
        <v>12</v>
      </c>
      <c r="C44" t="s">
        <v>7</v>
      </c>
      <c r="D44" s="1">
        <v>1853364584</v>
      </c>
      <c r="E44" t="s">
        <v>21</v>
      </c>
    </row>
    <row r="45" spans="1:5">
      <c r="A45" t="s">
        <v>13</v>
      </c>
      <c r="B45" t="s">
        <v>14</v>
      </c>
      <c r="C45" t="s">
        <v>7</v>
      </c>
      <c r="D45" s="1">
        <v>413071574</v>
      </c>
      <c r="E45" t="s">
        <v>21</v>
      </c>
    </row>
    <row r="46" spans="1:5">
      <c r="A46" t="s">
        <v>15</v>
      </c>
      <c r="B46" t="s">
        <v>16</v>
      </c>
      <c r="C46" t="s">
        <v>7</v>
      </c>
      <c r="D46" s="1">
        <v>59620012</v>
      </c>
      <c r="E46" t="s">
        <v>21</v>
      </c>
    </row>
    <row r="47" spans="1:5">
      <c r="A47" t="s">
        <v>5</v>
      </c>
      <c r="B47" t="s">
        <v>6</v>
      </c>
      <c r="C47" t="s">
        <v>17</v>
      </c>
      <c r="D47" s="1">
        <v>170928390</v>
      </c>
      <c r="E47" t="s">
        <v>21</v>
      </c>
    </row>
    <row r="48" spans="1:5">
      <c r="A48" t="s">
        <v>9</v>
      </c>
      <c r="B48" t="s">
        <v>10</v>
      </c>
      <c r="C48" t="s">
        <v>17</v>
      </c>
      <c r="D48" s="1">
        <v>421598532</v>
      </c>
      <c r="E48" t="s">
        <v>21</v>
      </c>
    </row>
    <row r="49" spans="1:5">
      <c r="A49" t="s">
        <v>11</v>
      </c>
      <c r="B49" t="s">
        <v>12</v>
      </c>
      <c r="C49" t="s">
        <v>17</v>
      </c>
      <c r="D49" s="1">
        <v>0</v>
      </c>
      <c r="E49" t="s">
        <v>21</v>
      </c>
    </row>
    <row r="50" spans="1:5">
      <c r="A50" t="s">
        <v>13</v>
      </c>
      <c r="B50" t="s">
        <v>14</v>
      </c>
      <c r="C50" t="s">
        <v>17</v>
      </c>
      <c r="D50" s="1">
        <v>0</v>
      </c>
      <c r="E50" t="s">
        <v>21</v>
      </c>
    </row>
    <row r="51" spans="1:5">
      <c r="A51" t="s">
        <v>15</v>
      </c>
      <c r="B51" t="s">
        <v>16</v>
      </c>
      <c r="C51" t="s">
        <v>17</v>
      </c>
      <c r="D51" s="1">
        <v>0</v>
      </c>
      <c r="E51" t="s">
        <v>21</v>
      </c>
    </row>
    <row r="52" spans="1:5">
      <c r="A52" t="s">
        <v>5</v>
      </c>
      <c r="B52" t="s">
        <v>6</v>
      </c>
      <c r="C52" t="s">
        <v>18</v>
      </c>
      <c r="D52" s="1">
        <v>0</v>
      </c>
      <c r="E52" t="s">
        <v>21</v>
      </c>
    </row>
    <row r="53" spans="1:5">
      <c r="A53" t="s">
        <v>9</v>
      </c>
      <c r="B53" t="s">
        <v>10</v>
      </c>
      <c r="C53" t="s">
        <v>18</v>
      </c>
      <c r="D53" s="1">
        <v>0</v>
      </c>
      <c r="E53" t="s">
        <v>21</v>
      </c>
    </row>
    <row r="54" spans="1:5">
      <c r="A54" t="s">
        <v>11</v>
      </c>
      <c r="B54" t="s">
        <v>12</v>
      </c>
      <c r="C54" t="s">
        <v>18</v>
      </c>
      <c r="D54" s="1">
        <v>0</v>
      </c>
      <c r="E54" t="s">
        <v>21</v>
      </c>
    </row>
    <row r="55" spans="1:5">
      <c r="A55" t="s">
        <v>13</v>
      </c>
      <c r="B55" t="s">
        <v>14</v>
      </c>
      <c r="C55" t="s">
        <v>18</v>
      </c>
      <c r="D55" s="1">
        <v>0</v>
      </c>
      <c r="E55" t="s">
        <v>21</v>
      </c>
    </row>
    <row r="56" spans="1:5">
      <c r="A56" t="s">
        <v>15</v>
      </c>
      <c r="B56" t="s">
        <v>16</v>
      </c>
      <c r="C56" t="s">
        <v>18</v>
      </c>
      <c r="D56" s="1">
        <v>0</v>
      </c>
      <c r="E56" t="s">
        <v>21</v>
      </c>
    </row>
    <row r="57" spans="1:5">
      <c r="A57" t="s">
        <v>5</v>
      </c>
      <c r="B57" t="s">
        <v>6</v>
      </c>
      <c r="C57" t="s">
        <v>19</v>
      </c>
      <c r="D57" s="1">
        <v>2789688185</v>
      </c>
      <c r="E57" t="s">
        <v>21</v>
      </c>
    </row>
    <row r="58" spans="1:5">
      <c r="A58" t="s">
        <v>9</v>
      </c>
      <c r="B58" t="s">
        <v>10</v>
      </c>
      <c r="C58" t="s">
        <v>19</v>
      </c>
      <c r="D58" s="1">
        <v>1496027723</v>
      </c>
      <c r="E58" t="s">
        <v>21</v>
      </c>
    </row>
    <row r="59" spans="1:5">
      <c r="A59" t="s">
        <v>11</v>
      </c>
      <c r="B59" t="s">
        <v>12</v>
      </c>
      <c r="C59" t="s">
        <v>19</v>
      </c>
      <c r="D59" s="1">
        <v>1853364584</v>
      </c>
      <c r="E59" t="s">
        <v>21</v>
      </c>
    </row>
    <row r="60" spans="1:5">
      <c r="A60" t="s">
        <v>13</v>
      </c>
      <c r="B60" t="s">
        <v>14</v>
      </c>
      <c r="C60" t="s">
        <v>19</v>
      </c>
      <c r="D60" s="1">
        <v>529657875</v>
      </c>
      <c r="E60" t="s">
        <v>21</v>
      </c>
    </row>
    <row r="61" spans="1:5">
      <c r="A61" t="s">
        <v>15</v>
      </c>
      <c r="B61" t="s">
        <v>16</v>
      </c>
      <c r="C61" t="s">
        <v>19</v>
      </c>
      <c r="D61" s="1">
        <v>59620012</v>
      </c>
      <c r="E61" t="s">
        <v>21</v>
      </c>
    </row>
    <row r="62" spans="1:5">
      <c r="A62" t="s">
        <v>5</v>
      </c>
      <c r="B62" t="s">
        <v>6</v>
      </c>
      <c r="C62" t="s">
        <v>7</v>
      </c>
      <c r="D62" s="1">
        <v>968181343</v>
      </c>
      <c r="E62" t="s">
        <v>22</v>
      </c>
    </row>
    <row r="63" spans="1:5">
      <c r="A63" t="s">
        <v>9</v>
      </c>
      <c r="B63" t="s">
        <v>10</v>
      </c>
      <c r="C63" t="s">
        <v>7</v>
      </c>
      <c r="D63" s="1">
        <v>4283159498</v>
      </c>
      <c r="E63" t="s">
        <v>22</v>
      </c>
    </row>
    <row r="64" spans="1:5">
      <c r="A64" t="s">
        <v>11</v>
      </c>
      <c r="B64" t="s">
        <v>12</v>
      </c>
      <c r="C64" t="s">
        <v>7</v>
      </c>
      <c r="D64" s="1">
        <v>1177991927</v>
      </c>
      <c r="E64" t="s">
        <v>22</v>
      </c>
    </row>
    <row r="65" spans="1:5">
      <c r="A65" t="s">
        <v>13</v>
      </c>
      <c r="B65" t="s">
        <v>14</v>
      </c>
      <c r="C65" t="s">
        <v>7</v>
      </c>
      <c r="D65" s="1">
        <v>21308573</v>
      </c>
      <c r="E65" t="s">
        <v>22</v>
      </c>
    </row>
    <row r="66" spans="1:5">
      <c r="A66" t="s">
        <v>15</v>
      </c>
      <c r="B66" t="s">
        <v>16</v>
      </c>
      <c r="C66" t="s">
        <v>7</v>
      </c>
      <c r="D66" s="1">
        <v>48737173</v>
      </c>
      <c r="E66" t="s">
        <v>22</v>
      </c>
    </row>
    <row r="67" spans="1:5">
      <c r="A67" t="s">
        <v>5</v>
      </c>
      <c r="B67" t="s">
        <v>6</v>
      </c>
      <c r="C67" t="s">
        <v>17</v>
      </c>
      <c r="D67" s="1">
        <v>0</v>
      </c>
      <c r="E67" t="s">
        <v>22</v>
      </c>
    </row>
    <row r="68" spans="1:5">
      <c r="A68" t="s">
        <v>9</v>
      </c>
      <c r="B68" t="s">
        <v>10</v>
      </c>
      <c r="C68" t="s">
        <v>17</v>
      </c>
      <c r="D68" s="1">
        <v>438055711</v>
      </c>
      <c r="E68" t="s">
        <v>22</v>
      </c>
    </row>
    <row r="69" spans="1:5">
      <c r="A69" t="s">
        <v>11</v>
      </c>
      <c r="B69" t="s">
        <v>12</v>
      </c>
      <c r="C69" t="s">
        <v>17</v>
      </c>
      <c r="D69" s="1">
        <v>0</v>
      </c>
      <c r="E69" t="s">
        <v>22</v>
      </c>
    </row>
    <row r="70" spans="1:5">
      <c r="A70" t="s">
        <v>13</v>
      </c>
      <c r="B70" t="s">
        <v>14</v>
      </c>
      <c r="C70" t="s">
        <v>17</v>
      </c>
      <c r="D70" s="1">
        <v>100000000</v>
      </c>
      <c r="E70" t="s">
        <v>22</v>
      </c>
    </row>
    <row r="71" spans="1:5">
      <c r="A71" t="s">
        <v>15</v>
      </c>
      <c r="B71" t="s">
        <v>16</v>
      </c>
      <c r="C71" t="s">
        <v>17</v>
      </c>
      <c r="D71" s="1">
        <v>0</v>
      </c>
      <c r="E71" t="s">
        <v>22</v>
      </c>
    </row>
    <row r="72" spans="1:5">
      <c r="A72" t="s">
        <v>5</v>
      </c>
      <c r="B72" t="s">
        <v>6</v>
      </c>
      <c r="C72" t="s">
        <v>18</v>
      </c>
      <c r="D72" s="1">
        <v>0</v>
      </c>
      <c r="E72" t="s">
        <v>22</v>
      </c>
    </row>
    <row r="73" spans="1:5">
      <c r="A73" t="s">
        <v>9</v>
      </c>
      <c r="B73" t="s">
        <v>10</v>
      </c>
      <c r="C73" t="s">
        <v>18</v>
      </c>
      <c r="D73" s="1">
        <v>0</v>
      </c>
      <c r="E73" t="s">
        <v>22</v>
      </c>
    </row>
    <row r="74" spans="1:5">
      <c r="A74" t="s">
        <v>11</v>
      </c>
      <c r="B74" t="s">
        <v>12</v>
      </c>
      <c r="C74" t="s">
        <v>18</v>
      </c>
      <c r="D74" s="1">
        <v>0</v>
      </c>
      <c r="E74" t="s">
        <v>22</v>
      </c>
    </row>
    <row r="75" spans="1:5">
      <c r="A75" t="s">
        <v>13</v>
      </c>
      <c r="B75" t="s">
        <v>14</v>
      </c>
      <c r="C75" t="s">
        <v>18</v>
      </c>
      <c r="D75" s="1">
        <v>0</v>
      </c>
      <c r="E75" t="s">
        <v>22</v>
      </c>
    </row>
    <row r="76" spans="1:5">
      <c r="A76" t="s">
        <v>15</v>
      </c>
      <c r="B76" t="s">
        <v>16</v>
      </c>
      <c r="C76" t="s">
        <v>18</v>
      </c>
      <c r="D76" s="1">
        <v>0</v>
      </c>
      <c r="E76" t="s">
        <v>22</v>
      </c>
    </row>
    <row r="77" spans="1:5">
      <c r="A77" t="s">
        <v>5</v>
      </c>
      <c r="B77" t="s">
        <v>6</v>
      </c>
      <c r="C77" t="s">
        <v>19</v>
      </c>
      <c r="D77" s="1">
        <v>968181343</v>
      </c>
      <c r="E77" t="s">
        <v>22</v>
      </c>
    </row>
    <row r="78" spans="1:5">
      <c r="A78" t="s">
        <v>9</v>
      </c>
      <c r="B78" t="s">
        <v>10</v>
      </c>
      <c r="C78" t="s">
        <v>19</v>
      </c>
      <c r="D78" s="1">
        <v>4735715109</v>
      </c>
      <c r="E78" t="s">
        <v>22</v>
      </c>
    </row>
    <row r="79" spans="1:5">
      <c r="A79" t="s">
        <v>11</v>
      </c>
      <c r="B79" t="s">
        <v>12</v>
      </c>
      <c r="C79" t="s">
        <v>19</v>
      </c>
      <c r="D79" s="1">
        <v>1177991927</v>
      </c>
      <c r="E79" t="s">
        <v>22</v>
      </c>
    </row>
    <row r="80" spans="1:5">
      <c r="A80" t="s">
        <v>13</v>
      </c>
      <c r="B80" t="s">
        <v>14</v>
      </c>
      <c r="C80" t="s">
        <v>19</v>
      </c>
      <c r="D80" s="1">
        <v>121308573</v>
      </c>
      <c r="E80" t="s">
        <v>22</v>
      </c>
    </row>
    <row r="81" spans="1:5">
      <c r="A81" t="s">
        <v>15</v>
      </c>
      <c r="B81" t="s">
        <v>16</v>
      </c>
      <c r="C81" t="s">
        <v>19</v>
      </c>
      <c r="D81" s="1">
        <v>48737173</v>
      </c>
      <c r="E81" t="s">
        <v>22</v>
      </c>
    </row>
    <row r="82" spans="1:5">
      <c r="A82" t="s">
        <v>5</v>
      </c>
      <c r="B82" t="s">
        <v>6</v>
      </c>
      <c r="C82" t="s">
        <v>7</v>
      </c>
      <c r="D82" s="1">
        <v>2205691074</v>
      </c>
      <c r="E82" t="s">
        <v>23</v>
      </c>
    </row>
    <row r="83" spans="1:5">
      <c r="A83" t="s">
        <v>9</v>
      </c>
      <c r="B83" t="s">
        <v>10</v>
      </c>
      <c r="C83" t="s">
        <v>7</v>
      </c>
      <c r="D83" s="1">
        <v>3003770980</v>
      </c>
      <c r="E83" t="s">
        <v>23</v>
      </c>
    </row>
    <row r="84" spans="1:5">
      <c r="A84" t="s">
        <v>11</v>
      </c>
      <c r="B84" t="s">
        <v>12</v>
      </c>
      <c r="C84" t="s">
        <v>7</v>
      </c>
      <c r="D84" s="1">
        <v>1154904164</v>
      </c>
      <c r="E84" t="s">
        <v>23</v>
      </c>
    </row>
    <row r="85" spans="1:5">
      <c r="A85" t="s">
        <v>13</v>
      </c>
      <c r="B85" t="s">
        <v>14</v>
      </c>
      <c r="C85" t="s">
        <v>7</v>
      </c>
      <c r="D85" s="1">
        <v>21714263</v>
      </c>
      <c r="E85" t="s">
        <v>23</v>
      </c>
    </row>
    <row r="86" spans="1:5">
      <c r="A86" t="s">
        <v>15</v>
      </c>
      <c r="B86" t="s">
        <v>16</v>
      </c>
      <c r="C86" t="s">
        <v>7</v>
      </c>
      <c r="D86" s="1">
        <v>44680280</v>
      </c>
      <c r="E86" t="s">
        <v>23</v>
      </c>
    </row>
    <row r="87" spans="1:5">
      <c r="A87" t="s">
        <v>5</v>
      </c>
      <c r="B87" t="s">
        <v>6</v>
      </c>
      <c r="C87" t="s">
        <v>17</v>
      </c>
      <c r="D87" s="1">
        <v>0</v>
      </c>
      <c r="E87" t="s">
        <v>23</v>
      </c>
    </row>
    <row r="88" spans="1:5">
      <c r="A88" t="s">
        <v>9</v>
      </c>
      <c r="B88" t="s">
        <v>10</v>
      </c>
      <c r="C88" t="s">
        <v>17</v>
      </c>
      <c r="D88" s="1">
        <v>222982294</v>
      </c>
      <c r="E88" t="s">
        <v>23</v>
      </c>
    </row>
    <row r="89" spans="1:5">
      <c r="A89" t="s">
        <v>11</v>
      </c>
      <c r="B89" t="s">
        <v>12</v>
      </c>
      <c r="C89" t="s">
        <v>17</v>
      </c>
      <c r="D89" s="1">
        <v>0</v>
      </c>
      <c r="E89" t="s">
        <v>23</v>
      </c>
    </row>
    <row r="90" spans="1:5">
      <c r="A90" t="s">
        <v>13</v>
      </c>
      <c r="B90" t="s">
        <v>14</v>
      </c>
      <c r="C90" t="s">
        <v>17</v>
      </c>
      <c r="D90" s="1">
        <v>92267755</v>
      </c>
      <c r="E90" t="s">
        <v>23</v>
      </c>
    </row>
    <row r="91" spans="1:5">
      <c r="A91" t="s">
        <v>15</v>
      </c>
      <c r="B91" t="s">
        <v>16</v>
      </c>
      <c r="C91" t="s">
        <v>17</v>
      </c>
      <c r="D91" s="1">
        <v>0</v>
      </c>
      <c r="E91" t="s">
        <v>23</v>
      </c>
    </row>
    <row r="92" spans="1:5">
      <c r="A92" t="s">
        <v>5</v>
      </c>
      <c r="B92" t="s">
        <v>6</v>
      </c>
      <c r="C92" t="s">
        <v>18</v>
      </c>
      <c r="D92" s="1">
        <v>0</v>
      </c>
      <c r="E92" t="s">
        <v>23</v>
      </c>
    </row>
    <row r="93" spans="1:5">
      <c r="A93" t="s">
        <v>9</v>
      </c>
      <c r="B93" t="s">
        <v>10</v>
      </c>
      <c r="C93" t="s">
        <v>18</v>
      </c>
      <c r="D93" s="1">
        <v>0</v>
      </c>
      <c r="E93" t="s">
        <v>23</v>
      </c>
    </row>
    <row r="94" spans="1:5">
      <c r="A94" t="s">
        <v>11</v>
      </c>
      <c r="B94" t="s">
        <v>12</v>
      </c>
      <c r="C94" t="s">
        <v>18</v>
      </c>
      <c r="D94" s="1">
        <v>0</v>
      </c>
      <c r="E94" t="s">
        <v>23</v>
      </c>
    </row>
    <row r="95" spans="1:5">
      <c r="A95" t="s">
        <v>13</v>
      </c>
      <c r="B95" t="s">
        <v>14</v>
      </c>
      <c r="C95" t="s">
        <v>18</v>
      </c>
      <c r="D95" s="1">
        <v>0</v>
      </c>
      <c r="E95" t="s">
        <v>23</v>
      </c>
    </row>
    <row r="96" spans="1:5">
      <c r="A96" t="s">
        <v>15</v>
      </c>
      <c r="B96" t="s">
        <v>16</v>
      </c>
      <c r="C96" t="s">
        <v>18</v>
      </c>
      <c r="D96" s="1">
        <v>0</v>
      </c>
      <c r="E96" t="s">
        <v>23</v>
      </c>
    </row>
    <row r="97" spans="1:5">
      <c r="A97" t="s">
        <v>5</v>
      </c>
      <c r="B97" t="s">
        <v>6</v>
      </c>
      <c r="C97" t="s">
        <v>19</v>
      </c>
      <c r="D97" s="1">
        <v>2205691074</v>
      </c>
      <c r="E97" t="s">
        <v>23</v>
      </c>
    </row>
    <row r="98" spans="1:5">
      <c r="A98" t="s">
        <v>9</v>
      </c>
      <c r="B98" t="s">
        <v>10</v>
      </c>
      <c r="C98" t="s">
        <v>19</v>
      </c>
      <c r="D98" s="1">
        <v>3226753274</v>
      </c>
      <c r="E98" t="s">
        <v>23</v>
      </c>
    </row>
    <row r="99" spans="1:5">
      <c r="A99" t="s">
        <v>11</v>
      </c>
      <c r="B99" t="s">
        <v>12</v>
      </c>
      <c r="C99" t="s">
        <v>19</v>
      </c>
      <c r="D99" s="1">
        <v>1154904164</v>
      </c>
      <c r="E99" t="s">
        <v>23</v>
      </c>
    </row>
    <row r="100" spans="1:5">
      <c r="A100" t="s">
        <v>13</v>
      </c>
      <c r="B100" t="s">
        <v>14</v>
      </c>
      <c r="C100" t="s">
        <v>19</v>
      </c>
      <c r="D100" s="1">
        <v>137982018</v>
      </c>
      <c r="E100" t="s">
        <v>23</v>
      </c>
    </row>
    <row r="101" spans="1:5">
      <c r="A101" t="s">
        <v>15</v>
      </c>
      <c r="B101" t="s">
        <v>16</v>
      </c>
      <c r="C101" t="s">
        <v>19</v>
      </c>
      <c r="D101" s="1">
        <v>44680280</v>
      </c>
      <c r="E101" t="s">
        <v>23</v>
      </c>
    </row>
    <row r="102" spans="1:5">
      <c r="A102" t="s">
        <v>5</v>
      </c>
      <c r="B102" t="s">
        <v>6</v>
      </c>
      <c r="C102" t="s">
        <v>7</v>
      </c>
      <c r="D102" s="1">
        <v>3829995337</v>
      </c>
      <c r="E102" t="s">
        <v>24</v>
      </c>
    </row>
    <row r="103" spans="1:5">
      <c r="A103" t="s">
        <v>9</v>
      </c>
      <c r="B103" t="s">
        <v>10</v>
      </c>
      <c r="C103" t="s">
        <v>7</v>
      </c>
      <c r="D103" s="1">
        <v>436248875</v>
      </c>
      <c r="E103" t="s">
        <v>24</v>
      </c>
    </row>
    <row r="104" spans="1:5">
      <c r="A104" t="s">
        <v>11</v>
      </c>
      <c r="B104" t="s">
        <v>12</v>
      </c>
      <c r="C104" t="s">
        <v>7</v>
      </c>
      <c r="D104" s="1">
        <v>1092546613</v>
      </c>
      <c r="E104" t="s">
        <v>24</v>
      </c>
    </row>
    <row r="105" spans="1:5">
      <c r="A105" t="s">
        <v>13</v>
      </c>
      <c r="B105" t="s">
        <v>14</v>
      </c>
      <c r="C105" t="s">
        <v>7</v>
      </c>
      <c r="D105" s="1">
        <v>22557264</v>
      </c>
      <c r="E105" t="s">
        <v>24</v>
      </c>
    </row>
    <row r="106" spans="1:5">
      <c r="A106" t="s">
        <v>15</v>
      </c>
      <c r="B106" t="s">
        <v>16</v>
      </c>
      <c r="C106" t="s">
        <v>7</v>
      </c>
      <c r="D106" s="1">
        <v>41250263</v>
      </c>
      <c r="E106" t="s">
        <v>24</v>
      </c>
    </row>
    <row r="107" spans="1:5">
      <c r="A107" t="s">
        <v>5</v>
      </c>
      <c r="B107" t="s">
        <v>6</v>
      </c>
      <c r="C107" t="s">
        <v>17</v>
      </c>
      <c r="D107" s="1">
        <v>180884814</v>
      </c>
      <c r="E107" t="s">
        <v>24</v>
      </c>
    </row>
    <row r="108" spans="1:5">
      <c r="A108" t="s">
        <v>9</v>
      </c>
      <c r="B108" t="s">
        <v>10</v>
      </c>
      <c r="C108" t="s">
        <v>17</v>
      </c>
      <c r="D108" s="1">
        <v>570556000</v>
      </c>
      <c r="E108" t="s">
        <v>24</v>
      </c>
    </row>
    <row r="109" spans="1:5">
      <c r="A109" t="s">
        <v>11</v>
      </c>
      <c r="B109" t="s">
        <v>12</v>
      </c>
      <c r="C109" t="s">
        <v>17</v>
      </c>
      <c r="D109" s="1">
        <v>0</v>
      </c>
      <c r="E109" t="s">
        <v>24</v>
      </c>
    </row>
    <row r="110" spans="1:5">
      <c r="A110" t="s">
        <v>13</v>
      </c>
      <c r="B110" t="s">
        <v>14</v>
      </c>
      <c r="C110" t="s">
        <v>17</v>
      </c>
      <c r="D110" s="1">
        <v>472513738</v>
      </c>
      <c r="E110" t="s">
        <v>24</v>
      </c>
    </row>
    <row r="111" spans="1:5">
      <c r="A111" t="s">
        <v>15</v>
      </c>
      <c r="B111" t="s">
        <v>16</v>
      </c>
      <c r="C111" t="s">
        <v>17</v>
      </c>
      <c r="D111" s="1">
        <v>0</v>
      </c>
      <c r="E111" t="s">
        <v>24</v>
      </c>
    </row>
    <row r="112" spans="1:5">
      <c r="A112" t="s">
        <v>5</v>
      </c>
      <c r="B112" t="s">
        <v>6</v>
      </c>
      <c r="C112" t="s">
        <v>18</v>
      </c>
      <c r="D112" s="1">
        <v>0</v>
      </c>
      <c r="E112" t="s">
        <v>24</v>
      </c>
    </row>
    <row r="113" spans="1:5">
      <c r="A113" t="s">
        <v>9</v>
      </c>
      <c r="B113" t="s">
        <v>10</v>
      </c>
      <c r="C113" t="s">
        <v>18</v>
      </c>
      <c r="D113" s="1">
        <v>0</v>
      </c>
      <c r="E113" t="s">
        <v>24</v>
      </c>
    </row>
    <row r="114" spans="1:5">
      <c r="A114" t="s">
        <v>11</v>
      </c>
      <c r="B114" t="s">
        <v>12</v>
      </c>
      <c r="C114" t="s">
        <v>18</v>
      </c>
      <c r="D114" s="1">
        <v>0</v>
      </c>
      <c r="E114" t="s">
        <v>24</v>
      </c>
    </row>
    <row r="115" spans="1:5">
      <c r="A115" t="s">
        <v>13</v>
      </c>
      <c r="B115" t="s">
        <v>14</v>
      </c>
      <c r="C115" t="s">
        <v>18</v>
      </c>
      <c r="D115" s="1">
        <v>0</v>
      </c>
      <c r="E115" t="s">
        <v>24</v>
      </c>
    </row>
    <row r="116" spans="1:5">
      <c r="A116" t="s">
        <v>15</v>
      </c>
      <c r="B116" t="s">
        <v>16</v>
      </c>
      <c r="C116" t="s">
        <v>18</v>
      </c>
      <c r="D116" s="1">
        <v>0</v>
      </c>
      <c r="E116" t="s">
        <v>24</v>
      </c>
    </row>
    <row r="117" spans="1:5">
      <c r="A117" t="s">
        <v>5</v>
      </c>
      <c r="B117" t="s">
        <v>6</v>
      </c>
      <c r="C117" t="s">
        <v>19</v>
      </c>
      <c r="D117" s="1">
        <v>4010880151</v>
      </c>
      <c r="E117" t="s">
        <v>24</v>
      </c>
    </row>
    <row r="118" spans="1:5">
      <c r="A118" t="s">
        <v>9</v>
      </c>
      <c r="B118" t="s">
        <v>10</v>
      </c>
      <c r="C118" t="s">
        <v>19</v>
      </c>
      <c r="D118" s="1">
        <v>1006804875</v>
      </c>
      <c r="E118" t="s">
        <v>24</v>
      </c>
    </row>
    <row r="119" spans="1:5">
      <c r="A119" t="s">
        <v>11</v>
      </c>
      <c r="B119" t="s">
        <v>12</v>
      </c>
      <c r="C119" t="s">
        <v>19</v>
      </c>
      <c r="D119" s="1">
        <v>1092546613</v>
      </c>
      <c r="E119" t="s">
        <v>24</v>
      </c>
    </row>
    <row r="120" spans="1:5">
      <c r="A120" t="s">
        <v>13</v>
      </c>
      <c r="B120" t="s">
        <v>14</v>
      </c>
      <c r="C120" t="s">
        <v>19</v>
      </c>
      <c r="D120" s="1">
        <v>495071002</v>
      </c>
      <c r="E120" t="s">
        <v>24</v>
      </c>
    </row>
    <row r="121" spans="1:5">
      <c r="A121" t="s">
        <v>15</v>
      </c>
      <c r="B121" t="s">
        <v>16</v>
      </c>
      <c r="C121" t="s">
        <v>19</v>
      </c>
      <c r="D121" s="1">
        <v>41250263</v>
      </c>
      <c r="E121" t="s">
        <v>24</v>
      </c>
    </row>
    <row r="122" spans="1:5">
      <c r="A122" t="s">
        <v>5</v>
      </c>
      <c r="B122" t="s">
        <v>6</v>
      </c>
      <c r="C122" t="s">
        <v>7</v>
      </c>
      <c r="D122" s="1">
        <v>2564079563</v>
      </c>
      <c r="E122" t="s">
        <v>25</v>
      </c>
    </row>
    <row r="123" spans="1:5">
      <c r="A123" t="s">
        <v>9</v>
      </c>
      <c r="B123" t="s">
        <v>10</v>
      </c>
      <c r="C123" t="s">
        <v>7</v>
      </c>
      <c r="D123" s="1">
        <v>1976325050</v>
      </c>
      <c r="E123" t="s">
        <v>25</v>
      </c>
    </row>
    <row r="124" spans="1:5">
      <c r="A124" t="s">
        <v>11</v>
      </c>
      <c r="B124" t="s">
        <v>12</v>
      </c>
      <c r="C124" t="s">
        <v>7</v>
      </c>
      <c r="D124" s="1">
        <v>936882663</v>
      </c>
      <c r="E124" t="s">
        <v>25</v>
      </c>
    </row>
    <row r="125" spans="1:5">
      <c r="A125" t="s">
        <v>13</v>
      </c>
      <c r="B125" t="s">
        <v>14</v>
      </c>
      <c r="C125" t="s">
        <v>7</v>
      </c>
      <c r="D125" s="1">
        <v>35946537</v>
      </c>
      <c r="E125" t="s">
        <v>25</v>
      </c>
    </row>
    <row r="126" spans="1:5">
      <c r="A126" t="s">
        <v>15</v>
      </c>
      <c r="B126" t="s">
        <v>16</v>
      </c>
      <c r="C126" t="s">
        <v>7</v>
      </c>
      <c r="D126" s="1">
        <v>36901819</v>
      </c>
      <c r="E126" t="s">
        <v>25</v>
      </c>
    </row>
    <row r="127" spans="1:5">
      <c r="A127" t="s">
        <v>5</v>
      </c>
      <c r="B127" t="s">
        <v>6</v>
      </c>
      <c r="C127" t="s">
        <v>17</v>
      </c>
      <c r="D127" s="1">
        <v>134027920</v>
      </c>
      <c r="E127" t="s">
        <v>25</v>
      </c>
    </row>
    <row r="128" spans="1:5">
      <c r="A128" t="s">
        <v>9</v>
      </c>
      <c r="B128" t="s">
        <v>10</v>
      </c>
      <c r="C128" t="s">
        <v>17</v>
      </c>
      <c r="D128" s="1">
        <v>46856894</v>
      </c>
      <c r="E128" t="s">
        <v>25</v>
      </c>
    </row>
    <row r="129" spans="1:5">
      <c r="A129" t="s">
        <v>11</v>
      </c>
      <c r="B129" t="s">
        <v>12</v>
      </c>
      <c r="C129" t="s">
        <v>17</v>
      </c>
      <c r="D129" s="1">
        <v>0</v>
      </c>
      <c r="E129" t="s">
        <v>25</v>
      </c>
    </row>
    <row r="130" spans="1:5">
      <c r="A130" t="s">
        <v>13</v>
      </c>
      <c r="B130" t="s">
        <v>14</v>
      </c>
      <c r="C130" t="s">
        <v>17</v>
      </c>
      <c r="D130" s="1">
        <v>479058680</v>
      </c>
      <c r="E130" t="s">
        <v>25</v>
      </c>
    </row>
    <row r="131" spans="1:5">
      <c r="A131" t="s">
        <v>15</v>
      </c>
      <c r="B131" t="s">
        <v>16</v>
      </c>
      <c r="C131" t="s">
        <v>17</v>
      </c>
      <c r="D131" s="1">
        <v>0</v>
      </c>
      <c r="E131" t="s">
        <v>25</v>
      </c>
    </row>
    <row r="132" spans="1:5">
      <c r="A132" t="s">
        <v>5</v>
      </c>
      <c r="B132" t="s">
        <v>6</v>
      </c>
      <c r="C132" t="s">
        <v>18</v>
      </c>
      <c r="D132" s="1">
        <v>0</v>
      </c>
      <c r="E132" t="s">
        <v>25</v>
      </c>
    </row>
    <row r="133" spans="1:5">
      <c r="A133" t="s">
        <v>9</v>
      </c>
      <c r="B133" t="s">
        <v>10</v>
      </c>
      <c r="C133" t="s">
        <v>18</v>
      </c>
      <c r="D133" s="1">
        <v>0</v>
      </c>
      <c r="E133" t="s">
        <v>25</v>
      </c>
    </row>
    <row r="134" spans="1:5">
      <c r="A134" t="s">
        <v>11</v>
      </c>
      <c r="B134" t="s">
        <v>12</v>
      </c>
      <c r="C134" t="s">
        <v>18</v>
      </c>
      <c r="D134" s="1">
        <v>0</v>
      </c>
      <c r="E134" t="s">
        <v>25</v>
      </c>
    </row>
    <row r="135" spans="1:5">
      <c r="A135" t="s">
        <v>13</v>
      </c>
      <c r="B135" t="s">
        <v>14</v>
      </c>
      <c r="C135" t="s">
        <v>18</v>
      </c>
      <c r="D135" s="1">
        <v>0</v>
      </c>
      <c r="E135" t="s">
        <v>25</v>
      </c>
    </row>
    <row r="136" spans="1:5">
      <c r="A136" t="s">
        <v>15</v>
      </c>
      <c r="B136" t="s">
        <v>16</v>
      </c>
      <c r="C136" t="s">
        <v>18</v>
      </c>
      <c r="D136" s="1">
        <v>0</v>
      </c>
      <c r="E136" t="s">
        <v>25</v>
      </c>
    </row>
    <row r="137" spans="1:5">
      <c r="A137" t="s">
        <v>5</v>
      </c>
      <c r="B137" t="s">
        <v>6</v>
      </c>
      <c r="C137" t="s">
        <v>19</v>
      </c>
      <c r="D137" s="1">
        <v>2698107483</v>
      </c>
      <c r="E137" t="s">
        <v>25</v>
      </c>
    </row>
    <row r="138" spans="1:5">
      <c r="A138" t="s">
        <v>9</v>
      </c>
      <c r="B138" t="s">
        <v>10</v>
      </c>
      <c r="C138" t="s">
        <v>19</v>
      </c>
      <c r="D138" s="1">
        <v>2023181944</v>
      </c>
      <c r="E138" t="s">
        <v>25</v>
      </c>
    </row>
    <row r="139" spans="1:5">
      <c r="A139" t="s">
        <v>11</v>
      </c>
      <c r="B139" t="s">
        <v>12</v>
      </c>
      <c r="C139" t="s">
        <v>19</v>
      </c>
      <c r="D139" s="1">
        <v>936882663</v>
      </c>
      <c r="E139" t="s">
        <v>25</v>
      </c>
    </row>
    <row r="140" spans="1:5">
      <c r="A140" t="s">
        <v>13</v>
      </c>
      <c r="B140" t="s">
        <v>14</v>
      </c>
      <c r="C140" t="s">
        <v>19</v>
      </c>
      <c r="D140" s="1">
        <v>515005217</v>
      </c>
      <c r="E140" t="s">
        <v>25</v>
      </c>
    </row>
    <row r="141" spans="1:5">
      <c r="A141" t="s">
        <v>15</v>
      </c>
      <c r="B141" t="s">
        <v>16</v>
      </c>
      <c r="C141" t="s">
        <v>19</v>
      </c>
      <c r="D141" s="1">
        <v>36901819</v>
      </c>
      <c r="E141" t="s">
        <v>25</v>
      </c>
    </row>
    <row r="142" spans="1:5">
      <c r="A142" t="s">
        <v>5</v>
      </c>
      <c r="B142" t="s">
        <v>6</v>
      </c>
      <c r="C142" t="s">
        <v>7</v>
      </c>
      <c r="D142" s="1">
        <v>2132548252</v>
      </c>
      <c r="E142" t="s">
        <v>26</v>
      </c>
    </row>
    <row r="143" spans="1:5">
      <c r="A143" t="s">
        <v>9</v>
      </c>
      <c r="B143" t="s">
        <v>10</v>
      </c>
      <c r="C143" t="s">
        <v>7</v>
      </c>
      <c r="D143" s="1">
        <v>2210029435</v>
      </c>
      <c r="E143" t="s">
        <v>26</v>
      </c>
    </row>
    <row r="144" spans="1:5">
      <c r="A144" t="s">
        <v>11</v>
      </c>
      <c r="B144" t="s">
        <v>12</v>
      </c>
      <c r="C144" t="s">
        <v>7</v>
      </c>
      <c r="D144" s="1">
        <v>958968605</v>
      </c>
      <c r="E144" t="s">
        <v>26</v>
      </c>
    </row>
    <row r="145" spans="1:5">
      <c r="A145" t="s">
        <v>13</v>
      </c>
      <c r="B145" t="s">
        <v>14</v>
      </c>
      <c r="C145" t="s">
        <v>7</v>
      </c>
      <c r="D145" s="1">
        <v>15787219</v>
      </c>
      <c r="E145" t="s">
        <v>26</v>
      </c>
    </row>
    <row r="146" spans="1:5">
      <c r="A146" t="s">
        <v>15</v>
      </c>
      <c r="B146" t="s">
        <v>16</v>
      </c>
      <c r="C146" t="s">
        <v>7</v>
      </c>
      <c r="D146" s="1">
        <v>72394996</v>
      </c>
      <c r="E146" t="s">
        <v>26</v>
      </c>
    </row>
    <row r="147" spans="1:5">
      <c r="A147" t="s">
        <v>5</v>
      </c>
      <c r="B147" t="s">
        <v>6</v>
      </c>
      <c r="C147" t="s">
        <v>17</v>
      </c>
      <c r="D147" s="1">
        <v>0</v>
      </c>
      <c r="E147" t="s">
        <v>26</v>
      </c>
    </row>
    <row r="148" spans="1:5">
      <c r="A148" t="s">
        <v>9</v>
      </c>
      <c r="B148" t="s">
        <v>10</v>
      </c>
      <c r="C148" t="s">
        <v>17</v>
      </c>
      <c r="D148" s="1">
        <v>224899572</v>
      </c>
      <c r="E148" t="s">
        <v>26</v>
      </c>
    </row>
    <row r="149" spans="1:5">
      <c r="A149" t="s">
        <v>11</v>
      </c>
      <c r="B149" t="s">
        <v>12</v>
      </c>
      <c r="C149" t="s">
        <v>17</v>
      </c>
      <c r="D149" s="1">
        <v>0</v>
      </c>
      <c r="E149" t="s">
        <v>26</v>
      </c>
    </row>
    <row r="150" spans="1:5">
      <c r="A150" t="s">
        <v>13</v>
      </c>
      <c r="B150" t="s">
        <v>14</v>
      </c>
      <c r="C150" t="s">
        <v>17</v>
      </c>
      <c r="D150" s="1">
        <v>0</v>
      </c>
      <c r="E150" t="s">
        <v>26</v>
      </c>
    </row>
    <row r="151" spans="1:5">
      <c r="A151" t="s">
        <v>15</v>
      </c>
      <c r="B151" t="s">
        <v>16</v>
      </c>
      <c r="C151" t="s">
        <v>17</v>
      </c>
      <c r="D151" s="1">
        <v>0</v>
      </c>
      <c r="E151" t="s">
        <v>26</v>
      </c>
    </row>
    <row r="152" spans="1:5">
      <c r="A152" t="s">
        <v>5</v>
      </c>
      <c r="B152" t="s">
        <v>6</v>
      </c>
      <c r="C152" t="s">
        <v>18</v>
      </c>
      <c r="D152" s="1">
        <v>0</v>
      </c>
      <c r="E152" t="s">
        <v>26</v>
      </c>
    </row>
    <row r="153" spans="1:5">
      <c r="A153" t="s">
        <v>9</v>
      </c>
      <c r="B153" t="s">
        <v>10</v>
      </c>
      <c r="C153" t="s">
        <v>18</v>
      </c>
      <c r="D153" s="1">
        <v>0</v>
      </c>
      <c r="E153" t="s">
        <v>26</v>
      </c>
    </row>
    <row r="154" spans="1:5">
      <c r="A154" t="s">
        <v>11</v>
      </c>
      <c r="B154" t="s">
        <v>12</v>
      </c>
      <c r="C154" t="s">
        <v>18</v>
      </c>
      <c r="D154" s="1">
        <v>0</v>
      </c>
      <c r="E154" t="s">
        <v>26</v>
      </c>
    </row>
    <row r="155" spans="1:5">
      <c r="A155" t="s">
        <v>13</v>
      </c>
      <c r="B155" t="s">
        <v>14</v>
      </c>
      <c r="C155" t="s">
        <v>18</v>
      </c>
      <c r="D155" s="1">
        <v>0</v>
      </c>
      <c r="E155" t="s">
        <v>26</v>
      </c>
    </row>
    <row r="156" spans="1:5">
      <c r="A156" t="s">
        <v>15</v>
      </c>
      <c r="B156" t="s">
        <v>16</v>
      </c>
      <c r="C156" t="s">
        <v>18</v>
      </c>
      <c r="D156" s="1">
        <v>0</v>
      </c>
      <c r="E156" t="s">
        <v>26</v>
      </c>
    </row>
    <row r="157" spans="1:5">
      <c r="A157" t="s">
        <v>5</v>
      </c>
      <c r="B157" t="s">
        <v>6</v>
      </c>
      <c r="C157" t="s">
        <v>19</v>
      </c>
      <c r="D157" s="1">
        <v>2132548252</v>
      </c>
      <c r="E157" t="s">
        <v>26</v>
      </c>
    </row>
    <row r="158" spans="1:5">
      <c r="A158" t="s">
        <v>9</v>
      </c>
      <c r="B158" t="s">
        <v>10</v>
      </c>
      <c r="C158" t="s">
        <v>19</v>
      </c>
      <c r="D158" s="1">
        <v>2434929007</v>
      </c>
      <c r="E158" t="s">
        <v>26</v>
      </c>
    </row>
    <row r="159" spans="1:5">
      <c r="A159" t="s">
        <v>11</v>
      </c>
      <c r="B159" t="s">
        <v>12</v>
      </c>
      <c r="C159" t="s">
        <v>19</v>
      </c>
      <c r="D159" s="1">
        <v>958968605</v>
      </c>
      <c r="E159" t="s">
        <v>26</v>
      </c>
    </row>
    <row r="160" spans="1:5">
      <c r="A160" t="s">
        <v>13</v>
      </c>
      <c r="B160" t="s">
        <v>14</v>
      </c>
      <c r="C160" t="s">
        <v>19</v>
      </c>
      <c r="D160" s="1">
        <v>15787219</v>
      </c>
      <c r="E160" t="s">
        <v>26</v>
      </c>
    </row>
    <row r="161" spans="1:5">
      <c r="A161" t="s">
        <v>15</v>
      </c>
      <c r="B161" t="s">
        <v>16</v>
      </c>
      <c r="C161" t="s">
        <v>19</v>
      </c>
      <c r="D161" s="1">
        <v>72394996</v>
      </c>
      <c r="E161" t="s">
        <v>26</v>
      </c>
    </row>
    <row r="162" spans="1:5">
      <c r="A162" t="s">
        <v>5</v>
      </c>
      <c r="B162" t="s">
        <v>6</v>
      </c>
      <c r="C162" t="s">
        <v>7</v>
      </c>
      <c r="D162" s="1">
        <v>3209328266</v>
      </c>
      <c r="E162" t="s">
        <v>27</v>
      </c>
    </row>
    <row r="163" spans="1:5">
      <c r="A163" t="s">
        <v>9</v>
      </c>
      <c r="B163" t="s">
        <v>10</v>
      </c>
      <c r="C163" t="s">
        <v>7</v>
      </c>
      <c r="D163" s="1">
        <v>1443563972</v>
      </c>
      <c r="E163" t="s">
        <v>27</v>
      </c>
    </row>
    <row r="164" spans="1:5">
      <c r="A164" t="s">
        <v>11</v>
      </c>
      <c r="B164" t="s">
        <v>12</v>
      </c>
      <c r="C164" t="s">
        <v>7</v>
      </c>
      <c r="D164" s="1">
        <v>1941476853</v>
      </c>
      <c r="E164" t="s">
        <v>27</v>
      </c>
    </row>
    <row r="165" spans="1:5">
      <c r="A165" t="s">
        <v>13</v>
      </c>
      <c r="B165" t="s">
        <v>14</v>
      </c>
      <c r="C165" t="s">
        <v>7</v>
      </c>
      <c r="D165" s="1">
        <v>0</v>
      </c>
      <c r="E165" t="s">
        <v>27</v>
      </c>
    </row>
    <row r="166" spans="1:5">
      <c r="A166" t="s">
        <v>5</v>
      </c>
      <c r="B166" t="s">
        <v>6</v>
      </c>
      <c r="C166" t="s">
        <v>17</v>
      </c>
      <c r="D166" s="1">
        <v>192430972</v>
      </c>
      <c r="E166" t="s">
        <v>27</v>
      </c>
    </row>
    <row r="167" spans="1:5">
      <c r="A167" t="s">
        <v>9</v>
      </c>
      <c r="B167" t="s">
        <v>10</v>
      </c>
      <c r="C167" t="s">
        <v>17</v>
      </c>
      <c r="D167" s="1">
        <v>0</v>
      </c>
      <c r="E167" t="s">
        <v>27</v>
      </c>
    </row>
    <row r="168" spans="1:5">
      <c r="A168" t="s">
        <v>11</v>
      </c>
      <c r="B168" t="s">
        <v>12</v>
      </c>
      <c r="C168" t="s">
        <v>17</v>
      </c>
      <c r="D168" s="1">
        <v>0</v>
      </c>
      <c r="E168" t="s">
        <v>27</v>
      </c>
    </row>
    <row r="169" spans="1:5">
      <c r="A169" t="s">
        <v>13</v>
      </c>
      <c r="B169" t="s">
        <v>14</v>
      </c>
      <c r="C169" t="s">
        <v>17</v>
      </c>
      <c r="D169" s="1">
        <v>397331501</v>
      </c>
      <c r="E169" t="s">
        <v>27</v>
      </c>
    </row>
    <row r="170" spans="1:5">
      <c r="A170" t="s">
        <v>5</v>
      </c>
      <c r="B170" t="s">
        <v>6</v>
      </c>
      <c r="C170" t="s">
        <v>18</v>
      </c>
      <c r="D170" s="1">
        <v>0</v>
      </c>
      <c r="E170" t="s">
        <v>27</v>
      </c>
    </row>
    <row r="171" spans="1:5">
      <c r="A171" t="s">
        <v>9</v>
      </c>
      <c r="B171" t="s">
        <v>10</v>
      </c>
      <c r="C171" t="s">
        <v>18</v>
      </c>
      <c r="D171" s="1">
        <v>0</v>
      </c>
      <c r="E171" t="s">
        <v>27</v>
      </c>
    </row>
    <row r="172" spans="1:5">
      <c r="A172" t="s">
        <v>11</v>
      </c>
      <c r="B172" t="s">
        <v>12</v>
      </c>
      <c r="C172" t="s">
        <v>18</v>
      </c>
      <c r="D172" s="1">
        <v>0</v>
      </c>
      <c r="E172" t="s">
        <v>27</v>
      </c>
    </row>
    <row r="173" spans="1:5">
      <c r="A173" t="s">
        <v>13</v>
      </c>
      <c r="B173" t="s">
        <v>14</v>
      </c>
      <c r="C173" t="s">
        <v>18</v>
      </c>
      <c r="D173" s="1">
        <v>0</v>
      </c>
      <c r="E173" t="s">
        <v>27</v>
      </c>
    </row>
    <row r="174" spans="1:5">
      <c r="A174" t="s">
        <v>5</v>
      </c>
      <c r="B174" t="s">
        <v>6</v>
      </c>
      <c r="C174" t="s">
        <v>19</v>
      </c>
      <c r="D174" s="1">
        <v>3401759238</v>
      </c>
      <c r="E174" t="s">
        <v>27</v>
      </c>
    </row>
    <row r="175" spans="1:5">
      <c r="A175" t="s">
        <v>9</v>
      </c>
      <c r="B175" t="s">
        <v>10</v>
      </c>
      <c r="C175" t="s">
        <v>19</v>
      </c>
      <c r="D175" s="1">
        <v>1443563972</v>
      </c>
      <c r="E175" t="s">
        <v>27</v>
      </c>
    </row>
    <row r="176" spans="1:5">
      <c r="A176" t="s">
        <v>11</v>
      </c>
      <c r="B176" t="s">
        <v>12</v>
      </c>
      <c r="C176" t="s">
        <v>19</v>
      </c>
      <c r="D176" s="1">
        <v>1941476853</v>
      </c>
      <c r="E176" t="s">
        <v>27</v>
      </c>
    </row>
    <row r="177" spans="1:5">
      <c r="A177" t="s">
        <v>13</v>
      </c>
      <c r="B177" t="s">
        <v>14</v>
      </c>
      <c r="C177" t="s">
        <v>19</v>
      </c>
      <c r="D177" s="1">
        <v>410797801</v>
      </c>
      <c r="E177" t="s">
        <v>27</v>
      </c>
    </row>
    <row r="178" spans="1:5">
      <c r="A178" t="s">
        <v>5</v>
      </c>
      <c r="B178" t="s">
        <v>6</v>
      </c>
      <c r="C178" t="s">
        <v>7</v>
      </c>
      <c r="D178" s="1">
        <v>2744378715</v>
      </c>
      <c r="E178" t="s">
        <v>28</v>
      </c>
    </row>
    <row r="179" spans="1:5">
      <c r="A179" t="s">
        <v>9</v>
      </c>
      <c r="B179" t="s">
        <v>10</v>
      </c>
      <c r="C179" t="s">
        <v>7</v>
      </c>
      <c r="D179" s="1">
        <v>1435816201</v>
      </c>
      <c r="E179" t="s">
        <v>28</v>
      </c>
    </row>
    <row r="180" spans="1:5">
      <c r="A180" t="s">
        <v>11</v>
      </c>
      <c r="B180" t="s">
        <v>12</v>
      </c>
      <c r="C180" t="s">
        <v>7</v>
      </c>
      <c r="D180" s="1">
        <v>1162348659</v>
      </c>
      <c r="E180" t="s">
        <v>28</v>
      </c>
    </row>
    <row r="181" spans="1:5">
      <c r="A181" t="s">
        <v>13</v>
      </c>
      <c r="B181" t="s">
        <v>14</v>
      </c>
      <c r="C181" t="s">
        <v>7</v>
      </c>
      <c r="D181" s="1">
        <v>0</v>
      </c>
      <c r="E181" t="s">
        <v>28</v>
      </c>
    </row>
    <row r="182" spans="1:5">
      <c r="A182" t="s">
        <v>15</v>
      </c>
      <c r="B182" t="s">
        <v>16</v>
      </c>
      <c r="C182" t="s">
        <v>7</v>
      </c>
      <c r="D182" s="1">
        <v>70542918</v>
      </c>
      <c r="E182" t="s">
        <v>28</v>
      </c>
    </row>
    <row r="183" spans="1:5">
      <c r="A183" t="s">
        <v>5</v>
      </c>
      <c r="B183" t="s">
        <v>6</v>
      </c>
      <c r="C183" t="s">
        <v>17</v>
      </c>
      <c r="D183" s="1">
        <v>285280521</v>
      </c>
      <c r="E183" t="s">
        <v>28</v>
      </c>
    </row>
    <row r="184" spans="1:5">
      <c r="A184" t="s">
        <v>9</v>
      </c>
      <c r="B184" t="s">
        <v>10</v>
      </c>
      <c r="C184" t="s">
        <v>17</v>
      </c>
      <c r="D184" s="1">
        <v>0</v>
      </c>
      <c r="E184" t="s">
        <v>28</v>
      </c>
    </row>
    <row r="185" spans="1:5">
      <c r="A185" t="s">
        <v>11</v>
      </c>
      <c r="B185" t="s">
        <v>12</v>
      </c>
      <c r="C185" t="s">
        <v>17</v>
      </c>
      <c r="D185" s="1">
        <v>0</v>
      </c>
      <c r="E185" t="s">
        <v>28</v>
      </c>
    </row>
    <row r="186" spans="1:5">
      <c r="A186" t="s">
        <v>13</v>
      </c>
      <c r="B186" t="s">
        <v>14</v>
      </c>
      <c r="C186" t="s">
        <v>17</v>
      </c>
      <c r="D186" s="1">
        <v>80000000</v>
      </c>
      <c r="E186" t="s">
        <v>28</v>
      </c>
    </row>
    <row r="187" spans="1:5">
      <c r="A187" t="s">
        <v>15</v>
      </c>
      <c r="B187" t="s">
        <v>16</v>
      </c>
      <c r="C187" t="s">
        <v>17</v>
      </c>
      <c r="D187" s="1">
        <v>0</v>
      </c>
      <c r="E187" t="s">
        <v>28</v>
      </c>
    </row>
    <row r="188" spans="1:5">
      <c r="A188" t="s">
        <v>5</v>
      </c>
      <c r="B188" t="s">
        <v>6</v>
      </c>
      <c r="C188" t="s">
        <v>18</v>
      </c>
      <c r="D188" s="1">
        <v>0</v>
      </c>
      <c r="E188" t="s">
        <v>28</v>
      </c>
    </row>
    <row r="189" spans="1:5">
      <c r="A189" t="s">
        <v>9</v>
      </c>
      <c r="B189" t="s">
        <v>10</v>
      </c>
      <c r="C189" t="s">
        <v>18</v>
      </c>
      <c r="D189" s="1">
        <v>0</v>
      </c>
      <c r="E189" t="s">
        <v>28</v>
      </c>
    </row>
    <row r="190" spans="1:5">
      <c r="A190" t="s">
        <v>11</v>
      </c>
      <c r="B190" t="s">
        <v>12</v>
      </c>
      <c r="C190" t="s">
        <v>18</v>
      </c>
      <c r="D190" s="1">
        <v>0</v>
      </c>
      <c r="E190" t="s">
        <v>28</v>
      </c>
    </row>
    <row r="191" spans="1:5">
      <c r="A191" t="s">
        <v>13</v>
      </c>
      <c r="B191" t="s">
        <v>14</v>
      </c>
      <c r="C191" t="s">
        <v>18</v>
      </c>
      <c r="D191" s="1">
        <v>0</v>
      </c>
      <c r="E191" t="s">
        <v>28</v>
      </c>
    </row>
    <row r="192" spans="1:5">
      <c r="A192" t="s">
        <v>15</v>
      </c>
      <c r="B192" t="s">
        <v>16</v>
      </c>
      <c r="C192" t="s">
        <v>18</v>
      </c>
      <c r="D192" s="1">
        <v>0</v>
      </c>
      <c r="E192" t="s">
        <v>28</v>
      </c>
    </row>
    <row r="193" spans="1:5">
      <c r="A193" t="s">
        <v>5</v>
      </c>
      <c r="B193" t="s">
        <v>6</v>
      </c>
      <c r="C193" t="s">
        <v>19</v>
      </c>
      <c r="D193" s="1">
        <v>3029659236</v>
      </c>
      <c r="E193" t="s">
        <v>28</v>
      </c>
    </row>
    <row r="194" spans="1:5">
      <c r="A194" t="s">
        <v>9</v>
      </c>
      <c r="B194" t="s">
        <v>10</v>
      </c>
      <c r="C194" t="s">
        <v>19</v>
      </c>
      <c r="D194" s="1">
        <v>1435816201</v>
      </c>
      <c r="E194" t="s">
        <v>28</v>
      </c>
    </row>
    <row r="195" spans="1:5">
      <c r="A195" t="s">
        <v>11</v>
      </c>
      <c r="B195" t="s">
        <v>12</v>
      </c>
      <c r="C195" t="s">
        <v>19</v>
      </c>
      <c r="D195" s="1">
        <v>1162348659</v>
      </c>
      <c r="E195" t="s">
        <v>28</v>
      </c>
    </row>
    <row r="196" spans="1:5">
      <c r="A196" t="s">
        <v>13</v>
      </c>
      <c r="B196" t="s">
        <v>14</v>
      </c>
      <c r="C196" t="s">
        <v>19</v>
      </c>
      <c r="D196" s="1">
        <v>110000000</v>
      </c>
      <c r="E196" t="s">
        <v>28</v>
      </c>
    </row>
    <row r="197" spans="1:5">
      <c r="A197" t="s">
        <v>15</v>
      </c>
      <c r="B197" t="s">
        <v>16</v>
      </c>
      <c r="C197" t="s">
        <v>19</v>
      </c>
      <c r="D197" s="1">
        <v>70542918</v>
      </c>
      <c r="E197" t="s">
        <v>28</v>
      </c>
    </row>
    <row r="198" spans="1:5">
      <c r="A198" t="s">
        <v>5</v>
      </c>
      <c r="B198" t="s">
        <v>6</v>
      </c>
      <c r="C198" t="s">
        <v>7</v>
      </c>
      <c r="D198" s="1">
        <v>1219237194</v>
      </c>
      <c r="E198" t="s">
        <v>29</v>
      </c>
    </row>
    <row r="199" spans="1:5">
      <c r="A199" t="s">
        <v>9</v>
      </c>
      <c r="B199" t="s">
        <v>10</v>
      </c>
      <c r="C199" t="s">
        <v>7</v>
      </c>
      <c r="D199" s="1">
        <v>1518588947</v>
      </c>
      <c r="E199" t="s">
        <v>29</v>
      </c>
    </row>
    <row r="200" spans="1:5">
      <c r="A200" t="s">
        <v>11</v>
      </c>
      <c r="B200" t="s">
        <v>12</v>
      </c>
      <c r="C200" t="s">
        <v>7</v>
      </c>
      <c r="D200" s="1">
        <v>1307560276</v>
      </c>
      <c r="E200" t="s">
        <v>29</v>
      </c>
    </row>
    <row r="201" spans="1:5">
      <c r="A201" t="s">
        <v>13</v>
      </c>
      <c r="B201" t="s">
        <v>14</v>
      </c>
      <c r="C201" t="s">
        <v>7</v>
      </c>
      <c r="D201" s="1">
        <v>126853841</v>
      </c>
      <c r="E201" t="s">
        <v>29</v>
      </c>
    </row>
    <row r="202" spans="1:5">
      <c r="A202" t="s">
        <v>15</v>
      </c>
      <c r="B202" t="s">
        <v>16</v>
      </c>
      <c r="C202" t="s">
        <v>7</v>
      </c>
      <c r="D202" s="1">
        <v>18936100</v>
      </c>
      <c r="E202" t="s">
        <v>29</v>
      </c>
    </row>
    <row r="203" spans="1:5">
      <c r="A203" t="s">
        <v>5</v>
      </c>
      <c r="B203" t="s">
        <v>6</v>
      </c>
      <c r="C203" t="s">
        <v>17</v>
      </c>
      <c r="D203" s="1">
        <v>161879650</v>
      </c>
      <c r="E203" t="s">
        <v>29</v>
      </c>
    </row>
    <row r="204" spans="1:5">
      <c r="A204" t="s">
        <v>9</v>
      </c>
      <c r="B204" t="s">
        <v>10</v>
      </c>
      <c r="C204" t="s">
        <v>17</v>
      </c>
      <c r="D204" s="1">
        <v>1600000000</v>
      </c>
      <c r="E204" t="s">
        <v>29</v>
      </c>
    </row>
    <row r="205" spans="1:5">
      <c r="A205" t="s">
        <v>11</v>
      </c>
      <c r="B205" t="s">
        <v>12</v>
      </c>
      <c r="C205" t="s">
        <v>17</v>
      </c>
      <c r="D205" s="1">
        <v>0</v>
      </c>
      <c r="E205" t="s">
        <v>29</v>
      </c>
    </row>
    <row r="206" spans="1:5">
      <c r="A206" t="s">
        <v>13</v>
      </c>
      <c r="B206" t="s">
        <v>14</v>
      </c>
      <c r="C206" t="s">
        <v>17</v>
      </c>
      <c r="D206" s="1">
        <v>0</v>
      </c>
      <c r="E206" t="s">
        <v>29</v>
      </c>
    </row>
    <row r="207" spans="1:5">
      <c r="A207" t="s">
        <v>15</v>
      </c>
      <c r="B207" t="s">
        <v>16</v>
      </c>
      <c r="C207" t="s">
        <v>17</v>
      </c>
      <c r="D207" s="1">
        <v>1953332</v>
      </c>
      <c r="E207" t="s">
        <v>29</v>
      </c>
    </row>
    <row r="208" spans="1:5">
      <c r="A208" t="s">
        <v>5</v>
      </c>
      <c r="B208" t="s">
        <v>6</v>
      </c>
      <c r="C208" t="s">
        <v>18</v>
      </c>
      <c r="D208" s="1">
        <v>0</v>
      </c>
      <c r="E208" t="s">
        <v>29</v>
      </c>
    </row>
    <row r="209" spans="1:5">
      <c r="A209" t="s">
        <v>9</v>
      </c>
      <c r="B209" t="s">
        <v>10</v>
      </c>
      <c r="C209" t="s">
        <v>18</v>
      </c>
      <c r="D209" s="1">
        <v>0</v>
      </c>
      <c r="E209" t="s">
        <v>29</v>
      </c>
    </row>
    <row r="210" spans="1:5">
      <c r="A210" t="s">
        <v>11</v>
      </c>
      <c r="B210" t="s">
        <v>12</v>
      </c>
      <c r="C210" t="s">
        <v>18</v>
      </c>
      <c r="D210" s="1">
        <v>0</v>
      </c>
      <c r="E210" t="s">
        <v>29</v>
      </c>
    </row>
    <row r="211" spans="1:5">
      <c r="A211" t="s">
        <v>13</v>
      </c>
      <c r="B211" t="s">
        <v>14</v>
      </c>
      <c r="C211" t="s">
        <v>18</v>
      </c>
      <c r="D211" s="1">
        <v>0</v>
      </c>
      <c r="E211" t="s">
        <v>29</v>
      </c>
    </row>
    <row r="212" spans="1:5">
      <c r="A212" t="s">
        <v>15</v>
      </c>
      <c r="B212" t="s">
        <v>16</v>
      </c>
      <c r="C212" t="s">
        <v>18</v>
      </c>
      <c r="D212" s="1">
        <v>0</v>
      </c>
      <c r="E212" t="s">
        <v>29</v>
      </c>
    </row>
    <row r="213" spans="1:5">
      <c r="A213" t="s">
        <v>5</v>
      </c>
      <c r="B213" t="s">
        <v>6</v>
      </c>
      <c r="C213" t="s">
        <v>19</v>
      </c>
      <c r="D213" s="1">
        <v>1381116844</v>
      </c>
      <c r="E213" t="s">
        <v>29</v>
      </c>
    </row>
    <row r="214" spans="1:5">
      <c r="A214" t="s">
        <v>9</v>
      </c>
      <c r="B214" t="s">
        <v>10</v>
      </c>
      <c r="C214" t="s">
        <v>19</v>
      </c>
      <c r="D214" s="1">
        <v>3158588947</v>
      </c>
      <c r="E214" t="s">
        <v>29</v>
      </c>
    </row>
    <row r="215" spans="1:5">
      <c r="A215" t="s">
        <v>11</v>
      </c>
      <c r="B215" t="s">
        <v>12</v>
      </c>
      <c r="C215" t="s">
        <v>19</v>
      </c>
      <c r="D215" s="1">
        <v>1307560276</v>
      </c>
      <c r="E215" t="s">
        <v>29</v>
      </c>
    </row>
    <row r="216" spans="1:5">
      <c r="A216" t="s">
        <v>13</v>
      </c>
      <c r="B216" t="s">
        <v>14</v>
      </c>
      <c r="C216" t="s">
        <v>19</v>
      </c>
      <c r="D216" s="1">
        <v>151853841</v>
      </c>
      <c r="E216" t="s">
        <v>29</v>
      </c>
    </row>
    <row r="217" spans="1:5">
      <c r="A217" t="s">
        <v>15</v>
      </c>
      <c r="B217" t="s">
        <v>16</v>
      </c>
      <c r="C217" t="s">
        <v>19</v>
      </c>
      <c r="D217" s="1">
        <v>20889432</v>
      </c>
      <c r="E217" t="s">
        <v>29</v>
      </c>
    </row>
    <row r="218" spans="1:5">
      <c r="A218" t="s">
        <v>5</v>
      </c>
      <c r="B218" t="s">
        <v>6</v>
      </c>
      <c r="C218" t="s">
        <v>7</v>
      </c>
      <c r="D218" s="1">
        <v>2987299414</v>
      </c>
      <c r="E218" t="s">
        <v>30</v>
      </c>
    </row>
    <row r="219" spans="1:5">
      <c r="A219" t="s">
        <v>9</v>
      </c>
      <c r="B219" t="s">
        <v>10</v>
      </c>
      <c r="C219" t="s">
        <v>7</v>
      </c>
      <c r="D219" s="1">
        <v>1140411818</v>
      </c>
      <c r="E219" t="s">
        <v>30</v>
      </c>
    </row>
    <row r="220" spans="1:5">
      <c r="A220" t="s">
        <v>11</v>
      </c>
      <c r="B220" t="s">
        <v>12</v>
      </c>
      <c r="C220" t="s">
        <v>7</v>
      </c>
      <c r="D220" s="1">
        <v>832655881</v>
      </c>
      <c r="E220" t="s">
        <v>30</v>
      </c>
    </row>
    <row r="221" spans="1:5">
      <c r="A221" t="s">
        <v>13</v>
      </c>
      <c r="B221" t="s">
        <v>14</v>
      </c>
      <c r="C221" t="s">
        <v>7</v>
      </c>
      <c r="D221" s="1">
        <v>9261960</v>
      </c>
      <c r="E221" t="s">
        <v>30</v>
      </c>
    </row>
    <row r="222" spans="1:5">
      <c r="A222" t="s">
        <v>15</v>
      </c>
      <c r="B222" t="s">
        <v>16</v>
      </c>
      <c r="C222" t="s">
        <v>7</v>
      </c>
      <c r="D222" s="1">
        <v>46271849</v>
      </c>
      <c r="E222" t="s">
        <v>30</v>
      </c>
    </row>
    <row r="223" spans="1:5">
      <c r="A223" t="s">
        <v>5</v>
      </c>
      <c r="B223" t="s">
        <v>6</v>
      </c>
      <c r="C223" t="s">
        <v>17</v>
      </c>
      <c r="D223" s="1">
        <v>0</v>
      </c>
      <c r="E223" t="s">
        <v>30</v>
      </c>
    </row>
    <row r="224" spans="1:5">
      <c r="A224" t="s">
        <v>9</v>
      </c>
      <c r="B224" t="s">
        <v>10</v>
      </c>
      <c r="C224" t="s">
        <v>17</v>
      </c>
      <c r="D224" s="1">
        <v>267590612</v>
      </c>
      <c r="E224" t="s">
        <v>30</v>
      </c>
    </row>
    <row r="225" spans="1:5">
      <c r="A225" t="s">
        <v>11</v>
      </c>
      <c r="B225" t="s">
        <v>12</v>
      </c>
      <c r="C225" t="s">
        <v>17</v>
      </c>
      <c r="D225" s="1">
        <v>0</v>
      </c>
      <c r="E225" t="s">
        <v>30</v>
      </c>
    </row>
    <row r="226" spans="1:5">
      <c r="A226" t="s">
        <v>13</v>
      </c>
      <c r="B226" t="s">
        <v>14</v>
      </c>
      <c r="C226" t="s">
        <v>17</v>
      </c>
      <c r="D226" s="1">
        <v>0</v>
      </c>
      <c r="E226" t="s">
        <v>30</v>
      </c>
    </row>
    <row r="227" spans="1:5">
      <c r="A227" t="s">
        <v>15</v>
      </c>
      <c r="B227" t="s">
        <v>16</v>
      </c>
      <c r="C227" t="s">
        <v>17</v>
      </c>
      <c r="D227" s="1">
        <v>0</v>
      </c>
      <c r="E227" t="s">
        <v>30</v>
      </c>
    </row>
    <row r="228" spans="1:5">
      <c r="A228" t="s">
        <v>5</v>
      </c>
      <c r="B228" t="s">
        <v>6</v>
      </c>
      <c r="C228" t="s">
        <v>18</v>
      </c>
      <c r="D228" s="1">
        <v>0</v>
      </c>
      <c r="E228" t="s">
        <v>30</v>
      </c>
    </row>
    <row r="229" spans="1:5">
      <c r="A229" t="s">
        <v>9</v>
      </c>
      <c r="B229" t="s">
        <v>10</v>
      </c>
      <c r="C229" t="s">
        <v>18</v>
      </c>
      <c r="D229" s="1">
        <v>0</v>
      </c>
      <c r="E229" t="s">
        <v>30</v>
      </c>
    </row>
    <row r="230" spans="1:5">
      <c r="A230" t="s">
        <v>11</v>
      </c>
      <c r="B230" t="s">
        <v>12</v>
      </c>
      <c r="C230" t="s">
        <v>18</v>
      </c>
      <c r="D230" s="1">
        <v>0</v>
      </c>
      <c r="E230" t="s">
        <v>30</v>
      </c>
    </row>
    <row r="231" spans="1:5">
      <c r="A231" t="s">
        <v>13</v>
      </c>
      <c r="B231" t="s">
        <v>14</v>
      </c>
      <c r="C231" t="s">
        <v>18</v>
      </c>
      <c r="D231" s="1">
        <v>0</v>
      </c>
      <c r="E231" t="s">
        <v>30</v>
      </c>
    </row>
    <row r="232" spans="1:5">
      <c r="A232" t="s">
        <v>15</v>
      </c>
      <c r="B232" t="s">
        <v>16</v>
      </c>
      <c r="C232" t="s">
        <v>18</v>
      </c>
      <c r="D232" s="1">
        <v>0</v>
      </c>
      <c r="E232" t="s">
        <v>30</v>
      </c>
    </row>
    <row r="233" spans="1:5">
      <c r="A233" t="s">
        <v>5</v>
      </c>
      <c r="B233" t="s">
        <v>6</v>
      </c>
      <c r="C233" t="s">
        <v>19</v>
      </c>
      <c r="D233" s="1">
        <v>3049781414</v>
      </c>
      <c r="E233" t="s">
        <v>30</v>
      </c>
    </row>
    <row r="234" spans="1:5">
      <c r="A234" t="s">
        <v>9</v>
      </c>
      <c r="B234" t="s">
        <v>10</v>
      </c>
      <c r="C234" t="s">
        <v>19</v>
      </c>
      <c r="D234" s="1">
        <v>1408002430</v>
      </c>
      <c r="E234" t="s">
        <v>30</v>
      </c>
    </row>
    <row r="235" spans="1:5">
      <c r="A235" t="s">
        <v>11</v>
      </c>
      <c r="B235" t="s">
        <v>12</v>
      </c>
      <c r="C235" t="s">
        <v>19</v>
      </c>
      <c r="D235" s="1">
        <v>832655881</v>
      </c>
      <c r="E235" t="s">
        <v>30</v>
      </c>
    </row>
    <row r="236" spans="1:5">
      <c r="A236" t="s">
        <v>13</v>
      </c>
      <c r="B236" t="s">
        <v>14</v>
      </c>
      <c r="C236" t="s">
        <v>19</v>
      </c>
      <c r="D236" s="1">
        <v>9261960</v>
      </c>
      <c r="E236" t="s">
        <v>30</v>
      </c>
    </row>
    <row r="237" spans="1:5">
      <c r="A237" t="s">
        <v>15</v>
      </c>
      <c r="B237" t="s">
        <v>16</v>
      </c>
      <c r="C237" t="s">
        <v>19</v>
      </c>
      <c r="D237" s="1">
        <v>46271849</v>
      </c>
      <c r="E237" t="s">
        <v>30</v>
      </c>
    </row>
    <row r="238" spans="1:5">
      <c r="A238" t="s">
        <v>5</v>
      </c>
      <c r="B238" t="s">
        <v>6</v>
      </c>
      <c r="C238" t="s">
        <v>7</v>
      </c>
      <c r="D238" s="1">
        <v>2840772623</v>
      </c>
      <c r="E238" t="s">
        <v>31</v>
      </c>
    </row>
    <row r="239" spans="1:5">
      <c r="A239" t="s">
        <v>9</v>
      </c>
      <c r="B239" t="s">
        <v>10</v>
      </c>
      <c r="C239" t="s">
        <v>7</v>
      </c>
      <c r="D239" s="1">
        <v>1301868068</v>
      </c>
      <c r="E239" t="s">
        <v>31</v>
      </c>
    </row>
    <row r="240" spans="1:5">
      <c r="A240" t="s">
        <v>11</v>
      </c>
      <c r="B240" t="s">
        <v>12</v>
      </c>
      <c r="C240" t="s">
        <v>7</v>
      </c>
      <c r="D240" s="1">
        <v>1341903421</v>
      </c>
      <c r="E240" t="s">
        <v>31</v>
      </c>
    </row>
    <row r="241" spans="1:5">
      <c r="A241" t="s">
        <v>13</v>
      </c>
      <c r="B241" t="s">
        <v>14</v>
      </c>
      <c r="C241" t="s">
        <v>7</v>
      </c>
      <c r="D241" s="1">
        <v>22600364</v>
      </c>
      <c r="E241" t="s">
        <v>31</v>
      </c>
    </row>
    <row r="242" spans="1:5">
      <c r="A242" t="s">
        <v>15</v>
      </c>
      <c r="B242" t="s">
        <v>16</v>
      </c>
      <c r="C242" t="s">
        <v>7</v>
      </c>
      <c r="D242" s="1">
        <v>95819262</v>
      </c>
      <c r="E242" t="s">
        <v>31</v>
      </c>
    </row>
    <row r="243" spans="1:5">
      <c r="A243" t="s">
        <v>5</v>
      </c>
      <c r="B243" t="s">
        <v>6</v>
      </c>
      <c r="C243" t="s">
        <v>17</v>
      </c>
      <c r="D243" s="1">
        <v>163194670</v>
      </c>
      <c r="E243" t="s">
        <v>31</v>
      </c>
    </row>
    <row r="244" spans="1:5">
      <c r="A244" t="s">
        <v>9</v>
      </c>
      <c r="B244" t="s">
        <v>10</v>
      </c>
      <c r="C244" t="s">
        <v>17</v>
      </c>
      <c r="D244" s="1">
        <v>55246814</v>
      </c>
      <c r="E244" t="s">
        <v>31</v>
      </c>
    </row>
    <row r="245" spans="1:5">
      <c r="A245" t="s">
        <v>11</v>
      </c>
      <c r="B245" t="s">
        <v>12</v>
      </c>
      <c r="C245" t="s">
        <v>17</v>
      </c>
      <c r="D245" s="1">
        <v>0</v>
      </c>
      <c r="E245" t="s">
        <v>31</v>
      </c>
    </row>
    <row r="246" spans="1:5">
      <c r="A246" t="s">
        <v>13</v>
      </c>
      <c r="B246" t="s">
        <v>14</v>
      </c>
      <c r="C246" t="s">
        <v>17</v>
      </c>
      <c r="D246" s="1">
        <v>0</v>
      </c>
      <c r="E246" t="s">
        <v>31</v>
      </c>
    </row>
    <row r="247" spans="1:5">
      <c r="A247" t="s">
        <v>15</v>
      </c>
      <c r="B247" t="s">
        <v>16</v>
      </c>
      <c r="C247" t="s">
        <v>17</v>
      </c>
      <c r="D247" s="1">
        <v>0</v>
      </c>
      <c r="E247" t="s">
        <v>31</v>
      </c>
    </row>
    <row r="248" spans="1:5">
      <c r="A248" t="s">
        <v>5</v>
      </c>
      <c r="B248" t="s">
        <v>6</v>
      </c>
      <c r="C248" t="s">
        <v>18</v>
      </c>
      <c r="D248" s="1">
        <v>0</v>
      </c>
      <c r="E248" t="s">
        <v>31</v>
      </c>
    </row>
    <row r="249" spans="1:5">
      <c r="A249" t="s">
        <v>9</v>
      </c>
      <c r="B249" t="s">
        <v>10</v>
      </c>
      <c r="C249" t="s">
        <v>18</v>
      </c>
      <c r="D249" s="1">
        <v>0</v>
      </c>
      <c r="E249" t="s">
        <v>31</v>
      </c>
    </row>
    <row r="250" spans="1:5">
      <c r="A250" t="s">
        <v>11</v>
      </c>
      <c r="B250" t="s">
        <v>12</v>
      </c>
      <c r="C250" t="s">
        <v>18</v>
      </c>
      <c r="D250" s="1">
        <v>0</v>
      </c>
      <c r="E250" t="s">
        <v>31</v>
      </c>
    </row>
    <row r="251" spans="1:5">
      <c r="A251" t="s">
        <v>13</v>
      </c>
      <c r="B251" t="s">
        <v>14</v>
      </c>
      <c r="C251" t="s">
        <v>18</v>
      </c>
      <c r="D251" s="1">
        <v>0</v>
      </c>
      <c r="E251" t="s">
        <v>31</v>
      </c>
    </row>
    <row r="252" spans="1:5">
      <c r="A252" t="s">
        <v>15</v>
      </c>
      <c r="B252" t="s">
        <v>16</v>
      </c>
      <c r="C252" t="s">
        <v>18</v>
      </c>
      <c r="D252" s="1">
        <v>0</v>
      </c>
      <c r="E252" t="s">
        <v>31</v>
      </c>
    </row>
    <row r="253" spans="1:5">
      <c r="A253" t="s">
        <v>5</v>
      </c>
      <c r="B253" t="s">
        <v>6</v>
      </c>
      <c r="C253" t="s">
        <v>19</v>
      </c>
      <c r="D253" s="1">
        <v>3003967293</v>
      </c>
      <c r="E253" t="s">
        <v>31</v>
      </c>
    </row>
    <row r="254" spans="1:5">
      <c r="A254" t="s">
        <v>9</v>
      </c>
      <c r="B254" t="s">
        <v>10</v>
      </c>
      <c r="C254" t="s">
        <v>19</v>
      </c>
      <c r="D254" s="1">
        <v>1357114882</v>
      </c>
      <c r="E254" t="s">
        <v>31</v>
      </c>
    </row>
    <row r="255" spans="1:5">
      <c r="A255" t="s">
        <v>11</v>
      </c>
      <c r="B255" t="s">
        <v>12</v>
      </c>
      <c r="C255" t="s">
        <v>19</v>
      </c>
      <c r="D255" s="1">
        <v>1341903421</v>
      </c>
      <c r="E255" t="s">
        <v>31</v>
      </c>
    </row>
    <row r="256" spans="1:5">
      <c r="A256" t="s">
        <v>13</v>
      </c>
      <c r="B256" t="s">
        <v>14</v>
      </c>
      <c r="C256" t="s">
        <v>19</v>
      </c>
      <c r="D256" s="1">
        <v>22600364</v>
      </c>
      <c r="E256" t="s">
        <v>31</v>
      </c>
    </row>
    <row r="257" spans="1:5">
      <c r="A257" t="s">
        <v>15</v>
      </c>
      <c r="B257" t="s">
        <v>16</v>
      </c>
      <c r="C257" t="s">
        <v>19</v>
      </c>
      <c r="D257" s="1">
        <v>95819262</v>
      </c>
      <c r="E257" t="s">
        <v>31</v>
      </c>
    </row>
    <row r="258" spans="1:5">
      <c r="A258" t="s">
        <v>5</v>
      </c>
      <c r="B258" t="s">
        <v>6</v>
      </c>
      <c r="C258" t="s">
        <v>7</v>
      </c>
      <c r="D258" s="1">
        <v>1988147684</v>
      </c>
      <c r="E258" t="s">
        <v>32</v>
      </c>
    </row>
    <row r="259" spans="1:5">
      <c r="A259" t="s">
        <v>9</v>
      </c>
      <c r="B259" t="s">
        <v>10</v>
      </c>
      <c r="C259" t="s">
        <v>7</v>
      </c>
      <c r="D259" s="1">
        <v>3018574656</v>
      </c>
      <c r="E259" t="s">
        <v>32</v>
      </c>
    </row>
    <row r="260" spans="1:5">
      <c r="A260" t="s">
        <v>11</v>
      </c>
      <c r="B260" t="s">
        <v>12</v>
      </c>
      <c r="C260" t="s">
        <v>7</v>
      </c>
      <c r="D260" s="1">
        <v>1311262260</v>
      </c>
      <c r="E260" t="s">
        <v>32</v>
      </c>
    </row>
    <row r="261" spans="1:5">
      <c r="A261" t="s">
        <v>15</v>
      </c>
      <c r="B261" t="s">
        <v>16</v>
      </c>
      <c r="C261" t="s">
        <v>7</v>
      </c>
      <c r="D261" s="1">
        <v>126983607</v>
      </c>
      <c r="E261" t="s">
        <v>32</v>
      </c>
    </row>
    <row r="262" spans="1:5">
      <c r="A262" t="s">
        <v>5</v>
      </c>
      <c r="B262" t="s">
        <v>6</v>
      </c>
      <c r="C262" t="s">
        <v>17</v>
      </c>
      <c r="D262" s="1">
        <v>0</v>
      </c>
      <c r="E262" t="s">
        <v>32</v>
      </c>
    </row>
    <row r="263" spans="1:5">
      <c r="A263" t="s">
        <v>9</v>
      </c>
      <c r="B263" t="s">
        <v>10</v>
      </c>
      <c r="C263" t="s">
        <v>17</v>
      </c>
      <c r="D263" s="1">
        <v>182946358</v>
      </c>
      <c r="E263" t="s">
        <v>32</v>
      </c>
    </row>
    <row r="264" spans="1:5">
      <c r="A264" t="s">
        <v>11</v>
      </c>
      <c r="B264" t="s">
        <v>12</v>
      </c>
      <c r="C264" t="s">
        <v>17</v>
      </c>
      <c r="D264" s="1">
        <v>0</v>
      </c>
      <c r="E264" t="s">
        <v>32</v>
      </c>
    </row>
    <row r="265" spans="1:5">
      <c r="A265" t="s">
        <v>15</v>
      </c>
      <c r="B265" t="s">
        <v>16</v>
      </c>
      <c r="C265" t="s">
        <v>17</v>
      </c>
      <c r="D265" s="1">
        <v>0</v>
      </c>
      <c r="E265" t="s">
        <v>32</v>
      </c>
    </row>
    <row r="266" spans="1:5">
      <c r="A266" t="s">
        <v>5</v>
      </c>
      <c r="B266" t="s">
        <v>6</v>
      </c>
      <c r="C266" t="s">
        <v>18</v>
      </c>
      <c r="D266" s="1">
        <v>0</v>
      </c>
      <c r="E266" t="s">
        <v>32</v>
      </c>
    </row>
    <row r="267" spans="1:5">
      <c r="A267" t="s">
        <v>9</v>
      </c>
      <c r="B267" t="s">
        <v>10</v>
      </c>
      <c r="C267" t="s">
        <v>18</v>
      </c>
      <c r="D267" s="1">
        <v>0</v>
      </c>
      <c r="E267" t="s">
        <v>32</v>
      </c>
    </row>
    <row r="268" spans="1:5">
      <c r="A268" t="s">
        <v>11</v>
      </c>
      <c r="B268" t="s">
        <v>12</v>
      </c>
      <c r="C268" t="s">
        <v>18</v>
      </c>
      <c r="D268" s="1">
        <v>0</v>
      </c>
      <c r="E268" t="s">
        <v>32</v>
      </c>
    </row>
    <row r="269" spans="1:5">
      <c r="A269" t="s">
        <v>15</v>
      </c>
      <c r="B269" t="s">
        <v>16</v>
      </c>
      <c r="C269" t="s">
        <v>18</v>
      </c>
      <c r="D269" s="1">
        <v>0</v>
      </c>
      <c r="E269" t="s">
        <v>32</v>
      </c>
    </row>
    <row r="270" spans="1:5">
      <c r="A270" t="s">
        <v>5</v>
      </c>
      <c r="B270" t="s">
        <v>6</v>
      </c>
      <c r="C270" t="s">
        <v>19</v>
      </c>
      <c r="D270" s="1">
        <v>1988147684</v>
      </c>
      <c r="E270" t="s">
        <v>32</v>
      </c>
    </row>
    <row r="271" spans="1:5">
      <c r="A271" t="s">
        <v>9</v>
      </c>
      <c r="B271" t="s">
        <v>10</v>
      </c>
      <c r="C271" t="s">
        <v>19</v>
      </c>
      <c r="D271" s="1">
        <v>3201521014</v>
      </c>
      <c r="E271" t="s">
        <v>32</v>
      </c>
    </row>
    <row r="272" spans="1:5">
      <c r="A272" t="s">
        <v>11</v>
      </c>
      <c r="B272" t="s">
        <v>12</v>
      </c>
      <c r="C272" t="s">
        <v>19</v>
      </c>
      <c r="D272" s="1">
        <v>1311262260</v>
      </c>
      <c r="E272" t="s">
        <v>32</v>
      </c>
    </row>
    <row r="273" spans="1:5">
      <c r="A273" t="s">
        <v>15</v>
      </c>
      <c r="B273" t="s">
        <v>16</v>
      </c>
      <c r="C273" t="s">
        <v>19</v>
      </c>
      <c r="D273" s="1">
        <v>126983607</v>
      </c>
      <c r="E273" t="s">
        <v>32</v>
      </c>
    </row>
    <row r="274" spans="1:5">
      <c r="A274" t="s">
        <v>5</v>
      </c>
      <c r="B274" t="s">
        <v>6</v>
      </c>
      <c r="C274" t="s">
        <v>7</v>
      </c>
      <c r="D274" s="1">
        <v>3058053120</v>
      </c>
      <c r="E274" t="s">
        <v>33</v>
      </c>
    </row>
    <row r="275" spans="1:5">
      <c r="A275" t="s">
        <v>9</v>
      </c>
      <c r="B275" t="s">
        <v>10</v>
      </c>
      <c r="C275" t="s">
        <v>7</v>
      </c>
      <c r="D275" s="1">
        <v>1178221904</v>
      </c>
      <c r="E275" t="s">
        <v>33</v>
      </c>
    </row>
    <row r="276" spans="1:5">
      <c r="A276" t="s">
        <v>11</v>
      </c>
      <c r="B276" t="s">
        <v>12</v>
      </c>
      <c r="C276" t="s">
        <v>7</v>
      </c>
      <c r="D276" s="1">
        <v>977323694</v>
      </c>
      <c r="E276" t="s">
        <v>33</v>
      </c>
    </row>
    <row r="277" spans="1:5">
      <c r="A277" t="s">
        <v>13</v>
      </c>
      <c r="B277" t="s">
        <v>14</v>
      </c>
      <c r="C277" t="s">
        <v>7</v>
      </c>
      <c r="D277" s="1">
        <v>32380293</v>
      </c>
      <c r="E277" t="s">
        <v>33</v>
      </c>
    </row>
    <row r="278" spans="1:5">
      <c r="A278" t="s">
        <v>15</v>
      </c>
      <c r="B278" t="s">
        <v>16</v>
      </c>
      <c r="C278" t="s">
        <v>7</v>
      </c>
      <c r="D278" s="1">
        <v>38019974</v>
      </c>
      <c r="E278" t="s">
        <v>33</v>
      </c>
    </row>
    <row r="279" spans="1:5">
      <c r="A279" t="s">
        <v>5</v>
      </c>
      <c r="B279" t="s">
        <v>6</v>
      </c>
      <c r="C279" t="s">
        <v>17</v>
      </c>
      <c r="D279" s="1">
        <v>30000000</v>
      </c>
      <c r="E279" t="s">
        <v>33</v>
      </c>
    </row>
    <row r="280" spans="1:5">
      <c r="A280" t="s">
        <v>9</v>
      </c>
      <c r="B280" t="s">
        <v>10</v>
      </c>
      <c r="C280" t="s">
        <v>17</v>
      </c>
      <c r="D280" s="1">
        <v>222982294</v>
      </c>
      <c r="E280" t="s">
        <v>33</v>
      </c>
    </row>
    <row r="281" spans="1:5">
      <c r="A281" t="s">
        <v>11</v>
      </c>
      <c r="B281" t="s">
        <v>12</v>
      </c>
      <c r="C281" t="s">
        <v>17</v>
      </c>
      <c r="D281" s="1">
        <v>0</v>
      </c>
      <c r="E281" t="s">
        <v>33</v>
      </c>
    </row>
    <row r="282" spans="1:5">
      <c r="A282" t="s">
        <v>13</v>
      </c>
      <c r="B282" t="s">
        <v>14</v>
      </c>
      <c r="C282" t="s">
        <v>17</v>
      </c>
      <c r="D282" s="1">
        <v>0</v>
      </c>
      <c r="E282" t="s">
        <v>33</v>
      </c>
    </row>
    <row r="283" spans="1:5">
      <c r="A283" t="s">
        <v>15</v>
      </c>
      <c r="B283" t="s">
        <v>16</v>
      </c>
      <c r="C283" t="s">
        <v>17</v>
      </c>
      <c r="D283" s="1">
        <v>0</v>
      </c>
      <c r="E283" t="s">
        <v>33</v>
      </c>
    </row>
    <row r="284" spans="1:5">
      <c r="A284" t="s">
        <v>5</v>
      </c>
      <c r="B284" t="s">
        <v>6</v>
      </c>
      <c r="C284" t="s">
        <v>18</v>
      </c>
      <c r="D284" s="1">
        <v>0</v>
      </c>
      <c r="E284" t="s">
        <v>33</v>
      </c>
    </row>
    <row r="285" spans="1:5">
      <c r="A285" t="s">
        <v>9</v>
      </c>
      <c r="B285" t="s">
        <v>10</v>
      </c>
      <c r="C285" t="s">
        <v>18</v>
      </c>
      <c r="D285" s="1">
        <v>0</v>
      </c>
      <c r="E285" t="s">
        <v>33</v>
      </c>
    </row>
    <row r="286" spans="1:5">
      <c r="A286" t="s">
        <v>11</v>
      </c>
      <c r="B286" t="s">
        <v>12</v>
      </c>
      <c r="C286" t="s">
        <v>18</v>
      </c>
      <c r="D286" s="1">
        <v>0</v>
      </c>
      <c r="E286" t="s">
        <v>33</v>
      </c>
    </row>
    <row r="287" spans="1:5">
      <c r="A287" t="s">
        <v>13</v>
      </c>
      <c r="B287" t="s">
        <v>14</v>
      </c>
      <c r="C287" t="s">
        <v>18</v>
      </c>
      <c r="D287" s="1">
        <v>0</v>
      </c>
      <c r="E287" t="s">
        <v>33</v>
      </c>
    </row>
    <row r="288" spans="1:5">
      <c r="A288" t="s">
        <v>15</v>
      </c>
      <c r="B288" t="s">
        <v>16</v>
      </c>
      <c r="C288" t="s">
        <v>18</v>
      </c>
      <c r="D288" s="1">
        <v>0</v>
      </c>
      <c r="E288" t="s">
        <v>33</v>
      </c>
    </row>
    <row r="289" spans="1:5">
      <c r="A289" t="s">
        <v>5</v>
      </c>
      <c r="B289" t="s">
        <v>6</v>
      </c>
      <c r="C289" t="s">
        <v>19</v>
      </c>
      <c r="D289" s="1">
        <v>3088053120</v>
      </c>
      <c r="E289" t="s">
        <v>33</v>
      </c>
    </row>
    <row r="290" spans="1:5">
      <c r="A290" t="s">
        <v>9</v>
      </c>
      <c r="B290" t="s">
        <v>10</v>
      </c>
      <c r="C290" t="s">
        <v>19</v>
      </c>
      <c r="D290" s="1">
        <v>1401204198</v>
      </c>
      <c r="E290" t="s">
        <v>33</v>
      </c>
    </row>
    <row r="291" spans="1:5">
      <c r="A291" t="s">
        <v>11</v>
      </c>
      <c r="B291" t="s">
        <v>12</v>
      </c>
      <c r="C291" t="s">
        <v>19</v>
      </c>
      <c r="D291" s="1">
        <v>977323694</v>
      </c>
      <c r="E291" t="s">
        <v>33</v>
      </c>
    </row>
    <row r="292" spans="1:5">
      <c r="A292" t="s">
        <v>13</v>
      </c>
      <c r="B292" t="s">
        <v>14</v>
      </c>
      <c r="C292" t="s">
        <v>19</v>
      </c>
      <c r="D292" s="1">
        <v>32380293</v>
      </c>
      <c r="E292" t="s">
        <v>33</v>
      </c>
    </row>
    <row r="293" spans="1:5">
      <c r="A293" t="s">
        <v>15</v>
      </c>
      <c r="B293" t="s">
        <v>16</v>
      </c>
      <c r="C293" t="s">
        <v>19</v>
      </c>
      <c r="D293" s="1">
        <v>38019974</v>
      </c>
      <c r="E293" t="s">
        <v>33</v>
      </c>
    </row>
    <row r="294" spans="1:5">
      <c r="A294" t="s">
        <v>5</v>
      </c>
      <c r="B294" t="s">
        <v>6</v>
      </c>
      <c r="C294" t="s">
        <v>7</v>
      </c>
      <c r="D294" s="1">
        <v>4646457676</v>
      </c>
      <c r="E294" t="s">
        <v>34</v>
      </c>
    </row>
    <row r="295" spans="1:5">
      <c r="A295" t="s">
        <v>9</v>
      </c>
      <c r="B295" t="s">
        <v>10</v>
      </c>
      <c r="C295" t="s">
        <v>7</v>
      </c>
      <c r="D295" s="1">
        <v>337438089</v>
      </c>
      <c r="E295" t="s">
        <v>34</v>
      </c>
    </row>
    <row r="296" spans="1:5">
      <c r="A296" t="s">
        <v>11</v>
      </c>
      <c r="B296" t="s">
        <v>12</v>
      </c>
      <c r="C296" t="s">
        <v>7</v>
      </c>
      <c r="D296" s="1">
        <v>1050475379</v>
      </c>
      <c r="E296" t="s">
        <v>34</v>
      </c>
    </row>
    <row r="297" spans="1:5">
      <c r="A297" t="s">
        <v>13</v>
      </c>
      <c r="B297" t="s">
        <v>14</v>
      </c>
      <c r="C297" t="s">
        <v>7</v>
      </c>
      <c r="D297" s="1">
        <v>43375871</v>
      </c>
      <c r="E297" t="s">
        <v>34</v>
      </c>
    </row>
    <row r="298" spans="1:5">
      <c r="A298" t="s">
        <v>15</v>
      </c>
      <c r="B298" t="s">
        <v>16</v>
      </c>
      <c r="C298" t="s">
        <v>7</v>
      </c>
      <c r="D298" s="1">
        <v>37554048</v>
      </c>
      <c r="E298" t="s">
        <v>34</v>
      </c>
    </row>
    <row r="299" spans="1:5">
      <c r="A299" t="s">
        <v>5</v>
      </c>
      <c r="B299" t="s">
        <v>6</v>
      </c>
      <c r="C299" t="s">
        <v>17</v>
      </c>
      <c r="D299" s="1">
        <v>188884814</v>
      </c>
      <c r="E299" t="s">
        <v>34</v>
      </c>
    </row>
    <row r="300" spans="1:5">
      <c r="A300" t="s">
        <v>9</v>
      </c>
      <c r="B300" t="s">
        <v>10</v>
      </c>
      <c r="C300" t="s">
        <v>17</v>
      </c>
      <c r="D300" s="1">
        <v>0</v>
      </c>
      <c r="E300" t="s">
        <v>34</v>
      </c>
    </row>
    <row r="301" spans="1:5">
      <c r="A301" t="s">
        <v>11</v>
      </c>
      <c r="B301" t="s">
        <v>12</v>
      </c>
      <c r="C301" t="s">
        <v>17</v>
      </c>
      <c r="D301" s="1">
        <v>0</v>
      </c>
      <c r="E301" t="s">
        <v>34</v>
      </c>
    </row>
    <row r="302" spans="1:5">
      <c r="A302" t="s">
        <v>13</v>
      </c>
      <c r="B302" t="s">
        <v>14</v>
      </c>
      <c r="C302" t="s">
        <v>17</v>
      </c>
      <c r="D302" s="1">
        <v>207091080</v>
      </c>
      <c r="E302" t="s">
        <v>34</v>
      </c>
    </row>
    <row r="303" spans="1:5">
      <c r="A303" t="s">
        <v>15</v>
      </c>
      <c r="B303" t="s">
        <v>16</v>
      </c>
      <c r="C303" t="s">
        <v>17</v>
      </c>
      <c r="D303" s="1">
        <v>0</v>
      </c>
      <c r="E303" t="s">
        <v>34</v>
      </c>
    </row>
    <row r="304" spans="1:5">
      <c r="A304" t="s">
        <v>5</v>
      </c>
      <c r="B304" t="s">
        <v>6</v>
      </c>
      <c r="C304" t="s">
        <v>18</v>
      </c>
      <c r="D304" s="1">
        <v>0</v>
      </c>
      <c r="E304" t="s">
        <v>34</v>
      </c>
    </row>
    <row r="305" spans="1:5">
      <c r="A305" t="s">
        <v>9</v>
      </c>
      <c r="B305" t="s">
        <v>10</v>
      </c>
      <c r="C305" t="s">
        <v>18</v>
      </c>
      <c r="D305" s="1">
        <v>0</v>
      </c>
      <c r="E305" t="s">
        <v>34</v>
      </c>
    </row>
    <row r="306" spans="1:5">
      <c r="A306" t="s">
        <v>11</v>
      </c>
      <c r="B306" t="s">
        <v>12</v>
      </c>
      <c r="C306" t="s">
        <v>18</v>
      </c>
      <c r="D306" s="1">
        <v>0</v>
      </c>
      <c r="E306" t="s">
        <v>34</v>
      </c>
    </row>
    <row r="307" spans="1:5">
      <c r="A307" t="s">
        <v>13</v>
      </c>
      <c r="B307" t="s">
        <v>14</v>
      </c>
      <c r="C307" t="s">
        <v>18</v>
      </c>
      <c r="D307" s="1">
        <v>0</v>
      </c>
      <c r="E307" t="s">
        <v>34</v>
      </c>
    </row>
    <row r="308" spans="1:5">
      <c r="A308" t="s">
        <v>15</v>
      </c>
      <c r="B308" t="s">
        <v>16</v>
      </c>
      <c r="C308" t="s">
        <v>18</v>
      </c>
      <c r="D308" s="1">
        <v>0</v>
      </c>
      <c r="E308" t="s">
        <v>34</v>
      </c>
    </row>
    <row r="309" spans="1:5">
      <c r="A309" t="s">
        <v>5</v>
      </c>
      <c r="B309" t="s">
        <v>6</v>
      </c>
      <c r="C309" t="s">
        <v>19</v>
      </c>
      <c r="D309" s="1">
        <v>4835342490</v>
      </c>
      <c r="E309" t="s">
        <v>34</v>
      </c>
    </row>
    <row r="310" spans="1:5">
      <c r="A310" t="s">
        <v>9</v>
      </c>
      <c r="B310" t="s">
        <v>10</v>
      </c>
      <c r="C310" t="s">
        <v>19</v>
      </c>
      <c r="D310" s="1">
        <v>337438089</v>
      </c>
      <c r="E310" t="s">
        <v>34</v>
      </c>
    </row>
    <row r="311" spans="1:5">
      <c r="A311" t="s">
        <v>11</v>
      </c>
      <c r="B311" t="s">
        <v>12</v>
      </c>
      <c r="C311" t="s">
        <v>19</v>
      </c>
      <c r="D311" s="1">
        <v>1050475379</v>
      </c>
      <c r="E311" t="s">
        <v>34</v>
      </c>
    </row>
    <row r="312" spans="1:5">
      <c r="A312" t="s">
        <v>13</v>
      </c>
      <c r="B312" t="s">
        <v>14</v>
      </c>
      <c r="C312" t="s">
        <v>19</v>
      </c>
      <c r="D312" s="1">
        <v>250466951</v>
      </c>
      <c r="E312" t="s">
        <v>34</v>
      </c>
    </row>
    <row r="313" spans="1:5">
      <c r="A313" t="s">
        <v>15</v>
      </c>
      <c r="B313" t="s">
        <v>16</v>
      </c>
      <c r="C313" t="s">
        <v>19</v>
      </c>
      <c r="D313" s="1">
        <v>37554048</v>
      </c>
      <c r="E313" t="s">
        <v>34</v>
      </c>
    </row>
    <row r="314" spans="1:5">
      <c r="A314" t="s">
        <v>5</v>
      </c>
      <c r="B314" t="s">
        <v>6</v>
      </c>
      <c r="C314" t="s">
        <v>7</v>
      </c>
      <c r="D314" s="1">
        <v>3057273301</v>
      </c>
      <c r="E314" t="s">
        <v>35</v>
      </c>
    </row>
    <row r="315" spans="1:5">
      <c r="A315" t="s">
        <v>9</v>
      </c>
      <c r="B315" t="s">
        <v>10</v>
      </c>
      <c r="C315" t="s">
        <v>7</v>
      </c>
      <c r="D315" s="1">
        <v>1120210094</v>
      </c>
      <c r="E315" t="s">
        <v>35</v>
      </c>
    </row>
    <row r="316" spans="1:5">
      <c r="A316" t="s">
        <v>11</v>
      </c>
      <c r="B316" t="s">
        <v>12</v>
      </c>
      <c r="C316" t="s">
        <v>7</v>
      </c>
      <c r="D316" s="1">
        <v>842405905</v>
      </c>
      <c r="E316" t="s">
        <v>35</v>
      </c>
    </row>
    <row r="317" spans="1:5">
      <c r="A317" t="s">
        <v>13</v>
      </c>
      <c r="B317" t="s">
        <v>14</v>
      </c>
      <c r="C317" t="s">
        <v>7</v>
      </c>
      <c r="D317" s="1">
        <v>14771829</v>
      </c>
      <c r="E317" t="s">
        <v>35</v>
      </c>
    </row>
    <row r="318" spans="1:5">
      <c r="A318" t="s">
        <v>15</v>
      </c>
      <c r="B318" t="s">
        <v>16</v>
      </c>
      <c r="C318" t="s">
        <v>7</v>
      </c>
      <c r="D318" s="1">
        <v>33193164</v>
      </c>
      <c r="E318" t="s">
        <v>35</v>
      </c>
    </row>
    <row r="319" spans="1:5">
      <c r="A319" t="s">
        <v>5</v>
      </c>
      <c r="B319" t="s">
        <v>6</v>
      </c>
      <c r="C319" t="s">
        <v>17</v>
      </c>
      <c r="D319" s="1">
        <v>200845400</v>
      </c>
      <c r="E319" t="s">
        <v>35</v>
      </c>
    </row>
    <row r="320" spans="1:5">
      <c r="A320" t="s">
        <v>9</v>
      </c>
      <c r="B320" t="s">
        <v>10</v>
      </c>
      <c r="C320" t="s">
        <v>17</v>
      </c>
      <c r="D320" s="1">
        <v>56107648</v>
      </c>
      <c r="E320" t="s">
        <v>35</v>
      </c>
    </row>
    <row r="321" spans="1:5">
      <c r="A321" t="s">
        <v>11</v>
      </c>
      <c r="B321" t="s">
        <v>12</v>
      </c>
      <c r="C321" t="s">
        <v>17</v>
      </c>
      <c r="D321" s="1">
        <v>0</v>
      </c>
      <c r="E321" t="s">
        <v>35</v>
      </c>
    </row>
    <row r="322" spans="1:5">
      <c r="A322" t="s">
        <v>13</v>
      </c>
      <c r="B322" t="s">
        <v>14</v>
      </c>
      <c r="C322" t="s">
        <v>17</v>
      </c>
      <c r="D322" s="1">
        <v>23866160</v>
      </c>
      <c r="E322" t="s">
        <v>35</v>
      </c>
    </row>
    <row r="323" spans="1:5">
      <c r="A323" t="s">
        <v>15</v>
      </c>
      <c r="B323" t="s">
        <v>16</v>
      </c>
      <c r="C323" t="s">
        <v>17</v>
      </c>
      <c r="D323" s="1">
        <v>0</v>
      </c>
      <c r="E323" t="s">
        <v>35</v>
      </c>
    </row>
    <row r="324" spans="1:5">
      <c r="A324" t="s">
        <v>5</v>
      </c>
      <c r="B324" t="s">
        <v>6</v>
      </c>
      <c r="C324" t="s">
        <v>18</v>
      </c>
      <c r="D324" s="1">
        <v>0</v>
      </c>
      <c r="E324" t="s">
        <v>35</v>
      </c>
    </row>
    <row r="325" spans="1:5">
      <c r="A325" t="s">
        <v>9</v>
      </c>
      <c r="B325" t="s">
        <v>10</v>
      </c>
      <c r="C325" t="s">
        <v>18</v>
      </c>
      <c r="D325" s="1">
        <v>0</v>
      </c>
      <c r="E325" t="s">
        <v>35</v>
      </c>
    </row>
    <row r="326" spans="1:5">
      <c r="A326" t="s">
        <v>11</v>
      </c>
      <c r="B326" t="s">
        <v>12</v>
      </c>
      <c r="C326" t="s">
        <v>18</v>
      </c>
      <c r="D326" s="1">
        <v>0</v>
      </c>
      <c r="E326" t="s">
        <v>35</v>
      </c>
    </row>
    <row r="327" spans="1:5">
      <c r="A327" t="s">
        <v>13</v>
      </c>
      <c r="B327" t="s">
        <v>14</v>
      </c>
      <c r="C327" t="s">
        <v>18</v>
      </c>
      <c r="D327" s="1">
        <v>0</v>
      </c>
      <c r="E327" t="s">
        <v>35</v>
      </c>
    </row>
    <row r="328" spans="1:5">
      <c r="A328" t="s">
        <v>15</v>
      </c>
      <c r="B328" t="s">
        <v>16</v>
      </c>
      <c r="C328" t="s">
        <v>18</v>
      </c>
      <c r="D328" s="1">
        <v>0</v>
      </c>
      <c r="E328" t="s">
        <v>35</v>
      </c>
    </row>
    <row r="329" spans="1:5">
      <c r="A329" t="s">
        <v>5</v>
      </c>
      <c r="B329" t="s">
        <v>6</v>
      </c>
      <c r="C329" t="s">
        <v>19</v>
      </c>
      <c r="D329" s="1">
        <v>3258118701</v>
      </c>
      <c r="E329" t="s">
        <v>35</v>
      </c>
    </row>
    <row r="330" spans="1:5">
      <c r="A330" t="s">
        <v>9</v>
      </c>
      <c r="B330" t="s">
        <v>10</v>
      </c>
      <c r="C330" t="s">
        <v>19</v>
      </c>
      <c r="D330" s="1">
        <v>1176317742</v>
      </c>
      <c r="E330" t="s">
        <v>35</v>
      </c>
    </row>
    <row r="331" spans="1:5">
      <c r="A331" t="s">
        <v>11</v>
      </c>
      <c r="B331" t="s">
        <v>12</v>
      </c>
      <c r="C331" t="s">
        <v>19</v>
      </c>
      <c r="D331" s="1">
        <v>842405905</v>
      </c>
      <c r="E331" t="s">
        <v>35</v>
      </c>
    </row>
    <row r="332" spans="1:5">
      <c r="A332" t="s">
        <v>13</v>
      </c>
      <c r="B332" t="s">
        <v>14</v>
      </c>
      <c r="C332" t="s">
        <v>19</v>
      </c>
      <c r="D332" s="1">
        <v>60006720</v>
      </c>
      <c r="E332" t="s">
        <v>35</v>
      </c>
    </row>
    <row r="333" spans="1:5">
      <c r="A333" t="s">
        <v>15</v>
      </c>
      <c r="B333" t="s">
        <v>16</v>
      </c>
      <c r="C333" t="s">
        <v>19</v>
      </c>
      <c r="D333" s="1">
        <v>33193164</v>
      </c>
      <c r="E333" t="s">
        <v>35</v>
      </c>
    </row>
    <row r="334" spans="1:5">
      <c r="A334" t="s">
        <v>5</v>
      </c>
      <c r="B334" t="s">
        <v>6</v>
      </c>
      <c r="C334" t="s">
        <v>7</v>
      </c>
      <c r="D334" s="1">
        <v>4566395747</v>
      </c>
      <c r="E334" t="s">
        <v>36</v>
      </c>
    </row>
    <row r="335" spans="1:5">
      <c r="A335" t="s">
        <v>9</v>
      </c>
      <c r="B335" t="s">
        <v>10</v>
      </c>
      <c r="C335" t="s">
        <v>7</v>
      </c>
      <c r="D335" s="1">
        <v>572003544</v>
      </c>
      <c r="E335" t="s">
        <v>36</v>
      </c>
    </row>
    <row r="336" spans="1:5">
      <c r="A336" t="s">
        <v>11</v>
      </c>
      <c r="B336" t="s">
        <v>12</v>
      </c>
      <c r="C336" t="s">
        <v>7</v>
      </c>
      <c r="D336" s="1">
        <v>971039423</v>
      </c>
      <c r="E336" t="s">
        <v>36</v>
      </c>
    </row>
    <row r="337" spans="1:5">
      <c r="A337" t="s">
        <v>13</v>
      </c>
      <c r="B337" t="s">
        <v>14</v>
      </c>
      <c r="C337" t="s">
        <v>7</v>
      </c>
      <c r="D337" s="1">
        <v>20938584</v>
      </c>
      <c r="E337" t="s">
        <v>36</v>
      </c>
    </row>
    <row r="338" spans="1:5">
      <c r="A338" t="s">
        <v>15</v>
      </c>
      <c r="B338" t="s">
        <v>16</v>
      </c>
      <c r="C338" t="s">
        <v>7</v>
      </c>
      <c r="D338" s="1">
        <v>52437068</v>
      </c>
      <c r="E338" t="s">
        <v>36</v>
      </c>
    </row>
    <row r="339" spans="1:5">
      <c r="A339" t="s">
        <v>5</v>
      </c>
      <c r="B339" t="s">
        <v>6</v>
      </c>
      <c r="C339" t="s">
        <v>17</v>
      </c>
      <c r="D339" s="1">
        <v>0</v>
      </c>
      <c r="E339" t="s">
        <v>36</v>
      </c>
    </row>
    <row r="340" spans="1:5">
      <c r="A340" t="s">
        <v>9</v>
      </c>
      <c r="B340" t="s">
        <v>10</v>
      </c>
      <c r="C340" t="s">
        <v>17</v>
      </c>
      <c r="D340" s="1">
        <v>245251504</v>
      </c>
      <c r="E340" t="s">
        <v>36</v>
      </c>
    </row>
    <row r="341" spans="1:5">
      <c r="A341" t="s">
        <v>11</v>
      </c>
      <c r="B341" t="s">
        <v>12</v>
      </c>
      <c r="C341" t="s">
        <v>17</v>
      </c>
      <c r="D341" s="1">
        <v>0</v>
      </c>
      <c r="E341" t="s">
        <v>36</v>
      </c>
    </row>
    <row r="342" spans="1:5">
      <c r="A342" t="s">
        <v>13</v>
      </c>
      <c r="B342" t="s">
        <v>14</v>
      </c>
      <c r="C342" t="s">
        <v>17</v>
      </c>
      <c r="D342" s="1">
        <v>0</v>
      </c>
      <c r="E342" t="s">
        <v>36</v>
      </c>
    </row>
    <row r="343" spans="1:5">
      <c r="A343" t="s">
        <v>15</v>
      </c>
      <c r="B343" t="s">
        <v>16</v>
      </c>
      <c r="C343" t="s">
        <v>17</v>
      </c>
      <c r="D343" s="1">
        <v>0</v>
      </c>
      <c r="E343" t="s">
        <v>36</v>
      </c>
    </row>
    <row r="344" spans="1:5">
      <c r="A344" t="s">
        <v>5</v>
      </c>
      <c r="B344" t="s">
        <v>6</v>
      </c>
      <c r="C344" t="s">
        <v>18</v>
      </c>
      <c r="D344" s="1">
        <v>0</v>
      </c>
      <c r="E344" t="s">
        <v>36</v>
      </c>
    </row>
    <row r="345" spans="1:5">
      <c r="A345" t="s">
        <v>9</v>
      </c>
      <c r="B345" t="s">
        <v>10</v>
      </c>
      <c r="C345" t="s">
        <v>18</v>
      </c>
      <c r="D345" s="1">
        <v>0</v>
      </c>
      <c r="E345" t="s">
        <v>36</v>
      </c>
    </row>
    <row r="346" spans="1:5">
      <c r="A346" t="s">
        <v>11</v>
      </c>
      <c r="B346" t="s">
        <v>12</v>
      </c>
      <c r="C346" t="s">
        <v>18</v>
      </c>
      <c r="D346" s="1">
        <v>0</v>
      </c>
      <c r="E346" t="s">
        <v>36</v>
      </c>
    </row>
    <row r="347" spans="1:5">
      <c r="A347" t="s">
        <v>13</v>
      </c>
      <c r="B347" t="s">
        <v>14</v>
      </c>
      <c r="C347" t="s">
        <v>18</v>
      </c>
      <c r="D347" s="1">
        <v>0</v>
      </c>
      <c r="E347" t="s">
        <v>36</v>
      </c>
    </row>
    <row r="348" spans="1:5">
      <c r="A348" t="s">
        <v>15</v>
      </c>
      <c r="B348" t="s">
        <v>16</v>
      </c>
      <c r="C348" t="s">
        <v>18</v>
      </c>
      <c r="D348" s="1">
        <v>0</v>
      </c>
      <c r="E348" t="s">
        <v>36</v>
      </c>
    </row>
    <row r="349" spans="1:5">
      <c r="A349" t="s">
        <v>5</v>
      </c>
      <c r="B349" t="s">
        <v>6</v>
      </c>
      <c r="C349" t="s">
        <v>19</v>
      </c>
      <c r="D349" s="1">
        <v>4566395747</v>
      </c>
      <c r="E349" t="s">
        <v>36</v>
      </c>
    </row>
    <row r="350" spans="1:5">
      <c r="A350" t="s">
        <v>9</v>
      </c>
      <c r="B350" t="s">
        <v>10</v>
      </c>
      <c r="C350" t="s">
        <v>19</v>
      </c>
      <c r="D350" s="1">
        <v>817255048</v>
      </c>
      <c r="E350" t="s">
        <v>36</v>
      </c>
    </row>
    <row r="351" spans="1:5">
      <c r="A351" t="s">
        <v>11</v>
      </c>
      <c r="B351" t="s">
        <v>12</v>
      </c>
      <c r="C351" t="s">
        <v>19</v>
      </c>
      <c r="D351" s="1">
        <v>971039423</v>
      </c>
      <c r="E351" t="s">
        <v>36</v>
      </c>
    </row>
    <row r="352" spans="1:5">
      <c r="A352" t="s">
        <v>13</v>
      </c>
      <c r="B352" t="s">
        <v>14</v>
      </c>
      <c r="C352" t="s">
        <v>19</v>
      </c>
      <c r="D352" s="1">
        <v>20938584</v>
      </c>
      <c r="E352" t="s">
        <v>36</v>
      </c>
    </row>
    <row r="353" spans="1:5">
      <c r="A353" t="s">
        <v>15</v>
      </c>
      <c r="B353" t="s">
        <v>16</v>
      </c>
      <c r="C353" t="s">
        <v>19</v>
      </c>
      <c r="D353" s="1">
        <v>52437068</v>
      </c>
      <c r="E353" t="s">
        <v>36</v>
      </c>
    </row>
    <row r="354" spans="1:5">
      <c r="A354" t="s">
        <v>5</v>
      </c>
      <c r="B354" t="s">
        <v>6</v>
      </c>
      <c r="C354" t="s">
        <v>7</v>
      </c>
      <c r="D354" s="1">
        <v>3597344451</v>
      </c>
      <c r="E354" t="s">
        <v>37</v>
      </c>
    </row>
    <row r="355" spans="1:5">
      <c r="A355" t="s">
        <v>9</v>
      </c>
      <c r="B355" t="s">
        <v>10</v>
      </c>
      <c r="C355" t="s">
        <v>7</v>
      </c>
      <c r="D355" s="1">
        <v>1590830928</v>
      </c>
      <c r="E355" t="s">
        <v>37</v>
      </c>
    </row>
    <row r="356" spans="1:5">
      <c r="A356" t="s">
        <v>11</v>
      </c>
      <c r="B356" t="s">
        <v>12</v>
      </c>
      <c r="C356" t="s">
        <v>7</v>
      </c>
      <c r="D356" s="1">
        <v>1498005445</v>
      </c>
      <c r="E356" t="s">
        <v>37</v>
      </c>
    </row>
    <row r="357" spans="1:5">
      <c r="A357" t="s">
        <v>13</v>
      </c>
      <c r="B357" t="s">
        <v>14</v>
      </c>
      <c r="C357" t="s">
        <v>7</v>
      </c>
      <c r="D357" s="1">
        <v>13637152</v>
      </c>
      <c r="E357" t="s">
        <v>37</v>
      </c>
    </row>
    <row r="358" spans="1:5">
      <c r="A358" t="s">
        <v>15</v>
      </c>
      <c r="B358" t="s">
        <v>16</v>
      </c>
      <c r="C358" t="s">
        <v>7</v>
      </c>
      <c r="D358" s="1">
        <v>25674398</v>
      </c>
      <c r="E358" t="s">
        <v>37</v>
      </c>
    </row>
    <row r="359" spans="1:5">
      <c r="A359" t="s">
        <v>5</v>
      </c>
      <c r="B359" t="s">
        <v>6</v>
      </c>
      <c r="C359" t="s">
        <v>17</v>
      </c>
      <c r="D359" s="1">
        <v>346284814</v>
      </c>
      <c r="E359" t="s">
        <v>37</v>
      </c>
    </row>
    <row r="360" spans="1:5">
      <c r="A360" t="s">
        <v>9</v>
      </c>
      <c r="B360" t="s">
        <v>10</v>
      </c>
      <c r="C360" t="s">
        <v>17</v>
      </c>
      <c r="D360" s="1">
        <v>0</v>
      </c>
      <c r="E360" t="s">
        <v>37</v>
      </c>
    </row>
    <row r="361" spans="1:5">
      <c r="A361" t="s">
        <v>11</v>
      </c>
      <c r="B361" t="s">
        <v>12</v>
      </c>
      <c r="C361" t="s">
        <v>17</v>
      </c>
      <c r="D361" s="1">
        <v>0</v>
      </c>
      <c r="E361" t="s">
        <v>37</v>
      </c>
    </row>
    <row r="362" spans="1:5">
      <c r="A362" t="s">
        <v>13</v>
      </c>
      <c r="B362" t="s">
        <v>14</v>
      </c>
      <c r="C362" t="s">
        <v>17</v>
      </c>
      <c r="D362" s="1">
        <v>305000000</v>
      </c>
      <c r="E362" t="s">
        <v>37</v>
      </c>
    </row>
    <row r="363" spans="1:5">
      <c r="A363" t="s">
        <v>15</v>
      </c>
      <c r="B363" t="s">
        <v>16</v>
      </c>
      <c r="C363" t="s">
        <v>17</v>
      </c>
      <c r="D363" s="1">
        <v>0</v>
      </c>
      <c r="E363" t="s">
        <v>37</v>
      </c>
    </row>
    <row r="364" spans="1:5">
      <c r="A364" t="s">
        <v>5</v>
      </c>
      <c r="B364" t="s">
        <v>6</v>
      </c>
      <c r="C364" t="s">
        <v>18</v>
      </c>
      <c r="D364" s="1">
        <v>0</v>
      </c>
      <c r="E364" t="s">
        <v>37</v>
      </c>
    </row>
    <row r="365" spans="1:5">
      <c r="A365" t="s">
        <v>9</v>
      </c>
      <c r="B365" t="s">
        <v>10</v>
      </c>
      <c r="C365" t="s">
        <v>18</v>
      </c>
      <c r="D365" s="1">
        <v>0</v>
      </c>
      <c r="E365" t="s">
        <v>37</v>
      </c>
    </row>
    <row r="366" spans="1:5">
      <c r="A366" t="s">
        <v>11</v>
      </c>
      <c r="B366" t="s">
        <v>12</v>
      </c>
      <c r="C366" t="s">
        <v>18</v>
      </c>
      <c r="D366" s="1">
        <v>0</v>
      </c>
      <c r="E366" t="s">
        <v>37</v>
      </c>
    </row>
    <row r="367" spans="1:5">
      <c r="A367" t="s">
        <v>13</v>
      </c>
      <c r="B367" t="s">
        <v>14</v>
      </c>
      <c r="C367" t="s">
        <v>18</v>
      </c>
      <c r="D367" s="1">
        <v>0</v>
      </c>
      <c r="E367" t="s">
        <v>37</v>
      </c>
    </row>
    <row r="368" spans="1:5">
      <c r="A368" t="s">
        <v>15</v>
      </c>
      <c r="B368" t="s">
        <v>16</v>
      </c>
      <c r="C368" t="s">
        <v>18</v>
      </c>
      <c r="D368" s="1">
        <v>0</v>
      </c>
      <c r="E368" t="s">
        <v>37</v>
      </c>
    </row>
    <row r="369" spans="1:5">
      <c r="A369" t="s">
        <v>5</v>
      </c>
      <c r="B369" t="s">
        <v>6</v>
      </c>
      <c r="C369" t="s">
        <v>19</v>
      </c>
      <c r="D369" s="1">
        <v>3945161143</v>
      </c>
      <c r="E369" t="s">
        <v>37</v>
      </c>
    </row>
    <row r="370" spans="1:5">
      <c r="A370" t="s">
        <v>9</v>
      </c>
      <c r="B370" t="s">
        <v>10</v>
      </c>
      <c r="C370" t="s">
        <v>19</v>
      </c>
      <c r="D370" s="1">
        <v>1590830928</v>
      </c>
      <c r="E370" t="s">
        <v>37</v>
      </c>
    </row>
    <row r="371" spans="1:5">
      <c r="A371" t="s">
        <v>11</v>
      </c>
      <c r="B371" t="s">
        <v>12</v>
      </c>
      <c r="C371" t="s">
        <v>19</v>
      </c>
      <c r="D371" s="1">
        <v>1498005445</v>
      </c>
      <c r="E371" t="s">
        <v>37</v>
      </c>
    </row>
    <row r="372" spans="1:5">
      <c r="A372" t="s">
        <v>13</v>
      </c>
      <c r="B372" t="s">
        <v>14</v>
      </c>
      <c r="C372" t="s">
        <v>19</v>
      </c>
      <c r="D372" s="1">
        <v>318637152</v>
      </c>
      <c r="E372" t="s">
        <v>37</v>
      </c>
    </row>
    <row r="373" spans="1:5">
      <c r="A373" t="s">
        <v>15</v>
      </c>
      <c r="B373" t="s">
        <v>16</v>
      </c>
      <c r="C373" t="s">
        <v>19</v>
      </c>
      <c r="D373" s="1">
        <v>25674398</v>
      </c>
      <c r="E373" t="s">
        <v>37</v>
      </c>
    </row>
    <row r="374" spans="1:5">
      <c r="A374" t="s">
        <v>5</v>
      </c>
      <c r="B374" t="s">
        <v>6</v>
      </c>
      <c r="C374" t="s">
        <v>7</v>
      </c>
      <c r="D374" s="1">
        <v>2993498889</v>
      </c>
      <c r="E374" t="s">
        <v>38</v>
      </c>
    </row>
    <row r="375" spans="1:5">
      <c r="A375" t="s">
        <v>9</v>
      </c>
      <c r="B375" t="s">
        <v>10</v>
      </c>
      <c r="C375" t="s">
        <v>7</v>
      </c>
      <c r="D375" s="1">
        <v>1521503011</v>
      </c>
      <c r="E375" t="s">
        <v>38</v>
      </c>
    </row>
    <row r="376" spans="1:5">
      <c r="A376" t="s">
        <v>11</v>
      </c>
      <c r="B376" t="s">
        <v>12</v>
      </c>
      <c r="C376" t="s">
        <v>7</v>
      </c>
      <c r="D376" s="1">
        <v>1475295552</v>
      </c>
      <c r="E376" t="s">
        <v>38</v>
      </c>
    </row>
    <row r="377" spans="1:5">
      <c r="A377" t="s">
        <v>13</v>
      </c>
      <c r="B377" t="s">
        <v>14</v>
      </c>
      <c r="C377" t="s">
        <v>7</v>
      </c>
      <c r="D377" s="1">
        <v>34970858</v>
      </c>
      <c r="E377" t="s">
        <v>38</v>
      </c>
    </row>
    <row r="378" spans="1:5">
      <c r="A378" t="s">
        <v>15</v>
      </c>
      <c r="B378" t="s">
        <v>16</v>
      </c>
      <c r="C378" t="s">
        <v>7</v>
      </c>
      <c r="D378" s="1">
        <v>54725788</v>
      </c>
      <c r="E378" t="s">
        <v>38</v>
      </c>
    </row>
    <row r="379" spans="1:5">
      <c r="A379" t="s">
        <v>5</v>
      </c>
      <c r="B379" t="s">
        <v>6</v>
      </c>
      <c r="C379" t="s">
        <v>17</v>
      </c>
      <c r="D379" s="1">
        <v>256234020</v>
      </c>
      <c r="E379" t="s">
        <v>38</v>
      </c>
    </row>
    <row r="380" spans="1:5">
      <c r="A380" t="s">
        <v>9</v>
      </c>
      <c r="B380" t="s">
        <v>10</v>
      </c>
      <c r="C380" t="s">
        <v>17</v>
      </c>
      <c r="D380" s="1">
        <v>0</v>
      </c>
      <c r="E380" t="s">
        <v>38</v>
      </c>
    </row>
    <row r="381" spans="1:5">
      <c r="A381" t="s">
        <v>11</v>
      </c>
      <c r="B381" t="s">
        <v>12</v>
      </c>
      <c r="C381" t="s">
        <v>17</v>
      </c>
      <c r="D381" s="1">
        <v>0</v>
      </c>
      <c r="E381" t="s">
        <v>38</v>
      </c>
    </row>
    <row r="382" spans="1:5">
      <c r="A382" t="s">
        <v>13</v>
      </c>
      <c r="B382" t="s">
        <v>14</v>
      </c>
      <c r="C382" t="s">
        <v>17</v>
      </c>
      <c r="D382" s="1">
        <v>357862842</v>
      </c>
      <c r="E382" t="s">
        <v>38</v>
      </c>
    </row>
    <row r="383" spans="1:5">
      <c r="A383" t="s">
        <v>15</v>
      </c>
      <c r="B383" t="s">
        <v>16</v>
      </c>
      <c r="C383" t="s">
        <v>17</v>
      </c>
      <c r="D383" s="1">
        <v>0</v>
      </c>
      <c r="E383" t="s">
        <v>38</v>
      </c>
    </row>
    <row r="384" spans="1:5">
      <c r="A384" t="s">
        <v>5</v>
      </c>
      <c r="B384" t="s">
        <v>6</v>
      </c>
      <c r="C384" t="s">
        <v>18</v>
      </c>
      <c r="D384" s="1">
        <v>0</v>
      </c>
      <c r="E384" t="s">
        <v>38</v>
      </c>
    </row>
    <row r="385" spans="1:5">
      <c r="A385" t="s">
        <v>9</v>
      </c>
      <c r="B385" t="s">
        <v>10</v>
      </c>
      <c r="C385" t="s">
        <v>18</v>
      </c>
      <c r="D385" s="1">
        <v>0</v>
      </c>
      <c r="E385" t="s">
        <v>38</v>
      </c>
    </row>
    <row r="386" spans="1:5">
      <c r="A386" t="s">
        <v>11</v>
      </c>
      <c r="B386" t="s">
        <v>12</v>
      </c>
      <c r="C386" t="s">
        <v>18</v>
      </c>
      <c r="D386" s="1">
        <v>0</v>
      </c>
      <c r="E386" t="s">
        <v>38</v>
      </c>
    </row>
    <row r="387" spans="1:5">
      <c r="A387" t="s">
        <v>13</v>
      </c>
      <c r="B387" t="s">
        <v>14</v>
      </c>
      <c r="C387" t="s">
        <v>18</v>
      </c>
      <c r="D387" s="1">
        <v>0</v>
      </c>
      <c r="E387" t="s">
        <v>38</v>
      </c>
    </row>
    <row r="388" spans="1:5">
      <c r="A388" t="s">
        <v>15</v>
      </c>
      <c r="B388" t="s">
        <v>16</v>
      </c>
      <c r="C388" t="s">
        <v>18</v>
      </c>
      <c r="D388" s="1">
        <v>0</v>
      </c>
      <c r="E388" t="s">
        <v>38</v>
      </c>
    </row>
    <row r="389" spans="1:5">
      <c r="A389" t="s">
        <v>5</v>
      </c>
      <c r="B389" t="s">
        <v>6</v>
      </c>
      <c r="C389" t="s">
        <v>19</v>
      </c>
      <c r="D389" s="1">
        <v>3249732909</v>
      </c>
      <c r="E389" t="s">
        <v>38</v>
      </c>
    </row>
    <row r="390" spans="1:5">
      <c r="A390" t="s">
        <v>9</v>
      </c>
      <c r="B390" t="s">
        <v>10</v>
      </c>
      <c r="C390" t="s">
        <v>19</v>
      </c>
      <c r="D390" s="1">
        <v>1521503011</v>
      </c>
      <c r="E390" t="s">
        <v>38</v>
      </c>
    </row>
    <row r="391" spans="1:5">
      <c r="A391" t="s">
        <v>11</v>
      </c>
      <c r="B391" t="s">
        <v>12</v>
      </c>
      <c r="C391" t="s">
        <v>19</v>
      </c>
      <c r="D391" s="1">
        <v>1475295552</v>
      </c>
      <c r="E391" t="s">
        <v>38</v>
      </c>
    </row>
    <row r="392" spans="1:5">
      <c r="A392" t="s">
        <v>13</v>
      </c>
      <c r="B392" t="s">
        <v>14</v>
      </c>
      <c r="C392" t="s">
        <v>19</v>
      </c>
      <c r="D392" s="1">
        <v>420833700</v>
      </c>
      <c r="E392" t="s">
        <v>38</v>
      </c>
    </row>
    <row r="393" spans="1:5">
      <c r="A393" t="s">
        <v>15</v>
      </c>
      <c r="B393" t="s">
        <v>16</v>
      </c>
      <c r="C393" t="s">
        <v>19</v>
      </c>
      <c r="D393" s="1">
        <v>54725788</v>
      </c>
      <c r="E393" t="s">
        <v>38</v>
      </c>
    </row>
    <row r="394" spans="1:5">
      <c r="A394" t="s">
        <v>5</v>
      </c>
      <c r="B394" t="s">
        <v>6</v>
      </c>
      <c r="C394" t="s">
        <v>7</v>
      </c>
      <c r="D394" s="1">
        <v>2966241704</v>
      </c>
      <c r="E394" t="s">
        <v>39</v>
      </c>
    </row>
    <row r="395" spans="1:5">
      <c r="A395" t="s">
        <v>9</v>
      </c>
      <c r="B395" t="s">
        <v>10</v>
      </c>
      <c r="C395" t="s">
        <v>7</v>
      </c>
      <c r="D395" s="1">
        <v>1214074581</v>
      </c>
      <c r="E395" t="s">
        <v>39</v>
      </c>
    </row>
    <row r="396" spans="1:5">
      <c r="A396" t="s">
        <v>11</v>
      </c>
      <c r="B396" t="s">
        <v>12</v>
      </c>
      <c r="C396" t="s">
        <v>7</v>
      </c>
      <c r="D396" s="1">
        <v>1229867948</v>
      </c>
      <c r="E396" t="s">
        <v>39</v>
      </c>
    </row>
    <row r="397" spans="1:5">
      <c r="A397" t="s">
        <v>5</v>
      </c>
      <c r="B397" t="s">
        <v>6</v>
      </c>
      <c r="C397" t="s">
        <v>17</v>
      </c>
      <c r="D397" s="1">
        <v>134027920</v>
      </c>
      <c r="E397" t="s">
        <v>39</v>
      </c>
    </row>
    <row r="398" spans="1:5">
      <c r="A398" t="s">
        <v>9</v>
      </c>
      <c r="B398" t="s">
        <v>10</v>
      </c>
      <c r="C398" t="s">
        <v>17</v>
      </c>
      <c r="D398" s="1">
        <v>42403052</v>
      </c>
      <c r="E398" t="s">
        <v>39</v>
      </c>
    </row>
    <row r="399" spans="1:5">
      <c r="A399" t="s">
        <v>11</v>
      </c>
      <c r="B399" t="s">
        <v>12</v>
      </c>
      <c r="C399" t="s">
        <v>17</v>
      </c>
      <c r="D399" s="1">
        <v>0</v>
      </c>
      <c r="E399" t="s">
        <v>39</v>
      </c>
    </row>
    <row r="400" spans="1:5">
      <c r="A400" t="s">
        <v>5</v>
      </c>
      <c r="B400" t="s">
        <v>6</v>
      </c>
      <c r="C400" t="s">
        <v>18</v>
      </c>
      <c r="D400" s="1">
        <v>0</v>
      </c>
      <c r="E400" t="s">
        <v>39</v>
      </c>
    </row>
    <row r="401" spans="1:5">
      <c r="A401" t="s">
        <v>9</v>
      </c>
      <c r="B401" t="s">
        <v>10</v>
      </c>
      <c r="C401" t="s">
        <v>18</v>
      </c>
      <c r="D401" s="1">
        <v>0</v>
      </c>
      <c r="E401" t="s">
        <v>39</v>
      </c>
    </row>
    <row r="402" spans="1:5">
      <c r="A402" t="s">
        <v>11</v>
      </c>
      <c r="B402" t="s">
        <v>12</v>
      </c>
      <c r="C402" t="s">
        <v>18</v>
      </c>
      <c r="D402" s="1">
        <v>0</v>
      </c>
      <c r="E402" t="s">
        <v>39</v>
      </c>
    </row>
    <row r="403" spans="1:5">
      <c r="A403" t="s">
        <v>5</v>
      </c>
      <c r="B403" t="s">
        <v>6</v>
      </c>
      <c r="C403" t="s">
        <v>19</v>
      </c>
      <c r="D403" s="1">
        <v>3100269624</v>
      </c>
      <c r="E403" t="s">
        <v>39</v>
      </c>
    </row>
    <row r="404" spans="1:5">
      <c r="A404" t="s">
        <v>9</v>
      </c>
      <c r="B404" t="s">
        <v>10</v>
      </c>
      <c r="C404" t="s">
        <v>19</v>
      </c>
      <c r="D404" s="1">
        <v>1256477633</v>
      </c>
      <c r="E404" t="s">
        <v>39</v>
      </c>
    </row>
    <row r="405" spans="1:5">
      <c r="A405" t="s">
        <v>11</v>
      </c>
      <c r="B405" t="s">
        <v>12</v>
      </c>
      <c r="C405" t="s">
        <v>19</v>
      </c>
      <c r="D405" s="1">
        <v>1229867948</v>
      </c>
      <c r="E405" t="s">
        <v>39</v>
      </c>
    </row>
    <row r="406" spans="1:5">
      <c r="A406" t="s">
        <v>5</v>
      </c>
      <c r="B406" t="s">
        <v>6</v>
      </c>
      <c r="C406" t="s">
        <v>7</v>
      </c>
      <c r="D406" s="1">
        <v>2664268254</v>
      </c>
      <c r="E406" t="s">
        <v>40</v>
      </c>
    </row>
    <row r="407" spans="1:5">
      <c r="A407" t="s">
        <v>9</v>
      </c>
      <c r="B407" t="s">
        <v>10</v>
      </c>
      <c r="C407" t="s">
        <v>7</v>
      </c>
      <c r="D407" s="1">
        <v>318393454</v>
      </c>
      <c r="E407" t="s">
        <v>40</v>
      </c>
    </row>
    <row r="408" spans="1:5">
      <c r="A408" t="s">
        <v>11</v>
      </c>
      <c r="B408" t="s">
        <v>12</v>
      </c>
      <c r="C408" t="s">
        <v>7</v>
      </c>
      <c r="D408" s="1">
        <v>1150274563</v>
      </c>
      <c r="E408" t="s">
        <v>40</v>
      </c>
    </row>
    <row r="409" spans="1:5">
      <c r="A409" t="s">
        <v>13</v>
      </c>
      <c r="B409" t="s">
        <v>14</v>
      </c>
      <c r="C409" t="s">
        <v>7</v>
      </c>
      <c r="D409" s="1">
        <v>127244651</v>
      </c>
      <c r="E409" t="s">
        <v>40</v>
      </c>
    </row>
    <row r="410" spans="1:5">
      <c r="A410" t="s">
        <v>15</v>
      </c>
      <c r="B410" t="s">
        <v>16</v>
      </c>
      <c r="C410" t="s">
        <v>7</v>
      </c>
      <c r="D410" s="1">
        <v>31989325</v>
      </c>
      <c r="E410" t="s">
        <v>40</v>
      </c>
    </row>
    <row r="411" spans="1:5">
      <c r="A411" t="s">
        <v>5</v>
      </c>
      <c r="B411" t="s">
        <v>6</v>
      </c>
      <c r="C411" t="s">
        <v>17</v>
      </c>
      <c r="D411" s="1">
        <v>161895555</v>
      </c>
      <c r="E411" t="s">
        <v>40</v>
      </c>
    </row>
    <row r="412" spans="1:5">
      <c r="A412" t="s">
        <v>9</v>
      </c>
      <c r="B412" t="s">
        <v>10</v>
      </c>
      <c r="C412" t="s">
        <v>17</v>
      </c>
      <c r="D412" s="1">
        <v>0</v>
      </c>
      <c r="E412" t="s">
        <v>40</v>
      </c>
    </row>
    <row r="413" spans="1:5">
      <c r="A413" t="s">
        <v>11</v>
      </c>
      <c r="B413" t="s">
        <v>12</v>
      </c>
      <c r="C413" t="s">
        <v>17</v>
      </c>
      <c r="D413" s="1">
        <v>0</v>
      </c>
      <c r="E413" t="s">
        <v>40</v>
      </c>
    </row>
    <row r="414" spans="1:5">
      <c r="A414" t="s">
        <v>13</v>
      </c>
      <c r="B414" t="s">
        <v>14</v>
      </c>
      <c r="C414" t="s">
        <v>17</v>
      </c>
      <c r="D414" s="1">
        <v>4252458413</v>
      </c>
      <c r="E414" t="s">
        <v>40</v>
      </c>
    </row>
    <row r="415" spans="1:5">
      <c r="A415" t="s">
        <v>15</v>
      </c>
      <c r="B415" t="s">
        <v>16</v>
      </c>
      <c r="C415" t="s">
        <v>17</v>
      </c>
      <c r="D415" s="1">
        <v>0</v>
      </c>
      <c r="E415" t="s">
        <v>40</v>
      </c>
    </row>
    <row r="416" spans="1:5">
      <c r="A416" t="s">
        <v>5</v>
      </c>
      <c r="B416" t="s">
        <v>6</v>
      </c>
      <c r="C416" t="s">
        <v>18</v>
      </c>
      <c r="D416" s="1">
        <v>0</v>
      </c>
      <c r="E416" t="s">
        <v>40</v>
      </c>
    </row>
    <row r="417" spans="1:5">
      <c r="A417" t="s">
        <v>9</v>
      </c>
      <c r="B417" t="s">
        <v>10</v>
      </c>
      <c r="C417" t="s">
        <v>18</v>
      </c>
      <c r="D417" s="1">
        <v>0</v>
      </c>
      <c r="E417" t="s">
        <v>40</v>
      </c>
    </row>
    <row r="418" spans="1:5">
      <c r="A418" t="s">
        <v>11</v>
      </c>
      <c r="B418" t="s">
        <v>12</v>
      </c>
      <c r="C418" t="s">
        <v>18</v>
      </c>
      <c r="D418" s="1">
        <v>0</v>
      </c>
      <c r="E418" t="s">
        <v>40</v>
      </c>
    </row>
    <row r="419" spans="1:5">
      <c r="A419" t="s">
        <v>13</v>
      </c>
      <c r="B419" t="s">
        <v>14</v>
      </c>
      <c r="C419" t="s">
        <v>18</v>
      </c>
      <c r="D419" s="1">
        <v>0</v>
      </c>
      <c r="E419" t="s">
        <v>40</v>
      </c>
    </row>
    <row r="420" spans="1:5">
      <c r="A420" t="s">
        <v>15</v>
      </c>
      <c r="B420" t="s">
        <v>16</v>
      </c>
      <c r="C420" t="s">
        <v>18</v>
      </c>
      <c r="D420" s="1">
        <v>0</v>
      </c>
      <c r="E420" t="s">
        <v>40</v>
      </c>
    </row>
    <row r="421" spans="1:5">
      <c r="A421" t="s">
        <v>5</v>
      </c>
      <c r="B421" t="s">
        <v>6</v>
      </c>
      <c r="C421" t="s">
        <v>19</v>
      </c>
      <c r="D421" s="1">
        <v>2846163809</v>
      </c>
      <c r="E421" t="s">
        <v>40</v>
      </c>
    </row>
    <row r="422" spans="1:5">
      <c r="A422" t="s">
        <v>9</v>
      </c>
      <c r="B422" t="s">
        <v>10</v>
      </c>
      <c r="C422" t="s">
        <v>19</v>
      </c>
      <c r="D422" s="1">
        <v>318393454</v>
      </c>
      <c r="E422" t="s">
        <v>40</v>
      </c>
    </row>
    <row r="423" spans="1:5">
      <c r="A423" t="s">
        <v>11</v>
      </c>
      <c r="B423" t="s">
        <v>12</v>
      </c>
      <c r="C423" t="s">
        <v>19</v>
      </c>
      <c r="D423" s="1">
        <v>1150274563</v>
      </c>
      <c r="E423" t="s">
        <v>40</v>
      </c>
    </row>
    <row r="424" spans="1:5">
      <c r="A424" t="s">
        <v>13</v>
      </c>
      <c r="B424" t="s">
        <v>14</v>
      </c>
      <c r="C424" t="s">
        <v>19</v>
      </c>
      <c r="D424" s="1">
        <v>4379703064</v>
      </c>
      <c r="E424" t="s">
        <v>40</v>
      </c>
    </row>
    <row r="425" spans="1:5">
      <c r="A425" t="s">
        <v>15</v>
      </c>
      <c r="B425" t="s">
        <v>16</v>
      </c>
      <c r="C425" t="s">
        <v>19</v>
      </c>
      <c r="D425" s="1">
        <v>31989325</v>
      </c>
      <c r="E425" t="s">
        <v>40</v>
      </c>
    </row>
    <row r="426" spans="1:5">
      <c r="A426" t="s">
        <v>5</v>
      </c>
      <c r="B426" t="s">
        <v>6</v>
      </c>
      <c r="C426" t="s">
        <v>7</v>
      </c>
      <c r="D426" s="1">
        <v>2878128455</v>
      </c>
      <c r="E426" t="s">
        <v>41</v>
      </c>
    </row>
    <row r="427" spans="1:5">
      <c r="A427" t="s">
        <v>9</v>
      </c>
      <c r="B427" t="s">
        <v>10</v>
      </c>
      <c r="C427" t="s">
        <v>7</v>
      </c>
      <c r="D427" s="1">
        <v>1262674836</v>
      </c>
      <c r="E427" t="s">
        <v>41</v>
      </c>
    </row>
    <row r="428" spans="1:5">
      <c r="A428" t="s">
        <v>11</v>
      </c>
      <c r="B428" t="s">
        <v>12</v>
      </c>
      <c r="C428" t="s">
        <v>7</v>
      </c>
      <c r="D428" s="1">
        <v>910503919</v>
      </c>
      <c r="E428" t="s">
        <v>41</v>
      </c>
    </row>
    <row r="429" spans="1:5">
      <c r="A429" t="s">
        <v>13</v>
      </c>
      <c r="B429" t="s">
        <v>14</v>
      </c>
      <c r="C429" t="s">
        <v>7</v>
      </c>
      <c r="D429" s="1">
        <v>9796041</v>
      </c>
      <c r="E429" t="s">
        <v>41</v>
      </c>
    </row>
    <row r="430" spans="1:5">
      <c r="A430" t="s">
        <v>15</v>
      </c>
      <c r="B430" t="s">
        <v>16</v>
      </c>
      <c r="C430" t="s">
        <v>7</v>
      </c>
      <c r="D430" s="1">
        <v>32951048</v>
      </c>
      <c r="E430" t="s">
        <v>41</v>
      </c>
    </row>
    <row r="431" spans="1:5">
      <c r="A431" t="s">
        <v>5</v>
      </c>
      <c r="B431" t="s">
        <v>6</v>
      </c>
      <c r="C431" t="s">
        <v>17</v>
      </c>
      <c r="D431" s="1">
        <v>10487400</v>
      </c>
      <c r="E431" t="s">
        <v>41</v>
      </c>
    </row>
    <row r="432" spans="1:5">
      <c r="A432" t="s">
        <v>9</v>
      </c>
      <c r="B432" t="s">
        <v>10</v>
      </c>
      <c r="C432" t="s">
        <v>17</v>
      </c>
      <c r="D432" s="1">
        <v>344644894</v>
      </c>
      <c r="E432" t="s">
        <v>41</v>
      </c>
    </row>
    <row r="433" spans="1:5">
      <c r="A433" t="s">
        <v>11</v>
      </c>
      <c r="B433" t="s">
        <v>12</v>
      </c>
      <c r="C433" t="s">
        <v>17</v>
      </c>
      <c r="D433" s="1">
        <v>0</v>
      </c>
      <c r="E433" t="s">
        <v>41</v>
      </c>
    </row>
    <row r="434" spans="1:5">
      <c r="A434" t="s">
        <v>13</v>
      </c>
      <c r="B434" t="s">
        <v>14</v>
      </c>
      <c r="C434" t="s">
        <v>17</v>
      </c>
      <c r="D434" s="1">
        <v>153695635</v>
      </c>
      <c r="E434" t="s">
        <v>41</v>
      </c>
    </row>
    <row r="435" spans="1:5">
      <c r="A435" t="s">
        <v>15</v>
      </c>
      <c r="B435" t="s">
        <v>16</v>
      </c>
      <c r="C435" t="s">
        <v>17</v>
      </c>
      <c r="D435" s="1">
        <v>0</v>
      </c>
      <c r="E435" t="s">
        <v>41</v>
      </c>
    </row>
    <row r="436" spans="1:5">
      <c r="A436" t="s">
        <v>5</v>
      </c>
      <c r="B436" t="s">
        <v>6</v>
      </c>
      <c r="C436" t="s">
        <v>18</v>
      </c>
      <c r="D436" s="1">
        <v>0</v>
      </c>
      <c r="E436" t="s">
        <v>41</v>
      </c>
    </row>
    <row r="437" spans="1:5">
      <c r="A437" t="s">
        <v>9</v>
      </c>
      <c r="B437" t="s">
        <v>10</v>
      </c>
      <c r="C437" t="s">
        <v>18</v>
      </c>
      <c r="D437" s="1">
        <v>0</v>
      </c>
      <c r="E437" t="s">
        <v>41</v>
      </c>
    </row>
    <row r="438" spans="1:5">
      <c r="A438" t="s">
        <v>11</v>
      </c>
      <c r="B438" t="s">
        <v>12</v>
      </c>
      <c r="C438" t="s">
        <v>18</v>
      </c>
      <c r="D438" s="1">
        <v>0</v>
      </c>
      <c r="E438" t="s">
        <v>41</v>
      </c>
    </row>
    <row r="439" spans="1:5">
      <c r="A439" t="s">
        <v>13</v>
      </c>
      <c r="B439" t="s">
        <v>14</v>
      </c>
      <c r="C439" t="s">
        <v>18</v>
      </c>
      <c r="D439" s="1">
        <v>0</v>
      </c>
      <c r="E439" t="s">
        <v>41</v>
      </c>
    </row>
    <row r="440" spans="1:5">
      <c r="A440" t="s">
        <v>15</v>
      </c>
      <c r="B440" t="s">
        <v>16</v>
      </c>
      <c r="C440" t="s">
        <v>18</v>
      </c>
      <c r="D440" s="1">
        <v>0</v>
      </c>
      <c r="E440" t="s">
        <v>41</v>
      </c>
    </row>
    <row r="441" spans="1:5">
      <c r="A441" t="s">
        <v>5</v>
      </c>
      <c r="B441" t="s">
        <v>6</v>
      </c>
      <c r="C441" t="s">
        <v>19</v>
      </c>
      <c r="D441" s="1">
        <v>2888615855</v>
      </c>
      <c r="E441" t="s">
        <v>41</v>
      </c>
    </row>
    <row r="442" spans="1:5">
      <c r="A442" t="s">
        <v>9</v>
      </c>
      <c r="B442" t="s">
        <v>10</v>
      </c>
      <c r="C442" t="s">
        <v>19</v>
      </c>
      <c r="D442" s="1">
        <v>1607319730</v>
      </c>
      <c r="E442" t="s">
        <v>41</v>
      </c>
    </row>
    <row r="443" spans="1:5">
      <c r="A443" t="s">
        <v>11</v>
      </c>
      <c r="B443" t="s">
        <v>12</v>
      </c>
      <c r="C443" t="s">
        <v>19</v>
      </c>
      <c r="D443" s="1">
        <v>910503919</v>
      </c>
      <c r="E443" t="s">
        <v>41</v>
      </c>
    </row>
    <row r="444" spans="1:5">
      <c r="A444" t="s">
        <v>13</v>
      </c>
      <c r="B444" t="s">
        <v>14</v>
      </c>
      <c r="C444" t="s">
        <v>19</v>
      </c>
      <c r="D444" s="1">
        <v>163491676</v>
      </c>
      <c r="E444" t="s">
        <v>41</v>
      </c>
    </row>
    <row r="445" spans="1:5">
      <c r="A445" t="s">
        <v>15</v>
      </c>
      <c r="B445" t="s">
        <v>16</v>
      </c>
      <c r="C445" t="s">
        <v>19</v>
      </c>
      <c r="D445" s="1">
        <v>32951048</v>
      </c>
      <c r="E445" t="s">
        <v>41</v>
      </c>
    </row>
    <row r="446" spans="1:5">
      <c r="A446" t="s">
        <v>5</v>
      </c>
      <c r="B446" t="s">
        <v>6</v>
      </c>
      <c r="C446" t="s">
        <v>7</v>
      </c>
      <c r="D446" s="1">
        <v>3038844770</v>
      </c>
      <c r="E446" t="s">
        <v>42</v>
      </c>
    </row>
    <row r="447" spans="1:5">
      <c r="A447" t="s">
        <v>9</v>
      </c>
      <c r="B447" t="s">
        <v>10</v>
      </c>
      <c r="C447" t="s">
        <v>7</v>
      </c>
      <c r="D447" s="1">
        <v>1812818478</v>
      </c>
      <c r="E447" t="s">
        <v>42</v>
      </c>
    </row>
    <row r="448" spans="1:5">
      <c r="A448" t="s">
        <v>11</v>
      </c>
      <c r="B448" t="s">
        <v>12</v>
      </c>
      <c r="C448" t="s">
        <v>7</v>
      </c>
      <c r="D448" s="1">
        <v>1067785849</v>
      </c>
      <c r="E448" t="s">
        <v>42</v>
      </c>
    </row>
    <row r="449" spans="1:5">
      <c r="A449" t="s">
        <v>13</v>
      </c>
      <c r="B449" t="s">
        <v>14</v>
      </c>
      <c r="C449" t="s">
        <v>7</v>
      </c>
      <c r="D449" s="1">
        <v>118642313</v>
      </c>
      <c r="E449" t="s">
        <v>42</v>
      </c>
    </row>
    <row r="450" spans="1:5">
      <c r="A450" t="s">
        <v>15</v>
      </c>
      <c r="B450" t="s">
        <v>16</v>
      </c>
      <c r="C450" t="s">
        <v>7</v>
      </c>
      <c r="D450" s="1">
        <v>247899776</v>
      </c>
      <c r="E450" t="s">
        <v>42</v>
      </c>
    </row>
    <row r="451" spans="1:5">
      <c r="A451" t="s">
        <v>5</v>
      </c>
      <c r="B451" t="s">
        <v>6</v>
      </c>
      <c r="C451" t="s">
        <v>17</v>
      </c>
      <c r="D451" s="1">
        <v>213396266</v>
      </c>
      <c r="E451" t="s">
        <v>42</v>
      </c>
    </row>
    <row r="452" spans="1:5">
      <c r="A452" t="s">
        <v>9</v>
      </c>
      <c r="B452" t="s">
        <v>10</v>
      </c>
      <c r="C452" t="s">
        <v>17</v>
      </c>
      <c r="D452" s="1">
        <v>0</v>
      </c>
      <c r="E452" t="s">
        <v>42</v>
      </c>
    </row>
    <row r="453" spans="1:5">
      <c r="A453" t="s">
        <v>11</v>
      </c>
      <c r="B453" t="s">
        <v>12</v>
      </c>
      <c r="C453" t="s">
        <v>17</v>
      </c>
      <c r="D453" s="1">
        <v>0</v>
      </c>
      <c r="E453" t="s">
        <v>42</v>
      </c>
    </row>
    <row r="454" spans="1:5">
      <c r="A454" t="s">
        <v>13</v>
      </c>
      <c r="B454" t="s">
        <v>14</v>
      </c>
      <c r="C454" t="s">
        <v>17</v>
      </c>
      <c r="D454" s="1">
        <v>0</v>
      </c>
      <c r="E454" t="s">
        <v>42</v>
      </c>
    </row>
    <row r="455" spans="1:5">
      <c r="A455" t="s">
        <v>15</v>
      </c>
      <c r="B455" t="s">
        <v>16</v>
      </c>
      <c r="C455" t="s">
        <v>17</v>
      </c>
      <c r="D455" s="1">
        <v>0</v>
      </c>
      <c r="E455" t="s">
        <v>42</v>
      </c>
    </row>
    <row r="456" spans="1:5">
      <c r="A456" t="s">
        <v>5</v>
      </c>
      <c r="B456" t="s">
        <v>6</v>
      </c>
      <c r="C456" t="s">
        <v>18</v>
      </c>
      <c r="D456" s="1">
        <v>0</v>
      </c>
      <c r="E456" t="s">
        <v>42</v>
      </c>
    </row>
    <row r="457" spans="1:5">
      <c r="A457" t="s">
        <v>9</v>
      </c>
      <c r="B457" t="s">
        <v>10</v>
      </c>
      <c r="C457" t="s">
        <v>18</v>
      </c>
      <c r="D457" s="1">
        <v>0</v>
      </c>
      <c r="E457" t="s">
        <v>42</v>
      </c>
    </row>
    <row r="458" spans="1:5">
      <c r="A458" t="s">
        <v>11</v>
      </c>
      <c r="B458" t="s">
        <v>12</v>
      </c>
      <c r="C458" t="s">
        <v>18</v>
      </c>
      <c r="D458" s="1">
        <v>0</v>
      </c>
      <c r="E458" t="s">
        <v>42</v>
      </c>
    </row>
    <row r="459" spans="1:5">
      <c r="A459" t="s">
        <v>13</v>
      </c>
      <c r="B459" t="s">
        <v>14</v>
      </c>
      <c r="C459" t="s">
        <v>18</v>
      </c>
      <c r="D459" s="1">
        <v>0</v>
      </c>
      <c r="E459" t="s">
        <v>42</v>
      </c>
    </row>
    <row r="460" spans="1:5">
      <c r="A460" t="s">
        <v>15</v>
      </c>
      <c r="B460" t="s">
        <v>16</v>
      </c>
      <c r="C460" t="s">
        <v>18</v>
      </c>
      <c r="D460" s="1">
        <v>0</v>
      </c>
      <c r="E460" t="s">
        <v>42</v>
      </c>
    </row>
    <row r="461" spans="1:5">
      <c r="A461" t="s">
        <v>5</v>
      </c>
      <c r="B461" t="s">
        <v>6</v>
      </c>
      <c r="C461" t="s">
        <v>19</v>
      </c>
      <c r="D461" s="1">
        <v>3252241036</v>
      </c>
      <c r="E461" t="s">
        <v>42</v>
      </c>
    </row>
    <row r="462" spans="1:5">
      <c r="A462" t="s">
        <v>9</v>
      </c>
      <c r="B462" t="s">
        <v>10</v>
      </c>
      <c r="C462" t="s">
        <v>19</v>
      </c>
      <c r="D462" s="1">
        <v>1812818478</v>
      </c>
      <c r="E462" t="s">
        <v>42</v>
      </c>
    </row>
    <row r="463" spans="1:5">
      <c r="A463" t="s">
        <v>11</v>
      </c>
      <c r="B463" t="s">
        <v>12</v>
      </c>
      <c r="C463" t="s">
        <v>19</v>
      </c>
      <c r="D463" s="1">
        <v>1067785849</v>
      </c>
      <c r="E463" t="s">
        <v>42</v>
      </c>
    </row>
    <row r="464" spans="1:5">
      <c r="A464" t="s">
        <v>13</v>
      </c>
      <c r="B464" t="s">
        <v>14</v>
      </c>
      <c r="C464" t="s">
        <v>19</v>
      </c>
      <c r="D464" s="1">
        <v>118642313</v>
      </c>
      <c r="E464" t="s">
        <v>42</v>
      </c>
    </row>
    <row r="465" spans="1:5">
      <c r="A465" t="s">
        <v>15</v>
      </c>
      <c r="B465" t="s">
        <v>16</v>
      </c>
      <c r="C465" t="s">
        <v>19</v>
      </c>
      <c r="D465" s="1">
        <v>247899776</v>
      </c>
      <c r="E465" t="s">
        <v>42</v>
      </c>
    </row>
    <row r="466" spans="1:5">
      <c r="A466" t="s">
        <v>5</v>
      </c>
      <c r="B466" t="s">
        <v>6</v>
      </c>
      <c r="C466" t="s">
        <v>7</v>
      </c>
      <c r="D466" s="1">
        <v>2364623259</v>
      </c>
      <c r="E466" t="s">
        <v>43</v>
      </c>
    </row>
    <row r="467" spans="1:5">
      <c r="A467" t="s">
        <v>9</v>
      </c>
      <c r="B467" t="s">
        <v>10</v>
      </c>
      <c r="C467" t="s">
        <v>7</v>
      </c>
      <c r="D467" s="1">
        <v>2090316503</v>
      </c>
      <c r="E467" t="s">
        <v>43</v>
      </c>
    </row>
    <row r="468" spans="1:5">
      <c r="A468" t="s">
        <v>11</v>
      </c>
      <c r="B468" t="s">
        <v>12</v>
      </c>
      <c r="C468" t="s">
        <v>7</v>
      </c>
      <c r="D468" s="1">
        <v>1571505236</v>
      </c>
      <c r="E468" t="s">
        <v>43</v>
      </c>
    </row>
    <row r="469" spans="1:5">
      <c r="A469" t="s">
        <v>13</v>
      </c>
      <c r="B469" t="s">
        <v>14</v>
      </c>
      <c r="C469" t="s">
        <v>7</v>
      </c>
      <c r="D469" s="1">
        <v>35657193</v>
      </c>
      <c r="E469" t="s">
        <v>43</v>
      </c>
    </row>
    <row r="470" spans="1:5">
      <c r="A470" t="s">
        <v>15</v>
      </c>
      <c r="B470" t="s">
        <v>16</v>
      </c>
      <c r="C470" t="s">
        <v>7</v>
      </c>
      <c r="D470" s="1">
        <v>70934446</v>
      </c>
      <c r="E470" t="s">
        <v>43</v>
      </c>
    </row>
    <row r="471" spans="1:5">
      <c r="A471" t="s">
        <v>5</v>
      </c>
      <c r="B471" t="s">
        <v>6</v>
      </c>
      <c r="C471" t="s">
        <v>17</v>
      </c>
      <c r="D471" s="1">
        <v>175994705</v>
      </c>
      <c r="E471" t="s">
        <v>43</v>
      </c>
    </row>
    <row r="472" spans="1:5">
      <c r="A472" t="s">
        <v>9</v>
      </c>
      <c r="B472" t="s">
        <v>10</v>
      </c>
      <c r="C472" t="s">
        <v>17</v>
      </c>
      <c r="D472" s="1">
        <v>0</v>
      </c>
      <c r="E472" t="s">
        <v>43</v>
      </c>
    </row>
    <row r="473" spans="1:5">
      <c r="A473" t="s">
        <v>11</v>
      </c>
      <c r="B473" t="s">
        <v>12</v>
      </c>
      <c r="C473" t="s">
        <v>17</v>
      </c>
      <c r="D473" s="1">
        <v>0</v>
      </c>
      <c r="E473" t="s">
        <v>43</v>
      </c>
    </row>
    <row r="474" spans="1:5">
      <c r="A474" t="s">
        <v>13</v>
      </c>
      <c r="B474" t="s">
        <v>14</v>
      </c>
      <c r="C474" t="s">
        <v>17</v>
      </c>
      <c r="D474" s="1">
        <v>30000000</v>
      </c>
      <c r="E474" t="s">
        <v>43</v>
      </c>
    </row>
    <row r="475" spans="1:5">
      <c r="A475" t="s">
        <v>15</v>
      </c>
      <c r="B475" t="s">
        <v>16</v>
      </c>
      <c r="C475" t="s">
        <v>17</v>
      </c>
      <c r="D475" s="1">
        <v>0</v>
      </c>
      <c r="E475" t="s">
        <v>43</v>
      </c>
    </row>
    <row r="476" spans="1:5">
      <c r="A476" t="s">
        <v>5</v>
      </c>
      <c r="B476" t="s">
        <v>6</v>
      </c>
      <c r="C476" t="s">
        <v>18</v>
      </c>
      <c r="D476" s="1">
        <v>0</v>
      </c>
      <c r="E476" t="s">
        <v>43</v>
      </c>
    </row>
    <row r="477" spans="1:5">
      <c r="A477" t="s">
        <v>9</v>
      </c>
      <c r="B477" t="s">
        <v>10</v>
      </c>
      <c r="C477" t="s">
        <v>18</v>
      </c>
      <c r="D477" s="1">
        <v>0</v>
      </c>
      <c r="E477" t="s">
        <v>43</v>
      </c>
    </row>
    <row r="478" spans="1:5">
      <c r="A478" t="s">
        <v>11</v>
      </c>
      <c r="B478" t="s">
        <v>12</v>
      </c>
      <c r="C478" t="s">
        <v>18</v>
      </c>
      <c r="D478" s="1">
        <v>0</v>
      </c>
      <c r="E478" t="s">
        <v>43</v>
      </c>
    </row>
    <row r="479" spans="1:5">
      <c r="A479" t="s">
        <v>13</v>
      </c>
      <c r="B479" t="s">
        <v>14</v>
      </c>
      <c r="C479" t="s">
        <v>18</v>
      </c>
      <c r="D479" s="1">
        <v>0</v>
      </c>
      <c r="E479" t="s">
        <v>43</v>
      </c>
    </row>
    <row r="480" spans="1:5">
      <c r="A480" t="s">
        <v>15</v>
      </c>
      <c r="B480" t="s">
        <v>16</v>
      </c>
      <c r="C480" t="s">
        <v>18</v>
      </c>
      <c r="D480" s="1">
        <v>0</v>
      </c>
      <c r="E480" t="s">
        <v>43</v>
      </c>
    </row>
    <row r="481" spans="1:5">
      <c r="A481" t="s">
        <v>5</v>
      </c>
      <c r="B481" t="s">
        <v>6</v>
      </c>
      <c r="C481" t="s">
        <v>19</v>
      </c>
      <c r="D481" s="1">
        <v>2540617964</v>
      </c>
      <c r="E481" t="s">
        <v>43</v>
      </c>
    </row>
    <row r="482" spans="1:5">
      <c r="A482" t="s">
        <v>9</v>
      </c>
      <c r="B482" t="s">
        <v>10</v>
      </c>
      <c r="C482" t="s">
        <v>19</v>
      </c>
      <c r="D482" s="1">
        <v>2090316503</v>
      </c>
      <c r="E482" t="s">
        <v>43</v>
      </c>
    </row>
    <row r="483" spans="1:5">
      <c r="A483" t="s">
        <v>11</v>
      </c>
      <c r="B483" t="s">
        <v>12</v>
      </c>
      <c r="C483" t="s">
        <v>19</v>
      </c>
      <c r="D483" s="1">
        <v>1571505236</v>
      </c>
      <c r="E483" t="s">
        <v>43</v>
      </c>
    </row>
    <row r="484" spans="1:5">
      <c r="A484" t="s">
        <v>13</v>
      </c>
      <c r="B484" t="s">
        <v>14</v>
      </c>
      <c r="C484" t="s">
        <v>19</v>
      </c>
      <c r="D484" s="1">
        <v>65657193</v>
      </c>
      <c r="E484" t="s">
        <v>43</v>
      </c>
    </row>
    <row r="485" spans="1:5">
      <c r="A485" t="s">
        <v>15</v>
      </c>
      <c r="B485" t="s">
        <v>16</v>
      </c>
      <c r="C485" t="s">
        <v>19</v>
      </c>
      <c r="D485" s="1">
        <v>70934446</v>
      </c>
      <c r="E485" t="s">
        <v>43</v>
      </c>
    </row>
    <row r="486" spans="1:5">
      <c r="A486" t="s">
        <v>5</v>
      </c>
      <c r="B486" t="s">
        <v>6</v>
      </c>
      <c r="C486" t="s">
        <v>7</v>
      </c>
      <c r="D486" s="1">
        <v>2776320651</v>
      </c>
      <c r="E486" t="s">
        <v>44</v>
      </c>
    </row>
    <row r="487" spans="1:5">
      <c r="A487" t="s">
        <v>9</v>
      </c>
      <c r="B487" t="s">
        <v>10</v>
      </c>
      <c r="C487" t="s">
        <v>7</v>
      </c>
      <c r="D487" s="1">
        <v>1311647305</v>
      </c>
      <c r="E487" t="s">
        <v>44</v>
      </c>
    </row>
    <row r="488" spans="1:5">
      <c r="A488" t="s">
        <v>11</v>
      </c>
      <c r="B488" t="s">
        <v>12</v>
      </c>
      <c r="C488" t="s">
        <v>7</v>
      </c>
      <c r="D488" s="1">
        <v>1331218614</v>
      </c>
      <c r="E488" t="s">
        <v>44</v>
      </c>
    </row>
    <row r="489" spans="1:5">
      <c r="A489" t="s">
        <v>13</v>
      </c>
      <c r="B489" t="s">
        <v>14</v>
      </c>
      <c r="C489" t="s">
        <v>7</v>
      </c>
      <c r="D489" s="1">
        <v>6772151</v>
      </c>
      <c r="E489" t="s">
        <v>44</v>
      </c>
    </row>
    <row r="490" spans="1:5">
      <c r="A490" t="s">
        <v>15</v>
      </c>
      <c r="B490" t="s">
        <v>16</v>
      </c>
      <c r="C490" t="s">
        <v>7</v>
      </c>
      <c r="D490" s="1">
        <v>94273997</v>
      </c>
      <c r="E490" t="s">
        <v>44</v>
      </c>
    </row>
    <row r="491" spans="1:5">
      <c r="A491" t="s">
        <v>5</v>
      </c>
      <c r="B491" t="s">
        <v>6</v>
      </c>
      <c r="C491" t="s">
        <v>17</v>
      </c>
      <c r="D491" s="1">
        <v>222982294</v>
      </c>
      <c r="E491" t="s">
        <v>44</v>
      </c>
    </row>
    <row r="492" spans="1:5">
      <c r="A492" t="s">
        <v>9</v>
      </c>
      <c r="B492" t="s">
        <v>10</v>
      </c>
      <c r="C492" t="s">
        <v>17</v>
      </c>
      <c r="D492" s="1">
        <v>371700203</v>
      </c>
      <c r="E492" t="s">
        <v>44</v>
      </c>
    </row>
    <row r="493" spans="1:5">
      <c r="A493" t="s">
        <v>11</v>
      </c>
      <c r="B493" t="s">
        <v>12</v>
      </c>
      <c r="C493" t="s">
        <v>17</v>
      </c>
      <c r="D493" s="1">
        <v>0</v>
      </c>
      <c r="E493" t="s">
        <v>44</v>
      </c>
    </row>
    <row r="494" spans="1:5">
      <c r="A494" t="s">
        <v>13</v>
      </c>
      <c r="B494" t="s">
        <v>14</v>
      </c>
      <c r="C494" t="s">
        <v>17</v>
      </c>
      <c r="D494" s="1">
        <v>0</v>
      </c>
      <c r="E494" t="s">
        <v>44</v>
      </c>
    </row>
    <row r="495" spans="1:5">
      <c r="A495" t="s">
        <v>15</v>
      </c>
      <c r="B495" t="s">
        <v>16</v>
      </c>
      <c r="C495" t="s">
        <v>17</v>
      </c>
      <c r="D495" s="1">
        <v>0</v>
      </c>
      <c r="E495" t="s">
        <v>44</v>
      </c>
    </row>
    <row r="496" spans="1:5">
      <c r="A496" t="s">
        <v>5</v>
      </c>
      <c r="B496" t="s">
        <v>6</v>
      </c>
      <c r="C496" t="s">
        <v>18</v>
      </c>
      <c r="D496" s="1">
        <v>0</v>
      </c>
      <c r="E496" t="s">
        <v>44</v>
      </c>
    </row>
    <row r="497" spans="1:5">
      <c r="A497" t="s">
        <v>9</v>
      </c>
      <c r="B497" t="s">
        <v>10</v>
      </c>
      <c r="C497" t="s">
        <v>18</v>
      </c>
      <c r="D497" s="1">
        <v>0</v>
      </c>
      <c r="E497" t="s">
        <v>44</v>
      </c>
    </row>
    <row r="498" spans="1:5">
      <c r="A498" t="s">
        <v>11</v>
      </c>
      <c r="B498" t="s">
        <v>12</v>
      </c>
      <c r="C498" t="s">
        <v>18</v>
      </c>
      <c r="D498" s="1">
        <v>0</v>
      </c>
      <c r="E498" t="s">
        <v>44</v>
      </c>
    </row>
    <row r="499" spans="1:5">
      <c r="A499" t="s">
        <v>13</v>
      </c>
      <c r="B499" t="s">
        <v>14</v>
      </c>
      <c r="C499" t="s">
        <v>18</v>
      </c>
      <c r="D499" s="1">
        <v>0</v>
      </c>
      <c r="E499" t="s">
        <v>44</v>
      </c>
    </row>
    <row r="500" spans="1:5">
      <c r="A500" t="s">
        <v>15</v>
      </c>
      <c r="B500" t="s">
        <v>16</v>
      </c>
      <c r="C500" t="s">
        <v>18</v>
      </c>
      <c r="D500" s="1">
        <v>0</v>
      </c>
      <c r="E500" t="s">
        <v>44</v>
      </c>
    </row>
    <row r="501" spans="1:5">
      <c r="A501" t="s">
        <v>5</v>
      </c>
      <c r="B501" t="s">
        <v>6</v>
      </c>
      <c r="C501" t="s">
        <v>19</v>
      </c>
      <c r="D501" s="1">
        <v>2999302945</v>
      </c>
      <c r="E501" t="s">
        <v>44</v>
      </c>
    </row>
    <row r="502" spans="1:5">
      <c r="A502" t="s">
        <v>9</v>
      </c>
      <c r="B502" t="s">
        <v>10</v>
      </c>
      <c r="C502" t="s">
        <v>19</v>
      </c>
      <c r="D502" s="1">
        <v>1683347508</v>
      </c>
      <c r="E502" t="s">
        <v>44</v>
      </c>
    </row>
    <row r="503" spans="1:5">
      <c r="A503" t="s">
        <v>11</v>
      </c>
      <c r="B503" t="s">
        <v>12</v>
      </c>
      <c r="C503" t="s">
        <v>19</v>
      </c>
      <c r="D503" s="1">
        <v>1331218614</v>
      </c>
      <c r="E503" t="s">
        <v>44</v>
      </c>
    </row>
    <row r="504" spans="1:5">
      <c r="A504" t="s">
        <v>13</v>
      </c>
      <c r="B504" t="s">
        <v>14</v>
      </c>
      <c r="C504" t="s">
        <v>19</v>
      </c>
      <c r="D504" s="1">
        <v>6772151</v>
      </c>
      <c r="E504" t="s">
        <v>44</v>
      </c>
    </row>
    <row r="505" spans="1:5">
      <c r="A505" t="s">
        <v>15</v>
      </c>
      <c r="B505" t="s">
        <v>16</v>
      </c>
      <c r="C505" t="s">
        <v>19</v>
      </c>
      <c r="D505" s="1">
        <v>94273997</v>
      </c>
      <c r="E505" t="s">
        <v>44</v>
      </c>
    </row>
    <row r="506" spans="1:5">
      <c r="A506" t="s">
        <v>5</v>
      </c>
      <c r="B506" t="s">
        <v>6</v>
      </c>
      <c r="C506" t="s">
        <v>7</v>
      </c>
      <c r="D506" s="1">
        <v>3380273202</v>
      </c>
      <c r="E506" t="s">
        <v>45</v>
      </c>
    </row>
    <row r="507" spans="1:5">
      <c r="A507" t="s">
        <v>9</v>
      </c>
      <c r="B507" t="s">
        <v>10</v>
      </c>
      <c r="C507" t="s">
        <v>7</v>
      </c>
      <c r="D507" s="1">
        <v>1672787070</v>
      </c>
      <c r="E507" t="s">
        <v>45</v>
      </c>
    </row>
    <row r="508" spans="1:5">
      <c r="A508" t="s">
        <v>11</v>
      </c>
      <c r="B508" t="s">
        <v>12</v>
      </c>
      <c r="C508" t="s">
        <v>7</v>
      </c>
      <c r="D508" s="1">
        <v>1273547247</v>
      </c>
      <c r="E508" t="s">
        <v>45</v>
      </c>
    </row>
    <row r="509" spans="1:5">
      <c r="A509" t="s">
        <v>13</v>
      </c>
      <c r="B509" t="s">
        <v>14</v>
      </c>
      <c r="C509" t="s">
        <v>7</v>
      </c>
      <c r="D509" s="1">
        <v>38828585</v>
      </c>
      <c r="E509" t="s">
        <v>45</v>
      </c>
    </row>
    <row r="510" spans="1:5">
      <c r="A510" t="s">
        <v>15</v>
      </c>
      <c r="B510" t="s">
        <v>16</v>
      </c>
      <c r="C510" t="s">
        <v>7</v>
      </c>
      <c r="D510" s="1">
        <v>45448514</v>
      </c>
      <c r="E510" t="s">
        <v>45</v>
      </c>
    </row>
    <row r="511" spans="1:5">
      <c r="A511" t="s">
        <v>5</v>
      </c>
      <c r="B511" t="s">
        <v>6</v>
      </c>
      <c r="C511" t="s">
        <v>17</v>
      </c>
      <c r="D511" s="1">
        <v>289919342</v>
      </c>
      <c r="E511" t="s">
        <v>45</v>
      </c>
    </row>
    <row r="512" spans="1:5">
      <c r="A512" t="s">
        <v>9</v>
      </c>
      <c r="B512" t="s">
        <v>10</v>
      </c>
      <c r="C512" t="s">
        <v>17</v>
      </c>
      <c r="D512" s="1">
        <v>0</v>
      </c>
      <c r="E512" t="s">
        <v>45</v>
      </c>
    </row>
    <row r="513" spans="1:5">
      <c r="A513" t="s">
        <v>11</v>
      </c>
      <c r="B513" t="s">
        <v>12</v>
      </c>
      <c r="C513" t="s">
        <v>17</v>
      </c>
      <c r="D513" s="1">
        <v>0</v>
      </c>
      <c r="E513" t="s">
        <v>45</v>
      </c>
    </row>
    <row r="514" spans="1:5">
      <c r="A514" t="s">
        <v>13</v>
      </c>
      <c r="B514" t="s">
        <v>14</v>
      </c>
      <c r="C514" t="s">
        <v>17</v>
      </c>
      <c r="D514" s="1">
        <v>0</v>
      </c>
      <c r="E514" t="s">
        <v>45</v>
      </c>
    </row>
    <row r="515" spans="1:5">
      <c r="A515" t="s">
        <v>15</v>
      </c>
      <c r="B515" t="s">
        <v>16</v>
      </c>
      <c r="C515" t="s">
        <v>17</v>
      </c>
      <c r="D515" s="1">
        <v>0</v>
      </c>
      <c r="E515" t="s">
        <v>45</v>
      </c>
    </row>
    <row r="516" spans="1:5">
      <c r="A516" t="s">
        <v>5</v>
      </c>
      <c r="B516" t="s">
        <v>6</v>
      </c>
      <c r="C516" t="s">
        <v>18</v>
      </c>
      <c r="D516" s="1">
        <v>0</v>
      </c>
      <c r="E516" t="s">
        <v>45</v>
      </c>
    </row>
    <row r="517" spans="1:5">
      <c r="A517" t="s">
        <v>9</v>
      </c>
      <c r="B517" t="s">
        <v>10</v>
      </c>
      <c r="C517" t="s">
        <v>18</v>
      </c>
      <c r="D517" s="1">
        <v>0</v>
      </c>
      <c r="E517" t="s">
        <v>45</v>
      </c>
    </row>
    <row r="518" spans="1:5">
      <c r="A518" t="s">
        <v>11</v>
      </c>
      <c r="B518" t="s">
        <v>12</v>
      </c>
      <c r="C518" t="s">
        <v>18</v>
      </c>
      <c r="D518" s="1">
        <v>0</v>
      </c>
      <c r="E518" t="s">
        <v>45</v>
      </c>
    </row>
    <row r="519" spans="1:5">
      <c r="A519" t="s">
        <v>13</v>
      </c>
      <c r="B519" t="s">
        <v>14</v>
      </c>
      <c r="C519" t="s">
        <v>18</v>
      </c>
      <c r="D519" s="1">
        <v>0</v>
      </c>
      <c r="E519" t="s">
        <v>45</v>
      </c>
    </row>
    <row r="520" spans="1:5">
      <c r="A520" t="s">
        <v>15</v>
      </c>
      <c r="B520" t="s">
        <v>16</v>
      </c>
      <c r="C520" t="s">
        <v>18</v>
      </c>
      <c r="D520" s="1">
        <v>0</v>
      </c>
      <c r="E520" t="s">
        <v>45</v>
      </c>
    </row>
    <row r="521" spans="1:5">
      <c r="A521" t="s">
        <v>5</v>
      </c>
      <c r="B521" t="s">
        <v>6</v>
      </c>
      <c r="C521" t="s">
        <v>19</v>
      </c>
      <c r="D521" s="1">
        <v>3670192544</v>
      </c>
      <c r="E521" t="s">
        <v>45</v>
      </c>
    </row>
    <row r="522" spans="1:5">
      <c r="A522" t="s">
        <v>9</v>
      </c>
      <c r="B522" t="s">
        <v>10</v>
      </c>
      <c r="C522" t="s">
        <v>19</v>
      </c>
      <c r="D522" s="1">
        <v>1672787070</v>
      </c>
      <c r="E522" t="s">
        <v>45</v>
      </c>
    </row>
    <row r="523" spans="1:5">
      <c r="A523" t="s">
        <v>11</v>
      </c>
      <c r="B523" t="s">
        <v>12</v>
      </c>
      <c r="C523" t="s">
        <v>19</v>
      </c>
      <c r="D523" s="1">
        <v>1273547247</v>
      </c>
      <c r="E523" t="s">
        <v>45</v>
      </c>
    </row>
    <row r="524" spans="1:5">
      <c r="A524" t="s">
        <v>13</v>
      </c>
      <c r="B524" t="s">
        <v>14</v>
      </c>
      <c r="C524" t="s">
        <v>19</v>
      </c>
      <c r="D524" s="1">
        <v>64125044</v>
      </c>
      <c r="E524" t="s">
        <v>45</v>
      </c>
    </row>
    <row r="525" spans="1:5">
      <c r="A525" t="s">
        <v>15</v>
      </c>
      <c r="B525" t="s">
        <v>16</v>
      </c>
      <c r="C525" t="s">
        <v>19</v>
      </c>
      <c r="D525" s="1">
        <v>45448514</v>
      </c>
      <c r="E525" t="s">
        <v>45</v>
      </c>
    </row>
    <row r="526" spans="1:5">
      <c r="A526" t="s">
        <v>5</v>
      </c>
      <c r="B526" t="s">
        <v>6</v>
      </c>
      <c r="C526" t="s">
        <v>7</v>
      </c>
      <c r="D526" s="1">
        <v>2456382174</v>
      </c>
      <c r="E526" t="s">
        <v>46</v>
      </c>
    </row>
    <row r="527" spans="1:5">
      <c r="A527" t="s">
        <v>9</v>
      </c>
      <c r="B527" t="s">
        <v>10</v>
      </c>
      <c r="C527" t="s">
        <v>7</v>
      </c>
      <c r="D527" s="1">
        <v>1594586212</v>
      </c>
      <c r="E527" t="s">
        <v>46</v>
      </c>
    </row>
    <row r="528" spans="1:5">
      <c r="A528" t="s">
        <v>11</v>
      </c>
      <c r="B528" t="s">
        <v>12</v>
      </c>
      <c r="C528" t="s">
        <v>7</v>
      </c>
      <c r="D528" s="1">
        <v>822573153</v>
      </c>
      <c r="E528" t="s">
        <v>46</v>
      </c>
    </row>
    <row r="529" spans="1:5">
      <c r="A529" t="s">
        <v>13</v>
      </c>
      <c r="B529" t="s">
        <v>14</v>
      </c>
      <c r="C529" t="s">
        <v>7</v>
      </c>
      <c r="D529" s="1">
        <v>9461088</v>
      </c>
      <c r="E529" t="s">
        <v>46</v>
      </c>
    </row>
    <row r="530" spans="1:5">
      <c r="A530" t="s">
        <v>15</v>
      </c>
      <c r="B530" t="s">
        <v>16</v>
      </c>
      <c r="C530" t="s">
        <v>7</v>
      </c>
      <c r="D530" s="1">
        <v>31883227</v>
      </c>
      <c r="E530" t="s">
        <v>46</v>
      </c>
    </row>
    <row r="531" spans="1:5">
      <c r="A531" t="s">
        <v>5</v>
      </c>
      <c r="B531" t="s">
        <v>6</v>
      </c>
      <c r="C531" t="s">
        <v>17</v>
      </c>
      <c r="D531" s="1">
        <v>213933554</v>
      </c>
      <c r="E531" t="s">
        <v>46</v>
      </c>
    </row>
    <row r="532" spans="1:5">
      <c r="A532" t="s">
        <v>9</v>
      </c>
      <c r="B532" t="s">
        <v>10</v>
      </c>
      <c r="C532" t="s">
        <v>17</v>
      </c>
      <c r="D532" s="1">
        <v>0</v>
      </c>
      <c r="E532" t="s">
        <v>46</v>
      </c>
    </row>
    <row r="533" spans="1:5">
      <c r="A533" t="s">
        <v>11</v>
      </c>
      <c r="B533" t="s">
        <v>12</v>
      </c>
      <c r="C533" t="s">
        <v>17</v>
      </c>
      <c r="D533" s="1">
        <v>0</v>
      </c>
      <c r="E533" t="s">
        <v>46</v>
      </c>
    </row>
    <row r="534" spans="1:5">
      <c r="A534" t="s">
        <v>13</v>
      </c>
      <c r="B534" t="s">
        <v>14</v>
      </c>
      <c r="C534" t="s">
        <v>17</v>
      </c>
      <c r="D534" s="1">
        <v>132200000</v>
      </c>
      <c r="E534" t="s">
        <v>46</v>
      </c>
    </row>
    <row r="535" spans="1:5">
      <c r="A535" t="s">
        <v>15</v>
      </c>
      <c r="B535" t="s">
        <v>16</v>
      </c>
      <c r="C535" t="s">
        <v>17</v>
      </c>
      <c r="D535" s="1">
        <v>0</v>
      </c>
      <c r="E535" t="s">
        <v>46</v>
      </c>
    </row>
    <row r="536" spans="1:5">
      <c r="A536" t="s">
        <v>5</v>
      </c>
      <c r="B536" t="s">
        <v>6</v>
      </c>
      <c r="C536" t="s">
        <v>18</v>
      </c>
      <c r="D536" s="1">
        <v>0</v>
      </c>
      <c r="E536" t="s">
        <v>46</v>
      </c>
    </row>
    <row r="537" spans="1:5">
      <c r="A537" t="s">
        <v>9</v>
      </c>
      <c r="B537" t="s">
        <v>10</v>
      </c>
      <c r="C537" t="s">
        <v>18</v>
      </c>
      <c r="D537" s="1">
        <v>0</v>
      </c>
      <c r="E537" t="s">
        <v>46</v>
      </c>
    </row>
    <row r="538" spans="1:5">
      <c r="A538" t="s">
        <v>11</v>
      </c>
      <c r="B538" t="s">
        <v>12</v>
      </c>
      <c r="C538" t="s">
        <v>18</v>
      </c>
      <c r="D538" s="1">
        <v>0</v>
      </c>
      <c r="E538" t="s">
        <v>46</v>
      </c>
    </row>
    <row r="539" spans="1:5">
      <c r="A539" t="s">
        <v>13</v>
      </c>
      <c r="B539" t="s">
        <v>14</v>
      </c>
      <c r="C539" t="s">
        <v>18</v>
      </c>
      <c r="D539" s="1">
        <v>0</v>
      </c>
      <c r="E539" t="s">
        <v>46</v>
      </c>
    </row>
    <row r="540" spans="1:5">
      <c r="A540" t="s">
        <v>15</v>
      </c>
      <c r="B540" t="s">
        <v>16</v>
      </c>
      <c r="C540" t="s">
        <v>18</v>
      </c>
      <c r="D540" s="1">
        <v>0</v>
      </c>
      <c r="E540" t="s">
        <v>46</v>
      </c>
    </row>
    <row r="541" spans="1:5">
      <c r="A541" t="s">
        <v>5</v>
      </c>
      <c r="B541" t="s">
        <v>6</v>
      </c>
      <c r="C541" t="s">
        <v>19</v>
      </c>
      <c r="D541" s="1">
        <v>2670315728</v>
      </c>
      <c r="E541" t="s">
        <v>46</v>
      </c>
    </row>
    <row r="542" spans="1:5">
      <c r="A542" t="s">
        <v>9</v>
      </c>
      <c r="B542" t="s">
        <v>10</v>
      </c>
      <c r="C542" t="s">
        <v>19</v>
      </c>
      <c r="D542" s="1">
        <v>1594586212</v>
      </c>
      <c r="E542" t="s">
        <v>46</v>
      </c>
    </row>
    <row r="543" spans="1:5">
      <c r="A543" t="s">
        <v>11</v>
      </c>
      <c r="B543" t="s">
        <v>12</v>
      </c>
      <c r="C543" t="s">
        <v>19</v>
      </c>
      <c r="D543" s="1">
        <v>822573153</v>
      </c>
      <c r="E543" t="s">
        <v>46</v>
      </c>
    </row>
    <row r="544" spans="1:5">
      <c r="A544" t="s">
        <v>13</v>
      </c>
      <c r="B544" t="s">
        <v>14</v>
      </c>
      <c r="C544" t="s">
        <v>19</v>
      </c>
      <c r="D544" s="1">
        <v>141661088</v>
      </c>
      <c r="E544" t="s">
        <v>46</v>
      </c>
    </row>
    <row r="545" spans="1:5">
      <c r="A545" t="s">
        <v>15</v>
      </c>
      <c r="B545" t="s">
        <v>16</v>
      </c>
      <c r="C545" t="s">
        <v>19</v>
      </c>
      <c r="D545" s="1">
        <v>31883227</v>
      </c>
      <c r="E545" t="s">
        <v>46</v>
      </c>
    </row>
    <row r="546" spans="1:5">
      <c r="A546" t="s">
        <v>5</v>
      </c>
      <c r="B546" t="s">
        <v>6</v>
      </c>
      <c r="C546" t="s">
        <v>7</v>
      </c>
      <c r="D546" s="1">
        <v>2003999421</v>
      </c>
      <c r="E546" t="s">
        <v>47</v>
      </c>
    </row>
    <row r="547" spans="1:5">
      <c r="A547" t="s">
        <v>9</v>
      </c>
      <c r="B547" t="s">
        <v>10</v>
      </c>
      <c r="C547" t="s">
        <v>7</v>
      </c>
      <c r="D547" s="1">
        <v>1915402086</v>
      </c>
      <c r="E547" t="s">
        <v>47</v>
      </c>
    </row>
    <row r="548" spans="1:5">
      <c r="A548" t="s">
        <v>11</v>
      </c>
      <c r="B548" t="s">
        <v>12</v>
      </c>
      <c r="C548" t="s">
        <v>7</v>
      </c>
      <c r="D548" s="1">
        <v>1138803958</v>
      </c>
      <c r="E548" t="s">
        <v>47</v>
      </c>
    </row>
    <row r="549" spans="1:5">
      <c r="A549" t="s">
        <v>13</v>
      </c>
      <c r="B549" t="s">
        <v>14</v>
      </c>
      <c r="C549" t="s">
        <v>7</v>
      </c>
      <c r="D549" s="1">
        <v>56698367</v>
      </c>
      <c r="E549" t="s">
        <v>47</v>
      </c>
    </row>
    <row r="550" spans="1:5">
      <c r="A550" t="s">
        <v>15</v>
      </c>
      <c r="B550" t="s">
        <v>16</v>
      </c>
      <c r="C550" t="s">
        <v>7</v>
      </c>
      <c r="D550" s="1">
        <v>34839234</v>
      </c>
      <c r="E550" t="s">
        <v>47</v>
      </c>
    </row>
    <row r="551" spans="1:5">
      <c r="A551" t="s">
        <v>5</v>
      </c>
      <c r="B551" t="s">
        <v>6</v>
      </c>
      <c r="C551" t="s">
        <v>17</v>
      </c>
      <c r="D551" s="1">
        <v>0</v>
      </c>
      <c r="E551" t="s">
        <v>47</v>
      </c>
    </row>
    <row r="552" spans="1:5">
      <c r="A552" t="s">
        <v>9</v>
      </c>
      <c r="B552" t="s">
        <v>10</v>
      </c>
      <c r="C552" t="s">
        <v>17</v>
      </c>
      <c r="D552" s="1">
        <v>322982294</v>
      </c>
      <c r="E552" t="s">
        <v>47</v>
      </c>
    </row>
    <row r="553" spans="1:5">
      <c r="A553" t="s">
        <v>11</v>
      </c>
      <c r="B553" t="s">
        <v>12</v>
      </c>
      <c r="C553" t="s">
        <v>17</v>
      </c>
      <c r="D553" s="1">
        <v>0</v>
      </c>
      <c r="E553" t="s">
        <v>47</v>
      </c>
    </row>
    <row r="554" spans="1:5">
      <c r="A554" t="s">
        <v>13</v>
      </c>
      <c r="B554" t="s">
        <v>14</v>
      </c>
      <c r="C554" t="s">
        <v>17</v>
      </c>
      <c r="D554" s="1">
        <v>35000000</v>
      </c>
      <c r="E554" t="s">
        <v>47</v>
      </c>
    </row>
    <row r="555" spans="1:5">
      <c r="A555" t="s">
        <v>15</v>
      </c>
      <c r="B555" t="s">
        <v>16</v>
      </c>
      <c r="C555" t="s">
        <v>17</v>
      </c>
      <c r="D555" s="1">
        <v>0</v>
      </c>
      <c r="E555" t="s">
        <v>47</v>
      </c>
    </row>
    <row r="556" spans="1:5">
      <c r="A556" t="s">
        <v>5</v>
      </c>
      <c r="B556" t="s">
        <v>6</v>
      </c>
      <c r="C556" t="s">
        <v>18</v>
      </c>
      <c r="D556" s="1">
        <v>0</v>
      </c>
      <c r="E556" t="s">
        <v>47</v>
      </c>
    </row>
    <row r="557" spans="1:5">
      <c r="A557" t="s">
        <v>9</v>
      </c>
      <c r="B557" t="s">
        <v>10</v>
      </c>
      <c r="C557" t="s">
        <v>18</v>
      </c>
      <c r="D557" s="1">
        <v>0</v>
      </c>
      <c r="E557" t="s">
        <v>47</v>
      </c>
    </row>
    <row r="558" spans="1:5">
      <c r="A558" t="s">
        <v>11</v>
      </c>
      <c r="B558" t="s">
        <v>12</v>
      </c>
      <c r="C558" t="s">
        <v>18</v>
      </c>
      <c r="D558" s="1">
        <v>0</v>
      </c>
      <c r="E558" t="s">
        <v>47</v>
      </c>
    </row>
    <row r="559" spans="1:5">
      <c r="A559" t="s">
        <v>13</v>
      </c>
      <c r="B559" t="s">
        <v>14</v>
      </c>
      <c r="C559" t="s">
        <v>18</v>
      </c>
      <c r="D559" s="1">
        <v>0</v>
      </c>
      <c r="E559" t="s">
        <v>47</v>
      </c>
    </row>
    <row r="560" spans="1:5">
      <c r="A560" t="s">
        <v>15</v>
      </c>
      <c r="B560" t="s">
        <v>16</v>
      </c>
      <c r="C560" t="s">
        <v>18</v>
      </c>
      <c r="D560" s="1">
        <v>0</v>
      </c>
      <c r="E560" t="s">
        <v>47</v>
      </c>
    </row>
    <row r="561" spans="1:5">
      <c r="A561" t="s">
        <v>5</v>
      </c>
      <c r="B561" t="s">
        <v>6</v>
      </c>
      <c r="C561" t="s">
        <v>19</v>
      </c>
      <c r="D561" s="1">
        <v>2028999421</v>
      </c>
      <c r="E561" t="s">
        <v>47</v>
      </c>
    </row>
    <row r="562" spans="1:5">
      <c r="A562" t="s">
        <v>9</v>
      </c>
      <c r="B562" t="s">
        <v>10</v>
      </c>
      <c r="C562" t="s">
        <v>19</v>
      </c>
      <c r="D562" s="1">
        <v>2248384380</v>
      </c>
      <c r="E562" t="s">
        <v>47</v>
      </c>
    </row>
    <row r="563" spans="1:5">
      <c r="A563" t="s">
        <v>11</v>
      </c>
      <c r="B563" t="s">
        <v>12</v>
      </c>
      <c r="C563" t="s">
        <v>19</v>
      </c>
      <c r="D563" s="1">
        <v>1138803958</v>
      </c>
      <c r="E563" t="s">
        <v>47</v>
      </c>
    </row>
    <row r="564" spans="1:5">
      <c r="A564" t="s">
        <v>13</v>
      </c>
      <c r="B564" t="s">
        <v>14</v>
      </c>
      <c r="C564" t="s">
        <v>19</v>
      </c>
      <c r="D564" s="1">
        <v>91698367</v>
      </c>
      <c r="E564" t="s">
        <v>47</v>
      </c>
    </row>
    <row r="565" spans="1:5">
      <c r="A565" t="s">
        <v>15</v>
      </c>
      <c r="B565" t="s">
        <v>16</v>
      </c>
      <c r="C565" t="s">
        <v>19</v>
      </c>
      <c r="D565" s="1">
        <v>34839234</v>
      </c>
      <c r="E565" t="s">
        <v>47</v>
      </c>
    </row>
    <row r="566" spans="1:5">
      <c r="A566" t="s">
        <v>49</v>
      </c>
      <c r="B566" t="s">
        <v>51</v>
      </c>
      <c r="C566" t="s">
        <v>7</v>
      </c>
      <c r="D566" s="1">
        <v>9300000</v>
      </c>
      <c r="E566" t="s">
        <v>48</v>
      </c>
    </row>
    <row r="567" spans="1:5">
      <c r="A567" t="s">
        <v>49</v>
      </c>
      <c r="B567" t="s">
        <v>51</v>
      </c>
      <c r="C567" t="s">
        <v>17</v>
      </c>
      <c r="D567" s="1">
        <v>0</v>
      </c>
      <c r="E567" t="s">
        <v>48</v>
      </c>
    </row>
    <row r="568" spans="1:5">
      <c r="A568" t="s">
        <v>49</v>
      </c>
      <c r="B568" t="s">
        <v>51</v>
      </c>
      <c r="C568" t="s">
        <v>18</v>
      </c>
      <c r="D568" s="1">
        <v>0</v>
      </c>
      <c r="E568" t="s">
        <v>48</v>
      </c>
    </row>
    <row r="569" spans="1:5">
      <c r="A569" t="s">
        <v>49</v>
      </c>
      <c r="B569" t="s">
        <v>51</v>
      </c>
      <c r="C569" t="s">
        <v>19</v>
      </c>
      <c r="D569" s="1">
        <v>9300000</v>
      </c>
      <c r="E569" t="s">
        <v>48</v>
      </c>
    </row>
    <row r="570" spans="1:5">
      <c r="A570" t="s">
        <v>50</v>
      </c>
      <c r="B570" t="s">
        <v>52</v>
      </c>
      <c r="C570" t="s">
        <v>7</v>
      </c>
      <c r="D570" s="1">
        <v>79111132</v>
      </c>
      <c r="E570" t="s">
        <v>48</v>
      </c>
    </row>
    <row r="571" spans="1:5">
      <c r="A571" t="s">
        <v>50</v>
      </c>
      <c r="B571" t="s">
        <v>52</v>
      </c>
      <c r="C571" t="s">
        <v>17</v>
      </c>
      <c r="D571" s="1">
        <v>0</v>
      </c>
      <c r="E571" t="s">
        <v>48</v>
      </c>
    </row>
    <row r="572" spans="1:5">
      <c r="A572" t="s">
        <v>50</v>
      </c>
      <c r="B572" t="s">
        <v>52</v>
      </c>
      <c r="C572" t="s">
        <v>18</v>
      </c>
      <c r="D572" s="1">
        <v>0</v>
      </c>
      <c r="E572" t="s">
        <v>48</v>
      </c>
    </row>
    <row r="573" spans="1:5">
      <c r="A573" t="s">
        <v>50</v>
      </c>
      <c r="B573" t="s">
        <v>52</v>
      </c>
      <c r="C573" t="s">
        <v>19</v>
      </c>
      <c r="D573" s="1">
        <v>79111132</v>
      </c>
      <c r="E573" t="s">
        <v>48</v>
      </c>
    </row>
  </sheetData>
  <autoFilter ref="A1:E573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B4A9-0AD6-4138-B4C8-9986047DFBBB}">
  <sheetPr filterMode="1"/>
  <dimension ref="A1:H614"/>
  <sheetViews>
    <sheetView topLeftCell="A483" workbookViewId="0">
      <selection activeCell="H50" sqref="H50"/>
    </sheetView>
  </sheetViews>
  <sheetFormatPr defaultRowHeight="15"/>
  <cols>
    <col min="1" max="1" width="11.5703125" customWidth="1"/>
    <col min="2" max="2" width="41.140625" bestFit="1" customWidth="1"/>
    <col min="3" max="3" width="9.28515625" bestFit="1" customWidth="1"/>
    <col min="4" max="4" width="11" bestFit="1" customWidth="1"/>
    <col min="5" max="5" width="12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 t="s">
        <v>5</v>
      </c>
      <c r="B2" t="s">
        <v>6</v>
      </c>
      <c r="C2" t="s">
        <v>7</v>
      </c>
      <c r="D2">
        <v>2386604719</v>
      </c>
      <c r="E2" t="s">
        <v>87</v>
      </c>
    </row>
    <row r="3" spans="1:5" hidden="1">
      <c r="A3" t="s">
        <v>9</v>
      </c>
      <c r="B3" t="s">
        <v>10</v>
      </c>
      <c r="C3" t="s">
        <v>7</v>
      </c>
      <c r="D3">
        <v>1252155146</v>
      </c>
      <c r="E3" t="s">
        <v>87</v>
      </c>
    </row>
    <row r="4" spans="1:5" hidden="1">
      <c r="A4" t="s">
        <v>11</v>
      </c>
      <c r="B4" t="s">
        <v>12</v>
      </c>
      <c r="C4" t="s">
        <v>7</v>
      </c>
      <c r="D4">
        <v>957470156</v>
      </c>
      <c r="E4" t="s">
        <v>87</v>
      </c>
    </row>
    <row r="5" spans="1:5">
      <c r="A5" t="s">
        <v>13</v>
      </c>
      <c r="B5" t="s">
        <v>14</v>
      </c>
      <c r="C5" t="s">
        <v>7</v>
      </c>
      <c r="D5">
        <v>14545717</v>
      </c>
      <c r="E5" t="s">
        <v>87</v>
      </c>
    </row>
    <row r="6" spans="1:5" hidden="1">
      <c r="A6" t="s">
        <v>15</v>
      </c>
      <c r="B6" t="s">
        <v>16</v>
      </c>
      <c r="C6" t="s">
        <v>7</v>
      </c>
      <c r="D6">
        <v>15500000</v>
      </c>
      <c r="E6" t="s">
        <v>87</v>
      </c>
    </row>
    <row r="7" spans="1:5" hidden="1">
      <c r="A7" t="s">
        <v>5</v>
      </c>
      <c r="B7" t="s">
        <v>6</v>
      </c>
      <c r="C7" t="s">
        <v>17</v>
      </c>
      <c r="D7">
        <v>0</v>
      </c>
      <c r="E7" t="s">
        <v>87</v>
      </c>
    </row>
    <row r="8" spans="1:5" hidden="1">
      <c r="A8" t="s">
        <v>9</v>
      </c>
      <c r="B8" t="s">
        <v>10</v>
      </c>
      <c r="C8" t="s">
        <v>17</v>
      </c>
      <c r="D8">
        <v>151776558</v>
      </c>
      <c r="E8" t="s">
        <v>87</v>
      </c>
    </row>
    <row r="9" spans="1:5" hidden="1">
      <c r="A9" t="s">
        <v>11</v>
      </c>
      <c r="B9" t="s">
        <v>12</v>
      </c>
      <c r="C9" t="s">
        <v>17</v>
      </c>
      <c r="D9">
        <v>0</v>
      </c>
      <c r="E9" t="s">
        <v>87</v>
      </c>
    </row>
    <row r="10" spans="1:5">
      <c r="A10" t="s">
        <v>13</v>
      </c>
      <c r="B10" t="s">
        <v>14</v>
      </c>
      <c r="C10" t="s">
        <v>17</v>
      </c>
      <c r="D10">
        <v>416739962</v>
      </c>
      <c r="E10" t="s">
        <v>87</v>
      </c>
    </row>
    <row r="11" spans="1:5" hidden="1">
      <c r="A11" t="s">
        <v>15</v>
      </c>
      <c r="B11" t="s">
        <v>16</v>
      </c>
      <c r="C11" t="s">
        <v>17</v>
      </c>
      <c r="D11">
        <v>0</v>
      </c>
      <c r="E11" t="s">
        <v>87</v>
      </c>
    </row>
    <row r="12" spans="1:5" hidden="1">
      <c r="A12" t="s">
        <v>5</v>
      </c>
      <c r="B12" t="s">
        <v>6</v>
      </c>
      <c r="C12" t="s">
        <v>18</v>
      </c>
      <c r="D12">
        <v>0</v>
      </c>
      <c r="E12" t="s">
        <v>87</v>
      </c>
    </row>
    <row r="13" spans="1:5" hidden="1">
      <c r="A13" t="s">
        <v>9</v>
      </c>
      <c r="B13" t="s">
        <v>10</v>
      </c>
      <c r="C13" t="s">
        <v>18</v>
      </c>
      <c r="D13">
        <v>196721368</v>
      </c>
      <c r="E13" t="s">
        <v>87</v>
      </c>
    </row>
    <row r="14" spans="1:5" hidden="1">
      <c r="A14" t="s">
        <v>11</v>
      </c>
      <c r="B14" t="s">
        <v>12</v>
      </c>
      <c r="C14" t="s">
        <v>18</v>
      </c>
      <c r="D14">
        <v>0</v>
      </c>
      <c r="E14" t="s">
        <v>87</v>
      </c>
    </row>
    <row r="15" spans="1:5">
      <c r="A15" t="s">
        <v>13</v>
      </c>
      <c r="B15" t="s">
        <v>14</v>
      </c>
      <c r="C15" t="s">
        <v>18</v>
      </c>
      <c r="D15">
        <v>0</v>
      </c>
      <c r="E15" t="s">
        <v>87</v>
      </c>
    </row>
    <row r="16" spans="1:5" hidden="1">
      <c r="A16" t="s">
        <v>15</v>
      </c>
      <c r="B16" t="s">
        <v>16</v>
      </c>
      <c r="C16" t="s">
        <v>18</v>
      </c>
      <c r="D16">
        <v>0</v>
      </c>
      <c r="E16" t="s">
        <v>87</v>
      </c>
    </row>
    <row r="17" spans="1:5" hidden="1">
      <c r="A17" t="s">
        <v>5</v>
      </c>
      <c r="B17" t="s">
        <v>6</v>
      </c>
      <c r="C17" t="s">
        <v>19</v>
      </c>
      <c r="D17">
        <v>2386604719</v>
      </c>
      <c r="E17" t="s">
        <v>87</v>
      </c>
    </row>
    <row r="18" spans="1:5" hidden="1">
      <c r="A18" t="s">
        <v>9</v>
      </c>
      <c r="B18" t="s">
        <v>10</v>
      </c>
      <c r="C18" t="s">
        <v>19</v>
      </c>
      <c r="D18">
        <v>1600653072</v>
      </c>
      <c r="E18" t="s">
        <v>87</v>
      </c>
    </row>
    <row r="19" spans="1:5" hidden="1">
      <c r="A19" t="s">
        <v>11</v>
      </c>
      <c r="B19" t="s">
        <v>12</v>
      </c>
      <c r="C19" t="s">
        <v>19</v>
      </c>
      <c r="D19">
        <v>957470156</v>
      </c>
      <c r="E19" t="s">
        <v>87</v>
      </c>
    </row>
    <row r="20" spans="1:5">
      <c r="A20" t="s">
        <v>13</v>
      </c>
      <c r="B20" t="s">
        <v>14</v>
      </c>
      <c r="C20" t="s">
        <v>19</v>
      </c>
      <c r="D20">
        <v>431285679</v>
      </c>
      <c r="E20" t="s">
        <v>87</v>
      </c>
    </row>
    <row r="21" spans="1:5" hidden="1">
      <c r="A21" t="s">
        <v>15</v>
      </c>
      <c r="B21" t="s">
        <v>16</v>
      </c>
      <c r="C21" t="s">
        <v>19</v>
      </c>
      <c r="D21">
        <v>15500000</v>
      </c>
      <c r="E21" t="s">
        <v>87</v>
      </c>
    </row>
    <row r="22" spans="1:5" hidden="1">
      <c r="A22" t="s">
        <v>5</v>
      </c>
      <c r="B22" t="s">
        <v>6</v>
      </c>
      <c r="C22" t="s">
        <v>7</v>
      </c>
      <c r="D22">
        <v>2636356292</v>
      </c>
      <c r="E22" t="s">
        <v>20</v>
      </c>
    </row>
    <row r="23" spans="1:5" hidden="1">
      <c r="A23" t="s">
        <v>9</v>
      </c>
      <c r="B23" t="s">
        <v>10</v>
      </c>
      <c r="C23" t="s">
        <v>7</v>
      </c>
      <c r="D23">
        <v>1241690518</v>
      </c>
      <c r="E23" t="s">
        <v>20</v>
      </c>
    </row>
    <row r="24" spans="1:5" hidden="1">
      <c r="A24" t="s">
        <v>11</v>
      </c>
      <c r="B24" t="s">
        <v>12</v>
      </c>
      <c r="C24" t="s">
        <v>7</v>
      </c>
      <c r="D24">
        <v>1145552857</v>
      </c>
      <c r="E24" t="s">
        <v>20</v>
      </c>
    </row>
    <row r="25" spans="1:5">
      <c r="A25" t="s">
        <v>13</v>
      </c>
      <c r="B25" t="s">
        <v>14</v>
      </c>
      <c r="C25" t="s">
        <v>7</v>
      </c>
      <c r="D25">
        <v>0</v>
      </c>
      <c r="E25" t="s">
        <v>20</v>
      </c>
    </row>
    <row r="26" spans="1:5" hidden="1">
      <c r="A26" t="s">
        <v>15</v>
      </c>
      <c r="B26" t="s">
        <v>16</v>
      </c>
      <c r="C26" t="s">
        <v>7</v>
      </c>
      <c r="D26">
        <v>77506962</v>
      </c>
      <c r="E26" t="s">
        <v>20</v>
      </c>
    </row>
    <row r="27" spans="1:5" hidden="1">
      <c r="A27" t="s">
        <v>5</v>
      </c>
      <c r="B27" t="s">
        <v>6</v>
      </c>
      <c r="C27" t="s">
        <v>17</v>
      </c>
      <c r="D27">
        <v>0</v>
      </c>
      <c r="E27" t="s">
        <v>20</v>
      </c>
    </row>
    <row r="28" spans="1:5" hidden="1">
      <c r="A28" t="s">
        <v>9</v>
      </c>
      <c r="B28" t="s">
        <v>10</v>
      </c>
      <c r="C28" t="s">
        <v>17</v>
      </c>
      <c r="D28">
        <v>161775000</v>
      </c>
      <c r="E28" t="s">
        <v>20</v>
      </c>
    </row>
    <row r="29" spans="1:5" hidden="1">
      <c r="A29" t="s">
        <v>11</v>
      </c>
      <c r="B29" t="s">
        <v>12</v>
      </c>
      <c r="C29" t="s">
        <v>17</v>
      </c>
      <c r="D29">
        <v>0</v>
      </c>
      <c r="E29" t="s">
        <v>20</v>
      </c>
    </row>
    <row r="30" spans="1:5">
      <c r="A30" t="s">
        <v>13</v>
      </c>
      <c r="B30" t="s">
        <v>14</v>
      </c>
      <c r="C30" t="s">
        <v>17</v>
      </c>
      <c r="D30">
        <v>260425960</v>
      </c>
      <c r="E30" t="s">
        <v>20</v>
      </c>
    </row>
    <row r="31" spans="1:5" hidden="1">
      <c r="A31" t="s">
        <v>15</v>
      </c>
      <c r="B31" t="s">
        <v>16</v>
      </c>
      <c r="C31" t="s">
        <v>17</v>
      </c>
      <c r="D31">
        <v>0</v>
      </c>
      <c r="E31" t="s">
        <v>20</v>
      </c>
    </row>
    <row r="32" spans="1:5" hidden="1">
      <c r="A32" t="s">
        <v>5</v>
      </c>
      <c r="B32" t="s">
        <v>6</v>
      </c>
      <c r="C32" t="s">
        <v>18</v>
      </c>
      <c r="D32">
        <v>0</v>
      </c>
      <c r="E32" t="s">
        <v>20</v>
      </c>
    </row>
    <row r="33" spans="1:5" hidden="1">
      <c r="A33" t="s">
        <v>9</v>
      </c>
      <c r="B33" t="s">
        <v>10</v>
      </c>
      <c r="C33" t="s">
        <v>18</v>
      </c>
      <c r="D33">
        <v>0</v>
      </c>
      <c r="E33" t="s">
        <v>20</v>
      </c>
    </row>
    <row r="34" spans="1:5" hidden="1">
      <c r="A34" t="s">
        <v>11</v>
      </c>
      <c r="B34" t="s">
        <v>12</v>
      </c>
      <c r="C34" t="s">
        <v>18</v>
      </c>
      <c r="D34">
        <v>0</v>
      </c>
      <c r="E34" t="s">
        <v>20</v>
      </c>
    </row>
    <row r="35" spans="1:5">
      <c r="A35" t="s">
        <v>13</v>
      </c>
      <c r="B35" t="s">
        <v>14</v>
      </c>
      <c r="C35" t="s">
        <v>18</v>
      </c>
      <c r="D35">
        <v>0</v>
      </c>
      <c r="E35" t="s">
        <v>20</v>
      </c>
    </row>
    <row r="36" spans="1:5" hidden="1">
      <c r="A36" t="s">
        <v>15</v>
      </c>
      <c r="B36" t="s">
        <v>16</v>
      </c>
      <c r="C36" t="s">
        <v>18</v>
      </c>
      <c r="D36">
        <v>0</v>
      </c>
      <c r="E36" t="s">
        <v>20</v>
      </c>
    </row>
    <row r="37" spans="1:5" hidden="1">
      <c r="A37" t="s">
        <v>5</v>
      </c>
      <c r="B37" t="s">
        <v>6</v>
      </c>
      <c r="C37" t="s">
        <v>19</v>
      </c>
      <c r="D37">
        <v>2636356292</v>
      </c>
      <c r="E37" t="s">
        <v>20</v>
      </c>
    </row>
    <row r="38" spans="1:5" hidden="1">
      <c r="A38" t="s">
        <v>9</v>
      </c>
      <c r="B38" t="s">
        <v>10</v>
      </c>
      <c r="C38" t="s">
        <v>19</v>
      </c>
      <c r="D38">
        <v>1403465518</v>
      </c>
      <c r="E38" t="s">
        <v>20</v>
      </c>
    </row>
    <row r="39" spans="1:5" hidden="1">
      <c r="A39" t="s">
        <v>11</v>
      </c>
      <c r="B39" t="s">
        <v>12</v>
      </c>
      <c r="C39" t="s">
        <v>19</v>
      </c>
      <c r="D39">
        <v>1145552857</v>
      </c>
      <c r="E39" t="s">
        <v>20</v>
      </c>
    </row>
    <row r="40" spans="1:5">
      <c r="A40" t="s">
        <v>13</v>
      </c>
      <c r="B40" t="s">
        <v>14</v>
      </c>
      <c r="C40" t="s">
        <v>19</v>
      </c>
      <c r="D40">
        <v>260425960</v>
      </c>
      <c r="E40" t="s">
        <v>20</v>
      </c>
    </row>
    <row r="41" spans="1:5" hidden="1">
      <c r="A41" t="s">
        <v>15</v>
      </c>
      <c r="B41" t="s">
        <v>16</v>
      </c>
      <c r="C41" t="s">
        <v>19</v>
      </c>
      <c r="D41">
        <v>77506962</v>
      </c>
      <c r="E41" t="s">
        <v>20</v>
      </c>
    </row>
    <row r="42" spans="1:5" hidden="1">
      <c r="A42" t="s">
        <v>5</v>
      </c>
      <c r="B42" t="s">
        <v>6</v>
      </c>
      <c r="C42" t="s">
        <v>7</v>
      </c>
      <c r="D42">
        <v>2271184415</v>
      </c>
      <c r="E42" t="s">
        <v>21</v>
      </c>
    </row>
    <row r="43" spans="1:5" hidden="1">
      <c r="A43" t="s">
        <v>9</v>
      </c>
      <c r="B43" t="s">
        <v>10</v>
      </c>
      <c r="C43" t="s">
        <v>7</v>
      </c>
      <c r="D43">
        <v>1014093577</v>
      </c>
      <c r="E43" t="s">
        <v>21</v>
      </c>
    </row>
    <row r="44" spans="1:5" hidden="1">
      <c r="A44" t="s">
        <v>11</v>
      </c>
      <c r="B44" t="s">
        <v>12</v>
      </c>
      <c r="C44" t="s">
        <v>7</v>
      </c>
      <c r="D44">
        <v>1351869275</v>
      </c>
      <c r="E44" t="s">
        <v>21</v>
      </c>
    </row>
    <row r="45" spans="1:5">
      <c r="A45" t="s">
        <v>13</v>
      </c>
      <c r="B45" t="s">
        <v>14</v>
      </c>
      <c r="C45" t="s">
        <v>7</v>
      </c>
      <c r="D45">
        <v>144937315</v>
      </c>
      <c r="E45" t="s">
        <v>21</v>
      </c>
    </row>
    <row r="46" spans="1:5" hidden="1">
      <c r="A46" t="s">
        <v>15</v>
      </c>
      <c r="B46" t="s">
        <v>16</v>
      </c>
      <c r="C46" t="s">
        <v>7</v>
      </c>
      <c r="D46">
        <v>64620012</v>
      </c>
      <c r="E46" t="s">
        <v>21</v>
      </c>
    </row>
    <row r="47" spans="1:5" hidden="1">
      <c r="A47" t="s">
        <v>5</v>
      </c>
      <c r="B47" t="s">
        <v>6</v>
      </c>
      <c r="C47" t="s">
        <v>17</v>
      </c>
      <c r="D47">
        <v>0</v>
      </c>
      <c r="E47" t="s">
        <v>21</v>
      </c>
    </row>
    <row r="48" spans="1:5" hidden="1">
      <c r="A48" t="s">
        <v>9</v>
      </c>
      <c r="B48" t="s">
        <v>10</v>
      </c>
      <c r="C48" t="s">
        <v>17</v>
      </c>
      <c r="D48">
        <v>251033400</v>
      </c>
      <c r="E48" t="s">
        <v>21</v>
      </c>
    </row>
    <row r="49" spans="1:5" hidden="1">
      <c r="A49" t="s">
        <v>11</v>
      </c>
      <c r="B49" t="s">
        <v>12</v>
      </c>
      <c r="C49" t="s">
        <v>17</v>
      </c>
      <c r="D49">
        <v>0</v>
      </c>
      <c r="E49" t="s">
        <v>21</v>
      </c>
    </row>
    <row r="50" spans="1:5">
      <c r="A50" t="s">
        <v>13</v>
      </c>
      <c r="B50" t="s">
        <v>14</v>
      </c>
      <c r="C50" t="s">
        <v>17</v>
      </c>
      <c r="D50">
        <v>131230000</v>
      </c>
      <c r="E50" t="s">
        <v>21</v>
      </c>
    </row>
    <row r="51" spans="1:5" hidden="1">
      <c r="A51" t="s">
        <v>15</v>
      </c>
      <c r="B51" t="s">
        <v>16</v>
      </c>
      <c r="C51" t="s">
        <v>17</v>
      </c>
      <c r="D51">
        <v>0</v>
      </c>
      <c r="E51" t="s">
        <v>21</v>
      </c>
    </row>
    <row r="52" spans="1:5" hidden="1">
      <c r="A52" t="s">
        <v>5</v>
      </c>
      <c r="B52" t="s">
        <v>6</v>
      </c>
      <c r="C52" t="s">
        <v>18</v>
      </c>
      <c r="D52">
        <v>0</v>
      </c>
      <c r="E52" t="s">
        <v>21</v>
      </c>
    </row>
    <row r="53" spans="1:5" hidden="1">
      <c r="A53" t="s">
        <v>9</v>
      </c>
      <c r="B53" t="s">
        <v>10</v>
      </c>
      <c r="C53" t="s">
        <v>18</v>
      </c>
      <c r="D53">
        <v>0</v>
      </c>
      <c r="E53" t="s">
        <v>21</v>
      </c>
    </row>
    <row r="54" spans="1:5" hidden="1">
      <c r="A54" t="s">
        <v>11</v>
      </c>
      <c r="B54" t="s">
        <v>12</v>
      </c>
      <c r="C54" t="s">
        <v>18</v>
      </c>
      <c r="D54">
        <v>0</v>
      </c>
      <c r="E54" t="s">
        <v>21</v>
      </c>
    </row>
    <row r="55" spans="1:5">
      <c r="A55" t="s">
        <v>13</v>
      </c>
      <c r="B55" t="s">
        <v>14</v>
      </c>
      <c r="C55" t="s">
        <v>18</v>
      </c>
      <c r="D55">
        <v>0</v>
      </c>
      <c r="E55" t="s">
        <v>21</v>
      </c>
    </row>
    <row r="56" spans="1:5" hidden="1">
      <c r="A56" t="s">
        <v>15</v>
      </c>
      <c r="B56" t="s">
        <v>16</v>
      </c>
      <c r="C56" t="s">
        <v>18</v>
      </c>
      <c r="D56">
        <v>0</v>
      </c>
      <c r="E56" t="s">
        <v>21</v>
      </c>
    </row>
    <row r="57" spans="1:5" hidden="1">
      <c r="A57" t="s">
        <v>5</v>
      </c>
      <c r="B57" t="s">
        <v>6</v>
      </c>
      <c r="C57" t="s">
        <v>19</v>
      </c>
      <c r="D57">
        <v>2271184415</v>
      </c>
      <c r="E57" t="s">
        <v>21</v>
      </c>
    </row>
    <row r="58" spans="1:5" hidden="1">
      <c r="A58" t="s">
        <v>9</v>
      </c>
      <c r="B58" t="s">
        <v>10</v>
      </c>
      <c r="C58" t="s">
        <v>19</v>
      </c>
      <c r="D58">
        <v>1265126977</v>
      </c>
      <c r="E58" t="s">
        <v>21</v>
      </c>
    </row>
    <row r="59" spans="1:5" hidden="1">
      <c r="A59" t="s">
        <v>11</v>
      </c>
      <c r="B59" t="s">
        <v>12</v>
      </c>
      <c r="C59" t="s">
        <v>19</v>
      </c>
      <c r="D59">
        <v>1351869275</v>
      </c>
      <c r="E59" t="s">
        <v>21</v>
      </c>
    </row>
    <row r="60" spans="1:5">
      <c r="A60" t="s">
        <v>13</v>
      </c>
      <c r="B60" t="s">
        <v>14</v>
      </c>
      <c r="C60" t="s">
        <v>19</v>
      </c>
      <c r="D60">
        <v>276167315</v>
      </c>
      <c r="E60" t="s">
        <v>21</v>
      </c>
    </row>
    <row r="61" spans="1:5" hidden="1">
      <c r="A61" t="s">
        <v>15</v>
      </c>
      <c r="B61" t="s">
        <v>16</v>
      </c>
      <c r="C61" t="s">
        <v>19</v>
      </c>
      <c r="D61">
        <v>64620012</v>
      </c>
      <c r="E61" t="s">
        <v>21</v>
      </c>
    </row>
    <row r="62" spans="1:5" hidden="1">
      <c r="A62" t="s">
        <v>5</v>
      </c>
      <c r="B62" t="s">
        <v>6</v>
      </c>
      <c r="C62" t="s">
        <v>7</v>
      </c>
      <c r="D62">
        <v>2780853208</v>
      </c>
      <c r="E62" t="s">
        <v>22</v>
      </c>
    </row>
    <row r="63" spans="1:5" hidden="1">
      <c r="A63" t="s">
        <v>9</v>
      </c>
      <c r="B63" t="s">
        <v>10</v>
      </c>
      <c r="C63" t="s">
        <v>7</v>
      </c>
      <c r="D63">
        <v>1354364385</v>
      </c>
      <c r="E63" t="s">
        <v>22</v>
      </c>
    </row>
    <row r="64" spans="1:5" hidden="1">
      <c r="A64" t="s">
        <v>11</v>
      </c>
      <c r="B64" t="s">
        <v>12</v>
      </c>
      <c r="C64" t="s">
        <v>7</v>
      </c>
      <c r="D64">
        <v>1035712176</v>
      </c>
      <c r="E64" t="s">
        <v>22</v>
      </c>
    </row>
    <row r="65" spans="1:5">
      <c r="A65" t="s">
        <v>13</v>
      </c>
      <c r="B65" t="s">
        <v>14</v>
      </c>
      <c r="C65" t="s">
        <v>7</v>
      </c>
      <c r="D65">
        <v>77828607</v>
      </c>
      <c r="E65" t="s">
        <v>22</v>
      </c>
    </row>
    <row r="66" spans="1:5" hidden="1">
      <c r="A66" t="s">
        <v>5</v>
      </c>
      <c r="B66" t="s">
        <v>6</v>
      </c>
      <c r="C66" t="s">
        <v>17</v>
      </c>
      <c r="D66">
        <v>0</v>
      </c>
      <c r="E66" t="s">
        <v>22</v>
      </c>
    </row>
    <row r="67" spans="1:5" hidden="1">
      <c r="A67" t="s">
        <v>9</v>
      </c>
      <c r="B67" t="s">
        <v>10</v>
      </c>
      <c r="C67" t="s">
        <v>17</v>
      </c>
      <c r="D67">
        <v>178570480</v>
      </c>
      <c r="E67" t="s">
        <v>22</v>
      </c>
    </row>
    <row r="68" spans="1:5" hidden="1">
      <c r="A68" t="s">
        <v>11</v>
      </c>
      <c r="B68" t="s">
        <v>12</v>
      </c>
      <c r="C68" t="s">
        <v>17</v>
      </c>
      <c r="D68">
        <v>0</v>
      </c>
      <c r="E68" t="s">
        <v>22</v>
      </c>
    </row>
    <row r="69" spans="1:5">
      <c r="A69" t="s">
        <v>13</v>
      </c>
      <c r="B69" t="s">
        <v>14</v>
      </c>
      <c r="C69" t="s">
        <v>17</v>
      </c>
      <c r="D69">
        <v>168000000</v>
      </c>
      <c r="E69" t="s">
        <v>22</v>
      </c>
    </row>
    <row r="70" spans="1:5" hidden="1">
      <c r="A70" t="s">
        <v>5</v>
      </c>
      <c r="B70" t="s">
        <v>6</v>
      </c>
      <c r="C70" t="s">
        <v>18</v>
      </c>
      <c r="D70">
        <v>0</v>
      </c>
      <c r="E70" t="s">
        <v>22</v>
      </c>
    </row>
    <row r="71" spans="1:5" hidden="1">
      <c r="A71" t="s">
        <v>9</v>
      </c>
      <c r="B71" t="s">
        <v>10</v>
      </c>
      <c r="C71" t="s">
        <v>18</v>
      </c>
      <c r="D71">
        <v>188949750</v>
      </c>
      <c r="E71" t="s">
        <v>22</v>
      </c>
    </row>
    <row r="72" spans="1:5" hidden="1">
      <c r="A72" t="s">
        <v>11</v>
      </c>
      <c r="B72" t="s">
        <v>12</v>
      </c>
      <c r="C72" t="s">
        <v>18</v>
      </c>
      <c r="D72">
        <v>0</v>
      </c>
      <c r="E72" t="s">
        <v>22</v>
      </c>
    </row>
    <row r="73" spans="1:5">
      <c r="A73" t="s">
        <v>13</v>
      </c>
      <c r="B73" t="s">
        <v>14</v>
      </c>
      <c r="C73" t="s">
        <v>18</v>
      </c>
      <c r="D73">
        <v>74844948</v>
      </c>
      <c r="E73" t="s">
        <v>22</v>
      </c>
    </row>
    <row r="74" spans="1:5" hidden="1">
      <c r="A74" t="s">
        <v>5</v>
      </c>
      <c r="B74" t="s">
        <v>6</v>
      </c>
      <c r="C74" t="s">
        <v>19</v>
      </c>
      <c r="D74">
        <v>2780853208</v>
      </c>
      <c r="E74" t="s">
        <v>22</v>
      </c>
    </row>
    <row r="75" spans="1:5" hidden="1">
      <c r="A75" t="s">
        <v>9</v>
      </c>
      <c r="B75" t="s">
        <v>10</v>
      </c>
      <c r="C75" t="s">
        <v>19</v>
      </c>
      <c r="D75">
        <v>1721884615</v>
      </c>
      <c r="E75" t="s">
        <v>22</v>
      </c>
    </row>
    <row r="76" spans="1:5" hidden="1">
      <c r="A76" t="s">
        <v>11</v>
      </c>
      <c r="B76" t="s">
        <v>12</v>
      </c>
      <c r="C76" t="s">
        <v>19</v>
      </c>
      <c r="D76">
        <v>1035712176</v>
      </c>
      <c r="E76" t="s">
        <v>22</v>
      </c>
    </row>
    <row r="77" spans="1:5">
      <c r="A77" t="s">
        <v>13</v>
      </c>
      <c r="B77" t="s">
        <v>14</v>
      </c>
      <c r="C77" t="s">
        <v>19</v>
      </c>
      <c r="D77">
        <v>320673555</v>
      </c>
      <c r="E77" t="s">
        <v>22</v>
      </c>
    </row>
    <row r="78" spans="1:5" hidden="1">
      <c r="A78" t="s">
        <v>5</v>
      </c>
      <c r="B78" t="s">
        <v>6</v>
      </c>
      <c r="C78" t="s">
        <v>7</v>
      </c>
      <c r="D78">
        <v>2839784901</v>
      </c>
      <c r="E78" t="s">
        <v>23</v>
      </c>
    </row>
    <row r="79" spans="1:5" hidden="1">
      <c r="A79" t="s">
        <v>9</v>
      </c>
      <c r="B79" t="s">
        <v>10</v>
      </c>
      <c r="C79" t="s">
        <v>7</v>
      </c>
      <c r="D79">
        <v>1686707866</v>
      </c>
      <c r="E79" t="s">
        <v>23</v>
      </c>
    </row>
    <row r="80" spans="1:5" hidden="1">
      <c r="A80" t="s">
        <v>11</v>
      </c>
      <c r="B80" t="s">
        <v>12</v>
      </c>
      <c r="C80" t="s">
        <v>7</v>
      </c>
      <c r="D80">
        <v>1003937377</v>
      </c>
      <c r="E80" t="s">
        <v>23</v>
      </c>
    </row>
    <row r="81" spans="1:5">
      <c r="A81" t="s">
        <v>13</v>
      </c>
      <c r="B81" t="s">
        <v>14</v>
      </c>
      <c r="C81" t="s">
        <v>7</v>
      </c>
      <c r="D81">
        <v>56310552</v>
      </c>
      <c r="E81" t="s">
        <v>23</v>
      </c>
    </row>
    <row r="82" spans="1:5" hidden="1">
      <c r="A82" t="s">
        <v>15</v>
      </c>
      <c r="B82" t="s">
        <v>16</v>
      </c>
      <c r="C82" t="s">
        <v>7</v>
      </c>
      <c r="D82">
        <v>47180280</v>
      </c>
      <c r="E82" t="s">
        <v>23</v>
      </c>
    </row>
    <row r="83" spans="1:5" hidden="1">
      <c r="A83" t="s">
        <v>5</v>
      </c>
      <c r="B83" t="s">
        <v>6</v>
      </c>
      <c r="C83" t="s">
        <v>17</v>
      </c>
      <c r="D83">
        <v>0</v>
      </c>
      <c r="E83" t="s">
        <v>23</v>
      </c>
    </row>
    <row r="84" spans="1:5" hidden="1">
      <c r="A84" t="s">
        <v>9</v>
      </c>
      <c r="B84" t="s">
        <v>10</v>
      </c>
      <c r="C84" t="s">
        <v>17</v>
      </c>
      <c r="D84">
        <v>258687396</v>
      </c>
      <c r="E84" t="s">
        <v>23</v>
      </c>
    </row>
    <row r="85" spans="1:5" hidden="1">
      <c r="A85" t="s">
        <v>11</v>
      </c>
      <c r="B85" t="s">
        <v>12</v>
      </c>
      <c r="C85" t="s">
        <v>17</v>
      </c>
      <c r="D85">
        <v>0</v>
      </c>
      <c r="E85" t="s">
        <v>23</v>
      </c>
    </row>
    <row r="86" spans="1:5">
      <c r="A86" t="s">
        <v>13</v>
      </c>
      <c r="B86" t="s">
        <v>14</v>
      </c>
      <c r="C86" t="s">
        <v>17</v>
      </c>
      <c r="D86">
        <v>179688705</v>
      </c>
      <c r="E86" t="s">
        <v>23</v>
      </c>
    </row>
    <row r="87" spans="1:5" hidden="1">
      <c r="A87" t="s">
        <v>15</v>
      </c>
      <c r="B87" t="s">
        <v>16</v>
      </c>
      <c r="C87" t="s">
        <v>17</v>
      </c>
      <c r="D87">
        <v>5200122</v>
      </c>
      <c r="E87" t="s">
        <v>23</v>
      </c>
    </row>
    <row r="88" spans="1:5" hidden="1">
      <c r="A88" t="s">
        <v>5</v>
      </c>
      <c r="B88" t="s">
        <v>6</v>
      </c>
      <c r="C88" t="s">
        <v>18</v>
      </c>
      <c r="D88">
        <v>0</v>
      </c>
      <c r="E88" t="s">
        <v>23</v>
      </c>
    </row>
    <row r="89" spans="1:5" hidden="1">
      <c r="A89" t="s">
        <v>9</v>
      </c>
      <c r="B89" t="s">
        <v>10</v>
      </c>
      <c r="C89" t="s">
        <v>18</v>
      </c>
      <c r="D89">
        <v>0</v>
      </c>
      <c r="E89" t="s">
        <v>23</v>
      </c>
    </row>
    <row r="90" spans="1:5" hidden="1">
      <c r="A90" t="s">
        <v>11</v>
      </c>
      <c r="B90" t="s">
        <v>12</v>
      </c>
      <c r="C90" t="s">
        <v>18</v>
      </c>
      <c r="D90">
        <v>0</v>
      </c>
      <c r="E90" t="s">
        <v>23</v>
      </c>
    </row>
    <row r="91" spans="1:5">
      <c r="A91" t="s">
        <v>13</v>
      </c>
      <c r="B91" t="s">
        <v>14</v>
      </c>
      <c r="C91" t="s">
        <v>18</v>
      </c>
      <c r="D91">
        <v>175423177</v>
      </c>
      <c r="E91" t="s">
        <v>23</v>
      </c>
    </row>
    <row r="92" spans="1:5" hidden="1">
      <c r="A92" t="s">
        <v>15</v>
      </c>
      <c r="B92" t="s">
        <v>16</v>
      </c>
      <c r="C92" t="s">
        <v>18</v>
      </c>
      <c r="D92">
        <v>0</v>
      </c>
      <c r="E92" t="s">
        <v>23</v>
      </c>
    </row>
    <row r="93" spans="1:5" hidden="1">
      <c r="A93" t="s">
        <v>5</v>
      </c>
      <c r="B93" t="s">
        <v>6</v>
      </c>
      <c r="C93" t="s">
        <v>19</v>
      </c>
      <c r="D93">
        <v>2839784901</v>
      </c>
      <c r="E93" t="s">
        <v>23</v>
      </c>
    </row>
    <row r="94" spans="1:5" hidden="1">
      <c r="A94" t="s">
        <v>9</v>
      </c>
      <c r="B94" t="s">
        <v>10</v>
      </c>
      <c r="C94" t="s">
        <v>19</v>
      </c>
      <c r="D94">
        <v>1945395262</v>
      </c>
      <c r="E94" t="s">
        <v>23</v>
      </c>
    </row>
    <row r="95" spans="1:5" hidden="1">
      <c r="A95" t="s">
        <v>11</v>
      </c>
      <c r="B95" t="s">
        <v>12</v>
      </c>
      <c r="C95" t="s">
        <v>19</v>
      </c>
      <c r="D95">
        <v>1003937377</v>
      </c>
      <c r="E95" t="s">
        <v>23</v>
      </c>
    </row>
    <row r="96" spans="1:5">
      <c r="A96" t="s">
        <v>13</v>
      </c>
      <c r="B96" t="s">
        <v>14</v>
      </c>
      <c r="C96" t="s">
        <v>19</v>
      </c>
      <c r="D96">
        <v>411422434</v>
      </c>
      <c r="E96" t="s">
        <v>23</v>
      </c>
    </row>
    <row r="97" spans="1:5" hidden="1">
      <c r="A97" t="s">
        <v>15</v>
      </c>
      <c r="B97" t="s">
        <v>16</v>
      </c>
      <c r="C97" t="s">
        <v>19</v>
      </c>
      <c r="D97">
        <v>52380402</v>
      </c>
      <c r="E97" t="s">
        <v>23</v>
      </c>
    </row>
    <row r="98" spans="1:5" hidden="1">
      <c r="A98" t="s">
        <v>5</v>
      </c>
      <c r="B98" t="s">
        <v>6</v>
      </c>
      <c r="C98" t="s">
        <v>7</v>
      </c>
      <c r="D98">
        <v>2300235728</v>
      </c>
      <c r="E98" t="s">
        <v>24</v>
      </c>
    </row>
    <row r="99" spans="1:5" hidden="1">
      <c r="A99" t="s">
        <v>9</v>
      </c>
      <c r="B99" t="s">
        <v>10</v>
      </c>
      <c r="C99" t="s">
        <v>7</v>
      </c>
      <c r="D99">
        <v>1335911985</v>
      </c>
      <c r="E99" t="s">
        <v>24</v>
      </c>
    </row>
    <row r="100" spans="1:5" hidden="1">
      <c r="A100" t="s">
        <v>11</v>
      </c>
      <c r="B100" t="s">
        <v>12</v>
      </c>
      <c r="C100" t="s">
        <v>7</v>
      </c>
      <c r="D100">
        <v>1002006000</v>
      </c>
      <c r="E100" t="s">
        <v>24</v>
      </c>
    </row>
    <row r="101" spans="1:5">
      <c r="A101" t="s">
        <v>13</v>
      </c>
      <c r="B101" t="s">
        <v>14</v>
      </c>
      <c r="C101" t="s">
        <v>7</v>
      </c>
      <c r="D101">
        <v>29091434</v>
      </c>
      <c r="E101" t="s">
        <v>24</v>
      </c>
    </row>
    <row r="102" spans="1:5" hidden="1">
      <c r="A102" t="s">
        <v>15</v>
      </c>
      <c r="B102" t="s">
        <v>16</v>
      </c>
      <c r="C102" t="s">
        <v>7</v>
      </c>
      <c r="D102">
        <v>36250263</v>
      </c>
      <c r="E102" t="s">
        <v>24</v>
      </c>
    </row>
    <row r="103" spans="1:5" hidden="1">
      <c r="A103" t="s">
        <v>5</v>
      </c>
      <c r="B103" t="s">
        <v>6</v>
      </c>
      <c r="C103" t="s">
        <v>17</v>
      </c>
      <c r="D103">
        <v>0</v>
      </c>
      <c r="E103" t="s">
        <v>24</v>
      </c>
    </row>
    <row r="104" spans="1:5" hidden="1">
      <c r="A104" t="s">
        <v>9</v>
      </c>
      <c r="B104" t="s">
        <v>10</v>
      </c>
      <c r="C104" t="s">
        <v>17</v>
      </c>
      <c r="D104">
        <v>179673628</v>
      </c>
      <c r="E104" t="s">
        <v>24</v>
      </c>
    </row>
    <row r="105" spans="1:5" hidden="1">
      <c r="A105" t="s">
        <v>11</v>
      </c>
      <c r="B105" t="s">
        <v>12</v>
      </c>
      <c r="C105" t="s">
        <v>17</v>
      </c>
      <c r="D105">
        <v>0</v>
      </c>
      <c r="E105" t="s">
        <v>24</v>
      </c>
    </row>
    <row r="106" spans="1:5">
      <c r="A106" t="s">
        <v>13</v>
      </c>
      <c r="B106" t="s">
        <v>14</v>
      </c>
      <c r="C106" t="s">
        <v>17</v>
      </c>
      <c r="D106">
        <v>150000000</v>
      </c>
      <c r="E106" t="s">
        <v>24</v>
      </c>
    </row>
    <row r="107" spans="1:5" hidden="1">
      <c r="A107" t="s">
        <v>15</v>
      </c>
      <c r="B107" t="s">
        <v>16</v>
      </c>
      <c r="C107" t="s">
        <v>17</v>
      </c>
      <c r="D107">
        <v>0</v>
      </c>
      <c r="E107" t="s">
        <v>24</v>
      </c>
    </row>
    <row r="108" spans="1:5" hidden="1">
      <c r="A108" t="s">
        <v>5</v>
      </c>
      <c r="B108" t="s">
        <v>6</v>
      </c>
      <c r="C108" t="s">
        <v>18</v>
      </c>
      <c r="D108">
        <v>0</v>
      </c>
      <c r="E108" t="s">
        <v>24</v>
      </c>
    </row>
    <row r="109" spans="1:5" hidden="1">
      <c r="A109" t="s">
        <v>9</v>
      </c>
      <c r="B109" t="s">
        <v>10</v>
      </c>
      <c r="C109" t="s">
        <v>18</v>
      </c>
      <c r="D109">
        <v>0</v>
      </c>
      <c r="E109" t="s">
        <v>24</v>
      </c>
    </row>
    <row r="110" spans="1:5" hidden="1">
      <c r="A110" t="s">
        <v>11</v>
      </c>
      <c r="B110" t="s">
        <v>12</v>
      </c>
      <c r="C110" t="s">
        <v>18</v>
      </c>
      <c r="D110">
        <v>0</v>
      </c>
      <c r="E110" t="s">
        <v>24</v>
      </c>
    </row>
    <row r="111" spans="1:5">
      <c r="A111" t="s">
        <v>13</v>
      </c>
      <c r="B111" t="s">
        <v>14</v>
      </c>
      <c r="C111" t="s">
        <v>18</v>
      </c>
      <c r="D111">
        <v>0</v>
      </c>
      <c r="E111" t="s">
        <v>24</v>
      </c>
    </row>
    <row r="112" spans="1:5" hidden="1">
      <c r="A112" t="s">
        <v>15</v>
      </c>
      <c r="B112" t="s">
        <v>16</v>
      </c>
      <c r="C112" t="s">
        <v>18</v>
      </c>
      <c r="D112">
        <v>0</v>
      </c>
      <c r="E112" t="s">
        <v>24</v>
      </c>
    </row>
    <row r="113" spans="1:5" hidden="1">
      <c r="A113" t="s">
        <v>5</v>
      </c>
      <c r="B113" t="s">
        <v>6</v>
      </c>
      <c r="C113" t="s">
        <v>19</v>
      </c>
      <c r="D113">
        <v>2300235728</v>
      </c>
      <c r="E113" t="s">
        <v>24</v>
      </c>
    </row>
    <row r="114" spans="1:5" hidden="1">
      <c r="A114" t="s">
        <v>9</v>
      </c>
      <c r="B114" t="s">
        <v>10</v>
      </c>
      <c r="C114" t="s">
        <v>19</v>
      </c>
      <c r="D114">
        <v>1515585613</v>
      </c>
      <c r="E114" t="s">
        <v>24</v>
      </c>
    </row>
    <row r="115" spans="1:5" hidden="1">
      <c r="A115" t="s">
        <v>11</v>
      </c>
      <c r="B115" t="s">
        <v>12</v>
      </c>
      <c r="C115" t="s">
        <v>19</v>
      </c>
      <c r="D115">
        <v>1002006000</v>
      </c>
      <c r="E115" t="s">
        <v>24</v>
      </c>
    </row>
    <row r="116" spans="1:5">
      <c r="A116" t="s">
        <v>13</v>
      </c>
      <c r="B116" t="s">
        <v>14</v>
      </c>
      <c r="C116" t="s">
        <v>19</v>
      </c>
      <c r="D116">
        <v>179091434</v>
      </c>
      <c r="E116" t="s">
        <v>24</v>
      </c>
    </row>
    <row r="117" spans="1:5" hidden="1">
      <c r="A117" t="s">
        <v>15</v>
      </c>
      <c r="B117" t="s">
        <v>16</v>
      </c>
      <c r="C117" t="s">
        <v>19</v>
      </c>
      <c r="D117">
        <v>36250263</v>
      </c>
      <c r="E117" t="s">
        <v>24</v>
      </c>
    </row>
    <row r="118" spans="1:5" hidden="1">
      <c r="A118" t="s">
        <v>5</v>
      </c>
      <c r="B118" t="s">
        <v>6</v>
      </c>
      <c r="C118" t="s">
        <v>7</v>
      </c>
      <c r="D118">
        <v>2694319405</v>
      </c>
      <c r="E118" t="s">
        <v>25</v>
      </c>
    </row>
    <row r="119" spans="1:5" hidden="1">
      <c r="A119" t="s">
        <v>9</v>
      </c>
      <c r="B119" t="s">
        <v>10</v>
      </c>
      <c r="C119" t="s">
        <v>7</v>
      </c>
      <c r="D119">
        <v>1594179291</v>
      </c>
      <c r="E119" t="s">
        <v>25</v>
      </c>
    </row>
    <row r="120" spans="1:5" hidden="1">
      <c r="A120" t="s">
        <v>11</v>
      </c>
      <c r="B120" t="s">
        <v>12</v>
      </c>
      <c r="C120" t="s">
        <v>7</v>
      </c>
      <c r="D120">
        <v>817402218</v>
      </c>
      <c r="E120" t="s">
        <v>25</v>
      </c>
    </row>
    <row r="121" spans="1:5">
      <c r="A121" t="s">
        <v>13</v>
      </c>
      <c r="B121" t="s">
        <v>14</v>
      </c>
      <c r="C121" t="s">
        <v>7</v>
      </c>
      <c r="D121">
        <v>21818576</v>
      </c>
      <c r="E121" t="s">
        <v>25</v>
      </c>
    </row>
    <row r="122" spans="1:5" hidden="1">
      <c r="A122" t="s">
        <v>15</v>
      </c>
      <c r="B122" t="s">
        <v>16</v>
      </c>
      <c r="C122" t="s">
        <v>7</v>
      </c>
      <c r="D122">
        <v>36901819</v>
      </c>
      <c r="E122" t="s">
        <v>25</v>
      </c>
    </row>
    <row r="123" spans="1:5" hidden="1">
      <c r="A123" t="s">
        <v>5</v>
      </c>
      <c r="B123" t="s">
        <v>6</v>
      </c>
      <c r="C123" t="s">
        <v>17</v>
      </c>
      <c r="D123">
        <v>0</v>
      </c>
      <c r="E123" t="s">
        <v>25</v>
      </c>
    </row>
    <row r="124" spans="1:5" hidden="1">
      <c r="A124" t="s">
        <v>9</v>
      </c>
      <c r="B124" t="s">
        <v>10</v>
      </c>
      <c r="C124" t="s">
        <v>17</v>
      </c>
      <c r="D124">
        <v>158322139</v>
      </c>
      <c r="E124" t="s">
        <v>25</v>
      </c>
    </row>
    <row r="125" spans="1:5" hidden="1">
      <c r="A125" t="s">
        <v>11</v>
      </c>
      <c r="B125" t="s">
        <v>12</v>
      </c>
      <c r="C125" t="s">
        <v>17</v>
      </c>
      <c r="D125">
        <v>0</v>
      </c>
      <c r="E125" t="s">
        <v>25</v>
      </c>
    </row>
    <row r="126" spans="1:5">
      <c r="A126" t="s">
        <v>13</v>
      </c>
      <c r="B126" t="s">
        <v>14</v>
      </c>
      <c r="C126" t="s">
        <v>17</v>
      </c>
      <c r="D126">
        <v>215157572</v>
      </c>
      <c r="E126" t="s">
        <v>25</v>
      </c>
    </row>
    <row r="127" spans="1:5" hidden="1">
      <c r="A127" t="s">
        <v>15</v>
      </c>
      <c r="B127" t="s">
        <v>16</v>
      </c>
      <c r="C127" t="s">
        <v>17</v>
      </c>
      <c r="D127">
        <v>0</v>
      </c>
      <c r="E127" t="s">
        <v>25</v>
      </c>
    </row>
    <row r="128" spans="1:5" hidden="1">
      <c r="A128" t="s">
        <v>5</v>
      </c>
      <c r="B128" t="s">
        <v>6</v>
      </c>
      <c r="C128" t="s">
        <v>18</v>
      </c>
      <c r="D128">
        <v>0</v>
      </c>
      <c r="E128" t="s">
        <v>25</v>
      </c>
    </row>
    <row r="129" spans="1:5" hidden="1">
      <c r="A129" t="s">
        <v>9</v>
      </c>
      <c r="B129" t="s">
        <v>10</v>
      </c>
      <c r="C129" t="s">
        <v>18</v>
      </c>
      <c r="D129">
        <v>0</v>
      </c>
      <c r="E129" t="s">
        <v>25</v>
      </c>
    </row>
    <row r="130" spans="1:5" hidden="1">
      <c r="A130" t="s">
        <v>11</v>
      </c>
      <c r="B130" t="s">
        <v>12</v>
      </c>
      <c r="C130" t="s">
        <v>18</v>
      </c>
      <c r="D130">
        <v>0</v>
      </c>
      <c r="E130" t="s">
        <v>25</v>
      </c>
    </row>
    <row r="131" spans="1:5">
      <c r="A131" t="s">
        <v>13</v>
      </c>
      <c r="B131" t="s">
        <v>14</v>
      </c>
      <c r="C131" t="s">
        <v>18</v>
      </c>
      <c r="D131">
        <v>0</v>
      </c>
      <c r="E131" t="s">
        <v>25</v>
      </c>
    </row>
    <row r="132" spans="1:5" hidden="1">
      <c r="A132" t="s">
        <v>15</v>
      </c>
      <c r="B132" t="s">
        <v>16</v>
      </c>
      <c r="C132" t="s">
        <v>18</v>
      </c>
      <c r="D132">
        <v>0</v>
      </c>
      <c r="E132" t="s">
        <v>25</v>
      </c>
    </row>
    <row r="133" spans="1:5" hidden="1">
      <c r="A133" t="s">
        <v>5</v>
      </c>
      <c r="B133" t="s">
        <v>6</v>
      </c>
      <c r="C133" t="s">
        <v>19</v>
      </c>
      <c r="D133">
        <v>2694319405</v>
      </c>
      <c r="E133" t="s">
        <v>25</v>
      </c>
    </row>
    <row r="134" spans="1:5" hidden="1">
      <c r="A134" t="s">
        <v>9</v>
      </c>
      <c r="B134" t="s">
        <v>10</v>
      </c>
      <c r="C134" t="s">
        <v>19</v>
      </c>
      <c r="D134">
        <v>1752501430</v>
      </c>
      <c r="E134" t="s">
        <v>25</v>
      </c>
    </row>
    <row r="135" spans="1:5" hidden="1">
      <c r="A135" t="s">
        <v>11</v>
      </c>
      <c r="B135" t="s">
        <v>12</v>
      </c>
      <c r="C135" t="s">
        <v>19</v>
      </c>
      <c r="D135">
        <v>817402218</v>
      </c>
      <c r="E135" t="s">
        <v>25</v>
      </c>
    </row>
    <row r="136" spans="1:5">
      <c r="A136" t="s">
        <v>13</v>
      </c>
      <c r="B136" t="s">
        <v>14</v>
      </c>
      <c r="C136" t="s">
        <v>19</v>
      </c>
      <c r="D136">
        <v>236976148</v>
      </c>
      <c r="E136" t="s">
        <v>25</v>
      </c>
    </row>
    <row r="137" spans="1:5" hidden="1">
      <c r="A137" t="s">
        <v>15</v>
      </c>
      <c r="B137" t="s">
        <v>16</v>
      </c>
      <c r="C137" t="s">
        <v>19</v>
      </c>
      <c r="D137">
        <v>36901819</v>
      </c>
      <c r="E137" t="s">
        <v>25</v>
      </c>
    </row>
    <row r="138" spans="1:5" hidden="1">
      <c r="A138" t="s">
        <v>5</v>
      </c>
      <c r="B138" t="s">
        <v>6</v>
      </c>
      <c r="C138" t="s">
        <v>7</v>
      </c>
      <c r="D138">
        <v>2464090559</v>
      </c>
      <c r="E138" t="s">
        <v>27</v>
      </c>
    </row>
    <row r="139" spans="1:5" hidden="1">
      <c r="A139" t="s">
        <v>9</v>
      </c>
      <c r="B139" t="s">
        <v>10</v>
      </c>
      <c r="C139" t="s">
        <v>7</v>
      </c>
      <c r="D139">
        <v>1566372872</v>
      </c>
      <c r="E139" t="s">
        <v>27</v>
      </c>
    </row>
    <row r="140" spans="1:5" hidden="1">
      <c r="A140" t="s">
        <v>11</v>
      </c>
      <c r="B140" t="s">
        <v>12</v>
      </c>
      <c r="C140" t="s">
        <v>7</v>
      </c>
      <c r="D140">
        <v>1578941192</v>
      </c>
      <c r="E140" t="s">
        <v>27</v>
      </c>
    </row>
    <row r="141" spans="1:5">
      <c r="A141" t="s">
        <v>13</v>
      </c>
      <c r="B141" t="s">
        <v>14</v>
      </c>
      <c r="C141" t="s">
        <v>7</v>
      </c>
      <c r="D141">
        <v>0</v>
      </c>
      <c r="E141" t="s">
        <v>27</v>
      </c>
    </row>
    <row r="142" spans="1:5" hidden="1">
      <c r="A142" t="s">
        <v>15</v>
      </c>
      <c r="B142" t="s">
        <v>16</v>
      </c>
      <c r="C142" t="s">
        <v>7</v>
      </c>
      <c r="D142">
        <v>84397234</v>
      </c>
      <c r="E142" t="s">
        <v>27</v>
      </c>
    </row>
    <row r="143" spans="1:5" hidden="1">
      <c r="A143" t="s">
        <v>5</v>
      </c>
      <c r="B143" t="s">
        <v>6</v>
      </c>
      <c r="C143" t="s">
        <v>17</v>
      </c>
      <c r="D143">
        <v>0</v>
      </c>
      <c r="E143" t="s">
        <v>27</v>
      </c>
    </row>
    <row r="144" spans="1:5" hidden="1">
      <c r="A144" t="s">
        <v>9</v>
      </c>
      <c r="B144" t="s">
        <v>10</v>
      </c>
      <c r="C144" t="s">
        <v>17</v>
      </c>
      <c r="D144">
        <v>126459480</v>
      </c>
      <c r="E144" t="s">
        <v>27</v>
      </c>
    </row>
    <row r="145" spans="1:5" hidden="1">
      <c r="A145" t="s">
        <v>11</v>
      </c>
      <c r="B145" t="s">
        <v>12</v>
      </c>
      <c r="C145" t="s">
        <v>17</v>
      </c>
      <c r="D145">
        <v>0</v>
      </c>
      <c r="E145" t="s">
        <v>27</v>
      </c>
    </row>
    <row r="146" spans="1:5">
      <c r="A146" t="s">
        <v>13</v>
      </c>
      <c r="B146" t="s">
        <v>14</v>
      </c>
      <c r="C146" t="s">
        <v>17</v>
      </c>
      <c r="D146">
        <v>175635820</v>
      </c>
      <c r="E146" t="s">
        <v>27</v>
      </c>
    </row>
    <row r="147" spans="1:5" hidden="1">
      <c r="A147" t="s">
        <v>15</v>
      </c>
      <c r="B147" t="s">
        <v>16</v>
      </c>
      <c r="C147" t="s">
        <v>17</v>
      </c>
      <c r="D147">
        <v>0</v>
      </c>
      <c r="E147" t="s">
        <v>27</v>
      </c>
    </row>
    <row r="148" spans="1:5" hidden="1">
      <c r="A148" t="s">
        <v>5</v>
      </c>
      <c r="B148" t="s">
        <v>6</v>
      </c>
      <c r="C148" t="s">
        <v>18</v>
      </c>
      <c r="D148">
        <v>0</v>
      </c>
      <c r="E148" t="s">
        <v>27</v>
      </c>
    </row>
    <row r="149" spans="1:5" hidden="1">
      <c r="A149" t="s">
        <v>9</v>
      </c>
      <c r="B149" t="s">
        <v>10</v>
      </c>
      <c r="C149" t="s">
        <v>18</v>
      </c>
      <c r="D149">
        <v>0</v>
      </c>
      <c r="E149" t="s">
        <v>27</v>
      </c>
    </row>
    <row r="150" spans="1:5" hidden="1">
      <c r="A150" t="s">
        <v>11</v>
      </c>
      <c r="B150" t="s">
        <v>12</v>
      </c>
      <c r="C150" t="s">
        <v>18</v>
      </c>
      <c r="D150">
        <v>0</v>
      </c>
      <c r="E150" t="s">
        <v>27</v>
      </c>
    </row>
    <row r="151" spans="1:5">
      <c r="A151" t="s">
        <v>13</v>
      </c>
      <c r="B151" t="s">
        <v>14</v>
      </c>
      <c r="C151" t="s">
        <v>18</v>
      </c>
      <c r="D151">
        <v>142098669</v>
      </c>
      <c r="E151" t="s">
        <v>27</v>
      </c>
    </row>
    <row r="152" spans="1:5" hidden="1">
      <c r="A152" t="s">
        <v>15</v>
      </c>
      <c r="B152" t="s">
        <v>16</v>
      </c>
      <c r="C152" t="s">
        <v>18</v>
      </c>
      <c r="D152">
        <v>0</v>
      </c>
      <c r="E152" t="s">
        <v>27</v>
      </c>
    </row>
    <row r="153" spans="1:5" hidden="1">
      <c r="A153" t="s">
        <v>5</v>
      </c>
      <c r="B153" t="s">
        <v>6</v>
      </c>
      <c r="C153" t="s">
        <v>19</v>
      </c>
      <c r="D153">
        <v>2464090559</v>
      </c>
      <c r="E153" t="s">
        <v>27</v>
      </c>
    </row>
    <row r="154" spans="1:5" hidden="1">
      <c r="A154" t="s">
        <v>9</v>
      </c>
      <c r="B154" t="s">
        <v>10</v>
      </c>
      <c r="C154" t="s">
        <v>19</v>
      </c>
      <c r="D154">
        <v>1692832352</v>
      </c>
      <c r="E154" t="s">
        <v>27</v>
      </c>
    </row>
    <row r="155" spans="1:5" hidden="1">
      <c r="A155" t="s">
        <v>11</v>
      </c>
      <c r="B155" t="s">
        <v>12</v>
      </c>
      <c r="C155" t="s">
        <v>19</v>
      </c>
      <c r="D155">
        <v>1578941192</v>
      </c>
      <c r="E155" t="s">
        <v>27</v>
      </c>
    </row>
    <row r="156" spans="1:5">
      <c r="A156" t="s">
        <v>13</v>
      </c>
      <c r="B156" t="s">
        <v>14</v>
      </c>
      <c r="C156" t="s">
        <v>19</v>
      </c>
      <c r="D156">
        <v>317734489</v>
      </c>
      <c r="E156" t="s">
        <v>27</v>
      </c>
    </row>
    <row r="157" spans="1:5" hidden="1">
      <c r="A157" t="s">
        <v>15</v>
      </c>
      <c r="B157" t="s">
        <v>16</v>
      </c>
      <c r="C157" t="s">
        <v>19</v>
      </c>
      <c r="D157">
        <v>84397234</v>
      </c>
      <c r="E157" t="s">
        <v>27</v>
      </c>
    </row>
    <row r="158" spans="1:5" hidden="1">
      <c r="A158" t="s">
        <v>5</v>
      </c>
      <c r="B158" t="s">
        <v>6</v>
      </c>
      <c r="C158" t="s">
        <v>7</v>
      </c>
      <c r="D158">
        <v>450815388</v>
      </c>
      <c r="E158" t="s">
        <v>29</v>
      </c>
    </row>
    <row r="159" spans="1:5" hidden="1">
      <c r="A159" t="s">
        <v>9</v>
      </c>
      <c r="B159" t="s">
        <v>10</v>
      </c>
      <c r="C159" t="s">
        <v>7</v>
      </c>
      <c r="D159">
        <v>2110601874</v>
      </c>
      <c r="E159" t="s">
        <v>29</v>
      </c>
    </row>
    <row r="160" spans="1:5" hidden="1">
      <c r="A160" t="s">
        <v>11</v>
      </c>
      <c r="B160" t="s">
        <v>12</v>
      </c>
      <c r="C160" t="s">
        <v>7</v>
      </c>
      <c r="D160">
        <v>1250971350</v>
      </c>
      <c r="E160" t="s">
        <v>29</v>
      </c>
    </row>
    <row r="161" spans="1:5">
      <c r="A161" t="s">
        <v>13</v>
      </c>
      <c r="B161" t="s">
        <v>14</v>
      </c>
      <c r="C161" t="s">
        <v>7</v>
      </c>
      <c r="D161">
        <v>144937315</v>
      </c>
      <c r="E161" t="s">
        <v>29</v>
      </c>
    </row>
    <row r="162" spans="1:5" hidden="1">
      <c r="A162" t="s">
        <v>15</v>
      </c>
      <c r="B162" t="s">
        <v>16</v>
      </c>
      <c r="C162" t="s">
        <v>7</v>
      </c>
      <c r="D162">
        <v>18300000</v>
      </c>
      <c r="E162" t="s">
        <v>29</v>
      </c>
    </row>
    <row r="163" spans="1:5" hidden="1">
      <c r="A163" t="s">
        <v>5</v>
      </c>
      <c r="B163" t="s">
        <v>6</v>
      </c>
      <c r="C163" t="s">
        <v>17</v>
      </c>
      <c r="D163">
        <v>0</v>
      </c>
      <c r="E163" t="s">
        <v>29</v>
      </c>
    </row>
    <row r="164" spans="1:5" hidden="1">
      <c r="A164" t="s">
        <v>9</v>
      </c>
      <c r="B164" t="s">
        <v>10</v>
      </c>
      <c r="C164" t="s">
        <v>17</v>
      </c>
      <c r="D164">
        <v>83532000</v>
      </c>
      <c r="E164" t="s">
        <v>29</v>
      </c>
    </row>
    <row r="165" spans="1:5" hidden="1">
      <c r="A165" t="s">
        <v>11</v>
      </c>
      <c r="B165" t="s">
        <v>12</v>
      </c>
      <c r="C165" t="s">
        <v>17</v>
      </c>
      <c r="D165">
        <v>0</v>
      </c>
      <c r="E165" t="s">
        <v>29</v>
      </c>
    </row>
    <row r="166" spans="1:5">
      <c r="A166" t="s">
        <v>13</v>
      </c>
      <c r="B166" t="s">
        <v>14</v>
      </c>
      <c r="C166" t="s">
        <v>17</v>
      </c>
      <c r="D166">
        <v>0</v>
      </c>
      <c r="E166" t="s">
        <v>29</v>
      </c>
    </row>
    <row r="167" spans="1:5" hidden="1">
      <c r="A167" t="s">
        <v>15</v>
      </c>
      <c r="B167" t="s">
        <v>16</v>
      </c>
      <c r="C167" t="s">
        <v>17</v>
      </c>
      <c r="D167">
        <v>0</v>
      </c>
      <c r="E167" t="s">
        <v>29</v>
      </c>
    </row>
    <row r="168" spans="1:5" hidden="1">
      <c r="A168" t="s">
        <v>5</v>
      </c>
      <c r="B168" t="s">
        <v>6</v>
      </c>
      <c r="C168" t="s">
        <v>18</v>
      </c>
      <c r="D168">
        <v>0</v>
      </c>
      <c r="E168" t="s">
        <v>29</v>
      </c>
    </row>
    <row r="169" spans="1:5" hidden="1">
      <c r="A169" t="s">
        <v>9</v>
      </c>
      <c r="B169" t="s">
        <v>10</v>
      </c>
      <c r="C169" t="s">
        <v>18</v>
      </c>
      <c r="D169">
        <v>0</v>
      </c>
      <c r="E169" t="s">
        <v>29</v>
      </c>
    </row>
    <row r="170" spans="1:5" hidden="1">
      <c r="A170" t="s">
        <v>11</v>
      </c>
      <c r="B170" t="s">
        <v>12</v>
      </c>
      <c r="C170" t="s">
        <v>18</v>
      </c>
      <c r="D170">
        <v>0</v>
      </c>
      <c r="E170" t="s">
        <v>29</v>
      </c>
    </row>
    <row r="171" spans="1:5">
      <c r="A171" t="s">
        <v>13</v>
      </c>
      <c r="B171" t="s">
        <v>14</v>
      </c>
      <c r="C171" t="s">
        <v>18</v>
      </c>
      <c r="D171">
        <v>0</v>
      </c>
      <c r="E171" t="s">
        <v>29</v>
      </c>
    </row>
    <row r="172" spans="1:5" hidden="1">
      <c r="A172" t="s">
        <v>15</v>
      </c>
      <c r="B172" t="s">
        <v>16</v>
      </c>
      <c r="C172" t="s">
        <v>18</v>
      </c>
      <c r="D172">
        <v>0</v>
      </c>
      <c r="E172" t="s">
        <v>29</v>
      </c>
    </row>
    <row r="173" spans="1:5" hidden="1">
      <c r="A173" t="s">
        <v>5</v>
      </c>
      <c r="B173" t="s">
        <v>6</v>
      </c>
      <c r="C173" t="s">
        <v>19</v>
      </c>
      <c r="D173">
        <v>450815388</v>
      </c>
      <c r="E173" t="s">
        <v>29</v>
      </c>
    </row>
    <row r="174" spans="1:5" hidden="1">
      <c r="A174" t="s">
        <v>9</v>
      </c>
      <c r="B174" t="s">
        <v>10</v>
      </c>
      <c r="C174" t="s">
        <v>19</v>
      </c>
      <c r="D174">
        <v>2194133874</v>
      </c>
      <c r="E174" t="s">
        <v>29</v>
      </c>
    </row>
    <row r="175" spans="1:5" hidden="1">
      <c r="A175" t="s">
        <v>11</v>
      </c>
      <c r="B175" t="s">
        <v>12</v>
      </c>
      <c r="C175" t="s">
        <v>19</v>
      </c>
      <c r="D175">
        <v>1250971350</v>
      </c>
      <c r="E175" t="s">
        <v>29</v>
      </c>
    </row>
    <row r="176" spans="1:5">
      <c r="A176" t="s">
        <v>13</v>
      </c>
      <c r="B176" t="s">
        <v>14</v>
      </c>
      <c r="C176" t="s">
        <v>19</v>
      </c>
      <c r="D176">
        <v>144937315</v>
      </c>
      <c r="E176" t="s">
        <v>29</v>
      </c>
    </row>
    <row r="177" spans="1:5" hidden="1">
      <c r="A177" t="s">
        <v>15</v>
      </c>
      <c r="B177" t="s">
        <v>16</v>
      </c>
      <c r="C177" t="s">
        <v>19</v>
      </c>
      <c r="D177">
        <v>18300000</v>
      </c>
      <c r="E177" t="s">
        <v>29</v>
      </c>
    </row>
    <row r="178" spans="1:5" hidden="1">
      <c r="A178" t="s">
        <v>5</v>
      </c>
      <c r="B178" t="s">
        <v>6</v>
      </c>
      <c r="C178" t="s">
        <v>7</v>
      </c>
      <c r="D178">
        <v>2005103508</v>
      </c>
      <c r="E178" t="s">
        <v>30</v>
      </c>
    </row>
    <row r="179" spans="1:5" hidden="1">
      <c r="A179" t="s">
        <v>9</v>
      </c>
      <c r="B179" t="s">
        <v>10</v>
      </c>
      <c r="C179" t="s">
        <v>7</v>
      </c>
      <c r="D179">
        <v>863645734</v>
      </c>
      <c r="E179" t="s">
        <v>30</v>
      </c>
    </row>
    <row r="180" spans="1:5" hidden="1">
      <c r="A180" t="s">
        <v>11</v>
      </c>
      <c r="B180" t="s">
        <v>12</v>
      </c>
      <c r="C180" t="s">
        <v>7</v>
      </c>
      <c r="D180">
        <v>752769813</v>
      </c>
      <c r="E180" t="s">
        <v>30</v>
      </c>
    </row>
    <row r="181" spans="1:5">
      <c r="A181" t="s">
        <v>13</v>
      </c>
      <c r="B181" t="s">
        <v>14</v>
      </c>
      <c r="C181" t="s">
        <v>7</v>
      </c>
      <c r="D181">
        <v>16730717</v>
      </c>
      <c r="E181" t="s">
        <v>30</v>
      </c>
    </row>
    <row r="182" spans="1:5" hidden="1">
      <c r="A182" t="s">
        <v>15</v>
      </c>
      <c r="B182" t="s">
        <v>16</v>
      </c>
      <c r="C182" t="s">
        <v>7</v>
      </c>
      <c r="D182">
        <v>75491849</v>
      </c>
      <c r="E182" t="s">
        <v>30</v>
      </c>
    </row>
    <row r="183" spans="1:5" hidden="1">
      <c r="A183" t="s">
        <v>5</v>
      </c>
      <c r="B183" t="s">
        <v>6</v>
      </c>
      <c r="C183" t="s">
        <v>17</v>
      </c>
      <c r="D183">
        <v>0</v>
      </c>
      <c r="E183" t="s">
        <v>30</v>
      </c>
    </row>
    <row r="184" spans="1:5" hidden="1">
      <c r="A184" t="s">
        <v>9</v>
      </c>
      <c r="B184" t="s">
        <v>10</v>
      </c>
      <c r="C184" t="s">
        <v>17</v>
      </c>
      <c r="D184">
        <v>149372521</v>
      </c>
      <c r="E184" t="s">
        <v>30</v>
      </c>
    </row>
    <row r="185" spans="1:5" hidden="1">
      <c r="A185" t="s">
        <v>11</v>
      </c>
      <c r="B185" t="s">
        <v>12</v>
      </c>
      <c r="C185" t="s">
        <v>17</v>
      </c>
      <c r="D185">
        <v>0</v>
      </c>
      <c r="E185" t="s">
        <v>30</v>
      </c>
    </row>
    <row r="186" spans="1:5">
      <c r="A186" t="s">
        <v>13</v>
      </c>
      <c r="B186" t="s">
        <v>14</v>
      </c>
      <c r="C186" t="s">
        <v>17</v>
      </c>
      <c r="D186">
        <v>0</v>
      </c>
      <c r="E186" t="s">
        <v>30</v>
      </c>
    </row>
    <row r="187" spans="1:5" hidden="1">
      <c r="A187" t="s">
        <v>15</v>
      </c>
      <c r="B187" t="s">
        <v>16</v>
      </c>
      <c r="C187" t="s">
        <v>17</v>
      </c>
      <c r="D187">
        <v>0</v>
      </c>
      <c r="E187" t="s">
        <v>30</v>
      </c>
    </row>
    <row r="188" spans="1:5" hidden="1">
      <c r="A188" t="s">
        <v>5</v>
      </c>
      <c r="B188" t="s">
        <v>6</v>
      </c>
      <c r="C188" t="s">
        <v>18</v>
      </c>
      <c r="D188">
        <v>0</v>
      </c>
      <c r="E188" t="s">
        <v>30</v>
      </c>
    </row>
    <row r="189" spans="1:5" hidden="1">
      <c r="A189" t="s">
        <v>9</v>
      </c>
      <c r="B189" t="s">
        <v>10</v>
      </c>
      <c r="C189" t="s">
        <v>18</v>
      </c>
      <c r="D189">
        <v>0</v>
      </c>
      <c r="E189" t="s">
        <v>30</v>
      </c>
    </row>
    <row r="190" spans="1:5" hidden="1">
      <c r="A190" t="s">
        <v>11</v>
      </c>
      <c r="B190" t="s">
        <v>12</v>
      </c>
      <c r="C190" t="s">
        <v>18</v>
      </c>
      <c r="D190">
        <v>0</v>
      </c>
      <c r="E190" t="s">
        <v>30</v>
      </c>
    </row>
    <row r="191" spans="1:5">
      <c r="A191" t="s">
        <v>13</v>
      </c>
      <c r="B191" t="s">
        <v>14</v>
      </c>
      <c r="C191" t="s">
        <v>18</v>
      </c>
      <c r="D191">
        <v>0</v>
      </c>
      <c r="E191" t="s">
        <v>30</v>
      </c>
    </row>
    <row r="192" spans="1:5" hidden="1">
      <c r="A192" t="s">
        <v>15</v>
      </c>
      <c r="B192" t="s">
        <v>16</v>
      </c>
      <c r="C192" t="s">
        <v>18</v>
      </c>
      <c r="D192">
        <v>0</v>
      </c>
      <c r="E192" t="s">
        <v>30</v>
      </c>
    </row>
    <row r="193" spans="1:5" hidden="1">
      <c r="A193" t="s">
        <v>5</v>
      </c>
      <c r="B193" t="s">
        <v>6</v>
      </c>
      <c r="C193" t="s">
        <v>19</v>
      </c>
      <c r="D193">
        <v>2005103508</v>
      </c>
      <c r="E193" t="s">
        <v>30</v>
      </c>
    </row>
    <row r="194" spans="1:5" hidden="1">
      <c r="A194" t="s">
        <v>9</v>
      </c>
      <c r="B194" t="s">
        <v>10</v>
      </c>
      <c r="C194" t="s">
        <v>19</v>
      </c>
      <c r="D194">
        <v>1013018255</v>
      </c>
      <c r="E194" t="s">
        <v>30</v>
      </c>
    </row>
    <row r="195" spans="1:5" hidden="1">
      <c r="A195" t="s">
        <v>11</v>
      </c>
      <c r="B195" t="s">
        <v>12</v>
      </c>
      <c r="C195" t="s">
        <v>19</v>
      </c>
      <c r="D195">
        <v>752769813</v>
      </c>
      <c r="E195" t="s">
        <v>30</v>
      </c>
    </row>
    <row r="196" spans="1:5">
      <c r="A196" t="s">
        <v>13</v>
      </c>
      <c r="B196" t="s">
        <v>14</v>
      </c>
      <c r="C196" t="s">
        <v>19</v>
      </c>
      <c r="D196">
        <v>16730717</v>
      </c>
      <c r="E196" t="s">
        <v>30</v>
      </c>
    </row>
    <row r="197" spans="1:5" hidden="1">
      <c r="A197" t="s">
        <v>15</v>
      </c>
      <c r="B197" t="s">
        <v>16</v>
      </c>
      <c r="C197" t="s">
        <v>19</v>
      </c>
      <c r="D197">
        <v>75491849</v>
      </c>
      <c r="E197" t="s">
        <v>30</v>
      </c>
    </row>
    <row r="198" spans="1:5" hidden="1">
      <c r="A198" t="s">
        <v>5</v>
      </c>
      <c r="B198" t="s">
        <v>6</v>
      </c>
      <c r="C198" t="s">
        <v>7</v>
      </c>
      <c r="D198">
        <v>2887568182</v>
      </c>
      <c r="E198" t="s">
        <v>32</v>
      </c>
    </row>
    <row r="199" spans="1:5" hidden="1">
      <c r="A199" t="s">
        <v>9</v>
      </c>
      <c r="B199" t="s">
        <v>10</v>
      </c>
      <c r="C199" t="s">
        <v>7</v>
      </c>
      <c r="D199">
        <v>1472380510</v>
      </c>
      <c r="E199" t="s">
        <v>32</v>
      </c>
    </row>
    <row r="200" spans="1:5" hidden="1">
      <c r="A200" t="s">
        <v>11</v>
      </c>
      <c r="B200" t="s">
        <v>12</v>
      </c>
      <c r="C200" t="s">
        <v>7</v>
      </c>
      <c r="D200">
        <v>1123207325</v>
      </c>
      <c r="E200" t="s">
        <v>32</v>
      </c>
    </row>
    <row r="201" spans="1:5">
      <c r="A201" t="s">
        <v>13</v>
      </c>
      <c r="B201" t="s">
        <v>14</v>
      </c>
      <c r="C201" t="s">
        <v>7</v>
      </c>
      <c r="D201">
        <v>71480473</v>
      </c>
      <c r="E201" t="s">
        <v>32</v>
      </c>
    </row>
    <row r="202" spans="1:5" hidden="1">
      <c r="A202" t="s">
        <v>15</v>
      </c>
      <c r="B202" t="s">
        <v>16</v>
      </c>
      <c r="C202" t="s">
        <v>7</v>
      </c>
      <c r="D202">
        <v>125600000</v>
      </c>
      <c r="E202" t="s">
        <v>32</v>
      </c>
    </row>
    <row r="203" spans="1:5" hidden="1">
      <c r="A203" t="s">
        <v>5</v>
      </c>
      <c r="B203" t="s">
        <v>6</v>
      </c>
      <c r="C203" t="s">
        <v>17</v>
      </c>
      <c r="D203">
        <v>0</v>
      </c>
      <c r="E203" t="s">
        <v>32</v>
      </c>
    </row>
    <row r="204" spans="1:5" hidden="1">
      <c r="A204" t="s">
        <v>9</v>
      </c>
      <c r="B204" t="s">
        <v>10</v>
      </c>
      <c r="C204" t="s">
        <v>17</v>
      </c>
      <c r="D204">
        <v>138360860</v>
      </c>
      <c r="E204" t="s">
        <v>32</v>
      </c>
    </row>
    <row r="205" spans="1:5" hidden="1">
      <c r="A205" t="s">
        <v>11</v>
      </c>
      <c r="B205" t="s">
        <v>12</v>
      </c>
      <c r="C205" t="s">
        <v>17</v>
      </c>
      <c r="D205">
        <v>0</v>
      </c>
      <c r="E205" t="s">
        <v>32</v>
      </c>
    </row>
    <row r="206" spans="1:5">
      <c r="A206" t="s">
        <v>13</v>
      </c>
      <c r="B206" t="s">
        <v>14</v>
      </c>
      <c r="C206" t="s">
        <v>17</v>
      </c>
      <c r="D206">
        <v>344332953</v>
      </c>
      <c r="E206" t="s">
        <v>32</v>
      </c>
    </row>
    <row r="207" spans="1:5" hidden="1">
      <c r="A207" t="s">
        <v>15</v>
      </c>
      <c r="B207" t="s">
        <v>16</v>
      </c>
      <c r="C207" t="s">
        <v>17</v>
      </c>
      <c r="D207">
        <v>7266396</v>
      </c>
      <c r="E207" t="s">
        <v>32</v>
      </c>
    </row>
    <row r="208" spans="1:5" hidden="1">
      <c r="A208" t="s">
        <v>5</v>
      </c>
      <c r="B208" t="s">
        <v>6</v>
      </c>
      <c r="C208" t="s">
        <v>18</v>
      </c>
      <c r="D208">
        <v>0</v>
      </c>
      <c r="E208" t="s">
        <v>32</v>
      </c>
    </row>
    <row r="209" spans="1:5" hidden="1">
      <c r="A209" t="s">
        <v>9</v>
      </c>
      <c r="B209" t="s">
        <v>10</v>
      </c>
      <c r="C209" t="s">
        <v>18</v>
      </c>
      <c r="D209">
        <v>0</v>
      </c>
      <c r="E209" t="s">
        <v>32</v>
      </c>
    </row>
    <row r="210" spans="1:5" hidden="1">
      <c r="A210" t="s">
        <v>11</v>
      </c>
      <c r="B210" t="s">
        <v>12</v>
      </c>
      <c r="C210" t="s">
        <v>18</v>
      </c>
      <c r="D210">
        <v>0</v>
      </c>
      <c r="E210" t="s">
        <v>32</v>
      </c>
    </row>
    <row r="211" spans="1:5">
      <c r="A211" t="s">
        <v>13</v>
      </c>
      <c r="B211" t="s">
        <v>14</v>
      </c>
      <c r="C211" t="s">
        <v>18</v>
      </c>
      <c r="D211">
        <v>0</v>
      </c>
      <c r="E211" t="s">
        <v>32</v>
      </c>
    </row>
    <row r="212" spans="1:5" hidden="1">
      <c r="A212" t="s">
        <v>15</v>
      </c>
      <c r="B212" t="s">
        <v>16</v>
      </c>
      <c r="C212" t="s">
        <v>18</v>
      </c>
      <c r="D212">
        <v>0</v>
      </c>
      <c r="E212" t="s">
        <v>32</v>
      </c>
    </row>
    <row r="213" spans="1:5" hidden="1">
      <c r="A213" t="s">
        <v>5</v>
      </c>
      <c r="B213" t="s">
        <v>6</v>
      </c>
      <c r="C213" t="s">
        <v>19</v>
      </c>
      <c r="D213">
        <v>2887568182</v>
      </c>
      <c r="E213" t="s">
        <v>32</v>
      </c>
    </row>
    <row r="214" spans="1:5" hidden="1">
      <c r="A214" t="s">
        <v>9</v>
      </c>
      <c r="B214" t="s">
        <v>10</v>
      </c>
      <c r="C214" t="s">
        <v>19</v>
      </c>
      <c r="D214">
        <v>1610741370</v>
      </c>
      <c r="E214" t="s">
        <v>32</v>
      </c>
    </row>
    <row r="215" spans="1:5" hidden="1">
      <c r="A215" t="s">
        <v>11</v>
      </c>
      <c r="B215" t="s">
        <v>12</v>
      </c>
      <c r="C215" t="s">
        <v>19</v>
      </c>
      <c r="D215">
        <v>1123207325</v>
      </c>
      <c r="E215" t="s">
        <v>32</v>
      </c>
    </row>
    <row r="216" spans="1:5">
      <c r="A216" t="s">
        <v>13</v>
      </c>
      <c r="B216" t="s">
        <v>14</v>
      </c>
      <c r="C216" t="s">
        <v>19</v>
      </c>
      <c r="D216">
        <v>415813426</v>
      </c>
      <c r="E216" t="s">
        <v>32</v>
      </c>
    </row>
    <row r="217" spans="1:5" hidden="1">
      <c r="A217" t="s">
        <v>15</v>
      </c>
      <c r="B217" t="s">
        <v>16</v>
      </c>
      <c r="C217" t="s">
        <v>19</v>
      </c>
      <c r="D217">
        <v>132866396</v>
      </c>
      <c r="E217" t="s">
        <v>32</v>
      </c>
    </row>
    <row r="218" spans="1:5" hidden="1">
      <c r="A218" t="s">
        <v>5</v>
      </c>
      <c r="B218" t="s">
        <v>6</v>
      </c>
      <c r="C218" t="s">
        <v>7</v>
      </c>
      <c r="D218">
        <v>2333306628</v>
      </c>
      <c r="E218" t="s">
        <v>33</v>
      </c>
    </row>
    <row r="219" spans="1:5" hidden="1">
      <c r="A219" t="s">
        <v>9</v>
      </c>
      <c r="B219" t="s">
        <v>10</v>
      </c>
      <c r="C219" t="s">
        <v>7</v>
      </c>
      <c r="D219">
        <v>1530531584</v>
      </c>
      <c r="E219" t="s">
        <v>33</v>
      </c>
    </row>
    <row r="220" spans="1:5" hidden="1">
      <c r="A220" t="s">
        <v>11</v>
      </c>
      <c r="B220" t="s">
        <v>12</v>
      </c>
      <c r="C220" t="s">
        <v>7</v>
      </c>
      <c r="D220">
        <v>851952209</v>
      </c>
      <c r="E220" t="s">
        <v>33</v>
      </c>
    </row>
    <row r="221" spans="1:5">
      <c r="A221" t="s">
        <v>13</v>
      </c>
      <c r="B221" t="s">
        <v>14</v>
      </c>
      <c r="C221" t="s">
        <v>7</v>
      </c>
      <c r="D221">
        <v>29091434</v>
      </c>
      <c r="E221" t="s">
        <v>33</v>
      </c>
    </row>
    <row r="222" spans="1:5" hidden="1">
      <c r="A222" t="s">
        <v>15</v>
      </c>
      <c r="B222" t="s">
        <v>16</v>
      </c>
      <c r="C222" t="s">
        <v>7</v>
      </c>
      <c r="D222">
        <v>40569274</v>
      </c>
      <c r="E222" t="s">
        <v>33</v>
      </c>
    </row>
    <row r="223" spans="1:5" hidden="1">
      <c r="A223" t="s">
        <v>5</v>
      </c>
      <c r="B223" t="s">
        <v>6</v>
      </c>
      <c r="C223" t="s">
        <v>17</v>
      </c>
      <c r="D223">
        <v>0</v>
      </c>
      <c r="E223" t="s">
        <v>33</v>
      </c>
    </row>
    <row r="224" spans="1:5" hidden="1">
      <c r="A224" t="s">
        <v>9</v>
      </c>
      <c r="B224" t="s">
        <v>10</v>
      </c>
      <c r="C224" t="s">
        <v>17</v>
      </c>
      <c r="D224">
        <v>187546996</v>
      </c>
      <c r="E224" t="s">
        <v>33</v>
      </c>
    </row>
    <row r="225" spans="1:5" hidden="1">
      <c r="A225" t="s">
        <v>11</v>
      </c>
      <c r="B225" t="s">
        <v>12</v>
      </c>
      <c r="C225" t="s">
        <v>17</v>
      </c>
      <c r="D225">
        <v>0</v>
      </c>
      <c r="E225" t="s">
        <v>33</v>
      </c>
    </row>
    <row r="226" spans="1:5">
      <c r="A226" t="s">
        <v>13</v>
      </c>
      <c r="B226" t="s">
        <v>14</v>
      </c>
      <c r="C226" t="s">
        <v>17</v>
      </c>
      <c r="D226">
        <v>187704591</v>
      </c>
      <c r="E226" t="s">
        <v>33</v>
      </c>
    </row>
    <row r="227" spans="1:5" hidden="1">
      <c r="A227" t="s">
        <v>15</v>
      </c>
      <c r="B227" t="s">
        <v>16</v>
      </c>
      <c r="C227" t="s">
        <v>17</v>
      </c>
      <c r="D227">
        <v>0</v>
      </c>
      <c r="E227" t="s">
        <v>33</v>
      </c>
    </row>
    <row r="228" spans="1:5" hidden="1">
      <c r="A228" t="s">
        <v>5</v>
      </c>
      <c r="B228" t="s">
        <v>6</v>
      </c>
      <c r="C228" t="s">
        <v>18</v>
      </c>
      <c r="D228">
        <v>0</v>
      </c>
      <c r="E228" t="s">
        <v>33</v>
      </c>
    </row>
    <row r="229" spans="1:5" hidden="1">
      <c r="A229" t="s">
        <v>9</v>
      </c>
      <c r="B229" t="s">
        <v>10</v>
      </c>
      <c r="C229" t="s">
        <v>18</v>
      </c>
      <c r="D229">
        <v>0</v>
      </c>
      <c r="E229" t="s">
        <v>33</v>
      </c>
    </row>
    <row r="230" spans="1:5" hidden="1">
      <c r="A230" t="s">
        <v>11</v>
      </c>
      <c r="B230" t="s">
        <v>12</v>
      </c>
      <c r="C230" t="s">
        <v>18</v>
      </c>
      <c r="D230">
        <v>0</v>
      </c>
      <c r="E230" t="s">
        <v>33</v>
      </c>
    </row>
    <row r="231" spans="1:5">
      <c r="A231" t="s">
        <v>13</v>
      </c>
      <c r="B231" t="s">
        <v>14</v>
      </c>
      <c r="C231" t="s">
        <v>18</v>
      </c>
      <c r="D231">
        <v>0</v>
      </c>
      <c r="E231" t="s">
        <v>33</v>
      </c>
    </row>
    <row r="232" spans="1:5" hidden="1">
      <c r="A232" t="s">
        <v>15</v>
      </c>
      <c r="B232" t="s">
        <v>16</v>
      </c>
      <c r="C232" t="s">
        <v>18</v>
      </c>
      <c r="D232">
        <v>0</v>
      </c>
      <c r="E232" t="s">
        <v>33</v>
      </c>
    </row>
    <row r="233" spans="1:5" hidden="1">
      <c r="A233" t="s">
        <v>5</v>
      </c>
      <c r="B233" t="s">
        <v>6</v>
      </c>
      <c r="C233" t="s">
        <v>19</v>
      </c>
      <c r="D233">
        <v>2333306628</v>
      </c>
      <c r="E233" t="s">
        <v>33</v>
      </c>
    </row>
    <row r="234" spans="1:5" hidden="1">
      <c r="A234" t="s">
        <v>9</v>
      </c>
      <c r="B234" t="s">
        <v>10</v>
      </c>
      <c r="C234" t="s">
        <v>19</v>
      </c>
      <c r="D234">
        <v>1718078580</v>
      </c>
      <c r="E234" t="s">
        <v>33</v>
      </c>
    </row>
    <row r="235" spans="1:5" hidden="1">
      <c r="A235" t="s">
        <v>11</v>
      </c>
      <c r="B235" t="s">
        <v>12</v>
      </c>
      <c r="C235" t="s">
        <v>19</v>
      </c>
      <c r="D235">
        <v>851952209</v>
      </c>
      <c r="E235" t="s">
        <v>33</v>
      </c>
    </row>
    <row r="236" spans="1:5">
      <c r="A236" t="s">
        <v>13</v>
      </c>
      <c r="B236" t="s">
        <v>14</v>
      </c>
      <c r="C236" t="s">
        <v>19</v>
      </c>
      <c r="D236">
        <v>216796025</v>
      </c>
      <c r="E236" t="s">
        <v>33</v>
      </c>
    </row>
    <row r="237" spans="1:5" hidden="1">
      <c r="A237" t="s">
        <v>15</v>
      </c>
      <c r="B237" t="s">
        <v>16</v>
      </c>
      <c r="C237" t="s">
        <v>19</v>
      </c>
      <c r="D237">
        <v>40569274</v>
      </c>
      <c r="E237" t="s">
        <v>33</v>
      </c>
    </row>
    <row r="238" spans="1:5" hidden="1">
      <c r="A238" t="s">
        <v>5</v>
      </c>
      <c r="B238" t="s">
        <v>6</v>
      </c>
      <c r="C238" t="s">
        <v>7</v>
      </c>
      <c r="D238">
        <v>2477057995</v>
      </c>
      <c r="E238" t="s">
        <v>35</v>
      </c>
    </row>
    <row r="239" spans="1:5" hidden="1">
      <c r="A239" t="s">
        <v>9</v>
      </c>
      <c r="B239" t="s">
        <v>10</v>
      </c>
      <c r="C239" t="s">
        <v>7</v>
      </c>
      <c r="D239">
        <v>1127152352</v>
      </c>
      <c r="E239" t="s">
        <v>35</v>
      </c>
    </row>
    <row r="240" spans="1:5" hidden="1">
      <c r="A240" t="s">
        <v>11</v>
      </c>
      <c r="B240" t="s">
        <v>12</v>
      </c>
      <c r="C240" t="s">
        <v>7</v>
      </c>
      <c r="D240">
        <v>786048270</v>
      </c>
      <c r="E240" t="s">
        <v>35</v>
      </c>
    </row>
    <row r="241" spans="1:5">
      <c r="A241" t="s">
        <v>13</v>
      </c>
      <c r="B241" t="s">
        <v>14</v>
      </c>
      <c r="C241" t="s">
        <v>7</v>
      </c>
      <c r="D241">
        <v>14545717</v>
      </c>
      <c r="E241" t="s">
        <v>35</v>
      </c>
    </row>
    <row r="242" spans="1:5" hidden="1">
      <c r="A242" t="s">
        <v>15</v>
      </c>
      <c r="B242" t="s">
        <v>16</v>
      </c>
      <c r="C242" t="s">
        <v>7</v>
      </c>
      <c r="D242">
        <v>33693164</v>
      </c>
      <c r="E242" t="s">
        <v>35</v>
      </c>
    </row>
    <row r="243" spans="1:5" hidden="1">
      <c r="A243" t="s">
        <v>5</v>
      </c>
      <c r="B243" t="s">
        <v>6</v>
      </c>
      <c r="C243" t="s">
        <v>17</v>
      </c>
      <c r="D243">
        <v>0</v>
      </c>
      <c r="E243" t="s">
        <v>35</v>
      </c>
    </row>
    <row r="244" spans="1:5" hidden="1">
      <c r="A244" t="s">
        <v>9</v>
      </c>
      <c r="B244" t="s">
        <v>10</v>
      </c>
      <c r="C244" t="s">
        <v>17</v>
      </c>
      <c r="D244">
        <v>127876800</v>
      </c>
      <c r="E244" t="s">
        <v>35</v>
      </c>
    </row>
    <row r="245" spans="1:5" hidden="1">
      <c r="A245" t="s">
        <v>11</v>
      </c>
      <c r="B245" t="s">
        <v>12</v>
      </c>
      <c r="C245" t="s">
        <v>17</v>
      </c>
      <c r="D245">
        <v>0</v>
      </c>
      <c r="E245" t="s">
        <v>35</v>
      </c>
    </row>
    <row r="246" spans="1:5">
      <c r="A246" t="s">
        <v>13</v>
      </c>
      <c r="B246" t="s">
        <v>14</v>
      </c>
      <c r="C246" t="s">
        <v>17</v>
      </c>
      <c r="D246">
        <v>0</v>
      </c>
      <c r="E246" t="s">
        <v>35</v>
      </c>
    </row>
    <row r="247" spans="1:5" hidden="1">
      <c r="A247" t="s">
        <v>15</v>
      </c>
      <c r="B247" t="s">
        <v>16</v>
      </c>
      <c r="C247" t="s">
        <v>17</v>
      </c>
      <c r="D247">
        <v>0</v>
      </c>
      <c r="E247" t="s">
        <v>35</v>
      </c>
    </row>
    <row r="248" spans="1:5" hidden="1">
      <c r="A248" t="s">
        <v>5</v>
      </c>
      <c r="B248" t="s">
        <v>6</v>
      </c>
      <c r="C248" t="s">
        <v>18</v>
      </c>
      <c r="D248">
        <v>0</v>
      </c>
      <c r="E248" t="s">
        <v>35</v>
      </c>
    </row>
    <row r="249" spans="1:5" hidden="1">
      <c r="A249" t="s">
        <v>9</v>
      </c>
      <c r="B249" t="s">
        <v>10</v>
      </c>
      <c r="C249" t="s">
        <v>18</v>
      </c>
      <c r="D249">
        <v>0</v>
      </c>
      <c r="E249" t="s">
        <v>35</v>
      </c>
    </row>
    <row r="250" spans="1:5" hidden="1">
      <c r="A250" t="s">
        <v>11</v>
      </c>
      <c r="B250" t="s">
        <v>12</v>
      </c>
      <c r="C250" t="s">
        <v>18</v>
      </c>
      <c r="D250">
        <v>0</v>
      </c>
      <c r="E250" t="s">
        <v>35</v>
      </c>
    </row>
    <row r="251" spans="1:5">
      <c r="A251" t="s">
        <v>13</v>
      </c>
      <c r="B251" t="s">
        <v>14</v>
      </c>
      <c r="C251" t="s">
        <v>18</v>
      </c>
      <c r="D251">
        <v>0</v>
      </c>
      <c r="E251" t="s">
        <v>35</v>
      </c>
    </row>
    <row r="252" spans="1:5" hidden="1">
      <c r="A252" t="s">
        <v>15</v>
      </c>
      <c r="B252" t="s">
        <v>16</v>
      </c>
      <c r="C252" t="s">
        <v>18</v>
      </c>
      <c r="D252">
        <v>0</v>
      </c>
      <c r="E252" t="s">
        <v>35</v>
      </c>
    </row>
    <row r="253" spans="1:5" hidden="1">
      <c r="A253" t="s">
        <v>5</v>
      </c>
      <c r="B253" t="s">
        <v>6</v>
      </c>
      <c r="C253" t="s">
        <v>19</v>
      </c>
      <c r="D253">
        <v>2477057995</v>
      </c>
      <c r="E253" t="s">
        <v>35</v>
      </c>
    </row>
    <row r="254" spans="1:5" hidden="1">
      <c r="A254" t="s">
        <v>9</v>
      </c>
      <c r="B254" t="s">
        <v>10</v>
      </c>
      <c r="C254" t="s">
        <v>19</v>
      </c>
      <c r="D254">
        <v>1255029152</v>
      </c>
      <c r="E254" t="s">
        <v>35</v>
      </c>
    </row>
    <row r="255" spans="1:5" hidden="1">
      <c r="A255" t="s">
        <v>11</v>
      </c>
      <c r="B255" t="s">
        <v>12</v>
      </c>
      <c r="C255" t="s">
        <v>19</v>
      </c>
      <c r="D255">
        <v>786048270</v>
      </c>
      <c r="E255" t="s">
        <v>35</v>
      </c>
    </row>
    <row r="256" spans="1:5">
      <c r="A256" t="s">
        <v>13</v>
      </c>
      <c r="B256" t="s">
        <v>14</v>
      </c>
      <c r="C256" t="s">
        <v>19</v>
      </c>
      <c r="D256">
        <v>14545717</v>
      </c>
      <c r="E256" t="s">
        <v>35</v>
      </c>
    </row>
    <row r="257" spans="1:5" hidden="1">
      <c r="A257" t="s">
        <v>15</v>
      </c>
      <c r="B257" t="s">
        <v>16</v>
      </c>
      <c r="C257" t="s">
        <v>19</v>
      </c>
      <c r="D257">
        <v>33693164</v>
      </c>
      <c r="E257" t="s">
        <v>35</v>
      </c>
    </row>
    <row r="258" spans="1:5" hidden="1">
      <c r="A258" t="s">
        <v>5</v>
      </c>
      <c r="B258" t="s">
        <v>6</v>
      </c>
      <c r="C258" t="s">
        <v>7</v>
      </c>
      <c r="D258">
        <v>2839678845</v>
      </c>
      <c r="E258" t="s">
        <v>36</v>
      </c>
    </row>
    <row r="259" spans="1:5" hidden="1">
      <c r="A259" t="s">
        <v>9</v>
      </c>
      <c r="B259" t="s">
        <v>10</v>
      </c>
      <c r="C259" t="s">
        <v>7</v>
      </c>
      <c r="D259">
        <v>1547711065</v>
      </c>
      <c r="E259" t="s">
        <v>36</v>
      </c>
    </row>
    <row r="260" spans="1:5" hidden="1">
      <c r="A260" t="s">
        <v>11</v>
      </c>
      <c r="B260" t="s">
        <v>12</v>
      </c>
      <c r="C260" t="s">
        <v>7</v>
      </c>
      <c r="D260">
        <v>825791215</v>
      </c>
      <c r="E260" t="s">
        <v>36</v>
      </c>
    </row>
    <row r="261" spans="1:5">
      <c r="A261" t="s">
        <v>13</v>
      </c>
      <c r="B261" t="s">
        <v>14</v>
      </c>
      <c r="C261" t="s">
        <v>7</v>
      </c>
      <c r="D261">
        <v>29091434</v>
      </c>
      <c r="E261" t="s">
        <v>36</v>
      </c>
    </row>
    <row r="262" spans="1:5" hidden="1">
      <c r="A262" t="s">
        <v>15</v>
      </c>
      <c r="B262" t="s">
        <v>16</v>
      </c>
      <c r="C262" t="s">
        <v>7</v>
      </c>
      <c r="D262">
        <v>52437068</v>
      </c>
      <c r="E262" t="s">
        <v>36</v>
      </c>
    </row>
    <row r="263" spans="1:5" hidden="1">
      <c r="A263" t="s">
        <v>5</v>
      </c>
      <c r="B263" t="s">
        <v>6</v>
      </c>
      <c r="C263" t="s">
        <v>17</v>
      </c>
      <c r="D263">
        <v>209710256</v>
      </c>
      <c r="E263" t="s">
        <v>36</v>
      </c>
    </row>
    <row r="264" spans="1:5" hidden="1">
      <c r="A264" t="s">
        <v>9</v>
      </c>
      <c r="B264" t="s">
        <v>10</v>
      </c>
      <c r="C264" t="s">
        <v>17</v>
      </c>
      <c r="D264">
        <v>0</v>
      </c>
      <c r="E264" t="s">
        <v>36</v>
      </c>
    </row>
    <row r="265" spans="1:5" hidden="1">
      <c r="A265" t="s">
        <v>11</v>
      </c>
      <c r="B265" t="s">
        <v>12</v>
      </c>
      <c r="C265" t="s">
        <v>17</v>
      </c>
      <c r="D265">
        <v>0</v>
      </c>
      <c r="E265" t="s">
        <v>36</v>
      </c>
    </row>
    <row r="266" spans="1:5">
      <c r="A266" t="s">
        <v>13</v>
      </c>
      <c r="B266" t="s">
        <v>14</v>
      </c>
      <c r="C266" t="s">
        <v>17</v>
      </c>
      <c r="D266">
        <v>0</v>
      </c>
      <c r="E266" t="s">
        <v>36</v>
      </c>
    </row>
    <row r="267" spans="1:5" hidden="1">
      <c r="A267" t="s">
        <v>15</v>
      </c>
      <c r="B267" t="s">
        <v>16</v>
      </c>
      <c r="C267" t="s">
        <v>17</v>
      </c>
      <c r="D267">
        <v>0</v>
      </c>
      <c r="E267" t="s">
        <v>36</v>
      </c>
    </row>
    <row r="268" spans="1:5" hidden="1">
      <c r="A268" t="s">
        <v>5</v>
      </c>
      <c r="B268" t="s">
        <v>6</v>
      </c>
      <c r="C268" t="s">
        <v>18</v>
      </c>
      <c r="D268">
        <v>0</v>
      </c>
      <c r="E268" t="s">
        <v>36</v>
      </c>
    </row>
    <row r="269" spans="1:5" hidden="1">
      <c r="A269" t="s">
        <v>9</v>
      </c>
      <c r="B269" t="s">
        <v>10</v>
      </c>
      <c r="C269" t="s">
        <v>18</v>
      </c>
      <c r="D269">
        <v>0</v>
      </c>
      <c r="E269" t="s">
        <v>36</v>
      </c>
    </row>
    <row r="270" spans="1:5" hidden="1">
      <c r="A270" t="s">
        <v>11</v>
      </c>
      <c r="B270" t="s">
        <v>12</v>
      </c>
      <c r="C270" t="s">
        <v>18</v>
      </c>
      <c r="D270">
        <v>0</v>
      </c>
      <c r="E270" t="s">
        <v>36</v>
      </c>
    </row>
    <row r="271" spans="1:5">
      <c r="A271" t="s">
        <v>13</v>
      </c>
      <c r="B271" t="s">
        <v>14</v>
      </c>
      <c r="C271" t="s">
        <v>18</v>
      </c>
      <c r="D271">
        <v>0</v>
      </c>
      <c r="E271" t="s">
        <v>36</v>
      </c>
    </row>
    <row r="272" spans="1:5" hidden="1">
      <c r="A272" t="s">
        <v>15</v>
      </c>
      <c r="B272" t="s">
        <v>16</v>
      </c>
      <c r="C272" t="s">
        <v>18</v>
      </c>
      <c r="D272">
        <v>0</v>
      </c>
      <c r="E272" t="s">
        <v>36</v>
      </c>
    </row>
    <row r="273" spans="1:5" hidden="1">
      <c r="A273" t="s">
        <v>5</v>
      </c>
      <c r="B273" t="s">
        <v>6</v>
      </c>
      <c r="C273" t="s">
        <v>19</v>
      </c>
      <c r="D273">
        <v>3049389101</v>
      </c>
      <c r="E273" t="s">
        <v>36</v>
      </c>
    </row>
    <row r="274" spans="1:5" hidden="1">
      <c r="A274" t="s">
        <v>9</v>
      </c>
      <c r="B274" t="s">
        <v>10</v>
      </c>
      <c r="C274" t="s">
        <v>19</v>
      </c>
      <c r="D274">
        <v>1547711065</v>
      </c>
      <c r="E274" t="s">
        <v>36</v>
      </c>
    </row>
    <row r="275" spans="1:5" hidden="1">
      <c r="A275" t="s">
        <v>11</v>
      </c>
      <c r="B275" t="s">
        <v>12</v>
      </c>
      <c r="C275" t="s">
        <v>19</v>
      </c>
      <c r="D275">
        <v>825791215</v>
      </c>
      <c r="E275" t="s">
        <v>36</v>
      </c>
    </row>
    <row r="276" spans="1:5">
      <c r="A276" t="s">
        <v>13</v>
      </c>
      <c r="B276" t="s">
        <v>14</v>
      </c>
      <c r="C276" t="s">
        <v>19</v>
      </c>
      <c r="D276">
        <v>29091434</v>
      </c>
      <c r="E276" t="s">
        <v>36</v>
      </c>
    </row>
    <row r="277" spans="1:5" hidden="1">
      <c r="A277" t="s">
        <v>15</v>
      </c>
      <c r="B277" t="s">
        <v>16</v>
      </c>
      <c r="C277" t="s">
        <v>19</v>
      </c>
      <c r="D277">
        <v>52437068</v>
      </c>
      <c r="E277" t="s">
        <v>36</v>
      </c>
    </row>
    <row r="278" spans="1:5" hidden="1">
      <c r="A278" t="s">
        <v>5</v>
      </c>
      <c r="B278" t="s">
        <v>6</v>
      </c>
      <c r="C278" t="s">
        <v>7</v>
      </c>
      <c r="D278">
        <v>2771609578</v>
      </c>
      <c r="E278" t="s">
        <v>37</v>
      </c>
    </row>
    <row r="279" spans="1:5" hidden="1">
      <c r="A279" t="s">
        <v>9</v>
      </c>
      <c r="B279" t="s">
        <v>10</v>
      </c>
      <c r="C279" t="s">
        <v>7</v>
      </c>
      <c r="D279">
        <v>1525054771</v>
      </c>
      <c r="E279" t="s">
        <v>37</v>
      </c>
    </row>
    <row r="280" spans="1:5" hidden="1">
      <c r="A280" t="s">
        <v>11</v>
      </c>
      <c r="B280" t="s">
        <v>12</v>
      </c>
      <c r="C280" t="s">
        <v>7</v>
      </c>
      <c r="D280">
        <v>1358416351</v>
      </c>
      <c r="E280" t="s">
        <v>37</v>
      </c>
    </row>
    <row r="281" spans="1:5">
      <c r="A281" t="s">
        <v>13</v>
      </c>
      <c r="B281" t="s">
        <v>14</v>
      </c>
      <c r="C281" t="s">
        <v>7</v>
      </c>
      <c r="D281">
        <v>0</v>
      </c>
      <c r="E281" t="s">
        <v>37</v>
      </c>
    </row>
    <row r="282" spans="1:5" hidden="1">
      <c r="A282" t="s">
        <v>15</v>
      </c>
      <c r="B282" t="s">
        <v>16</v>
      </c>
      <c r="C282" t="s">
        <v>7</v>
      </c>
      <c r="D282">
        <v>62005418</v>
      </c>
      <c r="E282" t="s">
        <v>37</v>
      </c>
    </row>
    <row r="283" spans="1:5" hidden="1">
      <c r="A283" t="s">
        <v>5</v>
      </c>
      <c r="B283" t="s">
        <v>6</v>
      </c>
      <c r="C283" t="s">
        <v>17</v>
      </c>
      <c r="D283">
        <v>373356233</v>
      </c>
      <c r="E283" t="s">
        <v>37</v>
      </c>
    </row>
    <row r="284" spans="1:5" hidden="1">
      <c r="A284" t="s">
        <v>9</v>
      </c>
      <c r="B284" t="s">
        <v>10</v>
      </c>
      <c r="C284" t="s">
        <v>17</v>
      </c>
      <c r="D284">
        <v>0</v>
      </c>
      <c r="E284" t="s">
        <v>37</v>
      </c>
    </row>
    <row r="285" spans="1:5" hidden="1">
      <c r="A285" t="s">
        <v>11</v>
      </c>
      <c r="B285" t="s">
        <v>12</v>
      </c>
      <c r="C285" t="s">
        <v>17</v>
      </c>
      <c r="D285">
        <v>0</v>
      </c>
      <c r="E285" t="s">
        <v>37</v>
      </c>
    </row>
    <row r="286" spans="1:5">
      <c r="A286" t="s">
        <v>13</v>
      </c>
      <c r="B286" t="s">
        <v>14</v>
      </c>
      <c r="C286" t="s">
        <v>17</v>
      </c>
      <c r="D286">
        <v>110863240</v>
      </c>
      <c r="E286" t="s">
        <v>37</v>
      </c>
    </row>
    <row r="287" spans="1:5" hidden="1">
      <c r="A287" t="s">
        <v>15</v>
      </c>
      <c r="B287" t="s">
        <v>16</v>
      </c>
      <c r="C287" t="s">
        <v>17</v>
      </c>
      <c r="D287">
        <v>0</v>
      </c>
      <c r="E287" t="s">
        <v>37</v>
      </c>
    </row>
    <row r="288" spans="1:5" hidden="1">
      <c r="A288" t="s">
        <v>5</v>
      </c>
      <c r="B288" t="s">
        <v>6</v>
      </c>
      <c r="C288" t="s">
        <v>18</v>
      </c>
      <c r="D288">
        <v>0</v>
      </c>
      <c r="E288" t="s">
        <v>37</v>
      </c>
    </row>
    <row r="289" spans="1:5" hidden="1">
      <c r="A289" t="s">
        <v>9</v>
      </c>
      <c r="B289" t="s">
        <v>10</v>
      </c>
      <c r="C289" t="s">
        <v>18</v>
      </c>
      <c r="D289">
        <v>0</v>
      </c>
      <c r="E289" t="s">
        <v>37</v>
      </c>
    </row>
    <row r="290" spans="1:5" hidden="1">
      <c r="A290" t="s">
        <v>11</v>
      </c>
      <c r="B290" t="s">
        <v>12</v>
      </c>
      <c r="C290" t="s">
        <v>18</v>
      </c>
      <c r="D290">
        <v>0</v>
      </c>
      <c r="E290" t="s">
        <v>37</v>
      </c>
    </row>
    <row r="291" spans="1:5">
      <c r="A291" t="s">
        <v>13</v>
      </c>
      <c r="B291" t="s">
        <v>14</v>
      </c>
      <c r="C291" t="s">
        <v>18</v>
      </c>
      <c r="D291">
        <v>0</v>
      </c>
      <c r="E291" t="s">
        <v>37</v>
      </c>
    </row>
    <row r="292" spans="1:5" hidden="1">
      <c r="A292" t="s">
        <v>15</v>
      </c>
      <c r="B292" t="s">
        <v>16</v>
      </c>
      <c r="C292" t="s">
        <v>18</v>
      </c>
      <c r="D292">
        <v>0</v>
      </c>
      <c r="E292" t="s">
        <v>37</v>
      </c>
    </row>
    <row r="293" spans="1:5" hidden="1">
      <c r="A293" t="s">
        <v>5</v>
      </c>
      <c r="B293" t="s">
        <v>6</v>
      </c>
      <c r="C293" t="s">
        <v>19</v>
      </c>
      <c r="D293">
        <v>3144965811</v>
      </c>
      <c r="E293" t="s">
        <v>37</v>
      </c>
    </row>
    <row r="294" spans="1:5" hidden="1">
      <c r="A294" t="s">
        <v>9</v>
      </c>
      <c r="B294" t="s">
        <v>10</v>
      </c>
      <c r="C294" t="s">
        <v>19</v>
      </c>
      <c r="D294">
        <v>1525054771</v>
      </c>
      <c r="E294" t="s">
        <v>37</v>
      </c>
    </row>
    <row r="295" spans="1:5" hidden="1">
      <c r="A295" t="s">
        <v>11</v>
      </c>
      <c r="B295" t="s">
        <v>12</v>
      </c>
      <c r="C295" t="s">
        <v>19</v>
      </c>
      <c r="D295">
        <v>1358416351</v>
      </c>
      <c r="E295" t="s">
        <v>37</v>
      </c>
    </row>
    <row r="296" spans="1:5">
      <c r="A296" t="s">
        <v>13</v>
      </c>
      <c r="B296" t="s">
        <v>14</v>
      </c>
      <c r="C296" t="s">
        <v>19</v>
      </c>
      <c r="D296">
        <v>110863240</v>
      </c>
      <c r="E296" t="s">
        <v>37</v>
      </c>
    </row>
    <row r="297" spans="1:5" hidden="1">
      <c r="A297" t="s">
        <v>15</v>
      </c>
      <c r="B297" t="s">
        <v>16</v>
      </c>
      <c r="C297" t="s">
        <v>19</v>
      </c>
      <c r="D297">
        <v>62005418</v>
      </c>
      <c r="E297" t="s">
        <v>37</v>
      </c>
    </row>
    <row r="298" spans="1:5" hidden="1">
      <c r="A298" t="s">
        <v>5</v>
      </c>
      <c r="B298" t="s">
        <v>6</v>
      </c>
      <c r="C298" t="s">
        <v>7</v>
      </c>
      <c r="D298">
        <v>2832324883</v>
      </c>
      <c r="E298" t="s">
        <v>38</v>
      </c>
    </row>
    <row r="299" spans="1:5" hidden="1">
      <c r="A299" t="s">
        <v>9</v>
      </c>
      <c r="B299" t="s">
        <v>10</v>
      </c>
      <c r="C299" t="s">
        <v>7</v>
      </c>
      <c r="D299">
        <v>1760436693</v>
      </c>
      <c r="E299" t="s">
        <v>38</v>
      </c>
    </row>
    <row r="300" spans="1:5" hidden="1">
      <c r="A300" t="s">
        <v>11</v>
      </c>
      <c r="B300" t="s">
        <v>12</v>
      </c>
      <c r="C300" t="s">
        <v>7</v>
      </c>
      <c r="D300">
        <v>1336334503</v>
      </c>
      <c r="E300" t="s">
        <v>38</v>
      </c>
    </row>
    <row r="301" spans="1:5">
      <c r="A301" t="s">
        <v>13</v>
      </c>
      <c r="B301" t="s">
        <v>14</v>
      </c>
      <c r="C301" t="s">
        <v>7</v>
      </c>
      <c r="D301">
        <v>43637152</v>
      </c>
      <c r="E301" t="s">
        <v>38</v>
      </c>
    </row>
    <row r="302" spans="1:5" hidden="1">
      <c r="A302" t="s">
        <v>15</v>
      </c>
      <c r="B302" t="s">
        <v>16</v>
      </c>
      <c r="C302" t="s">
        <v>7</v>
      </c>
      <c r="D302">
        <v>320212353</v>
      </c>
      <c r="E302" t="s">
        <v>38</v>
      </c>
    </row>
    <row r="303" spans="1:5" hidden="1">
      <c r="A303" t="s">
        <v>5</v>
      </c>
      <c r="B303" t="s">
        <v>6</v>
      </c>
      <c r="C303" t="s">
        <v>17</v>
      </c>
      <c r="D303">
        <v>0</v>
      </c>
      <c r="E303" t="s">
        <v>38</v>
      </c>
    </row>
    <row r="304" spans="1:5" hidden="1">
      <c r="A304" t="s">
        <v>9</v>
      </c>
      <c r="B304" t="s">
        <v>10</v>
      </c>
      <c r="C304" t="s">
        <v>17</v>
      </c>
      <c r="D304">
        <v>249133573</v>
      </c>
      <c r="E304" t="s">
        <v>38</v>
      </c>
    </row>
    <row r="305" spans="1:5" hidden="1">
      <c r="A305" t="s">
        <v>11</v>
      </c>
      <c r="B305" t="s">
        <v>12</v>
      </c>
      <c r="C305" t="s">
        <v>17</v>
      </c>
      <c r="D305">
        <v>0</v>
      </c>
      <c r="E305" t="s">
        <v>38</v>
      </c>
    </row>
    <row r="306" spans="1:5">
      <c r="A306" t="s">
        <v>13</v>
      </c>
      <c r="B306" t="s">
        <v>14</v>
      </c>
      <c r="C306" t="s">
        <v>17</v>
      </c>
      <c r="D306">
        <v>0</v>
      </c>
      <c r="E306" t="s">
        <v>38</v>
      </c>
    </row>
    <row r="307" spans="1:5" hidden="1">
      <c r="A307" t="s">
        <v>15</v>
      </c>
      <c r="B307" t="s">
        <v>16</v>
      </c>
      <c r="C307" t="s">
        <v>17</v>
      </c>
      <c r="D307">
        <v>0</v>
      </c>
      <c r="E307" t="s">
        <v>38</v>
      </c>
    </row>
    <row r="308" spans="1:5" hidden="1">
      <c r="A308" t="s">
        <v>5</v>
      </c>
      <c r="B308" t="s">
        <v>6</v>
      </c>
      <c r="C308" t="s">
        <v>18</v>
      </c>
      <c r="D308">
        <v>0</v>
      </c>
      <c r="E308" t="s">
        <v>38</v>
      </c>
    </row>
    <row r="309" spans="1:5" hidden="1">
      <c r="A309" t="s">
        <v>9</v>
      </c>
      <c r="B309" t="s">
        <v>10</v>
      </c>
      <c r="C309" t="s">
        <v>18</v>
      </c>
      <c r="D309">
        <v>0</v>
      </c>
      <c r="E309" t="s">
        <v>38</v>
      </c>
    </row>
    <row r="310" spans="1:5" hidden="1">
      <c r="A310" t="s">
        <v>11</v>
      </c>
      <c r="B310" t="s">
        <v>12</v>
      </c>
      <c r="C310" t="s">
        <v>18</v>
      </c>
      <c r="D310">
        <v>0</v>
      </c>
      <c r="E310" t="s">
        <v>38</v>
      </c>
    </row>
    <row r="311" spans="1:5">
      <c r="A311" t="s">
        <v>13</v>
      </c>
      <c r="B311" t="s">
        <v>14</v>
      </c>
      <c r="C311" t="s">
        <v>18</v>
      </c>
      <c r="D311">
        <v>0</v>
      </c>
      <c r="E311" t="s">
        <v>38</v>
      </c>
    </row>
    <row r="312" spans="1:5" hidden="1">
      <c r="A312" t="s">
        <v>15</v>
      </c>
      <c r="B312" t="s">
        <v>16</v>
      </c>
      <c r="C312" t="s">
        <v>18</v>
      </c>
      <c r="D312">
        <v>0</v>
      </c>
      <c r="E312" t="s">
        <v>38</v>
      </c>
    </row>
    <row r="313" spans="1:5" hidden="1">
      <c r="A313" t="s">
        <v>5</v>
      </c>
      <c r="B313" t="s">
        <v>6</v>
      </c>
      <c r="C313" t="s">
        <v>19</v>
      </c>
      <c r="D313">
        <v>2832324883</v>
      </c>
      <c r="E313" t="s">
        <v>38</v>
      </c>
    </row>
    <row r="314" spans="1:5" hidden="1">
      <c r="A314" t="s">
        <v>9</v>
      </c>
      <c r="B314" t="s">
        <v>10</v>
      </c>
      <c r="C314" t="s">
        <v>19</v>
      </c>
      <c r="D314">
        <v>2009570266</v>
      </c>
      <c r="E314" t="s">
        <v>38</v>
      </c>
    </row>
    <row r="315" spans="1:5" hidden="1">
      <c r="A315" t="s">
        <v>11</v>
      </c>
      <c r="B315" t="s">
        <v>12</v>
      </c>
      <c r="C315" t="s">
        <v>19</v>
      </c>
      <c r="D315">
        <v>1336334503</v>
      </c>
      <c r="E315" t="s">
        <v>38</v>
      </c>
    </row>
    <row r="316" spans="1:5">
      <c r="A316" t="s">
        <v>13</v>
      </c>
      <c r="B316" t="s">
        <v>14</v>
      </c>
      <c r="C316" t="s">
        <v>19</v>
      </c>
      <c r="D316">
        <v>43637152</v>
      </c>
      <c r="E316" t="s">
        <v>38</v>
      </c>
    </row>
    <row r="317" spans="1:5" hidden="1">
      <c r="A317" t="s">
        <v>15</v>
      </c>
      <c r="B317" t="s">
        <v>16</v>
      </c>
      <c r="C317" t="s">
        <v>19</v>
      </c>
      <c r="D317">
        <v>320212353</v>
      </c>
      <c r="E317" t="s">
        <v>38</v>
      </c>
    </row>
    <row r="318" spans="1:5" hidden="1">
      <c r="A318" t="s">
        <v>5</v>
      </c>
      <c r="B318" t="s">
        <v>6</v>
      </c>
      <c r="C318" t="s">
        <v>7</v>
      </c>
      <c r="D318">
        <v>2224338256</v>
      </c>
      <c r="E318" t="s">
        <v>39</v>
      </c>
    </row>
    <row r="319" spans="1:5" hidden="1">
      <c r="A319" t="s">
        <v>9</v>
      </c>
      <c r="B319" t="s">
        <v>10</v>
      </c>
      <c r="C319" t="s">
        <v>7</v>
      </c>
      <c r="D319">
        <v>1130568854</v>
      </c>
      <c r="E319" t="s">
        <v>39</v>
      </c>
    </row>
    <row r="320" spans="1:5" hidden="1">
      <c r="A320" t="s">
        <v>11</v>
      </c>
      <c r="B320" t="s">
        <v>12</v>
      </c>
      <c r="C320" t="s">
        <v>7</v>
      </c>
      <c r="D320">
        <v>1020512671</v>
      </c>
      <c r="E320" t="s">
        <v>39</v>
      </c>
    </row>
    <row r="321" spans="1:5">
      <c r="A321" t="s">
        <v>13</v>
      </c>
      <c r="B321" t="s">
        <v>14</v>
      </c>
      <c r="C321" t="s">
        <v>7</v>
      </c>
      <c r="D321">
        <v>0</v>
      </c>
      <c r="E321" t="s">
        <v>39</v>
      </c>
    </row>
    <row r="322" spans="1:5" hidden="1">
      <c r="A322" t="s">
        <v>15</v>
      </c>
      <c r="B322" t="s">
        <v>16</v>
      </c>
      <c r="C322" t="s">
        <v>7</v>
      </c>
      <c r="D322">
        <v>37815958</v>
      </c>
      <c r="E322" t="s">
        <v>39</v>
      </c>
    </row>
    <row r="323" spans="1:5" hidden="1">
      <c r="A323" t="s">
        <v>5</v>
      </c>
      <c r="B323" t="s">
        <v>6</v>
      </c>
      <c r="C323" t="s">
        <v>17</v>
      </c>
      <c r="D323">
        <v>0</v>
      </c>
      <c r="E323" t="s">
        <v>39</v>
      </c>
    </row>
    <row r="324" spans="1:5" hidden="1">
      <c r="A324" t="s">
        <v>9</v>
      </c>
      <c r="B324" t="s">
        <v>10</v>
      </c>
      <c r="C324" t="s">
        <v>17</v>
      </c>
      <c r="D324">
        <v>116777828</v>
      </c>
      <c r="E324" t="s">
        <v>39</v>
      </c>
    </row>
    <row r="325" spans="1:5" hidden="1">
      <c r="A325" t="s">
        <v>11</v>
      </c>
      <c r="B325" t="s">
        <v>12</v>
      </c>
      <c r="C325" t="s">
        <v>17</v>
      </c>
      <c r="D325">
        <v>0</v>
      </c>
      <c r="E325" t="s">
        <v>39</v>
      </c>
    </row>
    <row r="326" spans="1:5">
      <c r="A326" t="s">
        <v>13</v>
      </c>
      <c r="B326" t="s">
        <v>14</v>
      </c>
      <c r="C326" t="s">
        <v>17</v>
      </c>
      <c r="D326">
        <v>100000000</v>
      </c>
      <c r="E326" t="s">
        <v>39</v>
      </c>
    </row>
    <row r="327" spans="1:5" hidden="1">
      <c r="A327" t="s">
        <v>15</v>
      </c>
      <c r="B327" t="s">
        <v>16</v>
      </c>
      <c r="C327" t="s">
        <v>17</v>
      </c>
      <c r="D327">
        <v>0</v>
      </c>
      <c r="E327" t="s">
        <v>39</v>
      </c>
    </row>
    <row r="328" spans="1:5" hidden="1">
      <c r="A328" t="s">
        <v>5</v>
      </c>
      <c r="B328" t="s">
        <v>6</v>
      </c>
      <c r="C328" t="s">
        <v>18</v>
      </c>
      <c r="D328">
        <v>0</v>
      </c>
      <c r="E328" t="s">
        <v>39</v>
      </c>
    </row>
    <row r="329" spans="1:5" hidden="1">
      <c r="A329" t="s">
        <v>9</v>
      </c>
      <c r="B329" t="s">
        <v>10</v>
      </c>
      <c r="C329" t="s">
        <v>18</v>
      </c>
      <c r="D329">
        <v>0</v>
      </c>
      <c r="E329" t="s">
        <v>39</v>
      </c>
    </row>
    <row r="330" spans="1:5" hidden="1">
      <c r="A330" t="s">
        <v>11</v>
      </c>
      <c r="B330" t="s">
        <v>12</v>
      </c>
      <c r="C330" t="s">
        <v>18</v>
      </c>
      <c r="D330">
        <v>0</v>
      </c>
      <c r="E330" t="s">
        <v>39</v>
      </c>
    </row>
    <row r="331" spans="1:5">
      <c r="A331" t="s">
        <v>13</v>
      </c>
      <c r="B331" t="s">
        <v>14</v>
      </c>
      <c r="C331" t="s">
        <v>18</v>
      </c>
      <c r="D331">
        <v>0</v>
      </c>
      <c r="E331" t="s">
        <v>39</v>
      </c>
    </row>
    <row r="332" spans="1:5" hidden="1">
      <c r="A332" t="s">
        <v>15</v>
      </c>
      <c r="B332" t="s">
        <v>16</v>
      </c>
      <c r="C332" t="s">
        <v>18</v>
      </c>
      <c r="D332">
        <v>0</v>
      </c>
      <c r="E332" t="s">
        <v>39</v>
      </c>
    </row>
    <row r="333" spans="1:5" hidden="1">
      <c r="A333" t="s">
        <v>5</v>
      </c>
      <c r="B333" t="s">
        <v>6</v>
      </c>
      <c r="C333" t="s">
        <v>19</v>
      </c>
      <c r="D333">
        <v>2224338256</v>
      </c>
      <c r="E333" t="s">
        <v>39</v>
      </c>
    </row>
    <row r="334" spans="1:5" hidden="1">
      <c r="A334" t="s">
        <v>9</v>
      </c>
      <c r="B334" t="s">
        <v>10</v>
      </c>
      <c r="C334" t="s">
        <v>19</v>
      </c>
      <c r="D334">
        <v>1247346682</v>
      </c>
      <c r="E334" t="s">
        <v>39</v>
      </c>
    </row>
    <row r="335" spans="1:5" hidden="1">
      <c r="A335" t="s">
        <v>11</v>
      </c>
      <c r="B335" t="s">
        <v>12</v>
      </c>
      <c r="C335" t="s">
        <v>19</v>
      </c>
      <c r="D335">
        <v>1020512671</v>
      </c>
      <c r="E335" t="s">
        <v>39</v>
      </c>
    </row>
    <row r="336" spans="1:5">
      <c r="A336" t="s">
        <v>13</v>
      </c>
      <c r="B336" t="s">
        <v>14</v>
      </c>
      <c r="C336" t="s">
        <v>19</v>
      </c>
      <c r="D336">
        <v>100000000</v>
      </c>
      <c r="E336" t="s">
        <v>39</v>
      </c>
    </row>
    <row r="337" spans="1:5" hidden="1">
      <c r="A337" t="s">
        <v>15</v>
      </c>
      <c r="B337" t="s">
        <v>16</v>
      </c>
      <c r="C337" t="s">
        <v>19</v>
      </c>
      <c r="D337">
        <v>37815958</v>
      </c>
      <c r="E337" t="s">
        <v>39</v>
      </c>
    </row>
    <row r="338" spans="1:5" hidden="1">
      <c r="A338" t="s">
        <v>5</v>
      </c>
      <c r="B338" t="s">
        <v>6</v>
      </c>
      <c r="C338" t="s">
        <v>7</v>
      </c>
      <c r="D338">
        <v>1909559005</v>
      </c>
      <c r="E338" t="s">
        <v>40</v>
      </c>
    </row>
    <row r="339" spans="1:5" hidden="1">
      <c r="A339" t="s">
        <v>9</v>
      </c>
      <c r="B339" t="s">
        <v>10</v>
      </c>
      <c r="C339" t="s">
        <v>7</v>
      </c>
      <c r="D339">
        <v>990795057</v>
      </c>
      <c r="E339" t="s">
        <v>40</v>
      </c>
    </row>
    <row r="340" spans="1:5" hidden="1">
      <c r="A340" t="s">
        <v>11</v>
      </c>
      <c r="B340" t="s">
        <v>12</v>
      </c>
      <c r="C340" t="s">
        <v>7</v>
      </c>
      <c r="D340">
        <v>1000414494</v>
      </c>
      <c r="E340" t="s">
        <v>40</v>
      </c>
    </row>
    <row r="341" spans="1:5">
      <c r="A341" t="s">
        <v>13</v>
      </c>
      <c r="B341" t="s">
        <v>14</v>
      </c>
      <c r="C341" t="s">
        <v>7</v>
      </c>
      <c r="D341">
        <v>144937315</v>
      </c>
      <c r="E341" t="s">
        <v>40</v>
      </c>
    </row>
    <row r="342" spans="1:5" hidden="1">
      <c r="A342" t="s">
        <v>15</v>
      </c>
      <c r="B342" t="s">
        <v>16</v>
      </c>
      <c r="C342" t="s">
        <v>7</v>
      </c>
      <c r="D342">
        <v>31989325</v>
      </c>
      <c r="E342" t="s">
        <v>40</v>
      </c>
    </row>
    <row r="343" spans="1:5" hidden="1">
      <c r="A343" t="s">
        <v>5</v>
      </c>
      <c r="B343" t="s">
        <v>6</v>
      </c>
      <c r="C343" t="s">
        <v>17</v>
      </c>
      <c r="D343">
        <v>153444468</v>
      </c>
      <c r="E343" t="s">
        <v>40</v>
      </c>
    </row>
    <row r="344" spans="1:5" hidden="1">
      <c r="A344" t="s">
        <v>9</v>
      </c>
      <c r="B344" t="s">
        <v>10</v>
      </c>
      <c r="C344" t="s">
        <v>17</v>
      </c>
      <c r="D344">
        <v>0</v>
      </c>
      <c r="E344" t="s">
        <v>40</v>
      </c>
    </row>
    <row r="345" spans="1:5" hidden="1">
      <c r="A345" t="s">
        <v>11</v>
      </c>
      <c r="B345" t="s">
        <v>12</v>
      </c>
      <c r="C345" t="s">
        <v>17</v>
      </c>
      <c r="D345">
        <v>0</v>
      </c>
      <c r="E345" t="s">
        <v>40</v>
      </c>
    </row>
    <row r="346" spans="1:5">
      <c r="A346" t="s">
        <v>13</v>
      </c>
      <c r="B346" t="s">
        <v>14</v>
      </c>
      <c r="C346" t="s">
        <v>17</v>
      </c>
      <c r="D346">
        <v>20000000</v>
      </c>
      <c r="E346" t="s">
        <v>40</v>
      </c>
    </row>
    <row r="347" spans="1:5" hidden="1">
      <c r="A347" t="s">
        <v>15</v>
      </c>
      <c r="B347" t="s">
        <v>16</v>
      </c>
      <c r="C347" t="s">
        <v>17</v>
      </c>
      <c r="D347">
        <v>0</v>
      </c>
      <c r="E347" t="s">
        <v>40</v>
      </c>
    </row>
    <row r="348" spans="1:5" hidden="1">
      <c r="A348" t="s">
        <v>5</v>
      </c>
      <c r="B348" t="s">
        <v>6</v>
      </c>
      <c r="C348" t="s">
        <v>18</v>
      </c>
      <c r="D348">
        <v>0</v>
      </c>
      <c r="E348" t="s">
        <v>40</v>
      </c>
    </row>
    <row r="349" spans="1:5" hidden="1">
      <c r="A349" t="s">
        <v>9</v>
      </c>
      <c r="B349" t="s">
        <v>10</v>
      </c>
      <c r="C349" t="s">
        <v>18</v>
      </c>
      <c r="D349">
        <v>0</v>
      </c>
      <c r="E349" t="s">
        <v>40</v>
      </c>
    </row>
    <row r="350" spans="1:5" hidden="1">
      <c r="A350" t="s">
        <v>11</v>
      </c>
      <c r="B350" t="s">
        <v>12</v>
      </c>
      <c r="C350" t="s">
        <v>18</v>
      </c>
      <c r="D350">
        <v>0</v>
      </c>
      <c r="E350" t="s">
        <v>40</v>
      </c>
    </row>
    <row r="351" spans="1:5">
      <c r="A351" t="s">
        <v>13</v>
      </c>
      <c r="B351" t="s">
        <v>14</v>
      </c>
      <c r="C351" t="s">
        <v>18</v>
      </c>
      <c r="D351">
        <v>0</v>
      </c>
      <c r="E351" t="s">
        <v>40</v>
      </c>
    </row>
    <row r="352" spans="1:5" hidden="1">
      <c r="A352" t="s">
        <v>15</v>
      </c>
      <c r="B352" t="s">
        <v>16</v>
      </c>
      <c r="C352" t="s">
        <v>18</v>
      </c>
      <c r="D352">
        <v>0</v>
      </c>
      <c r="E352" t="s">
        <v>40</v>
      </c>
    </row>
    <row r="353" spans="1:5" hidden="1">
      <c r="A353" t="s">
        <v>5</v>
      </c>
      <c r="B353" t="s">
        <v>6</v>
      </c>
      <c r="C353" t="s">
        <v>19</v>
      </c>
      <c r="D353">
        <v>2063003473</v>
      </c>
      <c r="E353" t="s">
        <v>40</v>
      </c>
    </row>
    <row r="354" spans="1:5" hidden="1">
      <c r="A354" t="s">
        <v>9</v>
      </c>
      <c r="B354" t="s">
        <v>10</v>
      </c>
      <c r="C354" t="s">
        <v>19</v>
      </c>
      <c r="D354">
        <v>990795057</v>
      </c>
      <c r="E354" t="s">
        <v>40</v>
      </c>
    </row>
    <row r="355" spans="1:5" hidden="1">
      <c r="A355" t="s">
        <v>11</v>
      </c>
      <c r="B355" t="s">
        <v>12</v>
      </c>
      <c r="C355" t="s">
        <v>19</v>
      </c>
      <c r="D355">
        <v>1000414494</v>
      </c>
      <c r="E355" t="s">
        <v>40</v>
      </c>
    </row>
    <row r="356" spans="1:5">
      <c r="A356" t="s">
        <v>13</v>
      </c>
      <c r="B356" t="s">
        <v>14</v>
      </c>
      <c r="C356" t="s">
        <v>19</v>
      </c>
      <c r="D356">
        <v>164937315</v>
      </c>
      <c r="E356" t="s">
        <v>40</v>
      </c>
    </row>
    <row r="357" spans="1:5" hidden="1">
      <c r="A357" t="s">
        <v>15</v>
      </c>
      <c r="B357" t="s">
        <v>16</v>
      </c>
      <c r="C357" t="s">
        <v>19</v>
      </c>
      <c r="D357">
        <v>31989325</v>
      </c>
      <c r="E357" t="s">
        <v>40</v>
      </c>
    </row>
    <row r="358" spans="1:5" hidden="1">
      <c r="A358" t="s">
        <v>5</v>
      </c>
      <c r="B358" t="s">
        <v>6</v>
      </c>
      <c r="C358" t="s">
        <v>7</v>
      </c>
      <c r="D358">
        <v>2215611305</v>
      </c>
      <c r="E358" t="s">
        <v>41</v>
      </c>
    </row>
    <row r="359" spans="1:5" hidden="1">
      <c r="A359" t="s">
        <v>9</v>
      </c>
      <c r="B359" t="s">
        <v>10</v>
      </c>
      <c r="C359" t="s">
        <v>7</v>
      </c>
      <c r="D359">
        <v>1257886323</v>
      </c>
      <c r="E359" t="s">
        <v>41</v>
      </c>
    </row>
    <row r="360" spans="1:5" hidden="1">
      <c r="A360" t="s">
        <v>11</v>
      </c>
      <c r="B360" t="s">
        <v>12</v>
      </c>
      <c r="C360" t="s">
        <v>7</v>
      </c>
      <c r="D360">
        <v>891866779</v>
      </c>
      <c r="E360" t="s">
        <v>41</v>
      </c>
    </row>
    <row r="361" spans="1:5">
      <c r="A361" t="s">
        <v>13</v>
      </c>
      <c r="B361" t="s">
        <v>14</v>
      </c>
      <c r="C361" t="s">
        <v>7</v>
      </c>
      <c r="D361">
        <v>14545717</v>
      </c>
      <c r="E361" t="s">
        <v>41</v>
      </c>
    </row>
    <row r="362" spans="1:5" hidden="1">
      <c r="A362" t="s">
        <v>15</v>
      </c>
      <c r="B362" t="s">
        <v>16</v>
      </c>
      <c r="C362" t="s">
        <v>7</v>
      </c>
      <c r="D362">
        <v>14996000</v>
      </c>
      <c r="E362" t="s">
        <v>41</v>
      </c>
    </row>
    <row r="363" spans="1:5" hidden="1">
      <c r="A363" t="s">
        <v>5</v>
      </c>
      <c r="B363" t="s">
        <v>6</v>
      </c>
      <c r="C363" t="s">
        <v>17</v>
      </c>
      <c r="D363">
        <v>0</v>
      </c>
      <c r="E363" t="s">
        <v>41</v>
      </c>
    </row>
    <row r="364" spans="1:5" hidden="1">
      <c r="A364" t="s">
        <v>9</v>
      </c>
      <c r="B364" t="s">
        <v>10</v>
      </c>
      <c r="C364" t="s">
        <v>17</v>
      </c>
      <c r="D364">
        <v>199932212</v>
      </c>
      <c r="E364" t="s">
        <v>41</v>
      </c>
    </row>
    <row r="365" spans="1:5" hidden="1">
      <c r="A365" t="s">
        <v>11</v>
      </c>
      <c r="B365" t="s">
        <v>12</v>
      </c>
      <c r="C365" t="s">
        <v>17</v>
      </c>
      <c r="D365">
        <v>0</v>
      </c>
      <c r="E365" t="s">
        <v>41</v>
      </c>
    </row>
    <row r="366" spans="1:5">
      <c r="A366" t="s">
        <v>13</v>
      </c>
      <c r="B366" t="s">
        <v>14</v>
      </c>
      <c r="C366" t="s">
        <v>17</v>
      </c>
      <c r="D366">
        <v>98699671</v>
      </c>
      <c r="E366" t="s">
        <v>41</v>
      </c>
    </row>
    <row r="367" spans="1:5" hidden="1">
      <c r="A367" t="s">
        <v>15</v>
      </c>
      <c r="B367" t="s">
        <v>16</v>
      </c>
      <c r="C367" t="s">
        <v>17</v>
      </c>
      <c r="D367">
        <v>0</v>
      </c>
      <c r="E367" t="s">
        <v>41</v>
      </c>
    </row>
    <row r="368" spans="1:5" hidden="1">
      <c r="A368" t="s">
        <v>5</v>
      </c>
      <c r="B368" t="s">
        <v>6</v>
      </c>
      <c r="C368" t="s">
        <v>18</v>
      </c>
      <c r="D368">
        <v>0</v>
      </c>
      <c r="E368" t="s">
        <v>41</v>
      </c>
    </row>
    <row r="369" spans="1:5" hidden="1">
      <c r="A369" t="s">
        <v>9</v>
      </c>
      <c r="B369" t="s">
        <v>10</v>
      </c>
      <c r="C369" t="s">
        <v>18</v>
      </c>
      <c r="D369">
        <v>0</v>
      </c>
      <c r="E369" t="s">
        <v>41</v>
      </c>
    </row>
    <row r="370" spans="1:5" hidden="1">
      <c r="A370" t="s">
        <v>11</v>
      </c>
      <c r="B370" t="s">
        <v>12</v>
      </c>
      <c r="C370" t="s">
        <v>18</v>
      </c>
      <c r="D370">
        <v>0</v>
      </c>
      <c r="E370" t="s">
        <v>41</v>
      </c>
    </row>
    <row r="371" spans="1:5">
      <c r="A371" t="s">
        <v>13</v>
      </c>
      <c r="B371" t="s">
        <v>14</v>
      </c>
      <c r="C371" t="s">
        <v>18</v>
      </c>
      <c r="D371">
        <v>0</v>
      </c>
      <c r="E371" t="s">
        <v>41</v>
      </c>
    </row>
    <row r="372" spans="1:5" hidden="1">
      <c r="A372" t="s">
        <v>15</v>
      </c>
      <c r="B372" t="s">
        <v>16</v>
      </c>
      <c r="C372" t="s">
        <v>18</v>
      </c>
      <c r="D372">
        <v>0</v>
      </c>
      <c r="E372" t="s">
        <v>41</v>
      </c>
    </row>
    <row r="373" spans="1:5" hidden="1">
      <c r="A373" t="s">
        <v>5</v>
      </c>
      <c r="B373" t="s">
        <v>6</v>
      </c>
      <c r="C373" t="s">
        <v>19</v>
      </c>
      <c r="D373">
        <v>2215611305</v>
      </c>
      <c r="E373" t="s">
        <v>41</v>
      </c>
    </row>
    <row r="374" spans="1:5" hidden="1">
      <c r="A374" t="s">
        <v>9</v>
      </c>
      <c r="B374" t="s">
        <v>10</v>
      </c>
      <c r="C374" t="s">
        <v>19</v>
      </c>
      <c r="D374">
        <v>1457818535</v>
      </c>
      <c r="E374" t="s">
        <v>41</v>
      </c>
    </row>
    <row r="375" spans="1:5" hidden="1">
      <c r="A375" t="s">
        <v>11</v>
      </c>
      <c r="B375" t="s">
        <v>12</v>
      </c>
      <c r="C375" t="s">
        <v>19</v>
      </c>
      <c r="D375">
        <v>891866779</v>
      </c>
      <c r="E375" t="s">
        <v>41</v>
      </c>
    </row>
    <row r="376" spans="1:5">
      <c r="A376" t="s">
        <v>13</v>
      </c>
      <c r="B376" t="s">
        <v>14</v>
      </c>
      <c r="C376" t="s">
        <v>19</v>
      </c>
      <c r="D376">
        <v>113245388</v>
      </c>
      <c r="E376" t="s">
        <v>41</v>
      </c>
    </row>
    <row r="377" spans="1:5" hidden="1">
      <c r="A377" t="s">
        <v>15</v>
      </c>
      <c r="B377" t="s">
        <v>16</v>
      </c>
      <c r="C377" t="s">
        <v>19</v>
      </c>
      <c r="D377">
        <v>14996000</v>
      </c>
      <c r="E377" t="s">
        <v>41</v>
      </c>
    </row>
    <row r="378" spans="1:5" hidden="1">
      <c r="A378" t="s">
        <v>5</v>
      </c>
      <c r="B378" t="s">
        <v>6</v>
      </c>
      <c r="C378" t="s">
        <v>7</v>
      </c>
      <c r="D378">
        <v>2330920975</v>
      </c>
      <c r="E378" t="s">
        <v>43</v>
      </c>
    </row>
    <row r="379" spans="1:5" hidden="1">
      <c r="A379" t="s">
        <v>9</v>
      </c>
      <c r="B379" t="s">
        <v>10</v>
      </c>
      <c r="C379" t="s">
        <v>7</v>
      </c>
      <c r="D379">
        <v>1392945431</v>
      </c>
      <c r="E379" t="s">
        <v>43</v>
      </c>
    </row>
    <row r="380" spans="1:5" hidden="1">
      <c r="A380" t="s">
        <v>11</v>
      </c>
      <c r="B380" t="s">
        <v>12</v>
      </c>
      <c r="C380" t="s">
        <v>7</v>
      </c>
      <c r="D380">
        <v>1362284964</v>
      </c>
      <c r="E380" t="s">
        <v>43</v>
      </c>
    </row>
    <row r="381" spans="1:5" hidden="1">
      <c r="A381" t="s">
        <v>15</v>
      </c>
      <c r="B381" t="s">
        <v>16</v>
      </c>
      <c r="C381" t="s">
        <v>7</v>
      </c>
      <c r="D381">
        <v>111999598</v>
      </c>
      <c r="E381" t="s">
        <v>43</v>
      </c>
    </row>
    <row r="382" spans="1:5" hidden="1">
      <c r="A382" t="s">
        <v>5</v>
      </c>
      <c r="B382" t="s">
        <v>6</v>
      </c>
      <c r="C382" t="s">
        <v>17</v>
      </c>
      <c r="D382">
        <v>0</v>
      </c>
      <c r="E382" t="s">
        <v>43</v>
      </c>
    </row>
    <row r="383" spans="1:5" hidden="1">
      <c r="A383" t="s">
        <v>9</v>
      </c>
      <c r="B383" t="s">
        <v>10</v>
      </c>
      <c r="C383" t="s">
        <v>17</v>
      </c>
      <c r="D383">
        <v>106176499</v>
      </c>
      <c r="E383" t="s">
        <v>43</v>
      </c>
    </row>
    <row r="384" spans="1:5" hidden="1">
      <c r="A384" t="s">
        <v>11</v>
      </c>
      <c r="B384" t="s">
        <v>12</v>
      </c>
      <c r="C384" t="s">
        <v>17</v>
      </c>
      <c r="D384">
        <v>0</v>
      </c>
      <c r="E384" t="s">
        <v>43</v>
      </c>
    </row>
    <row r="385" spans="1:5" hidden="1">
      <c r="A385" t="s">
        <v>15</v>
      </c>
      <c r="B385" t="s">
        <v>16</v>
      </c>
      <c r="C385" t="s">
        <v>17</v>
      </c>
      <c r="D385">
        <v>0</v>
      </c>
      <c r="E385" t="s">
        <v>43</v>
      </c>
    </row>
    <row r="386" spans="1:5" hidden="1">
      <c r="A386" t="s">
        <v>5</v>
      </c>
      <c r="B386" t="s">
        <v>6</v>
      </c>
      <c r="C386" t="s">
        <v>18</v>
      </c>
      <c r="D386">
        <v>0</v>
      </c>
      <c r="E386" t="s">
        <v>43</v>
      </c>
    </row>
    <row r="387" spans="1:5" hidden="1">
      <c r="A387" t="s">
        <v>9</v>
      </c>
      <c r="B387" t="s">
        <v>10</v>
      </c>
      <c r="C387" t="s">
        <v>18</v>
      </c>
      <c r="D387">
        <v>0</v>
      </c>
      <c r="E387" t="s">
        <v>43</v>
      </c>
    </row>
    <row r="388" spans="1:5" hidden="1">
      <c r="A388" t="s">
        <v>11</v>
      </c>
      <c r="B388" t="s">
        <v>12</v>
      </c>
      <c r="C388" t="s">
        <v>18</v>
      </c>
      <c r="D388">
        <v>0</v>
      </c>
      <c r="E388" t="s">
        <v>43</v>
      </c>
    </row>
    <row r="389" spans="1:5" hidden="1">
      <c r="A389" t="s">
        <v>15</v>
      </c>
      <c r="B389" t="s">
        <v>16</v>
      </c>
      <c r="C389" t="s">
        <v>18</v>
      </c>
      <c r="D389">
        <v>0</v>
      </c>
      <c r="E389" t="s">
        <v>43</v>
      </c>
    </row>
    <row r="390" spans="1:5" hidden="1">
      <c r="A390" t="s">
        <v>5</v>
      </c>
      <c r="B390" t="s">
        <v>6</v>
      </c>
      <c r="C390" t="s">
        <v>19</v>
      </c>
      <c r="D390">
        <v>2330920975</v>
      </c>
      <c r="E390" t="s">
        <v>43</v>
      </c>
    </row>
    <row r="391" spans="1:5" hidden="1">
      <c r="A391" t="s">
        <v>9</v>
      </c>
      <c r="B391" t="s">
        <v>10</v>
      </c>
      <c r="C391" t="s">
        <v>19</v>
      </c>
      <c r="D391">
        <v>1499121930</v>
      </c>
      <c r="E391" t="s">
        <v>43</v>
      </c>
    </row>
    <row r="392" spans="1:5" hidden="1">
      <c r="A392" t="s">
        <v>11</v>
      </c>
      <c r="B392" t="s">
        <v>12</v>
      </c>
      <c r="C392" t="s">
        <v>19</v>
      </c>
      <c r="D392">
        <v>1362284964</v>
      </c>
      <c r="E392" t="s">
        <v>43</v>
      </c>
    </row>
    <row r="393" spans="1:5" hidden="1">
      <c r="A393" t="s">
        <v>15</v>
      </c>
      <c r="B393" t="s">
        <v>16</v>
      </c>
      <c r="C393" t="s">
        <v>19</v>
      </c>
      <c r="D393">
        <v>111999598</v>
      </c>
      <c r="E393" t="s">
        <v>43</v>
      </c>
    </row>
    <row r="394" spans="1:5" hidden="1">
      <c r="A394" t="s">
        <v>5</v>
      </c>
      <c r="B394" t="s">
        <v>6</v>
      </c>
      <c r="C394" t="s">
        <v>7</v>
      </c>
      <c r="D394">
        <v>2319017803</v>
      </c>
      <c r="E394" t="s">
        <v>44</v>
      </c>
    </row>
    <row r="395" spans="1:5" hidden="1">
      <c r="A395" t="s">
        <v>9</v>
      </c>
      <c r="B395" t="s">
        <v>10</v>
      </c>
      <c r="C395" t="s">
        <v>7</v>
      </c>
      <c r="D395">
        <v>1244510032</v>
      </c>
      <c r="E395" t="s">
        <v>44</v>
      </c>
    </row>
    <row r="396" spans="1:5" hidden="1">
      <c r="A396" t="s">
        <v>11</v>
      </c>
      <c r="B396" t="s">
        <v>12</v>
      </c>
      <c r="C396" t="s">
        <v>7</v>
      </c>
      <c r="D396">
        <v>1242367658</v>
      </c>
      <c r="E396" t="s">
        <v>44</v>
      </c>
    </row>
    <row r="397" spans="1:5" hidden="1">
      <c r="A397" t="s">
        <v>15</v>
      </c>
      <c r="B397" t="s">
        <v>16</v>
      </c>
      <c r="C397" t="s">
        <v>7</v>
      </c>
      <c r="D397">
        <v>68756994</v>
      </c>
      <c r="E397" t="s">
        <v>44</v>
      </c>
    </row>
    <row r="398" spans="1:5" hidden="1">
      <c r="A398" t="s">
        <v>5</v>
      </c>
      <c r="B398" t="s">
        <v>6</v>
      </c>
      <c r="C398" t="s">
        <v>17</v>
      </c>
      <c r="D398">
        <v>0</v>
      </c>
      <c r="E398" t="s">
        <v>44</v>
      </c>
    </row>
    <row r="399" spans="1:5" hidden="1">
      <c r="A399" t="s">
        <v>9</v>
      </c>
      <c r="B399" t="s">
        <v>10</v>
      </c>
      <c r="C399" t="s">
        <v>17</v>
      </c>
      <c r="D399">
        <v>314713284</v>
      </c>
      <c r="E399" t="s">
        <v>44</v>
      </c>
    </row>
    <row r="400" spans="1:5" hidden="1">
      <c r="A400" t="s">
        <v>11</v>
      </c>
      <c r="B400" t="s">
        <v>12</v>
      </c>
      <c r="C400" t="s">
        <v>17</v>
      </c>
      <c r="D400">
        <v>0</v>
      </c>
      <c r="E400" t="s">
        <v>44</v>
      </c>
    </row>
    <row r="401" spans="1:5" hidden="1">
      <c r="A401" t="s">
        <v>15</v>
      </c>
      <c r="B401" t="s">
        <v>16</v>
      </c>
      <c r="C401" t="s">
        <v>17</v>
      </c>
      <c r="D401">
        <v>0</v>
      </c>
      <c r="E401" t="s">
        <v>44</v>
      </c>
    </row>
    <row r="402" spans="1:5" hidden="1">
      <c r="A402" t="s">
        <v>5</v>
      </c>
      <c r="B402" t="s">
        <v>6</v>
      </c>
      <c r="C402" t="s">
        <v>18</v>
      </c>
      <c r="D402">
        <v>0</v>
      </c>
      <c r="E402" t="s">
        <v>44</v>
      </c>
    </row>
    <row r="403" spans="1:5" hidden="1">
      <c r="A403" t="s">
        <v>9</v>
      </c>
      <c r="B403" t="s">
        <v>10</v>
      </c>
      <c r="C403" t="s">
        <v>18</v>
      </c>
      <c r="D403">
        <v>165548719</v>
      </c>
      <c r="E403" t="s">
        <v>44</v>
      </c>
    </row>
    <row r="404" spans="1:5" hidden="1">
      <c r="A404" t="s">
        <v>11</v>
      </c>
      <c r="B404" t="s">
        <v>12</v>
      </c>
      <c r="C404" t="s">
        <v>18</v>
      </c>
      <c r="D404">
        <v>0</v>
      </c>
      <c r="E404" t="s">
        <v>44</v>
      </c>
    </row>
    <row r="405" spans="1:5" hidden="1">
      <c r="A405" t="s">
        <v>15</v>
      </c>
      <c r="B405" t="s">
        <v>16</v>
      </c>
      <c r="C405" t="s">
        <v>18</v>
      </c>
      <c r="D405">
        <v>0</v>
      </c>
      <c r="E405" t="s">
        <v>44</v>
      </c>
    </row>
    <row r="406" spans="1:5" hidden="1">
      <c r="A406" t="s">
        <v>5</v>
      </c>
      <c r="B406" t="s">
        <v>6</v>
      </c>
      <c r="C406" t="s">
        <v>19</v>
      </c>
      <c r="D406">
        <v>2319017803</v>
      </c>
      <c r="E406" t="s">
        <v>44</v>
      </c>
    </row>
    <row r="407" spans="1:5" hidden="1">
      <c r="A407" t="s">
        <v>9</v>
      </c>
      <c r="B407" t="s">
        <v>10</v>
      </c>
      <c r="C407" t="s">
        <v>19</v>
      </c>
      <c r="D407">
        <v>1724772035</v>
      </c>
      <c r="E407" t="s">
        <v>44</v>
      </c>
    </row>
    <row r="408" spans="1:5" hidden="1">
      <c r="A408" t="s">
        <v>11</v>
      </c>
      <c r="B408" t="s">
        <v>12</v>
      </c>
      <c r="C408" t="s">
        <v>19</v>
      </c>
      <c r="D408">
        <v>1242367658</v>
      </c>
      <c r="E408" t="s">
        <v>44</v>
      </c>
    </row>
    <row r="409" spans="1:5" hidden="1">
      <c r="A409" t="s">
        <v>15</v>
      </c>
      <c r="B409" t="s">
        <v>16</v>
      </c>
      <c r="C409" t="s">
        <v>19</v>
      </c>
      <c r="D409">
        <v>68756994</v>
      </c>
      <c r="E409" t="s">
        <v>44</v>
      </c>
    </row>
    <row r="410" spans="1:5" hidden="1">
      <c r="A410" t="s">
        <v>5</v>
      </c>
      <c r="B410" t="s">
        <v>6</v>
      </c>
      <c r="C410" t="s">
        <v>7</v>
      </c>
      <c r="D410">
        <v>2828560414</v>
      </c>
      <c r="E410" t="s">
        <v>45</v>
      </c>
    </row>
    <row r="411" spans="1:5" hidden="1">
      <c r="A411" t="s">
        <v>9</v>
      </c>
      <c r="B411" t="s">
        <v>10</v>
      </c>
      <c r="C411" t="s">
        <v>7</v>
      </c>
      <c r="D411">
        <v>1541218812</v>
      </c>
      <c r="E411" t="s">
        <v>45</v>
      </c>
    </row>
    <row r="412" spans="1:5" hidden="1">
      <c r="A412" t="s">
        <v>11</v>
      </c>
      <c r="B412" t="s">
        <v>12</v>
      </c>
      <c r="C412" t="s">
        <v>7</v>
      </c>
      <c r="D412">
        <v>1178013792</v>
      </c>
      <c r="E412" t="s">
        <v>45</v>
      </c>
    </row>
    <row r="413" spans="1:5">
      <c r="A413" t="s">
        <v>13</v>
      </c>
      <c r="B413" t="s">
        <v>14</v>
      </c>
      <c r="C413" t="s">
        <v>7</v>
      </c>
      <c r="D413">
        <v>148937152</v>
      </c>
      <c r="E413" t="s">
        <v>45</v>
      </c>
    </row>
    <row r="414" spans="1:5" hidden="1">
      <c r="A414" t="s">
        <v>15</v>
      </c>
      <c r="B414" t="s">
        <v>16</v>
      </c>
      <c r="C414" t="s">
        <v>7</v>
      </c>
      <c r="D414">
        <v>45448514</v>
      </c>
      <c r="E414" t="s">
        <v>45</v>
      </c>
    </row>
    <row r="415" spans="1:5" hidden="1">
      <c r="A415" t="s">
        <v>5</v>
      </c>
      <c r="B415" t="s">
        <v>6</v>
      </c>
      <c r="C415" t="s">
        <v>17</v>
      </c>
      <c r="D415">
        <v>0</v>
      </c>
      <c r="E415" t="s">
        <v>45</v>
      </c>
    </row>
    <row r="416" spans="1:5" hidden="1">
      <c r="A416" t="s">
        <v>9</v>
      </c>
      <c r="B416" t="s">
        <v>10</v>
      </c>
      <c r="C416" t="s">
        <v>17</v>
      </c>
      <c r="D416">
        <v>204016590</v>
      </c>
      <c r="E416" t="s">
        <v>45</v>
      </c>
    </row>
    <row r="417" spans="1:5" hidden="1">
      <c r="A417" t="s">
        <v>11</v>
      </c>
      <c r="B417" t="s">
        <v>12</v>
      </c>
      <c r="C417" t="s">
        <v>17</v>
      </c>
      <c r="D417">
        <v>0</v>
      </c>
      <c r="E417" t="s">
        <v>45</v>
      </c>
    </row>
    <row r="418" spans="1:5">
      <c r="A418" t="s">
        <v>13</v>
      </c>
      <c r="B418" t="s">
        <v>14</v>
      </c>
      <c r="C418" t="s">
        <v>17</v>
      </c>
      <c r="D418">
        <v>70000000</v>
      </c>
      <c r="E418" t="s">
        <v>45</v>
      </c>
    </row>
    <row r="419" spans="1:5" hidden="1">
      <c r="A419" t="s">
        <v>15</v>
      </c>
      <c r="B419" t="s">
        <v>16</v>
      </c>
      <c r="C419" t="s">
        <v>17</v>
      </c>
      <c r="D419">
        <v>0</v>
      </c>
      <c r="E419" t="s">
        <v>45</v>
      </c>
    </row>
    <row r="420" spans="1:5" hidden="1">
      <c r="A420" t="s">
        <v>5</v>
      </c>
      <c r="B420" t="s">
        <v>6</v>
      </c>
      <c r="C420" t="s">
        <v>18</v>
      </c>
      <c r="D420">
        <v>0</v>
      </c>
      <c r="E420" t="s">
        <v>45</v>
      </c>
    </row>
    <row r="421" spans="1:5" hidden="1">
      <c r="A421" t="s">
        <v>9</v>
      </c>
      <c r="B421" t="s">
        <v>10</v>
      </c>
      <c r="C421" t="s">
        <v>18</v>
      </c>
      <c r="D421">
        <v>0</v>
      </c>
      <c r="E421" t="s">
        <v>45</v>
      </c>
    </row>
    <row r="422" spans="1:5" hidden="1">
      <c r="A422" t="s">
        <v>11</v>
      </c>
      <c r="B422" t="s">
        <v>12</v>
      </c>
      <c r="C422" t="s">
        <v>18</v>
      </c>
      <c r="D422">
        <v>0</v>
      </c>
      <c r="E422" t="s">
        <v>45</v>
      </c>
    </row>
    <row r="423" spans="1:5">
      <c r="A423" t="s">
        <v>13</v>
      </c>
      <c r="B423" t="s">
        <v>14</v>
      </c>
      <c r="C423" t="s">
        <v>18</v>
      </c>
      <c r="D423">
        <v>0</v>
      </c>
      <c r="E423" t="s">
        <v>45</v>
      </c>
    </row>
    <row r="424" spans="1:5" hidden="1">
      <c r="A424" t="s">
        <v>15</v>
      </c>
      <c r="B424" t="s">
        <v>16</v>
      </c>
      <c r="C424" t="s">
        <v>18</v>
      </c>
      <c r="D424">
        <v>0</v>
      </c>
      <c r="E424" t="s">
        <v>45</v>
      </c>
    </row>
    <row r="425" spans="1:5" hidden="1">
      <c r="A425" t="s">
        <v>5</v>
      </c>
      <c r="B425" t="s">
        <v>6</v>
      </c>
      <c r="C425" t="s">
        <v>19</v>
      </c>
      <c r="D425">
        <v>2828560414</v>
      </c>
      <c r="E425" t="s">
        <v>45</v>
      </c>
    </row>
    <row r="426" spans="1:5" hidden="1">
      <c r="A426" t="s">
        <v>9</v>
      </c>
      <c r="B426" t="s">
        <v>10</v>
      </c>
      <c r="C426" t="s">
        <v>19</v>
      </c>
      <c r="D426">
        <v>1745235402</v>
      </c>
      <c r="E426" t="s">
        <v>45</v>
      </c>
    </row>
    <row r="427" spans="1:5" hidden="1">
      <c r="A427" t="s">
        <v>11</v>
      </c>
      <c r="B427" t="s">
        <v>12</v>
      </c>
      <c r="C427" t="s">
        <v>19</v>
      </c>
      <c r="D427">
        <v>1178013792</v>
      </c>
      <c r="E427" t="s">
        <v>45</v>
      </c>
    </row>
    <row r="428" spans="1:5">
      <c r="A428" t="s">
        <v>13</v>
      </c>
      <c r="B428" t="s">
        <v>14</v>
      </c>
      <c r="C428" t="s">
        <v>19</v>
      </c>
      <c r="D428">
        <v>218937152</v>
      </c>
      <c r="E428" t="s">
        <v>45</v>
      </c>
    </row>
    <row r="429" spans="1:5" hidden="1">
      <c r="A429" t="s">
        <v>15</v>
      </c>
      <c r="B429" t="s">
        <v>16</v>
      </c>
      <c r="C429" t="s">
        <v>19</v>
      </c>
      <c r="D429">
        <v>45448514</v>
      </c>
      <c r="E429" t="s">
        <v>45</v>
      </c>
    </row>
    <row r="430" spans="1:5" hidden="1">
      <c r="A430" t="s">
        <v>5</v>
      </c>
      <c r="B430" t="s">
        <v>6</v>
      </c>
      <c r="C430" t="s">
        <v>7</v>
      </c>
      <c r="D430">
        <v>2307360028</v>
      </c>
      <c r="E430" t="s">
        <v>46</v>
      </c>
    </row>
    <row r="431" spans="1:5" hidden="1">
      <c r="A431" t="s">
        <v>9</v>
      </c>
      <c r="B431" t="s">
        <v>10</v>
      </c>
      <c r="C431" t="s">
        <v>7</v>
      </c>
      <c r="D431">
        <v>1305419035</v>
      </c>
      <c r="E431" t="s">
        <v>46</v>
      </c>
    </row>
    <row r="432" spans="1:5" hidden="1">
      <c r="A432" t="s">
        <v>11</v>
      </c>
      <c r="B432" t="s">
        <v>12</v>
      </c>
      <c r="C432" t="s">
        <v>7</v>
      </c>
      <c r="D432">
        <v>743419572</v>
      </c>
      <c r="E432" t="s">
        <v>46</v>
      </c>
    </row>
    <row r="433" spans="1:5">
      <c r="A433" t="s">
        <v>13</v>
      </c>
      <c r="B433" t="s">
        <v>14</v>
      </c>
      <c r="C433" t="s">
        <v>7</v>
      </c>
      <c r="D433">
        <v>76891499</v>
      </c>
      <c r="E433" t="s">
        <v>46</v>
      </c>
    </row>
    <row r="434" spans="1:5" hidden="1">
      <c r="A434" t="s">
        <v>15</v>
      </c>
      <c r="B434" t="s">
        <v>16</v>
      </c>
      <c r="C434" t="s">
        <v>7</v>
      </c>
      <c r="D434">
        <v>160249385</v>
      </c>
      <c r="E434" t="s">
        <v>46</v>
      </c>
    </row>
    <row r="435" spans="1:5" hidden="1">
      <c r="A435" t="s">
        <v>5</v>
      </c>
      <c r="B435" t="s">
        <v>6</v>
      </c>
      <c r="C435" t="s">
        <v>17</v>
      </c>
      <c r="D435">
        <v>0</v>
      </c>
      <c r="E435" t="s">
        <v>46</v>
      </c>
    </row>
    <row r="436" spans="1:5" hidden="1">
      <c r="A436" t="s">
        <v>9</v>
      </c>
      <c r="B436" t="s">
        <v>10</v>
      </c>
      <c r="C436" t="s">
        <v>17</v>
      </c>
      <c r="D436">
        <v>117568808</v>
      </c>
      <c r="E436" t="s">
        <v>46</v>
      </c>
    </row>
    <row r="437" spans="1:5" hidden="1">
      <c r="A437" t="s">
        <v>11</v>
      </c>
      <c r="B437" t="s">
        <v>12</v>
      </c>
      <c r="C437" t="s">
        <v>17</v>
      </c>
      <c r="D437">
        <v>0</v>
      </c>
      <c r="E437" t="s">
        <v>46</v>
      </c>
    </row>
    <row r="438" spans="1:5">
      <c r="A438" t="s">
        <v>13</v>
      </c>
      <c r="B438" t="s">
        <v>14</v>
      </c>
      <c r="C438" t="s">
        <v>17</v>
      </c>
      <c r="D438">
        <v>60000000</v>
      </c>
      <c r="E438" t="s">
        <v>46</v>
      </c>
    </row>
    <row r="439" spans="1:5" hidden="1">
      <c r="A439" t="s">
        <v>15</v>
      </c>
      <c r="B439" t="s">
        <v>16</v>
      </c>
      <c r="C439" t="s">
        <v>17</v>
      </c>
      <c r="D439">
        <v>0</v>
      </c>
      <c r="E439" t="s">
        <v>46</v>
      </c>
    </row>
    <row r="440" spans="1:5" hidden="1">
      <c r="A440" t="s">
        <v>5</v>
      </c>
      <c r="B440" t="s">
        <v>6</v>
      </c>
      <c r="C440" t="s">
        <v>18</v>
      </c>
      <c r="D440">
        <v>0</v>
      </c>
      <c r="E440" t="s">
        <v>46</v>
      </c>
    </row>
    <row r="441" spans="1:5" hidden="1">
      <c r="A441" t="s">
        <v>9</v>
      </c>
      <c r="B441" t="s">
        <v>10</v>
      </c>
      <c r="C441" t="s">
        <v>18</v>
      </c>
      <c r="D441">
        <v>0</v>
      </c>
      <c r="E441" t="s">
        <v>46</v>
      </c>
    </row>
    <row r="442" spans="1:5" hidden="1">
      <c r="A442" t="s">
        <v>11</v>
      </c>
      <c r="B442" t="s">
        <v>12</v>
      </c>
      <c r="C442" t="s">
        <v>18</v>
      </c>
      <c r="D442">
        <v>0</v>
      </c>
      <c r="E442" t="s">
        <v>46</v>
      </c>
    </row>
    <row r="443" spans="1:5">
      <c r="A443" t="s">
        <v>13</v>
      </c>
      <c r="B443" t="s">
        <v>14</v>
      </c>
      <c r="C443" t="s">
        <v>18</v>
      </c>
      <c r="D443">
        <v>0</v>
      </c>
      <c r="E443" t="s">
        <v>46</v>
      </c>
    </row>
    <row r="444" spans="1:5" hidden="1">
      <c r="A444" t="s">
        <v>15</v>
      </c>
      <c r="B444" t="s">
        <v>16</v>
      </c>
      <c r="C444" t="s">
        <v>18</v>
      </c>
      <c r="D444">
        <v>0</v>
      </c>
      <c r="E444" t="s">
        <v>46</v>
      </c>
    </row>
    <row r="445" spans="1:5" hidden="1">
      <c r="A445" t="s">
        <v>5</v>
      </c>
      <c r="B445" t="s">
        <v>6</v>
      </c>
      <c r="C445" t="s">
        <v>19</v>
      </c>
      <c r="D445">
        <v>2307360028</v>
      </c>
      <c r="E445" t="s">
        <v>46</v>
      </c>
    </row>
    <row r="446" spans="1:5" hidden="1">
      <c r="A446" t="s">
        <v>9</v>
      </c>
      <c r="B446" t="s">
        <v>10</v>
      </c>
      <c r="C446" t="s">
        <v>19</v>
      </c>
      <c r="D446">
        <v>1422987843</v>
      </c>
      <c r="E446" t="s">
        <v>46</v>
      </c>
    </row>
    <row r="447" spans="1:5" hidden="1">
      <c r="A447" t="s">
        <v>11</v>
      </c>
      <c r="B447" t="s">
        <v>12</v>
      </c>
      <c r="C447" t="s">
        <v>19</v>
      </c>
      <c r="D447">
        <v>743419572</v>
      </c>
      <c r="E447" t="s">
        <v>46</v>
      </c>
    </row>
    <row r="448" spans="1:5">
      <c r="A448" t="s">
        <v>13</v>
      </c>
      <c r="B448" t="s">
        <v>14</v>
      </c>
      <c r="C448" t="s">
        <v>19</v>
      </c>
      <c r="D448">
        <v>136891499</v>
      </c>
      <c r="E448" t="s">
        <v>46</v>
      </c>
    </row>
    <row r="449" spans="1:5" hidden="1">
      <c r="A449" t="s">
        <v>15</v>
      </c>
      <c r="B449" t="s">
        <v>16</v>
      </c>
      <c r="C449" t="s">
        <v>19</v>
      </c>
      <c r="D449">
        <v>160249385</v>
      </c>
      <c r="E449" t="s">
        <v>46</v>
      </c>
    </row>
    <row r="450" spans="1:5" hidden="1">
      <c r="A450" t="s">
        <v>5</v>
      </c>
      <c r="B450" t="s">
        <v>6</v>
      </c>
      <c r="C450" t="s">
        <v>7</v>
      </c>
      <c r="D450">
        <v>2251639254</v>
      </c>
      <c r="E450" t="s">
        <v>67</v>
      </c>
    </row>
    <row r="451" spans="1:5" hidden="1">
      <c r="A451" t="s">
        <v>9</v>
      </c>
      <c r="B451" t="s">
        <v>10</v>
      </c>
      <c r="C451" t="s">
        <v>7</v>
      </c>
      <c r="D451">
        <v>1378346399</v>
      </c>
      <c r="E451" t="s">
        <v>67</v>
      </c>
    </row>
    <row r="452" spans="1:5" hidden="1">
      <c r="A452" t="s">
        <v>11</v>
      </c>
      <c r="B452" t="s">
        <v>12</v>
      </c>
      <c r="C452" t="s">
        <v>7</v>
      </c>
      <c r="D452">
        <v>851299550</v>
      </c>
      <c r="E452" t="s">
        <v>67</v>
      </c>
    </row>
    <row r="453" spans="1:5">
      <c r="A453" t="s">
        <v>13</v>
      </c>
      <c r="B453" t="s">
        <v>14</v>
      </c>
      <c r="C453" t="s">
        <v>7</v>
      </c>
      <c r="D453">
        <v>20045717</v>
      </c>
      <c r="E453" t="s">
        <v>67</v>
      </c>
    </row>
    <row r="454" spans="1:5" hidden="1">
      <c r="A454" t="s">
        <v>15</v>
      </c>
      <c r="B454" t="s">
        <v>16</v>
      </c>
      <c r="C454" t="s">
        <v>7</v>
      </c>
      <c r="D454">
        <v>118238356</v>
      </c>
      <c r="E454" t="s">
        <v>67</v>
      </c>
    </row>
    <row r="455" spans="1:5" hidden="1">
      <c r="A455" t="s">
        <v>5</v>
      </c>
      <c r="B455" t="s">
        <v>6</v>
      </c>
      <c r="C455" t="s">
        <v>17</v>
      </c>
      <c r="D455">
        <v>0</v>
      </c>
      <c r="E455" t="s">
        <v>67</v>
      </c>
    </row>
    <row r="456" spans="1:5" hidden="1">
      <c r="A456" t="s">
        <v>9</v>
      </c>
      <c r="B456" t="s">
        <v>10</v>
      </c>
      <c r="C456" t="s">
        <v>17</v>
      </c>
      <c r="D456">
        <v>124537200</v>
      </c>
      <c r="E456" t="s">
        <v>67</v>
      </c>
    </row>
    <row r="457" spans="1:5" hidden="1">
      <c r="A457" t="s">
        <v>11</v>
      </c>
      <c r="B457" t="s">
        <v>12</v>
      </c>
      <c r="C457" t="s">
        <v>17</v>
      </c>
      <c r="D457">
        <v>0</v>
      </c>
      <c r="E457" t="s">
        <v>67</v>
      </c>
    </row>
    <row r="458" spans="1:5">
      <c r="A458" t="s">
        <v>13</v>
      </c>
      <c r="B458" t="s">
        <v>14</v>
      </c>
      <c r="C458" t="s">
        <v>17</v>
      </c>
      <c r="D458">
        <v>0</v>
      </c>
      <c r="E458" t="s">
        <v>67</v>
      </c>
    </row>
    <row r="459" spans="1:5" hidden="1">
      <c r="A459" t="s">
        <v>15</v>
      </c>
      <c r="B459" t="s">
        <v>16</v>
      </c>
      <c r="C459" t="s">
        <v>17</v>
      </c>
      <c r="D459">
        <v>0</v>
      </c>
      <c r="E459" t="s">
        <v>67</v>
      </c>
    </row>
    <row r="460" spans="1:5" hidden="1">
      <c r="A460" t="s">
        <v>5</v>
      </c>
      <c r="B460" t="s">
        <v>6</v>
      </c>
      <c r="C460" t="s">
        <v>18</v>
      </c>
      <c r="D460">
        <v>0</v>
      </c>
      <c r="E460" t="s">
        <v>67</v>
      </c>
    </row>
    <row r="461" spans="1:5" hidden="1">
      <c r="A461" t="s">
        <v>9</v>
      </c>
      <c r="B461" t="s">
        <v>10</v>
      </c>
      <c r="C461" t="s">
        <v>18</v>
      </c>
      <c r="D461">
        <v>0</v>
      </c>
      <c r="E461" t="s">
        <v>67</v>
      </c>
    </row>
    <row r="462" spans="1:5" hidden="1">
      <c r="A462" t="s">
        <v>11</v>
      </c>
      <c r="B462" t="s">
        <v>12</v>
      </c>
      <c r="C462" t="s">
        <v>18</v>
      </c>
      <c r="D462">
        <v>0</v>
      </c>
      <c r="E462" t="s">
        <v>67</v>
      </c>
    </row>
    <row r="463" spans="1:5">
      <c r="A463" t="s">
        <v>13</v>
      </c>
      <c r="B463" t="s">
        <v>14</v>
      </c>
      <c r="C463" t="s">
        <v>18</v>
      </c>
      <c r="D463">
        <v>0</v>
      </c>
      <c r="E463" t="s">
        <v>67</v>
      </c>
    </row>
    <row r="464" spans="1:5" hidden="1">
      <c r="A464" t="s">
        <v>15</v>
      </c>
      <c r="B464" t="s">
        <v>16</v>
      </c>
      <c r="C464" t="s">
        <v>18</v>
      </c>
      <c r="D464">
        <v>0</v>
      </c>
      <c r="E464" t="s">
        <v>67</v>
      </c>
    </row>
    <row r="465" spans="1:5" hidden="1">
      <c r="A465" t="s">
        <v>5</v>
      </c>
      <c r="B465" t="s">
        <v>6</v>
      </c>
      <c r="C465" t="s">
        <v>19</v>
      </c>
      <c r="D465">
        <v>2251639254</v>
      </c>
      <c r="E465" t="s">
        <v>67</v>
      </c>
    </row>
    <row r="466" spans="1:5" hidden="1">
      <c r="A466" t="s">
        <v>9</v>
      </c>
      <c r="B466" t="s">
        <v>10</v>
      </c>
      <c r="C466" t="s">
        <v>19</v>
      </c>
      <c r="D466">
        <v>1502883599</v>
      </c>
      <c r="E466" t="s">
        <v>67</v>
      </c>
    </row>
    <row r="467" spans="1:5" hidden="1">
      <c r="A467" t="s">
        <v>11</v>
      </c>
      <c r="B467" t="s">
        <v>12</v>
      </c>
      <c r="C467" t="s">
        <v>19</v>
      </c>
      <c r="D467">
        <v>851299550</v>
      </c>
      <c r="E467" t="s">
        <v>67</v>
      </c>
    </row>
    <row r="468" spans="1:5">
      <c r="A468" t="s">
        <v>13</v>
      </c>
      <c r="B468" t="s">
        <v>14</v>
      </c>
      <c r="C468" t="s">
        <v>19</v>
      </c>
      <c r="D468">
        <v>20045717</v>
      </c>
      <c r="E468" t="s">
        <v>67</v>
      </c>
    </row>
    <row r="469" spans="1:5" hidden="1">
      <c r="A469" t="s">
        <v>15</v>
      </c>
      <c r="B469" t="s">
        <v>16</v>
      </c>
      <c r="C469" t="s">
        <v>19</v>
      </c>
      <c r="D469">
        <v>118238356</v>
      </c>
      <c r="E469" t="s">
        <v>67</v>
      </c>
    </row>
    <row r="470" spans="1:5" hidden="1">
      <c r="A470" t="s">
        <v>5</v>
      </c>
      <c r="B470" t="s">
        <v>6</v>
      </c>
      <c r="C470" t="s">
        <v>7</v>
      </c>
      <c r="D470">
        <v>2406506799</v>
      </c>
      <c r="E470" t="s">
        <v>26</v>
      </c>
    </row>
    <row r="471" spans="1:5" hidden="1">
      <c r="A471" t="s">
        <v>9</v>
      </c>
      <c r="B471" t="s">
        <v>10</v>
      </c>
      <c r="C471" t="s">
        <v>7</v>
      </c>
      <c r="D471">
        <v>1124142775</v>
      </c>
      <c r="E471" t="s">
        <v>26</v>
      </c>
    </row>
    <row r="472" spans="1:5" hidden="1">
      <c r="A472" t="s">
        <v>11</v>
      </c>
      <c r="B472" t="s">
        <v>12</v>
      </c>
      <c r="C472" t="s">
        <v>7</v>
      </c>
      <c r="D472">
        <v>825425291</v>
      </c>
      <c r="E472" t="s">
        <v>26</v>
      </c>
    </row>
    <row r="473" spans="1:5">
      <c r="A473" t="s">
        <v>13</v>
      </c>
      <c r="B473" t="s">
        <v>14</v>
      </c>
      <c r="C473" t="s">
        <v>7</v>
      </c>
      <c r="D473">
        <v>21818576</v>
      </c>
      <c r="E473" t="s">
        <v>26</v>
      </c>
    </row>
    <row r="474" spans="1:5" hidden="1">
      <c r="A474" t="s">
        <v>15</v>
      </c>
      <c r="B474" t="s">
        <v>16</v>
      </c>
      <c r="C474" t="s">
        <v>7</v>
      </c>
      <c r="D474">
        <v>38494996</v>
      </c>
      <c r="E474" t="s">
        <v>26</v>
      </c>
    </row>
    <row r="475" spans="1:5" hidden="1">
      <c r="A475" t="s">
        <v>5</v>
      </c>
      <c r="B475" t="s">
        <v>6</v>
      </c>
      <c r="C475" t="s">
        <v>17</v>
      </c>
      <c r="D475">
        <v>0</v>
      </c>
      <c r="E475" t="s">
        <v>26</v>
      </c>
    </row>
    <row r="476" spans="1:5" hidden="1">
      <c r="A476" t="s">
        <v>9</v>
      </c>
      <c r="B476" t="s">
        <v>10</v>
      </c>
      <c r="C476" t="s">
        <v>17</v>
      </c>
      <c r="D476">
        <v>338019521</v>
      </c>
      <c r="E476" t="s">
        <v>26</v>
      </c>
    </row>
    <row r="477" spans="1:5" hidden="1">
      <c r="A477" t="s">
        <v>11</v>
      </c>
      <c r="B477" t="s">
        <v>12</v>
      </c>
      <c r="C477" t="s">
        <v>17</v>
      </c>
      <c r="D477">
        <v>0</v>
      </c>
      <c r="E477" t="s">
        <v>26</v>
      </c>
    </row>
    <row r="478" spans="1:5">
      <c r="A478" t="s">
        <v>13</v>
      </c>
      <c r="B478" t="s">
        <v>14</v>
      </c>
      <c r="C478" t="s">
        <v>17</v>
      </c>
      <c r="D478">
        <v>0</v>
      </c>
      <c r="E478" t="s">
        <v>26</v>
      </c>
    </row>
    <row r="479" spans="1:5" hidden="1">
      <c r="A479" t="s">
        <v>15</v>
      </c>
      <c r="B479" t="s">
        <v>16</v>
      </c>
      <c r="C479" t="s">
        <v>17</v>
      </c>
      <c r="D479">
        <v>0</v>
      </c>
      <c r="E479" t="s">
        <v>26</v>
      </c>
    </row>
    <row r="480" spans="1:5" hidden="1">
      <c r="A480" t="s">
        <v>5</v>
      </c>
      <c r="B480" t="s">
        <v>6</v>
      </c>
      <c r="C480" t="s">
        <v>18</v>
      </c>
      <c r="D480">
        <v>0</v>
      </c>
      <c r="E480" t="s">
        <v>26</v>
      </c>
    </row>
    <row r="481" spans="1:5" hidden="1">
      <c r="A481" t="s">
        <v>9</v>
      </c>
      <c r="B481" t="s">
        <v>10</v>
      </c>
      <c r="C481" t="s">
        <v>18</v>
      </c>
      <c r="D481">
        <v>0</v>
      </c>
      <c r="E481" t="s">
        <v>26</v>
      </c>
    </row>
    <row r="482" spans="1:5" hidden="1">
      <c r="A482" t="s">
        <v>11</v>
      </c>
      <c r="B482" t="s">
        <v>12</v>
      </c>
      <c r="C482" t="s">
        <v>18</v>
      </c>
      <c r="D482">
        <v>0</v>
      </c>
      <c r="E482" t="s">
        <v>26</v>
      </c>
    </row>
    <row r="483" spans="1:5">
      <c r="A483" t="s">
        <v>13</v>
      </c>
      <c r="B483" t="s">
        <v>14</v>
      </c>
      <c r="C483" t="s">
        <v>18</v>
      </c>
      <c r="D483">
        <v>0</v>
      </c>
      <c r="E483" t="s">
        <v>26</v>
      </c>
    </row>
    <row r="484" spans="1:5" hidden="1">
      <c r="A484" t="s">
        <v>15</v>
      </c>
      <c r="B484" t="s">
        <v>16</v>
      </c>
      <c r="C484" t="s">
        <v>18</v>
      </c>
      <c r="D484">
        <v>0</v>
      </c>
      <c r="E484" t="s">
        <v>26</v>
      </c>
    </row>
    <row r="485" spans="1:5" hidden="1">
      <c r="A485" t="s">
        <v>5</v>
      </c>
      <c r="B485" t="s">
        <v>6</v>
      </c>
      <c r="C485" t="s">
        <v>19</v>
      </c>
      <c r="D485">
        <v>2406506799</v>
      </c>
      <c r="E485" t="s">
        <v>26</v>
      </c>
    </row>
    <row r="486" spans="1:5" hidden="1">
      <c r="A486" t="s">
        <v>9</v>
      </c>
      <c r="B486" t="s">
        <v>10</v>
      </c>
      <c r="C486" t="s">
        <v>19</v>
      </c>
      <c r="D486">
        <v>1462162296</v>
      </c>
      <c r="E486" t="s">
        <v>26</v>
      </c>
    </row>
    <row r="487" spans="1:5" hidden="1">
      <c r="A487" t="s">
        <v>11</v>
      </c>
      <c r="B487" t="s">
        <v>12</v>
      </c>
      <c r="C487" t="s">
        <v>19</v>
      </c>
      <c r="D487">
        <v>825425291</v>
      </c>
      <c r="E487" t="s">
        <v>26</v>
      </c>
    </row>
    <row r="488" spans="1:5">
      <c r="A488" t="s">
        <v>13</v>
      </c>
      <c r="B488" t="s">
        <v>14</v>
      </c>
      <c r="C488" t="s">
        <v>19</v>
      </c>
      <c r="D488">
        <v>21818576</v>
      </c>
      <c r="E488" t="s">
        <v>26</v>
      </c>
    </row>
    <row r="489" spans="1:5" hidden="1">
      <c r="A489" t="s">
        <v>15</v>
      </c>
      <c r="B489" t="s">
        <v>16</v>
      </c>
      <c r="C489" t="s">
        <v>19</v>
      </c>
      <c r="D489">
        <v>38494996</v>
      </c>
      <c r="E489" t="s">
        <v>26</v>
      </c>
    </row>
    <row r="490" spans="1:5" hidden="1">
      <c r="A490" t="s">
        <v>5</v>
      </c>
      <c r="B490" t="s">
        <v>6</v>
      </c>
      <c r="C490" t="s">
        <v>7</v>
      </c>
      <c r="D490">
        <v>2426217341</v>
      </c>
      <c r="E490" t="s">
        <v>28</v>
      </c>
    </row>
    <row r="491" spans="1:5" hidden="1">
      <c r="A491" t="s">
        <v>9</v>
      </c>
      <c r="B491" t="s">
        <v>10</v>
      </c>
      <c r="C491" t="s">
        <v>7</v>
      </c>
      <c r="D491">
        <v>1257885608</v>
      </c>
      <c r="E491" t="s">
        <v>28</v>
      </c>
    </row>
    <row r="492" spans="1:5">
      <c r="A492" t="s">
        <v>13</v>
      </c>
      <c r="B492" t="s">
        <v>14</v>
      </c>
      <c r="C492" t="s">
        <v>7</v>
      </c>
      <c r="D492">
        <v>0</v>
      </c>
      <c r="E492" t="s">
        <v>28</v>
      </c>
    </row>
    <row r="493" spans="1:5" hidden="1">
      <c r="A493" t="s">
        <v>15</v>
      </c>
      <c r="B493" t="s">
        <v>16</v>
      </c>
      <c r="C493" t="s">
        <v>7</v>
      </c>
      <c r="D493">
        <v>1101211487</v>
      </c>
      <c r="E493" t="s">
        <v>28</v>
      </c>
    </row>
    <row r="494" spans="1:5" hidden="1">
      <c r="A494" t="s">
        <v>5</v>
      </c>
      <c r="B494" t="s">
        <v>6</v>
      </c>
      <c r="C494" t="s">
        <v>17</v>
      </c>
      <c r="D494">
        <v>45000000</v>
      </c>
      <c r="E494" t="s">
        <v>28</v>
      </c>
    </row>
    <row r="495" spans="1:5" hidden="1">
      <c r="A495" t="s">
        <v>9</v>
      </c>
      <c r="B495" t="s">
        <v>10</v>
      </c>
      <c r="C495" t="s">
        <v>17</v>
      </c>
      <c r="D495">
        <v>153818162</v>
      </c>
      <c r="E495" t="s">
        <v>28</v>
      </c>
    </row>
    <row r="496" spans="1:5">
      <c r="A496" t="s">
        <v>13</v>
      </c>
      <c r="B496" t="s">
        <v>14</v>
      </c>
      <c r="C496" t="s">
        <v>17</v>
      </c>
      <c r="D496">
        <v>3000000</v>
      </c>
      <c r="E496" t="s">
        <v>28</v>
      </c>
    </row>
    <row r="497" spans="1:5" hidden="1">
      <c r="A497" t="s">
        <v>15</v>
      </c>
      <c r="B497" t="s">
        <v>16</v>
      </c>
      <c r="C497" t="s">
        <v>17</v>
      </c>
      <c r="D497">
        <v>0</v>
      </c>
      <c r="E497" t="s">
        <v>28</v>
      </c>
    </row>
    <row r="498" spans="1:5" hidden="1">
      <c r="A498" t="s">
        <v>5</v>
      </c>
      <c r="B498" t="s">
        <v>6</v>
      </c>
      <c r="C498" t="s">
        <v>18</v>
      </c>
      <c r="D498">
        <v>0</v>
      </c>
      <c r="E498" t="s">
        <v>28</v>
      </c>
    </row>
    <row r="499" spans="1:5" hidden="1">
      <c r="A499" t="s">
        <v>9</v>
      </c>
      <c r="B499" t="s">
        <v>10</v>
      </c>
      <c r="C499" t="s">
        <v>18</v>
      </c>
      <c r="D499">
        <v>0</v>
      </c>
      <c r="E499" t="s">
        <v>28</v>
      </c>
    </row>
    <row r="500" spans="1:5">
      <c r="A500" t="s">
        <v>13</v>
      </c>
      <c r="B500" t="s">
        <v>14</v>
      </c>
      <c r="C500" t="s">
        <v>18</v>
      </c>
      <c r="D500">
        <v>0</v>
      </c>
      <c r="E500" t="s">
        <v>28</v>
      </c>
    </row>
    <row r="501" spans="1:5" hidden="1">
      <c r="A501" t="s">
        <v>15</v>
      </c>
      <c r="B501" t="s">
        <v>16</v>
      </c>
      <c r="C501" t="s">
        <v>18</v>
      </c>
      <c r="D501">
        <v>0</v>
      </c>
      <c r="E501" t="s">
        <v>28</v>
      </c>
    </row>
    <row r="502" spans="1:5" hidden="1">
      <c r="A502" t="s">
        <v>5</v>
      </c>
      <c r="B502" t="s">
        <v>6</v>
      </c>
      <c r="C502" t="s">
        <v>19</v>
      </c>
      <c r="D502">
        <v>2471217341</v>
      </c>
      <c r="E502" t="s">
        <v>28</v>
      </c>
    </row>
    <row r="503" spans="1:5" hidden="1">
      <c r="A503" t="s">
        <v>9</v>
      </c>
      <c r="B503" t="s">
        <v>10</v>
      </c>
      <c r="C503" t="s">
        <v>19</v>
      </c>
      <c r="D503">
        <v>1411703770</v>
      </c>
      <c r="E503" t="s">
        <v>28</v>
      </c>
    </row>
    <row r="504" spans="1:5">
      <c r="A504" t="s">
        <v>13</v>
      </c>
      <c r="B504" t="s">
        <v>14</v>
      </c>
      <c r="C504" t="s">
        <v>19</v>
      </c>
      <c r="D504">
        <v>3000000</v>
      </c>
      <c r="E504" t="s">
        <v>28</v>
      </c>
    </row>
    <row r="505" spans="1:5" hidden="1">
      <c r="A505" t="s">
        <v>15</v>
      </c>
      <c r="B505" t="s">
        <v>16</v>
      </c>
      <c r="C505" t="s">
        <v>19</v>
      </c>
      <c r="D505">
        <v>1101211487</v>
      </c>
      <c r="E505" t="s">
        <v>28</v>
      </c>
    </row>
    <row r="506" spans="1:5" hidden="1">
      <c r="A506" t="s">
        <v>5</v>
      </c>
      <c r="B506" t="s">
        <v>6</v>
      </c>
      <c r="C506" t="s">
        <v>7</v>
      </c>
      <c r="D506">
        <v>2479977306</v>
      </c>
      <c r="E506" t="s">
        <v>31</v>
      </c>
    </row>
    <row r="507" spans="1:5" hidden="1">
      <c r="A507" t="s">
        <v>9</v>
      </c>
      <c r="B507" t="s">
        <v>10</v>
      </c>
      <c r="C507" t="s">
        <v>7</v>
      </c>
      <c r="D507">
        <v>1471802265</v>
      </c>
      <c r="E507" t="s">
        <v>31</v>
      </c>
    </row>
    <row r="508" spans="1:5" hidden="1">
      <c r="A508" t="s">
        <v>11</v>
      </c>
      <c r="B508" t="s">
        <v>12</v>
      </c>
      <c r="C508" t="s">
        <v>7</v>
      </c>
      <c r="D508">
        <v>1205645946</v>
      </c>
      <c r="E508" t="s">
        <v>31</v>
      </c>
    </row>
    <row r="509" spans="1:5">
      <c r="A509" t="s">
        <v>13</v>
      </c>
      <c r="B509" t="s">
        <v>14</v>
      </c>
      <c r="C509" t="s">
        <v>7</v>
      </c>
      <c r="D509">
        <v>29091434</v>
      </c>
      <c r="E509" t="s">
        <v>31</v>
      </c>
    </row>
    <row r="510" spans="1:5" hidden="1">
      <c r="A510" t="s">
        <v>15</v>
      </c>
      <c r="B510" t="s">
        <v>16</v>
      </c>
      <c r="C510" t="s">
        <v>7</v>
      </c>
      <c r="D510">
        <v>99419262</v>
      </c>
      <c r="E510" t="s">
        <v>31</v>
      </c>
    </row>
    <row r="511" spans="1:5" hidden="1">
      <c r="A511" t="s">
        <v>5</v>
      </c>
      <c r="B511" t="s">
        <v>6</v>
      </c>
      <c r="C511" t="s">
        <v>17</v>
      </c>
      <c r="D511">
        <v>0</v>
      </c>
      <c r="E511" t="s">
        <v>31</v>
      </c>
    </row>
    <row r="512" spans="1:5" hidden="1">
      <c r="A512" t="s">
        <v>9</v>
      </c>
      <c r="B512" t="s">
        <v>10</v>
      </c>
      <c r="C512" t="s">
        <v>17</v>
      </c>
      <c r="D512">
        <v>153520076</v>
      </c>
      <c r="E512" t="s">
        <v>31</v>
      </c>
    </row>
    <row r="513" spans="1:5" hidden="1">
      <c r="A513" t="s">
        <v>11</v>
      </c>
      <c r="B513" t="s">
        <v>12</v>
      </c>
      <c r="C513" t="s">
        <v>17</v>
      </c>
      <c r="D513">
        <v>0</v>
      </c>
      <c r="E513" t="s">
        <v>31</v>
      </c>
    </row>
    <row r="514" spans="1:5">
      <c r="A514" t="s">
        <v>13</v>
      </c>
      <c r="B514" t="s">
        <v>14</v>
      </c>
      <c r="C514" t="s">
        <v>17</v>
      </c>
      <c r="D514">
        <v>54009557</v>
      </c>
      <c r="E514" t="s">
        <v>31</v>
      </c>
    </row>
    <row r="515" spans="1:5" hidden="1">
      <c r="A515" t="s">
        <v>15</v>
      </c>
      <c r="B515" t="s">
        <v>16</v>
      </c>
      <c r="C515" t="s">
        <v>17</v>
      </c>
      <c r="D515">
        <v>0</v>
      </c>
      <c r="E515" t="s">
        <v>31</v>
      </c>
    </row>
    <row r="516" spans="1:5" hidden="1">
      <c r="A516" t="s">
        <v>5</v>
      </c>
      <c r="B516" t="s">
        <v>6</v>
      </c>
      <c r="C516" t="s">
        <v>18</v>
      </c>
      <c r="D516">
        <v>0</v>
      </c>
      <c r="E516" t="s">
        <v>31</v>
      </c>
    </row>
    <row r="517" spans="1:5" hidden="1">
      <c r="A517" t="s">
        <v>9</v>
      </c>
      <c r="B517" t="s">
        <v>10</v>
      </c>
      <c r="C517" t="s">
        <v>18</v>
      </c>
      <c r="D517">
        <v>0</v>
      </c>
      <c r="E517" t="s">
        <v>31</v>
      </c>
    </row>
    <row r="518" spans="1:5" hidden="1">
      <c r="A518" t="s">
        <v>11</v>
      </c>
      <c r="B518" t="s">
        <v>12</v>
      </c>
      <c r="C518" t="s">
        <v>18</v>
      </c>
      <c r="D518">
        <v>0</v>
      </c>
      <c r="E518" t="s">
        <v>31</v>
      </c>
    </row>
    <row r="519" spans="1:5">
      <c r="A519" t="s">
        <v>13</v>
      </c>
      <c r="B519" t="s">
        <v>14</v>
      </c>
      <c r="C519" t="s">
        <v>18</v>
      </c>
      <c r="D519">
        <v>153179853</v>
      </c>
      <c r="E519" t="s">
        <v>31</v>
      </c>
    </row>
    <row r="520" spans="1:5" hidden="1">
      <c r="A520" t="s">
        <v>15</v>
      </c>
      <c r="B520" t="s">
        <v>16</v>
      </c>
      <c r="C520" t="s">
        <v>18</v>
      </c>
      <c r="D520">
        <v>0</v>
      </c>
      <c r="E520" t="s">
        <v>31</v>
      </c>
    </row>
    <row r="521" spans="1:5" hidden="1">
      <c r="A521" t="s">
        <v>5</v>
      </c>
      <c r="B521" t="s">
        <v>6</v>
      </c>
      <c r="C521" t="s">
        <v>19</v>
      </c>
      <c r="D521">
        <v>2479977306</v>
      </c>
      <c r="E521" t="s">
        <v>31</v>
      </c>
    </row>
    <row r="522" spans="1:5" hidden="1">
      <c r="A522" t="s">
        <v>9</v>
      </c>
      <c r="B522" t="s">
        <v>10</v>
      </c>
      <c r="C522" t="s">
        <v>19</v>
      </c>
      <c r="D522">
        <v>1625322341</v>
      </c>
      <c r="E522" t="s">
        <v>31</v>
      </c>
    </row>
    <row r="523" spans="1:5" hidden="1">
      <c r="A523" t="s">
        <v>11</v>
      </c>
      <c r="B523" t="s">
        <v>12</v>
      </c>
      <c r="C523" t="s">
        <v>19</v>
      </c>
      <c r="D523">
        <v>1205645946</v>
      </c>
      <c r="E523" t="s">
        <v>31</v>
      </c>
    </row>
    <row r="524" spans="1:5">
      <c r="A524" t="s">
        <v>13</v>
      </c>
      <c r="B524" t="s">
        <v>14</v>
      </c>
      <c r="C524" t="s">
        <v>19</v>
      </c>
      <c r="D524">
        <v>236280844</v>
      </c>
      <c r="E524" t="s">
        <v>31</v>
      </c>
    </row>
    <row r="525" spans="1:5" hidden="1">
      <c r="A525" t="s">
        <v>15</v>
      </c>
      <c r="B525" t="s">
        <v>16</v>
      </c>
      <c r="C525" t="s">
        <v>19</v>
      </c>
      <c r="D525">
        <v>99419262</v>
      </c>
      <c r="E525" t="s">
        <v>31</v>
      </c>
    </row>
    <row r="526" spans="1:5" hidden="1">
      <c r="A526" t="s">
        <v>5</v>
      </c>
      <c r="B526" t="s">
        <v>6</v>
      </c>
      <c r="C526" t="s">
        <v>7</v>
      </c>
      <c r="D526">
        <v>2344294676</v>
      </c>
      <c r="E526" t="s">
        <v>34</v>
      </c>
    </row>
    <row r="527" spans="1:5" hidden="1">
      <c r="A527" t="s">
        <v>9</v>
      </c>
      <c r="B527" t="s">
        <v>10</v>
      </c>
      <c r="C527" t="s">
        <v>7</v>
      </c>
      <c r="D527">
        <v>1170199891</v>
      </c>
      <c r="E527" t="s">
        <v>34</v>
      </c>
    </row>
    <row r="528" spans="1:5" hidden="1">
      <c r="A528" t="s">
        <v>11</v>
      </c>
      <c r="B528" t="s">
        <v>12</v>
      </c>
      <c r="C528" t="s">
        <v>7</v>
      </c>
      <c r="D528">
        <v>939042109</v>
      </c>
      <c r="E528" t="s">
        <v>34</v>
      </c>
    </row>
    <row r="529" spans="1:5">
      <c r="A529" t="s">
        <v>13</v>
      </c>
      <c r="B529" t="s">
        <v>14</v>
      </c>
      <c r="C529" t="s">
        <v>7</v>
      </c>
      <c r="D529">
        <v>29091434</v>
      </c>
      <c r="E529" t="s">
        <v>34</v>
      </c>
    </row>
    <row r="530" spans="1:5" hidden="1">
      <c r="A530" t="s">
        <v>15</v>
      </c>
      <c r="B530" t="s">
        <v>16</v>
      </c>
      <c r="C530" t="s">
        <v>7</v>
      </c>
      <c r="D530">
        <v>37554049</v>
      </c>
      <c r="E530" t="s">
        <v>34</v>
      </c>
    </row>
    <row r="531" spans="1:5" hidden="1">
      <c r="A531" t="s">
        <v>5</v>
      </c>
      <c r="B531" t="s">
        <v>6</v>
      </c>
      <c r="C531" t="s">
        <v>17</v>
      </c>
      <c r="D531">
        <v>0</v>
      </c>
      <c r="E531" t="s">
        <v>34</v>
      </c>
    </row>
    <row r="532" spans="1:5" hidden="1">
      <c r="A532" t="s">
        <v>9</v>
      </c>
      <c r="B532" t="s">
        <v>10</v>
      </c>
      <c r="C532" t="s">
        <v>17</v>
      </c>
      <c r="D532">
        <v>94275000</v>
      </c>
      <c r="E532" t="s">
        <v>34</v>
      </c>
    </row>
    <row r="533" spans="1:5" hidden="1">
      <c r="A533" t="s">
        <v>11</v>
      </c>
      <c r="B533" t="s">
        <v>12</v>
      </c>
      <c r="C533" t="s">
        <v>17</v>
      </c>
      <c r="D533">
        <v>0</v>
      </c>
      <c r="E533" t="s">
        <v>34</v>
      </c>
    </row>
    <row r="534" spans="1:5">
      <c r="A534" t="s">
        <v>13</v>
      </c>
      <c r="B534" t="s">
        <v>14</v>
      </c>
      <c r="C534" t="s">
        <v>17</v>
      </c>
      <c r="D534">
        <v>6592500</v>
      </c>
      <c r="E534" t="s">
        <v>34</v>
      </c>
    </row>
    <row r="535" spans="1:5" hidden="1">
      <c r="A535" t="s">
        <v>15</v>
      </c>
      <c r="B535" t="s">
        <v>16</v>
      </c>
      <c r="C535" t="s">
        <v>17</v>
      </c>
      <c r="D535">
        <v>0</v>
      </c>
      <c r="E535" t="s">
        <v>34</v>
      </c>
    </row>
    <row r="536" spans="1:5" hidden="1">
      <c r="A536" t="s">
        <v>5</v>
      </c>
      <c r="B536" t="s">
        <v>6</v>
      </c>
      <c r="C536" t="s">
        <v>18</v>
      </c>
      <c r="D536">
        <v>0</v>
      </c>
      <c r="E536" t="s">
        <v>34</v>
      </c>
    </row>
    <row r="537" spans="1:5" hidden="1">
      <c r="A537" t="s">
        <v>9</v>
      </c>
      <c r="B537" t="s">
        <v>10</v>
      </c>
      <c r="C537" t="s">
        <v>18</v>
      </c>
      <c r="D537">
        <v>0</v>
      </c>
      <c r="E537" t="s">
        <v>34</v>
      </c>
    </row>
    <row r="538" spans="1:5" hidden="1">
      <c r="A538" t="s">
        <v>11</v>
      </c>
      <c r="B538" t="s">
        <v>12</v>
      </c>
      <c r="C538" t="s">
        <v>18</v>
      </c>
      <c r="D538">
        <v>0</v>
      </c>
      <c r="E538" t="s">
        <v>34</v>
      </c>
    </row>
    <row r="539" spans="1:5">
      <c r="A539" t="s">
        <v>13</v>
      </c>
      <c r="B539" t="s">
        <v>14</v>
      </c>
      <c r="C539" t="s">
        <v>18</v>
      </c>
      <c r="D539">
        <v>0</v>
      </c>
      <c r="E539" t="s">
        <v>34</v>
      </c>
    </row>
    <row r="540" spans="1:5" hidden="1">
      <c r="A540" t="s">
        <v>15</v>
      </c>
      <c r="B540" t="s">
        <v>16</v>
      </c>
      <c r="C540" t="s">
        <v>18</v>
      </c>
      <c r="D540">
        <v>0</v>
      </c>
      <c r="E540" t="s">
        <v>34</v>
      </c>
    </row>
    <row r="541" spans="1:5" hidden="1">
      <c r="A541" t="s">
        <v>5</v>
      </c>
      <c r="B541" t="s">
        <v>6</v>
      </c>
      <c r="C541" t="s">
        <v>19</v>
      </c>
      <c r="D541">
        <v>2344294676</v>
      </c>
      <c r="E541" t="s">
        <v>34</v>
      </c>
    </row>
    <row r="542" spans="1:5" hidden="1">
      <c r="A542" t="s">
        <v>9</v>
      </c>
      <c r="B542" t="s">
        <v>10</v>
      </c>
      <c r="C542" t="s">
        <v>19</v>
      </c>
      <c r="D542">
        <v>1264474891</v>
      </c>
      <c r="E542" t="s">
        <v>34</v>
      </c>
    </row>
    <row r="543" spans="1:5" hidden="1">
      <c r="A543" t="s">
        <v>11</v>
      </c>
      <c r="B543" t="s">
        <v>12</v>
      </c>
      <c r="C543" t="s">
        <v>19</v>
      </c>
      <c r="D543">
        <v>939042109</v>
      </c>
      <c r="E543" t="s">
        <v>34</v>
      </c>
    </row>
    <row r="544" spans="1:5">
      <c r="A544" t="s">
        <v>13</v>
      </c>
      <c r="B544" t="s">
        <v>14</v>
      </c>
      <c r="C544" t="s">
        <v>19</v>
      </c>
      <c r="D544">
        <v>35683934</v>
      </c>
      <c r="E544" t="s">
        <v>34</v>
      </c>
    </row>
    <row r="545" spans="1:5" hidden="1">
      <c r="A545" t="s">
        <v>15</v>
      </c>
      <c r="B545" t="s">
        <v>16</v>
      </c>
      <c r="C545" t="s">
        <v>19</v>
      </c>
      <c r="D545">
        <v>37554049</v>
      </c>
      <c r="E545" t="s">
        <v>34</v>
      </c>
    </row>
    <row r="546" spans="1:5" hidden="1">
      <c r="A546" t="s">
        <v>5</v>
      </c>
      <c r="B546" t="s">
        <v>6</v>
      </c>
      <c r="C546" t="s">
        <v>7</v>
      </c>
      <c r="D546">
        <v>2782202679</v>
      </c>
      <c r="E546" t="s">
        <v>42</v>
      </c>
    </row>
    <row r="547" spans="1:5" hidden="1">
      <c r="A547" t="s">
        <v>9</v>
      </c>
      <c r="B547" t="s">
        <v>10</v>
      </c>
      <c r="C547" t="s">
        <v>7</v>
      </c>
      <c r="D547">
        <v>1444935325</v>
      </c>
      <c r="E547" t="s">
        <v>42</v>
      </c>
    </row>
    <row r="548" spans="1:5" hidden="1">
      <c r="A548" t="s">
        <v>11</v>
      </c>
      <c r="B548" t="s">
        <v>12</v>
      </c>
      <c r="C548" t="s">
        <v>7</v>
      </c>
      <c r="D548">
        <v>978734215</v>
      </c>
      <c r="E548" t="s">
        <v>42</v>
      </c>
    </row>
    <row r="549" spans="1:5" hidden="1">
      <c r="A549" t="s">
        <v>15</v>
      </c>
      <c r="B549" t="s">
        <v>16</v>
      </c>
      <c r="C549" t="s">
        <v>7</v>
      </c>
      <c r="D549">
        <v>151399776</v>
      </c>
      <c r="E549" t="s">
        <v>42</v>
      </c>
    </row>
    <row r="550" spans="1:5" hidden="1">
      <c r="A550" t="s">
        <v>5</v>
      </c>
      <c r="B550" t="s">
        <v>6</v>
      </c>
      <c r="C550" t="s">
        <v>17</v>
      </c>
      <c r="D550">
        <v>0</v>
      </c>
      <c r="E550" t="s">
        <v>42</v>
      </c>
    </row>
    <row r="551" spans="1:5" hidden="1">
      <c r="A551" t="s">
        <v>9</v>
      </c>
      <c r="B551" t="s">
        <v>10</v>
      </c>
      <c r="C551" t="s">
        <v>17</v>
      </c>
      <c r="D551">
        <v>92775000</v>
      </c>
      <c r="E551" t="s">
        <v>42</v>
      </c>
    </row>
    <row r="552" spans="1:5" hidden="1">
      <c r="A552" t="s">
        <v>11</v>
      </c>
      <c r="B552" t="s">
        <v>12</v>
      </c>
      <c r="C552" t="s">
        <v>17</v>
      </c>
      <c r="D552">
        <v>0</v>
      </c>
      <c r="E552" t="s">
        <v>42</v>
      </c>
    </row>
    <row r="553" spans="1:5" hidden="1">
      <c r="A553" t="s">
        <v>15</v>
      </c>
      <c r="B553" t="s">
        <v>16</v>
      </c>
      <c r="C553" t="s">
        <v>17</v>
      </c>
      <c r="D553">
        <v>0</v>
      </c>
      <c r="E553" t="s">
        <v>42</v>
      </c>
    </row>
    <row r="554" spans="1:5" hidden="1">
      <c r="A554" t="s">
        <v>5</v>
      </c>
      <c r="B554" t="s">
        <v>6</v>
      </c>
      <c r="C554" t="s">
        <v>18</v>
      </c>
      <c r="D554">
        <v>0</v>
      </c>
      <c r="E554" t="s">
        <v>42</v>
      </c>
    </row>
    <row r="555" spans="1:5" hidden="1">
      <c r="A555" t="s">
        <v>9</v>
      </c>
      <c r="B555" t="s">
        <v>10</v>
      </c>
      <c r="C555" t="s">
        <v>18</v>
      </c>
      <c r="D555">
        <v>0</v>
      </c>
      <c r="E555" t="s">
        <v>42</v>
      </c>
    </row>
    <row r="556" spans="1:5" hidden="1">
      <c r="A556" t="s">
        <v>11</v>
      </c>
      <c r="B556" t="s">
        <v>12</v>
      </c>
      <c r="C556" t="s">
        <v>18</v>
      </c>
      <c r="D556">
        <v>0</v>
      </c>
      <c r="E556" t="s">
        <v>42</v>
      </c>
    </row>
    <row r="557" spans="1:5" hidden="1">
      <c r="A557" t="s">
        <v>15</v>
      </c>
      <c r="B557" t="s">
        <v>16</v>
      </c>
      <c r="C557" t="s">
        <v>18</v>
      </c>
      <c r="D557">
        <v>0</v>
      </c>
      <c r="E557" t="s">
        <v>42</v>
      </c>
    </row>
    <row r="558" spans="1:5" hidden="1">
      <c r="A558" t="s">
        <v>5</v>
      </c>
      <c r="B558" t="s">
        <v>6</v>
      </c>
      <c r="C558" t="s">
        <v>19</v>
      </c>
      <c r="D558">
        <v>2782202679</v>
      </c>
      <c r="E558" t="s">
        <v>42</v>
      </c>
    </row>
    <row r="559" spans="1:5" hidden="1">
      <c r="A559" t="s">
        <v>9</v>
      </c>
      <c r="B559" t="s">
        <v>10</v>
      </c>
      <c r="C559" t="s">
        <v>19</v>
      </c>
      <c r="D559">
        <v>1537710325</v>
      </c>
      <c r="E559" t="s">
        <v>42</v>
      </c>
    </row>
    <row r="560" spans="1:5" hidden="1">
      <c r="A560" t="s">
        <v>11</v>
      </c>
      <c r="B560" t="s">
        <v>12</v>
      </c>
      <c r="C560" t="s">
        <v>19</v>
      </c>
      <c r="D560">
        <v>978734215</v>
      </c>
      <c r="E560" t="s">
        <v>42</v>
      </c>
    </row>
    <row r="561" spans="1:5" hidden="1">
      <c r="A561" t="s">
        <v>15</v>
      </c>
      <c r="B561" t="s">
        <v>16</v>
      </c>
      <c r="C561" t="s">
        <v>19</v>
      </c>
      <c r="D561">
        <v>151399776</v>
      </c>
      <c r="E561" t="s">
        <v>42</v>
      </c>
    </row>
    <row r="562" spans="1:5" hidden="1">
      <c r="A562" t="s">
        <v>5</v>
      </c>
      <c r="B562" t="s">
        <v>6</v>
      </c>
      <c r="C562" t="s">
        <v>7</v>
      </c>
      <c r="D562">
        <v>2268711029</v>
      </c>
      <c r="E562" t="s">
        <v>47</v>
      </c>
    </row>
    <row r="563" spans="1:5" hidden="1">
      <c r="A563" t="s">
        <v>9</v>
      </c>
      <c r="B563" t="s">
        <v>10</v>
      </c>
      <c r="C563" t="s">
        <v>7</v>
      </c>
      <c r="D563">
        <v>1260582632</v>
      </c>
      <c r="E563" t="s">
        <v>47</v>
      </c>
    </row>
    <row r="564" spans="1:5" hidden="1">
      <c r="A564" t="s">
        <v>11</v>
      </c>
      <c r="B564" t="s">
        <v>12</v>
      </c>
      <c r="C564" t="s">
        <v>7</v>
      </c>
      <c r="D564">
        <v>946798107</v>
      </c>
      <c r="E564" t="s">
        <v>47</v>
      </c>
    </row>
    <row r="565" spans="1:5">
      <c r="A565" t="s">
        <v>13</v>
      </c>
      <c r="B565" t="s">
        <v>14</v>
      </c>
      <c r="C565" t="s">
        <v>7</v>
      </c>
      <c r="D565">
        <v>29091431</v>
      </c>
      <c r="E565" t="s">
        <v>47</v>
      </c>
    </row>
    <row r="566" spans="1:5" hidden="1">
      <c r="A566" t="s">
        <v>15</v>
      </c>
      <c r="B566" t="s">
        <v>16</v>
      </c>
      <c r="C566" t="s">
        <v>7</v>
      </c>
      <c r="D566">
        <v>44407234</v>
      </c>
      <c r="E566" t="s">
        <v>47</v>
      </c>
    </row>
    <row r="567" spans="1:5" hidden="1">
      <c r="A567" t="s">
        <v>5</v>
      </c>
      <c r="B567" t="s">
        <v>6</v>
      </c>
      <c r="C567" t="s">
        <v>17</v>
      </c>
      <c r="D567">
        <v>0</v>
      </c>
      <c r="E567" t="s">
        <v>47</v>
      </c>
    </row>
    <row r="568" spans="1:5" hidden="1">
      <c r="A568" t="s">
        <v>9</v>
      </c>
      <c r="B568" t="s">
        <v>10</v>
      </c>
      <c r="C568" t="s">
        <v>17</v>
      </c>
      <c r="D568">
        <v>221458818</v>
      </c>
      <c r="E568" t="s">
        <v>47</v>
      </c>
    </row>
    <row r="569" spans="1:5" hidden="1">
      <c r="A569" t="s">
        <v>11</v>
      </c>
      <c r="B569" t="s">
        <v>12</v>
      </c>
      <c r="C569" t="s">
        <v>17</v>
      </c>
      <c r="D569">
        <v>0</v>
      </c>
      <c r="E569" t="s">
        <v>47</v>
      </c>
    </row>
    <row r="570" spans="1:5">
      <c r="A570" t="s">
        <v>13</v>
      </c>
      <c r="B570" t="s">
        <v>14</v>
      </c>
      <c r="C570" t="s">
        <v>17</v>
      </c>
      <c r="D570">
        <v>4002297</v>
      </c>
      <c r="E570" t="s">
        <v>47</v>
      </c>
    </row>
    <row r="571" spans="1:5" hidden="1">
      <c r="A571" t="s">
        <v>15</v>
      </c>
      <c r="B571" t="s">
        <v>16</v>
      </c>
      <c r="C571" t="s">
        <v>17</v>
      </c>
      <c r="D571">
        <v>0</v>
      </c>
      <c r="E571" t="s">
        <v>47</v>
      </c>
    </row>
    <row r="572" spans="1:5" hidden="1">
      <c r="A572" t="s">
        <v>5</v>
      </c>
      <c r="B572" t="s">
        <v>6</v>
      </c>
      <c r="C572" t="s">
        <v>18</v>
      </c>
      <c r="D572">
        <v>0</v>
      </c>
      <c r="E572" t="s">
        <v>47</v>
      </c>
    </row>
    <row r="573" spans="1:5" hidden="1">
      <c r="A573" t="s">
        <v>9</v>
      </c>
      <c r="B573" t="s">
        <v>10</v>
      </c>
      <c r="C573" t="s">
        <v>18</v>
      </c>
      <c r="D573">
        <v>0</v>
      </c>
      <c r="E573" t="s">
        <v>47</v>
      </c>
    </row>
    <row r="574" spans="1:5" hidden="1">
      <c r="A574" t="s">
        <v>11</v>
      </c>
      <c r="B574" t="s">
        <v>12</v>
      </c>
      <c r="C574" t="s">
        <v>18</v>
      </c>
      <c r="D574">
        <v>0</v>
      </c>
      <c r="E574" t="s">
        <v>47</v>
      </c>
    </row>
    <row r="575" spans="1:5">
      <c r="A575" t="s">
        <v>13</v>
      </c>
      <c r="B575" t="s">
        <v>14</v>
      </c>
      <c r="C575" t="s">
        <v>18</v>
      </c>
      <c r="D575">
        <v>0</v>
      </c>
      <c r="E575" t="s">
        <v>47</v>
      </c>
    </row>
    <row r="576" spans="1:5" hidden="1">
      <c r="A576" t="s">
        <v>15</v>
      </c>
      <c r="B576" t="s">
        <v>16</v>
      </c>
      <c r="C576" t="s">
        <v>18</v>
      </c>
      <c r="D576">
        <v>0</v>
      </c>
      <c r="E576" t="s">
        <v>47</v>
      </c>
    </row>
    <row r="577" spans="1:8" hidden="1">
      <c r="A577" t="s">
        <v>5</v>
      </c>
      <c r="B577" t="s">
        <v>6</v>
      </c>
      <c r="C577" t="s">
        <v>19</v>
      </c>
      <c r="D577">
        <v>2268711029</v>
      </c>
      <c r="E577" t="s">
        <v>47</v>
      </c>
    </row>
    <row r="578" spans="1:8" hidden="1">
      <c r="A578" t="s">
        <v>9</v>
      </c>
      <c r="B578" t="s">
        <v>10</v>
      </c>
      <c r="C578" t="s">
        <v>19</v>
      </c>
      <c r="D578">
        <v>1482041450</v>
      </c>
      <c r="E578" t="s">
        <v>47</v>
      </c>
    </row>
    <row r="579" spans="1:8" hidden="1">
      <c r="A579" t="s">
        <v>11</v>
      </c>
      <c r="B579" t="s">
        <v>12</v>
      </c>
      <c r="C579" t="s">
        <v>19</v>
      </c>
      <c r="D579">
        <v>946798107</v>
      </c>
      <c r="E579" t="s">
        <v>47</v>
      </c>
    </row>
    <row r="580" spans="1:8">
      <c r="A580" t="s">
        <v>13</v>
      </c>
      <c r="B580" t="s">
        <v>14</v>
      </c>
      <c r="C580" t="s">
        <v>19</v>
      </c>
      <c r="D580">
        <v>33093728</v>
      </c>
      <c r="E580" t="s">
        <v>47</v>
      </c>
    </row>
    <row r="581" spans="1:8" hidden="1">
      <c r="A581" t="s">
        <v>15</v>
      </c>
      <c r="B581" t="s">
        <v>16</v>
      </c>
      <c r="C581" t="s">
        <v>19</v>
      </c>
      <c r="D581">
        <v>44407234</v>
      </c>
      <c r="E581" t="s">
        <v>47</v>
      </c>
    </row>
    <row r="584" spans="1:8">
      <c r="B584" t="s">
        <v>8</v>
      </c>
      <c r="C584">
        <f>VLOOKUP(B584,$G$585:$H$613,2,FALSE)</f>
        <v>1</v>
      </c>
    </row>
    <row r="585" spans="1:8">
      <c r="B585" t="s">
        <v>20</v>
      </c>
      <c r="C585">
        <f t="shared" ref="C585:C614" si="0">VLOOKUP(B585,$G$585:$H$613,2,FALSE)</f>
        <v>1</v>
      </c>
      <c r="G585" t="s">
        <v>87</v>
      </c>
      <c r="H585">
        <v>1</v>
      </c>
    </row>
    <row r="586" spans="1:8">
      <c r="B586" t="s">
        <v>21</v>
      </c>
      <c r="C586">
        <f t="shared" si="0"/>
        <v>1</v>
      </c>
      <c r="G586" t="s">
        <v>20</v>
      </c>
      <c r="H586">
        <v>1</v>
      </c>
    </row>
    <row r="587" spans="1:8">
      <c r="B587" t="s">
        <v>22</v>
      </c>
      <c r="C587">
        <f t="shared" si="0"/>
        <v>1</v>
      </c>
      <c r="G587" t="s">
        <v>21</v>
      </c>
      <c r="H587">
        <v>1</v>
      </c>
    </row>
    <row r="588" spans="1:8">
      <c r="B588" t="s">
        <v>23</v>
      </c>
      <c r="C588">
        <f t="shared" si="0"/>
        <v>1</v>
      </c>
      <c r="G588" t="s">
        <v>22</v>
      </c>
      <c r="H588">
        <v>1</v>
      </c>
    </row>
    <row r="589" spans="1:8">
      <c r="B589" t="s">
        <v>24</v>
      </c>
      <c r="C589">
        <f t="shared" si="0"/>
        <v>1</v>
      </c>
      <c r="G589" t="s">
        <v>23</v>
      </c>
      <c r="H589">
        <v>1</v>
      </c>
    </row>
    <row r="590" spans="1:8">
      <c r="B590" t="s">
        <v>25</v>
      </c>
      <c r="C590">
        <f t="shared" si="0"/>
        <v>1</v>
      </c>
      <c r="G590" t="s">
        <v>24</v>
      </c>
      <c r="H590">
        <v>1</v>
      </c>
    </row>
    <row r="591" spans="1:8">
      <c r="B591" t="s">
        <v>26</v>
      </c>
      <c r="C591">
        <f t="shared" si="0"/>
        <v>1</v>
      </c>
      <c r="G591" t="s">
        <v>25</v>
      </c>
      <c r="H591">
        <v>1</v>
      </c>
    </row>
    <row r="592" spans="1:8">
      <c r="B592" t="s">
        <v>27</v>
      </c>
      <c r="C592">
        <f t="shared" si="0"/>
        <v>1</v>
      </c>
      <c r="G592" t="s">
        <v>27</v>
      </c>
      <c r="H592">
        <v>1</v>
      </c>
    </row>
    <row r="593" spans="2:8">
      <c r="B593" t="s">
        <v>28</v>
      </c>
      <c r="C593">
        <f t="shared" si="0"/>
        <v>1</v>
      </c>
      <c r="G593" t="s">
        <v>29</v>
      </c>
      <c r="H593">
        <v>1</v>
      </c>
    </row>
    <row r="594" spans="2:8">
      <c r="B594" t="s">
        <v>29</v>
      </c>
      <c r="C594">
        <f t="shared" si="0"/>
        <v>1</v>
      </c>
      <c r="G594" t="s">
        <v>30</v>
      </c>
      <c r="H594">
        <v>1</v>
      </c>
    </row>
    <row r="595" spans="2:8">
      <c r="B595" t="s">
        <v>30</v>
      </c>
      <c r="C595">
        <f t="shared" si="0"/>
        <v>1</v>
      </c>
      <c r="G595" t="s">
        <v>32</v>
      </c>
      <c r="H595">
        <v>1</v>
      </c>
    </row>
    <row r="596" spans="2:8">
      <c r="B596" t="s">
        <v>31</v>
      </c>
      <c r="C596">
        <f t="shared" si="0"/>
        <v>1</v>
      </c>
      <c r="G596" t="s">
        <v>33</v>
      </c>
      <c r="H596">
        <v>1</v>
      </c>
    </row>
    <row r="597" spans="2:8">
      <c r="B597" t="s">
        <v>32</v>
      </c>
      <c r="C597">
        <f t="shared" si="0"/>
        <v>1</v>
      </c>
      <c r="G597" t="s">
        <v>35</v>
      </c>
      <c r="H597">
        <v>1</v>
      </c>
    </row>
    <row r="598" spans="2:8">
      <c r="B598" t="s">
        <v>33</v>
      </c>
      <c r="C598">
        <f t="shared" si="0"/>
        <v>1</v>
      </c>
      <c r="G598" t="s">
        <v>36</v>
      </c>
      <c r="H598">
        <v>1</v>
      </c>
    </row>
    <row r="599" spans="2:8">
      <c r="B599" t="s">
        <v>34</v>
      </c>
      <c r="C599">
        <f t="shared" si="0"/>
        <v>1</v>
      </c>
      <c r="G599" t="s">
        <v>37</v>
      </c>
      <c r="H599">
        <v>1</v>
      </c>
    </row>
    <row r="600" spans="2:8">
      <c r="B600" t="s">
        <v>35</v>
      </c>
      <c r="C600">
        <f t="shared" si="0"/>
        <v>1</v>
      </c>
      <c r="G600" t="s">
        <v>38</v>
      </c>
      <c r="H600">
        <v>1</v>
      </c>
    </row>
    <row r="601" spans="2:8">
      <c r="B601" t="s">
        <v>36</v>
      </c>
      <c r="C601">
        <f t="shared" si="0"/>
        <v>1</v>
      </c>
      <c r="G601" t="s">
        <v>39</v>
      </c>
      <c r="H601">
        <v>1</v>
      </c>
    </row>
    <row r="602" spans="2:8">
      <c r="B602" t="s">
        <v>37</v>
      </c>
      <c r="C602">
        <f t="shared" si="0"/>
        <v>1</v>
      </c>
      <c r="G602" t="s">
        <v>40</v>
      </c>
      <c r="H602">
        <v>1</v>
      </c>
    </row>
    <row r="603" spans="2:8">
      <c r="B603" t="s">
        <v>38</v>
      </c>
      <c r="C603">
        <f t="shared" si="0"/>
        <v>1</v>
      </c>
      <c r="G603" t="s">
        <v>41</v>
      </c>
      <c r="H603">
        <v>1</v>
      </c>
    </row>
    <row r="604" spans="2:8">
      <c r="B604" t="s">
        <v>39</v>
      </c>
      <c r="C604">
        <f t="shared" si="0"/>
        <v>1</v>
      </c>
      <c r="G604" t="s">
        <v>45</v>
      </c>
      <c r="H604">
        <v>1</v>
      </c>
    </row>
    <row r="605" spans="2:8">
      <c r="B605" t="s">
        <v>40</v>
      </c>
      <c r="C605">
        <f t="shared" si="0"/>
        <v>1</v>
      </c>
      <c r="G605" t="s">
        <v>46</v>
      </c>
      <c r="H605">
        <v>1</v>
      </c>
    </row>
    <row r="606" spans="2:8">
      <c r="B606" t="s">
        <v>41</v>
      </c>
      <c r="C606">
        <f t="shared" si="0"/>
        <v>1</v>
      </c>
      <c r="G606" t="s">
        <v>67</v>
      </c>
      <c r="H606">
        <v>1</v>
      </c>
    </row>
    <row r="607" spans="2:8">
      <c r="B607" t="s">
        <v>42</v>
      </c>
      <c r="C607" t="e">
        <f t="shared" si="0"/>
        <v>#N/A</v>
      </c>
      <c r="G607" t="s">
        <v>26</v>
      </c>
      <c r="H607">
        <v>1</v>
      </c>
    </row>
    <row r="608" spans="2:8">
      <c r="B608" t="s">
        <v>43</v>
      </c>
      <c r="C608" t="e">
        <f t="shared" si="0"/>
        <v>#N/A</v>
      </c>
      <c r="G608" t="s">
        <v>28</v>
      </c>
      <c r="H608">
        <v>1</v>
      </c>
    </row>
    <row r="609" spans="2:8">
      <c r="B609" t="s">
        <v>44</v>
      </c>
      <c r="C609" t="e">
        <f t="shared" si="0"/>
        <v>#N/A</v>
      </c>
      <c r="G609" t="s">
        <v>31</v>
      </c>
      <c r="H609">
        <v>1</v>
      </c>
    </row>
    <row r="610" spans="2:8">
      <c r="B610" t="s">
        <v>45</v>
      </c>
      <c r="C610">
        <f t="shared" si="0"/>
        <v>1</v>
      </c>
      <c r="G610" t="s">
        <v>34</v>
      </c>
      <c r="H610">
        <v>1</v>
      </c>
    </row>
    <row r="611" spans="2:8">
      <c r="B611" t="s">
        <v>46</v>
      </c>
      <c r="C611">
        <f t="shared" si="0"/>
        <v>1</v>
      </c>
      <c r="G611" t="s">
        <v>47</v>
      </c>
      <c r="H611">
        <v>1</v>
      </c>
    </row>
    <row r="612" spans="2:8">
      <c r="B612" t="s">
        <v>47</v>
      </c>
      <c r="C612">
        <f t="shared" si="0"/>
        <v>1</v>
      </c>
      <c r="H612">
        <v>1</v>
      </c>
    </row>
    <row r="613" spans="2:8">
      <c r="B613" t="s">
        <v>48</v>
      </c>
      <c r="C613" t="e">
        <f t="shared" si="0"/>
        <v>#N/A</v>
      </c>
      <c r="H613">
        <v>1</v>
      </c>
    </row>
    <row r="614" spans="2:8">
      <c r="B614" t="s">
        <v>67</v>
      </c>
      <c r="C614">
        <f t="shared" si="0"/>
        <v>1</v>
      </c>
    </row>
  </sheetData>
  <autoFilter ref="A1:E581" xr:uid="{271DD867-9D8A-4678-9CEC-B696DD77C8A9}">
    <filterColumn colId="0">
      <filters>
        <filter val="D20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385A-FF13-45BD-9E91-E4935A7DE020}">
  <dimension ref="A1:J153"/>
  <sheetViews>
    <sheetView topLeftCell="A149" workbookViewId="0">
      <selection activeCell="D156" sqref="D156"/>
    </sheetView>
  </sheetViews>
  <sheetFormatPr defaultRowHeight="15"/>
  <cols>
    <col min="1" max="1" width="13.7109375" bestFit="1" customWidth="1"/>
    <col min="2" max="2" width="6.5703125" bestFit="1" customWidth="1"/>
    <col min="3" max="3" width="5.140625" customWidth="1"/>
    <col min="4" max="4" width="47.7109375" bestFit="1" customWidth="1"/>
    <col min="5" max="8" width="21.85546875" customWidth="1"/>
    <col min="9" max="9" width="31" customWidth="1"/>
    <col min="10" max="10" width="7.140625" customWidth="1"/>
  </cols>
  <sheetData>
    <row r="1" spans="1:10">
      <c r="A1" t="s">
        <v>59</v>
      </c>
      <c r="B1" t="s">
        <v>60</v>
      </c>
      <c r="C1" t="s">
        <v>103</v>
      </c>
      <c r="D1" t="s">
        <v>101</v>
      </c>
      <c r="E1" t="s">
        <v>7</v>
      </c>
      <c r="F1" t="s">
        <v>17</v>
      </c>
      <c r="G1" t="s">
        <v>18</v>
      </c>
      <c r="H1" t="s">
        <v>19</v>
      </c>
      <c r="I1" t="s">
        <v>65</v>
      </c>
      <c r="J1" t="s">
        <v>102</v>
      </c>
    </row>
    <row r="2" spans="1:10">
      <c r="A2" t="s">
        <v>66</v>
      </c>
      <c r="B2" t="s">
        <v>5</v>
      </c>
      <c r="C2" t="str">
        <f>IF(OR(B2="D101",B2="D102"),"E","H")</f>
        <v>E</v>
      </c>
      <c r="D2" t="s">
        <v>96</v>
      </c>
      <c r="E2" s="1">
        <f>SUMIFS('2016-17...'!$D:$D,'2016-17...'!$E:$E,'2016-17'!$A2,'2016-17...'!$C:$C,'2016-17'!E$1,'2016-17...'!$A:$A,'2016-17'!$B2)</f>
        <v>2333306628</v>
      </c>
      <c r="F2" s="1">
        <f>SUMIFS('2016-17...'!$D:$D,'2016-17...'!$E:$E,'2016-17'!$A2,'2016-17...'!$C:$C,'2016-17'!F$1,'2016-17...'!$A:$A,'2016-17'!$B2)</f>
        <v>0</v>
      </c>
      <c r="G2" s="1">
        <f>SUMIFS('2016-17...'!$D:$D,'2016-17...'!$E:$E,'2016-17'!$A2,'2016-17...'!$C:$C,'2016-17'!G$1,'2016-17...'!$A:$A,'2016-17'!$B2)</f>
        <v>0</v>
      </c>
      <c r="H2" s="1">
        <f>SUMIFS('2016-17...'!$D:$D,'2016-17...'!$E:$E,'2016-17'!$A2,'2016-17...'!$C:$C,'2016-17'!H$1,'2016-17...'!$A:$A,'2016-17'!$B2)</f>
        <v>2333306628</v>
      </c>
      <c r="I2" s="1">
        <f>E2+F2</f>
        <v>2333306628</v>
      </c>
      <c r="J2" t="b">
        <f>I2=H2-G2</f>
        <v>1</v>
      </c>
    </row>
    <row r="3" spans="1:10">
      <c r="A3" t="s">
        <v>66</v>
      </c>
      <c r="B3" t="s">
        <v>9</v>
      </c>
      <c r="C3" t="str">
        <f t="shared" ref="C3:C66" si="0">IF(OR(B3="D101",B3="D102"),"E","H")</f>
        <v>E</v>
      </c>
      <c r="D3" t="s">
        <v>97</v>
      </c>
      <c r="E3" s="1">
        <f>SUMIFS('2016-17...'!$D:$D,'2016-17...'!$E:$E,'2016-17'!$A3,'2016-17...'!$C:$C,'2016-17'!E$1,'2016-17...'!$A:$A,'2016-17'!$B3)</f>
        <v>1530531584</v>
      </c>
      <c r="F3" s="1">
        <f>SUMIFS('2016-17...'!$D:$D,'2016-17...'!$E:$E,'2016-17'!$A3,'2016-17...'!$C:$C,'2016-17'!F$1,'2016-17...'!$A:$A,'2016-17'!$B3)</f>
        <v>187546996</v>
      </c>
      <c r="G3" s="1">
        <f>SUMIFS('2016-17...'!$D:$D,'2016-17...'!$E:$E,'2016-17'!$A3,'2016-17...'!$C:$C,'2016-17'!G$1,'2016-17...'!$A:$A,'2016-17'!$B3)</f>
        <v>0</v>
      </c>
      <c r="H3" s="1">
        <f>SUMIFS('2016-17...'!$D:$D,'2016-17...'!$E:$E,'2016-17'!$A3,'2016-17...'!$C:$C,'2016-17'!H$1,'2016-17...'!$A:$A,'2016-17'!$B3)</f>
        <v>1718078580</v>
      </c>
      <c r="I3" s="1">
        <f t="shared" ref="I3:I66" si="1">E3+F3</f>
        <v>1718078580</v>
      </c>
      <c r="J3" t="b">
        <f t="shared" ref="J3:J66" si="2">I3=H3-G3</f>
        <v>1</v>
      </c>
    </row>
    <row r="4" spans="1:10">
      <c r="A4" t="s">
        <v>66</v>
      </c>
      <c r="B4" t="s">
        <v>11</v>
      </c>
      <c r="C4" t="str">
        <f t="shared" si="0"/>
        <v>H</v>
      </c>
      <c r="D4" t="s">
        <v>98</v>
      </c>
      <c r="E4" s="1">
        <f>SUMIFS('2016-17...'!$D:$D,'2016-17...'!$E:$E,'2016-17'!$A4,'2016-17...'!$C:$C,'2016-17'!E$1,'2016-17...'!$A:$A,'2016-17'!$B4)</f>
        <v>851952209</v>
      </c>
      <c r="F4" s="1">
        <f>SUMIFS('2016-17...'!$D:$D,'2016-17...'!$E:$E,'2016-17'!$A4,'2016-17...'!$C:$C,'2016-17'!F$1,'2016-17...'!$A:$A,'2016-17'!$B4)</f>
        <v>0</v>
      </c>
      <c r="G4" s="1">
        <f>SUMIFS('2016-17...'!$D:$D,'2016-17...'!$E:$E,'2016-17'!$A4,'2016-17...'!$C:$C,'2016-17'!G$1,'2016-17...'!$A:$A,'2016-17'!$B4)</f>
        <v>0</v>
      </c>
      <c r="H4" s="1">
        <f>SUMIFS('2016-17...'!$D:$D,'2016-17...'!$E:$E,'2016-17'!$A4,'2016-17...'!$C:$C,'2016-17'!H$1,'2016-17...'!$A:$A,'2016-17'!$B4)</f>
        <v>851952209</v>
      </c>
      <c r="I4" s="1">
        <f t="shared" si="1"/>
        <v>851952209</v>
      </c>
      <c r="J4" t="b">
        <f t="shared" si="2"/>
        <v>1</v>
      </c>
    </row>
    <row r="5" spans="1:10">
      <c r="A5" t="s">
        <v>66</v>
      </c>
      <c r="B5" t="s">
        <v>13</v>
      </c>
      <c r="C5" t="str">
        <f t="shared" si="0"/>
        <v>H</v>
      </c>
      <c r="D5" t="s">
        <v>99</v>
      </c>
      <c r="E5" s="1">
        <f>SUMIFS('2016-17...'!$D:$D,'2016-17...'!$E:$E,'2016-17'!$A5,'2016-17...'!$C:$C,'2016-17'!E$1,'2016-17...'!$A:$A,'2016-17'!$B5)</f>
        <v>29091434</v>
      </c>
      <c r="F5" s="1">
        <f>SUMIFS('2016-17...'!$D:$D,'2016-17...'!$E:$E,'2016-17'!$A5,'2016-17...'!$C:$C,'2016-17'!F$1,'2016-17...'!$A:$A,'2016-17'!$B5)</f>
        <v>187704591</v>
      </c>
      <c r="G5" s="1">
        <f>SUMIFS('2016-17...'!$D:$D,'2016-17...'!$E:$E,'2016-17'!$A5,'2016-17...'!$C:$C,'2016-17'!G$1,'2016-17...'!$A:$A,'2016-17'!$B5)</f>
        <v>0</v>
      </c>
      <c r="H5" s="1">
        <f>SUMIFS('2016-17...'!$D:$D,'2016-17...'!$E:$E,'2016-17'!$A5,'2016-17...'!$C:$C,'2016-17'!H$1,'2016-17...'!$A:$A,'2016-17'!$B5)</f>
        <v>216796025</v>
      </c>
      <c r="I5" s="1">
        <f t="shared" si="1"/>
        <v>216796025</v>
      </c>
      <c r="J5" t="b">
        <f t="shared" si="2"/>
        <v>1</v>
      </c>
    </row>
    <row r="6" spans="1:10">
      <c r="A6" t="s">
        <v>66</v>
      </c>
      <c r="B6" t="s">
        <v>15</v>
      </c>
      <c r="C6" t="str">
        <f t="shared" si="0"/>
        <v>H</v>
      </c>
      <c r="D6" t="s">
        <v>100</v>
      </c>
      <c r="E6" s="1">
        <f>SUMIFS('2016-17...'!$D:$D,'2016-17...'!$E:$E,'2016-17'!$A6,'2016-17...'!$C:$C,'2016-17'!E$1,'2016-17...'!$A:$A,'2016-17'!$B6)</f>
        <v>40569274</v>
      </c>
      <c r="F6" s="1">
        <f>SUMIFS('2016-17...'!$D:$D,'2016-17...'!$E:$E,'2016-17'!$A6,'2016-17...'!$C:$C,'2016-17'!F$1,'2016-17...'!$A:$A,'2016-17'!$B6)</f>
        <v>0</v>
      </c>
      <c r="G6" s="1">
        <f>SUMIFS('2016-17...'!$D:$D,'2016-17...'!$E:$E,'2016-17'!$A6,'2016-17...'!$C:$C,'2016-17'!G$1,'2016-17...'!$A:$A,'2016-17'!$B6)</f>
        <v>0</v>
      </c>
      <c r="H6" s="1">
        <f>SUMIFS('2016-17...'!$D:$D,'2016-17...'!$E:$E,'2016-17'!$A6,'2016-17...'!$C:$C,'2016-17'!H$1,'2016-17...'!$A:$A,'2016-17'!$B6)</f>
        <v>40569274</v>
      </c>
      <c r="I6" s="1">
        <f t="shared" si="1"/>
        <v>40569274</v>
      </c>
      <c r="J6" t="b">
        <f t="shared" si="2"/>
        <v>1</v>
      </c>
    </row>
    <row r="7" spans="1:10">
      <c r="A7" t="s">
        <v>67</v>
      </c>
      <c r="B7" t="s">
        <v>5</v>
      </c>
      <c r="C7" t="str">
        <f t="shared" si="0"/>
        <v>E</v>
      </c>
      <c r="D7" t="s">
        <v>96</v>
      </c>
      <c r="E7" s="1">
        <f>SUMIFS('2016-17...'!$D:$D,'2016-17...'!$E:$E,'2016-17'!$A7,'2016-17...'!$C:$C,'2016-17'!E$1,'2016-17...'!$A:$A,'2016-17'!$B7)</f>
        <v>2251639254</v>
      </c>
      <c r="F7" s="1">
        <f>SUMIFS('2016-17...'!$D:$D,'2016-17...'!$E:$E,'2016-17'!$A7,'2016-17...'!$C:$C,'2016-17'!F$1,'2016-17...'!$A:$A,'2016-17'!$B7)</f>
        <v>0</v>
      </c>
      <c r="G7" s="1">
        <f>SUMIFS('2016-17...'!$D:$D,'2016-17...'!$E:$E,'2016-17'!$A7,'2016-17...'!$C:$C,'2016-17'!G$1,'2016-17...'!$A:$A,'2016-17'!$B7)</f>
        <v>0</v>
      </c>
      <c r="H7" s="1">
        <f>SUMIFS('2016-17...'!$D:$D,'2016-17...'!$E:$E,'2016-17'!$A7,'2016-17...'!$C:$C,'2016-17'!H$1,'2016-17...'!$A:$A,'2016-17'!$B7)</f>
        <v>2251639254</v>
      </c>
      <c r="I7" s="1">
        <f t="shared" si="1"/>
        <v>2251639254</v>
      </c>
      <c r="J7" t="b">
        <f t="shared" si="2"/>
        <v>1</v>
      </c>
    </row>
    <row r="8" spans="1:10">
      <c r="A8" t="s">
        <v>67</v>
      </c>
      <c r="B8" t="s">
        <v>9</v>
      </c>
      <c r="C8" t="str">
        <f t="shared" si="0"/>
        <v>E</v>
      </c>
      <c r="D8" t="s">
        <v>97</v>
      </c>
      <c r="E8" s="1">
        <f>SUMIFS('2016-17...'!$D:$D,'2016-17...'!$E:$E,'2016-17'!$A8,'2016-17...'!$C:$C,'2016-17'!E$1,'2016-17...'!$A:$A,'2016-17'!$B8)</f>
        <v>1378346399</v>
      </c>
      <c r="F8" s="1">
        <f>SUMIFS('2016-17...'!$D:$D,'2016-17...'!$E:$E,'2016-17'!$A8,'2016-17...'!$C:$C,'2016-17'!F$1,'2016-17...'!$A:$A,'2016-17'!$B8)</f>
        <v>124537200</v>
      </c>
      <c r="G8" s="1">
        <f>SUMIFS('2016-17...'!$D:$D,'2016-17...'!$E:$E,'2016-17'!$A8,'2016-17...'!$C:$C,'2016-17'!G$1,'2016-17...'!$A:$A,'2016-17'!$B8)</f>
        <v>0</v>
      </c>
      <c r="H8" s="1">
        <f>SUMIFS('2016-17...'!$D:$D,'2016-17...'!$E:$E,'2016-17'!$A8,'2016-17...'!$C:$C,'2016-17'!H$1,'2016-17...'!$A:$A,'2016-17'!$B8)</f>
        <v>1502883599</v>
      </c>
      <c r="I8" s="1">
        <f t="shared" si="1"/>
        <v>1502883599</v>
      </c>
      <c r="J8" t="b">
        <f t="shared" si="2"/>
        <v>1</v>
      </c>
    </row>
    <row r="9" spans="1:10">
      <c r="A9" t="s">
        <v>67</v>
      </c>
      <c r="B9" t="s">
        <v>11</v>
      </c>
      <c r="C9" t="str">
        <f t="shared" si="0"/>
        <v>H</v>
      </c>
      <c r="D9" t="s">
        <v>98</v>
      </c>
      <c r="E9" s="1">
        <f>SUMIFS('2016-17...'!$D:$D,'2016-17...'!$E:$E,'2016-17'!$A9,'2016-17...'!$C:$C,'2016-17'!E$1,'2016-17...'!$A:$A,'2016-17'!$B9)</f>
        <v>851299550</v>
      </c>
      <c r="F9" s="1">
        <f>SUMIFS('2016-17...'!$D:$D,'2016-17...'!$E:$E,'2016-17'!$A9,'2016-17...'!$C:$C,'2016-17'!F$1,'2016-17...'!$A:$A,'2016-17'!$B9)</f>
        <v>0</v>
      </c>
      <c r="G9" s="1">
        <f>SUMIFS('2016-17...'!$D:$D,'2016-17...'!$E:$E,'2016-17'!$A9,'2016-17...'!$C:$C,'2016-17'!G$1,'2016-17...'!$A:$A,'2016-17'!$B9)</f>
        <v>0</v>
      </c>
      <c r="H9" s="1">
        <f>SUMIFS('2016-17...'!$D:$D,'2016-17...'!$E:$E,'2016-17'!$A9,'2016-17...'!$C:$C,'2016-17'!H$1,'2016-17...'!$A:$A,'2016-17'!$B9)</f>
        <v>851299550</v>
      </c>
      <c r="I9" s="1">
        <f t="shared" si="1"/>
        <v>851299550</v>
      </c>
      <c r="J9" t="b">
        <f t="shared" si="2"/>
        <v>1</v>
      </c>
    </row>
    <row r="10" spans="1:10">
      <c r="A10" t="s">
        <v>67</v>
      </c>
      <c r="B10" t="s">
        <v>13</v>
      </c>
      <c r="C10" t="str">
        <f t="shared" si="0"/>
        <v>H</v>
      </c>
      <c r="D10" t="s">
        <v>99</v>
      </c>
      <c r="E10" s="1">
        <f>SUMIFS('2016-17...'!$D:$D,'2016-17...'!$E:$E,'2016-17'!$A10,'2016-17...'!$C:$C,'2016-17'!E$1,'2016-17...'!$A:$A,'2016-17'!$B10)</f>
        <v>20045717</v>
      </c>
      <c r="F10" s="1">
        <f>SUMIFS('2016-17...'!$D:$D,'2016-17...'!$E:$E,'2016-17'!$A10,'2016-17...'!$C:$C,'2016-17'!F$1,'2016-17...'!$A:$A,'2016-17'!$B10)</f>
        <v>0</v>
      </c>
      <c r="G10" s="1">
        <f>SUMIFS('2016-17...'!$D:$D,'2016-17...'!$E:$E,'2016-17'!$A10,'2016-17...'!$C:$C,'2016-17'!G$1,'2016-17...'!$A:$A,'2016-17'!$B10)</f>
        <v>0</v>
      </c>
      <c r="H10" s="1">
        <f>SUMIFS('2016-17...'!$D:$D,'2016-17...'!$E:$E,'2016-17'!$A10,'2016-17...'!$C:$C,'2016-17'!H$1,'2016-17...'!$A:$A,'2016-17'!$B10)</f>
        <v>20045717</v>
      </c>
      <c r="I10" s="1">
        <f t="shared" si="1"/>
        <v>20045717</v>
      </c>
      <c r="J10" t="b">
        <f t="shared" si="2"/>
        <v>1</v>
      </c>
    </row>
    <row r="11" spans="1:10">
      <c r="A11" t="s">
        <v>67</v>
      </c>
      <c r="B11" t="s">
        <v>15</v>
      </c>
      <c r="C11" t="str">
        <f t="shared" si="0"/>
        <v>H</v>
      </c>
      <c r="D11" t="s">
        <v>100</v>
      </c>
      <c r="E11" s="1">
        <f>SUMIFS('2016-17...'!$D:$D,'2016-17...'!$E:$E,'2016-17'!$A11,'2016-17...'!$C:$C,'2016-17'!E$1,'2016-17...'!$A:$A,'2016-17'!$B11)</f>
        <v>118238356</v>
      </c>
      <c r="F11" s="1">
        <f>SUMIFS('2016-17...'!$D:$D,'2016-17...'!$E:$E,'2016-17'!$A11,'2016-17...'!$C:$C,'2016-17'!F$1,'2016-17...'!$A:$A,'2016-17'!$B11)</f>
        <v>0</v>
      </c>
      <c r="G11" s="1">
        <f>SUMIFS('2016-17...'!$D:$D,'2016-17...'!$E:$E,'2016-17'!$A11,'2016-17...'!$C:$C,'2016-17'!G$1,'2016-17...'!$A:$A,'2016-17'!$B11)</f>
        <v>0</v>
      </c>
      <c r="H11" s="1">
        <f>SUMIFS('2016-17...'!$D:$D,'2016-17...'!$E:$E,'2016-17'!$A11,'2016-17...'!$C:$C,'2016-17'!H$1,'2016-17...'!$A:$A,'2016-17'!$B11)</f>
        <v>118238356</v>
      </c>
      <c r="I11" s="1">
        <f t="shared" si="1"/>
        <v>118238356</v>
      </c>
      <c r="J11" t="b">
        <f t="shared" si="2"/>
        <v>1</v>
      </c>
    </row>
    <row r="12" spans="1:10">
      <c r="A12" t="s">
        <v>68</v>
      </c>
      <c r="B12" t="s">
        <v>5</v>
      </c>
      <c r="C12" t="str">
        <f t="shared" si="0"/>
        <v>E</v>
      </c>
      <c r="D12" t="s">
        <v>96</v>
      </c>
      <c r="E12" s="1">
        <f>SUMIFS('2016-17...'!$D:$D,'2016-17...'!$E:$E,'2016-17'!$A12,'2016-17...'!$C:$C,'2016-17'!E$1,'2016-17...'!$A:$A,'2016-17'!$B12)</f>
        <v>2780853208</v>
      </c>
      <c r="F12" s="1">
        <f>SUMIFS('2016-17...'!$D:$D,'2016-17...'!$E:$E,'2016-17'!$A12,'2016-17...'!$C:$C,'2016-17'!F$1,'2016-17...'!$A:$A,'2016-17'!$B12)</f>
        <v>0</v>
      </c>
      <c r="G12" s="1">
        <f>SUMIFS('2016-17...'!$D:$D,'2016-17...'!$E:$E,'2016-17'!$A12,'2016-17...'!$C:$C,'2016-17'!G$1,'2016-17...'!$A:$A,'2016-17'!$B12)</f>
        <v>0</v>
      </c>
      <c r="H12" s="1">
        <f>SUMIFS('2016-17...'!$D:$D,'2016-17...'!$E:$E,'2016-17'!$A12,'2016-17...'!$C:$C,'2016-17'!H$1,'2016-17...'!$A:$A,'2016-17'!$B12)</f>
        <v>2780853208</v>
      </c>
      <c r="I12" s="1">
        <f t="shared" si="1"/>
        <v>2780853208</v>
      </c>
      <c r="J12" t="b">
        <f t="shared" si="2"/>
        <v>1</v>
      </c>
    </row>
    <row r="13" spans="1:10">
      <c r="A13" t="s">
        <v>68</v>
      </c>
      <c r="B13" t="s">
        <v>9</v>
      </c>
      <c r="C13" t="str">
        <f t="shared" si="0"/>
        <v>E</v>
      </c>
      <c r="D13" t="s">
        <v>97</v>
      </c>
      <c r="E13" s="1">
        <f>SUMIFS('2016-17...'!$D:$D,'2016-17...'!$E:$E,'2016-17'!$A13,'2016-17...'!$C:$C,'2016-17'!E$1,'2016-17...'!$A:$A,'2016-17'!$B13)</f>
        <v>1354364385</v>
      </c>
      <c r="F13" s="1">
        <f>SUMIFS('2016-17...'!$D:$D,'2016-17...'!$E:$E,'2016-17'!$A13,'2016-17...'!$C:$C,'2016-17'!F$1,'2016-17...'!$A:$A,'2016-17'!$B13)</f>
        <v>178570480</v>
      </c>
      <c r="G13" s="1">
        <f>SUMIFS('2016-17...'!$D:$D,'2016-17...'!$E:$E,'2016-17'!$A13,'2016-17...'!$C:$C,'2016-17'!G$1,'2016-17...'!$A:$A,'2016-17'!$B13)</f>
        <v>188949750</v>
      </c>
      <c r="H13" s="1">
        <f>SUMIFS('2016-17...'!$D:$D,'2016-17...'!$E:$E,'2016-17'!$A13,'2016-17...'!$C:$C,'2016-17'!H$1,'2016-17...'!$A:$A,'2016-17'!$B13)</f>
        <v>1721884615</v>
      </c>
      <c r="I13" s="1">
        <f t="shared" si="1"/>
        <v>1532934865</v>
      </c>
      <c r="J13" t="b">
        <f t="shared" si="2"/>
        <v>1</v>
      </c>
    </row>
    <row r="14" spans="1:10">
      <c r="A14" t="s">
        <v>68</v>
      </c>
      <c r="B14" t="s">
        <v>11</v>
      </c>
      <c r="C14" t="str">
        <f t="shared" si="0"/>
        <v>H</v>
      </c>
      <c r="D14" t="s">
        <v>98</v>
      </c>
      <c r="E14" s="1">
        <f>SUMIFS('2016-17...'!$D:$D,'2016-17...'!$E:$E,'2016-17'!$A14,'2016-17...'!$C:$C,'2016-17'!E$1,'2016-17...'!$A:$A,'2016-17'!$B14)</f>
        <v>1035712176</v>
      </c>
      <c r="F14" s="1">
        <f>SUMIFS('2016-17...'!$D:$D,'2016-17...'!$E:$E,'2016-17'!$A14,'2016-17...'!$C:$C,'2016-17'!F$1,'2016-17...'!$A:$A,'2016-17'!$B14)</f>
        <v>0</v>
      </c>
      <c r="G14" s="1">
        <f>SUMIFS('2016-17...'!$D:$D,'2016-17...'!$E:$E,'2016-17'!$A14,'2016-17...'!$C:$C,'2016-17'!G$1,'2016-17...'!$A:$A,'2016-17'!$B14)</f>
        <v>0</v>
      </c>
      <c r="H14" s="1">
        <f>SUMIFS('2016-17...'!$D:$D,'2016-17...'!$E:$E,'2016-17'!$A14,'2016-17...'!$C:$C,'2016-17'!H$1,'2016-17...'!$A:$A,'2016-17'!$B14)</f>
        <v>1035712176</v>
      </c>
      <c r="I14" s="1">
        <f t="shared" si="1"/>
        <v>1035712176</v>
      </c>
      <c r="J14" t="b">
        <f t="shared" si="2"/>
        <v>1</v>
      </c>
    </row>
    <row r="15" spans="1:10">
      <c r="A15" t="s">
        <v>68</v>
      </c>
      <c r="B15" t="s">
        <v>13</v>
      </c>
      <c r="C15" t="str">
        <f t="shared" si="0"/>
        <v>H</v>
      </c>
      <c r="D15" t="s">
        <v>99</v>
      </c>
      <c r="E15" s="1">
        <f>SUMIFS('2016-17...'!$D:$D,'2016-17...'!$E:$E,'2016-17'!$A15,'2016-17...'!$C:$C,'2016-17'!E$1,'2016-17...'!$A:$A,'2016-17'!$B15)</f>
        <v>77828607</v>
      </c>
      <c r="F15" s="1">
        <f>SUMIFS('2016-17...'!$D:$D,'2016-17...'!$E:$E,'2016-17'!$A15,'2016-17...'!$C:$C,'2016-17'!F$1,'2016-17...'!$A:$A,'2016-17'!$B15)</f>
        <v>168000000</v>
      </c>
      <c r="G15" s="1">
        <f>SUMIFS('2016-17...'!$D:$D,'2016-17...'!$E:$E,'2016-17'!$A15,'2016-17...'!$C:$C,'2016-17'!G$1,'2016-17...'!$A:$A,'2016-17'!$B15)</f>
        <v>74844948</v>
      </c>
      <c r="H15" s="1">
        <f>SUMIFS('2016-17...'!$D:$D,'2016-17...'!$E:$E,'2016-17'!$A15,'2016-17...'!$C:$C,'2016-17'!H$1,'2016-17...'!$A:$A,'2016-17'!$B15)</f>
        <v>320673555</v>
      </c>
      <c r="I15" s="1">
        <f t="shared" si="1"/>
        <v>245828607</v>
      </c>
      <c r="J15" t="b">
        <f t="shared" si="2"/>
        <v>1</v>
      </c>
    </row>
    <row r="16" spans="1:10">
      <c r="A16" t="s">
        <v>68</v>
      </c>
      <c r="B16" t="s">
        <v>15</v>
      </c>
      <c r="C16" t="str">
        <f t="shared" si="0"/>
        <v>H</v>
      </c>
      <c r="D16" t="s">
        <v>100</v>
      </c>
      <c r="E16" s="1">
        <f>SUMIFS('2016-17...'!$D:$D,'2016-17...'!$E:$E,'2016-17'!$A16,'2016-17...'!$C:$C,'2016-17'!E$1,'2016-17...'!$A:$A,'2016-17'!$B16)</f>
        <v>0</v>
      </c>
      <c r="F16" s="1">
        <f>SUMIFS('2016-17...'!$D:$D,'2016-17...'!$E:$E,'2016-17'!$A16,'2016-17...'!$C:$C,'2016-17'!F$1,'2016-17...'!$A:$A,'2016-17'!$B16)</f>
        <v>0</v>
      </c>
      <c r="G16" s="1">
        <f>SUMIFS('2016-17...'!$D:$D,'2016-17...'!$E:$E,'2016-17'!$A16,'2016-17...'!$C:$C,'2016-17'!G$1,'2016-17...'!$A:$A,'2016-17'!$B16)</f>
        <v>0</v>
      </c>
      <c r="H16" s="1">
        <f>SUMIFS('2016-17...'!$D:$D,'2016-17...'!$E:$E,'2016-17'!$A16,'2016-17...'!$C:$C,'2016-17'!H$1,'2016-17...'!$A:$A,'2016-17'!$B16)</f>
        <v>0</v>
      </c>
      <c r="I16" s="1">
        <f t="shared" si="1"/>
        <v>0</v>
      </c>
      <c r="J16" t="b">
        <f t="shared" si="2"/>
        <v>1</v>
      </c>
    </row>
    <row r="17" spans="1:10">
      <c r="A17" t="s">
        <v>69</v>
      </c>
      <c r="B17" t="s">
        <v>5</v>
      </c>
      <c r="C17" t="str">
        <f t="shared" si="0"/>
        <v>E</v>
      </c>
      <c r="D17" t="s">
        <v>96</v>
      </c>
      <c r="E17" s="1">
        <f>SUMIFS('2016-17...'!$D:$D,'2016-17...'!$E:$E,'2016-17'!$A17,'2016-17...'!$C:$C,'2016-17'!E$1,'2016-17...'!$A:$A,'2016-17'!$B17)</f>
        <v>2426217341</v>
      </c>
      <c r="F17" s="1">
        <f>SUMIFS('2016-17...'!$D:$D,'2016-17...'!$E:$E,'2016-17'!$A17,'2016-17...'!$C:$C,'2016-17'!F$1,'2016-17...'!$A:$A,'2016-17'!$B17)</f>
        <v>45000000</v>
      </c>
      <c r="G17" s="1">
        <f>SUMIFS('2016-17...'!$D:$D,'2016-17...'!$E:$E,'2016-17'!$A17,'2016-17...'!$C:$C,'2016-17'!G$1,'2016-17...'!$A:$A,'2016-17'!$B17)</f>
        <v>0</v>
      </c>
      <c r="H17" s="1">
        <f>SUMIFS('2016-17...'!$D:$D,'2016-17...'!$E:$E,'2016-17'!$A17,'2016-17...'!$C:$C,'2016-17'!H$1,'2016-17...'!$A:$A,'2016-17'!$B17)</f>
        <v>2471217341</v>
      </c>
      <c r="I17" s="1">
        <f t="shared" si="1"/>
        <v>2471217341</v>
      </c>
      <c r="J17" t="b">
        <f t="shared" si="2"/>
        <v>1</v>
      </c>
    </row>
    <row r="18" spans="1:10">
      <c r="A18" t="s">
        <v>69</v>
      </c>
      <c r="B18" t="s">
        <v>9</v>
      </c>
      <c r="C18" t="str">
        <f t="shared" si="0"/>
        <v>E</v>
      </c>
      <c r="D18" t="s">
        <v>97</v>
      </c>
      <c r="E18" s="1">
        <f>SUMIFS('2016-17...'!$D:$D,'2016-17...'!$E:$E,'2016-17'!$A18,'2016-17...'!$C:$C,'2016-17'!E$1,'2016-17...'!$A:$A,'2016-17'!$B18)</f>
        <v>1257885608</v>
      </c>
      <c r="F18" s="1">
        <f>SUMIFS('2016-17...'!$D:$D,'2016-17...'!$E:$E,'2016-17'!$A18,'2016-17...'!$C:$C,'2016-17'!F$1,'2016-17...'!$A:$A,'2016-17'!$B18)</f>
        <v>153818162</v>
      </c>
      <c r="G18" s="1">
        <f>SUMIFS('2016-17...'!$D:$D,'2016-17...'!$E:$E,'2016-17'!$A18,'2016-17...'!$C:$C,'2016-17'!G$1,'2016-17...'!$A:$A,'2016-17'!$B18)</f>
        <v>0</v>
      </c>
      <c r="H18" s="1">
        <f>SUMIFS('2016-17...'!$D:$D,'2016-17...'!$E:$E,'2016-17'!$A18,'2016-17...'!$C:$C,'2016-17'!H$1,'2016-17...'!$A:$A,'2016-17'!$B18)</f>
        <v>1411703770</v>
      </c>
      <c r="I18" s="1">
        <f t="shared" si="1"/>
        <v>1411703770</v>
      </c>
      <c r="J18" t="b">
        <f t="shared" si="2"/>
        <v>1</v>
      </c>
    </row>
    <row r="19" spans="1:10">
      <c r="A19" t="s">
        <v>69</v>
      </c>
      <c r="B19" t="s">
        <v>13</v>
      </c>
      <c r="C19" t="str">
        <f t="shared" si="0"/>
        <v>H</v>
      </c>
      <c r="D19" t="s">
        <v>99</v>
      </c>
      <c r="E19" s="1">
        <f>SUMIFS('2016-17...'!$D:$D,'2016-17...'!$E:$E,'2016-17'!$A19,'2016-17...'!$C:$C,'2016-17'!E$1,'2016-17...'!$A:$A,'2016-17'!$B19)</f>
        <v>0</v>
      </c>
      <c r="F19" s="1">
        <f>SUMIFS('2016-17...'!$D:$D,'2016-17...'!$E:$E,'2016-17'!$A19,'2016-17...'!$C:$C,'2016-17'!F$1,'2016-17...'!$A:$A,'2016-17'!$B19)</f>
        <v>3000000</v>
      </c>
      <c r="G19" s="1">
        <f>SUMIFS('2016-17...'!$D:$D,'2016-17...'!$E:$E,'2016-17'!$A19,'2016-17...'!$C:$C,'2016-17'!G$1,'2016-17...'!$A:$A,'2016-17'!$B19)</f>
        <v>0</v>
      </c>
      <c r="H19" s="1">
        <f>SUMIFS('2016-17...'!$D:$D,'2016-17...'!$E:$E,'2016-17'!$A19,'2016-17...'!$C:$C,'2016-17'!H$1,'2016-17...'!$A:$A,'2016-17'!$B19)</f>
        <v>3000000</v>
      </c>
      <c r="I19" s="1">
        <f t="shared" si="1"/>
        <v>3000000</v>
      </c>
      <c r="J19" t="b">
        <f t="shared" si="2"/>
        <v>1</v>
      </c>
    </row>
    <row r="20" spans="1:10">
      <c r="A20" t="s">
        <v>69</v>
      </c>
      <c r="B20" t="s">
        <v>15</v>
      </c>
      <c r="C20" t="str">
        <f t="shared" si="0"/>
        <v>H</v>
      </c>
      <c r="D20" t="s">
        <v>100</v>
      </c>
      <c r="E20" s="1">
        <f>SUMIFS('2016-17...'!$D:$D,'2016-17...'!$E:$E,'2016-17'!$A20,'2016-17...'!$C:$C,'2016-17'!E$1,'2016-17...'!$A:$A,'2016-17'!$B20)</f>
        <v>1101211487</v>
      </c>
      <c r="F20" s="1">
        <f>SUMIFS('2016-17...'!$D:$D,'2016-17...'!$E:$E,'2016-17'!$A20,'2016-17...'!$C:$C,'2016-17'!F$1,'2016-17...'!$A:$A,'2016-17'!$B20)</f>
        <v>0</v>
      </c>
      <c r="G20" s="1">
        <f>SUMIFS('2016-17...'!$D:$D,'2016-17...'!$E:$E,'2016-17'!$A20,'2016-17...'!$C:$C,'2016-17'!G$1,'2016-17...'!$A:$A,'2016-17'!$B20)</f>
        <v>0</v>
      </c>
      <c r="H20" s="1">
        <f>SUMIFS('2016-17...'!$D:$D,'2016-17...'!$E:$E,'2016-17'!$A20,'2016-17...'!$C:$C,'2016-17'!H$1,'2016-17...'!$A:$A,'2016-17'!$B20)</f>
        <v>1101211487</v>
      </c>
      <c r="I20" s="1">
        <f t="shared" si="1"/>
        <v>1101211487</v>
      </c>
      <c r="J20" t="b">
        <f t="shared" si="2"/>
        <v>1</v>
      </c>
    </row>
    <row r="21" spans="1:10">
      <c r="A21" t="s">
        <v>70</v>
      </c>
      <c r="B21" t="s">
        <v>5</v>
      </c>
      <c r="C21" t="str">
        <f t="shared" si="0"/>
        <v>E</v>
      </c>
      <c r="D21" t="s">
        <v>96</v>
      </c>
      <c r="E21" s="1">
        <f>SUMIFS('2016-17...'!$D:$D,'2016-17...'!$E:$E,'2016-17'!$A21,'2016-17...'!$C:$C,'2016-17'!E$1,'2016-17...'!$A:$A,'2016-17'!$B21)</f>
        <v>2005103508</v>
      </c>
      <c r="F21" s="1">
        <f>SUMIFS('2016-17...'!$D:$D,'2016-17...'!$E:$E,'2016-17'!$A21,'2016-17...'!$C:$C,'2016-17'!F$1,'2016-17...'!$A:$A,'2016-17'!$B21)</f>
        <v>0</v>
      </c>
      <c r="G21" s="1">
        <f>SUMIFS('2016-17...'!$D:$D,'2016-17...'!$E:$E,'2016-17'!$A21,'2016-17...'!$C:$C,'2016-17'!G$1,'2016-17...'!$A:$A,'2016-17'!$B21)</f>
        <v>0</v>
      </c>
      <c r="H21" s="1">
        <f>SUMIFS('2016-17...'!$D:$D,'2016-17...'!$E:$E,'2016-17'!$A21,'2016-17...'!$C:$C,'2016-17'!H$1,'2016-17...'!$A:$A,'2016-17'!$B21)</f>
        <v>2005103508</v>
      </c>
      <c r="I21" s="1">
        <f t="shared" si="1"/>
        <v>2005103508</v>
      </c>
      <c r="J21" t="b">
        <f t="shared" si="2"/>
        <v>1</v>
      </c>
    </row>
    <row r="22" spans="1:10">
      <c r="A22" t="s">
        <v>70</v>
      </c>
      <c r="B22" t="s">
        <v>9</v>
      </c>
      <c r="C22" t="str">
        <f t="shared" si="0"/>
        <v>E</v>
      </c>
      <c r="D22" t="s">
        <v>97</v>
      </c>
      <c r="E22" s="1">
        <f>SUMIFS('2016-17...'!$D:$D,'2016-17...'!$E:$E,'2016-17'!$A22,'2016-17...'!$C:$C,'2016-17'!E$1,'2016-17...'!$A:$A,'2016-17'!$B22)</f>
        <v>863645734</v>
      </c>
      <c r="F22" s="1">
        <f>SUMIFS('2016-17...'!$D:$D,'2016-17...'!$E:$E,'2016-17'!$A22,'2016-17...'!$C:$C,'2016-17'!F$1,'2016-17...'!$A:$A,'2016-17'!$B22)</f>
        <v>149372521</v>
      </c>
      <c r="G22" s="1">
        <f>SUMIFS('2016-17...'!$D:$D,'2016-17...'!$E:$E,'2016-17'!$A22,'2016-17...'!$C:$C,'2016-17'!G$1,'2016-17...'!$A:$A,'2016-17'!$B22)</f>
        <v>0</v>
      </c>
      <c r="H22" s="1">
        <f>SUMIFS('2016-17...'!$D:$D,'2016-17...'!$E:$E,'2016-17'!$A22,'2016-17...'!$C:$C,'2016-17'!H$1,'2016-17...'!$A:$A,'2016-17'!$B22)</f>
        <v>1013018255</v>
      </c>
      <c r="I22" s="1">
        <f t="shared" si="1"/>
        <v>1013018255</v>
      </c>
      <c r="J22" t="b">
        <f t="shared" si="2"/>
        <v>1</v>
      </c>
    </row>
    <row r="23" spans="1:10">
      <c r="A23" t="s">
        <v>70</v>
      </c>
      <c r="B23" t="s">
        <v>11</v>
      </c>
      <c r="C23" t="str">
        <f t="shared" si="0"/>
        <v>H</v>
      </c>
      <c r="D23" t="s">
        <v>98</v>
      </c>
      <c r="E23" s="1">
        <f>SUMIFS('2016-17...'!$D:$D,'2016-17...'!$E:$E,'2016-17'!$A23,'2016-17...'!$C:$C,'2016-17'!E$1,'2016-17...'!$A:$A,'2016-17'!$B23)</f>
        <v>752769813</v>
      </c>
      <c r="F23" s="1">
        <f>SUMIFS('2016-17...'!$D:$D,'2016-17...'!$E:$E,'2016-17'!$A23,'2016-17...'!$C:$C,'2016-17'!F$1,'2016-17...'!$A:$A,'2016-17'!$B23)</f>
        <v>0</v>
      </c>
      <c r="G23" s="1">
        <f>SUMIFS('2016-17...'!$D:$D,'2016-17...'!$E:$E,'2016-17'!$A23,'2016-17...'!$C:$C,'2016-17'!G$1,'2016-17...'!$A:$A,'2016-17'!$B23)</f>
        <v>0</v>
      </c>
      <c r="H23" s="1">
        <f>SUMIFS('2016-17...'!$D:$D,'2016-17...'!$E:$E,'2016-17'!$A23,'2016-17...'!$C:$C,'2016-17'!H$1,'2016-17...'!$A:$A,'2016-17'!$B23)</f>
        <v>752769813</v>
      </c>
      <c r="I23" s="1">
        <f t="shared" si="1"/>
        <v>752769813</v>
      </c>
      <c r="J23" t="b">
        <f t="shared" si="2"/>
        <v>1</v>
      </c>
    </row>
    <row r="24" spans="1:10">
      <c r="A24" t="s">
        <v>70</v>
      </c>
      <c r="B24" t="s">
        <v>13</v>
      </c>
      <c r="C24" t="str">
        <f t="shared" si="0"/>
        <v>H</v>
      </c>
      <c r="D24" t="s">
        <v>99</v>
      </c>
      <c r="E24" s="1">
        <f>SUMIFS('2016-17...'!$D:$D,'2016-17...'!$E:$E,'2016-17'!$A24,'2016-17...'!$C:$C,'2016-17'!E$1,'2016-17...'!$A:$A,'2016-17'!$B24)</f>
        <v>16730717</v>
      </c>
      <c r="F24" s="1">
        <f>SUMIFS('2016-17...'!$D:$D,'2016-17...'!$E:$E,'2016-17'!$A24,'2016-17...'!$C:$C,'2016-17'!F$1,'2016-17...'!$A:$A,'2016-17'!$B24)</f>
        <v>0</v>
      </c>
      <c r="G24" s="1">
        <f>SUMIFS('2016-17...'!$D:$D,'2016-17...'!$E:$E,'2016-17'!$A24,'2016-17...'!$C:$C,'2016-17'!G$1,'2016-17...'!$A:$A,'2016-17'!$B24)</f>
        <v>0</v>
      </c>
      <c r="H24" s="1">
        <f>SUMIFS('2016-17...'!$D:$D,'2016-17...'!$E:$E,'2016-17'!$A24,'2016-17...'!$C:$C,'2016-17'!H$1,'2016-17...'!$A:$A,'2016-17'!$B24)</f>
        <v>16730717</v>
      </c>
      <c r="I24" s="1">
        <f t="shared" si="1"/>
        <v>16730717</v>
      </c>
      <c r="J24" t="b">
        <f t="shared" si="2"/>
        <v>1</v>
      </c>
    </row>
    <row r="25" spans="1:10">
      <c r="A25" t="s">
        <v>70</v>
      </c>
      <c r="B25" t="s">
        <v>15</v>
      </c>
      <c r="C25" t="str">
        <f t="shared" si="0"/>
        <v>H</v>
      </c>
      <c r="D25" t="s">
        <v>100</v>
      </c>
      <c r="E25" s="1">
        <f>SUMIFS('2016-17...'!$D:$D,'2016-17...'!$E:$E,'2016-17'!$A25,'2016-17...'!$C:$C,'2016-17'!E$1,'2016-17...'!$A:$A,'2016-17'!$B25)</f>
        <v>75491849</v>
      </c>
      <c r="F25" s="1">
        <f>SUMIFS('2016-17...'!$D:$D,'2016-17...'!$E:$E,'2016-17'!$A25,'2016-17...'!$C:$C,'2016-17'!F$1,'2016-17...'!$A:$A,'2016-17'!$B25)</f>
        <v>0</v>
      </c>
      <c r="G25" s="1">
        <f>SUMIFS('2016-17...'!$D:$D,'2016-17...'!$E:$E,'2016-17'!$A25,'2016-17...'!$C:$C,'2016-17'!G$1,'2016-17...'!$A:$A,'2016-17'!$B25)</f>
        <v>0</v>
      </c>
      <c r="H25" s="1">
        <f>SUMIFS('2016-17...'!$D:$D,'2016-17...'!$E:$E,'2016-17'!$A25,'2016-17...'!$C:$C,'2016-17'!H$1,'2016-17...'!$A:$A,'2016-17'!$B25)</f>
        <v>75491849</v>
      </c>
      <c r="I25" s="1">
        <f t="shared" si="1"/>
        <v>75491849</v>
      </c>
      <c r="J25" t="b">
        <f t="shared" si="2"/>
        <v>1</v>
      </c>
    </row>
    <row r="26" spans="1:10">
      <c r="A26" t="s">
        <v>71</v>
      </c>
      <c r="B26" t="s">
        <v>5</v>
      </c>
      <c r="C26" t="str">
        <f t="shared" si="0"/>
        <v>E</v>
      </c>
      <c r="D26" t="s">
        <v>96</v>
      </c>
      <c r="E26" s="1">
        <f>SUMIFS('2016-17...'!$D:$D,'2016-17...'!$E:$E,'2016-17'!$A26,'2016-17...'!$C:$C,'2016-17'!E$1,'2016-17...'!$A:$A,'2016-17'!$B26)</f>
        <v>2839678845</v>
      </c>
      <c r="F26" s="1">
        <f>SUMIFS('2016-17...'!$D:$D,'2016-17...'!$E:$E,'2016-17'!$A26,'2016-17...'!$C:$C,'2016-17'!F$1,'2016-17...'!$A:$A,'2016-17'!$B26)</f>
        <v>209710256</v>
      </c>
      <c r="G26" s="1">
        <f>SUMIFS('2016-17...'!$D:$D,'2016-17...'!$E:$E,'2016-17'!$A26,'2016-17...'!$C:$C,'2016-17'!G$1,'2016-17...'!$A:$A,'2016-17'!$B26)</f>
        <v>0</v>
      </c>
      <c r="H26" s="1">
        <f>SUMIFS('2016-17...'!$D:$D,'2016-17...'!$E:$E,'2016-17'!$A26,'2016-17...'!$C:$C,'2016-17'!H$1,'2016-17...'!$A:$A,'2016-17'!$B26)</f>
        <v>3049389101</v>
      </c>
      <c r="I26" s="1">
        <f t="shared" si="1"/>
        <v>3049389101</v>
      </c>
      <c r="J26" t="b">
        <f t="shared" si="2"/>
        <v>1</v>
      </c>
    </row>
    <row r="27" spans="1:10">
      <c r="A27" t="s">
        <v>71</v>
      </c>
      <c r="B27" t="s">
        <v>9</v>
      </c>
      <c r="C27" t="str">
        <f t="shared" si="0"/>
        <v>E</v>
      </c>
      <c r="D27" t="s">
        <v>97</v>
      </c>
      <c r="E27" s="1">
        <f>SUMIFS('2016-17...'!$D:$D,'2016-17...'!$E:$E,'2016-17'!$A27,'2016-17...'!$C:$C,'2016-17'!E$1,'2016-17...'!$A:$A,'2016-17'!$B27)</f>
        <v>1547711065</v>
      </c>
      <c r="F27" s="1">
        <f>SUMIFS('2016-17...'!$D:$D,'2016-17...'!$E:$E,'2016-17'!$A27,'2016-17...'!$C:$C,'2016-17'!F$1,'2016-17...'!$A:$A,'2016-17'!$B27)</f>
        <v>0</v>
      </c>
      <c r="G27" s="1">
        <f>SUMIFS('2016-17...'!$D:$D,'2016-17...'!$E:$E,'2016-17'!$A27,'2016-17...'!$C:$C,'2016-17'!G$1,'2016-17...'!$A:$A,'2016-17'!$B27)</f>
        <v>0</v>
      </c>
      <c r="H27" s="1">
        <f>SUMIFS('2016-17...'!$D:$D,'2016-17...'!$E:$E,'2016-17'!$A27,'2016-17...'!$C:$C,'2016-17'!H$1,'2016-17...'!$A:$A,'2016-17'!$B27)</f>
        <v>1547711065</v>
      </c>
      <c r="I27" s="1">
        <f t="shared" si="1"/>
        <v>1547711065</v>
      </c>
      <c r="J27" t="b">
        <f t="shared" si="2"/>
        <v>1</v>
      </c>
    </row>
    <row r="28" spans="1:10">
      <c r="A28" t="s">
        <v>71</v>
      </c>
      <c r="B28" t="s">
        <v>11</v>
      </c>
      <c r="C28" t="str">
        <f t="shared" si="0"/>
        <v>H</v>
      </c>
      <c r="D28" t="s">
        <v>98</v>
      </c>
      <c r="E28" s="1">
        <f>SUMIFS('2016-17...'!$D:$D,'2016-17...'!$E:$E,'2016-17'!$A28,'2016-17...'!$C:$C,'2016-17'!E$1,'2016-17...'!$A:$A,'2016-17'!$B28)</f>
        <v>825791215</v>
      </c>
      <c r="F28" s="1">
        <f>SUMIFS('2016-17...'!$D:$D,'2016-17...'!$E:$E,'2016-17'!$A28,'2016-17...'!$C:$C,'2016-17'!F$1,'2016-17...'!$A:$A,'2016-17'!$B28)</f>
        <v>0</v>
      </c>
      <c r="G28" s="1">
        <f>SUMIFS('2016-17...'!$D:$D,'2016-17...'!$E:$E,'2016-17'!$A28,'2016-17...'!$C:$C,'2016-17'!G$1,'2016-17...'!$A:$A,'2016-17'!$B28)</f>
        <v>0</v>
      </c>
      <c r="H28" s="1">
        <f>SUMIFS('2016-17...'!$D:$D,'2016-17...'!$E:$E,'2016-17'!$A28,'2016-17...'!$C:$C,'2016-17'!H$1,'2016-17...'!$A:$A,'2016-17'!$B28)</f>
        <v>825791215</v>
      </c>
      <c r="I28" s="1">
        <f t="shared" si="1"/>
        <v>825791215</v>
      </c>
      <c r="J28" t="b">
        <f t="shared" si="2"/>
        <v>1</v>
      </c>
    </row>
    <row r="29" spans="1:10">
      <c r="A29" t="s">
        <v>71</v>
      </c>
      <c r="B29" t="s">
        <v>13</v>
      </c>
      <c r="C29" t="str">
        <f t="shared" si="0"/>
        <v>H</v>
      </c>
      <c r="D29" t="s">
        <v>99</v>
      </c>
      <c r="E29" s="1">
        <f>SUMIFS('2016-17...'!$D:$D,'2016-17...'!$E:$E,'2016-17'!$A29,'2016-17...'!$C:$C,'2016-17'!E$1,'2016-17...'!$A:$A,'2016-17'!$B29)</f>
        <v>29091434</v>
      </c>
      <c r="F29" s="1">
        <f>SUMIFS('2016-17...'!$D:$D,'2016-17...'!$E:$E,'2016-17'!$A29,'2016-17...'!$C:$C,'2016-17'!F$1,'2016-17...'!$A:$A,'2016-17'!$B29)</f>
        <v>0</v>
      </c>
      <c r="G29" s="1">
        <f>SUMIFS('2016-17...'!$D:$D,'2016-17...'!$E:$E,'2016-17'!$A29,'2016-17...'!$C:$C,'2016-17'!G$1,'2016-17...'!$A:$A,'2016-17'!$B29)</f>
        <v>0</v>
      </c>
      <c r="H29" s="1">
        <f>SUMIFS('2016-17...'!$D:$D,'2016-17...'!$E:$E,'2016-17'!$A29,'2016-17...'!$C:$C,'2016-17'!H$1,'2016-17...'!$A:$A,'2016-17'!$B29)</f>
        <v>29091434</v>
      </c>
      <c r="I29" s="1">
        <f t="shared" si="1"/>
        <v>29091434</v>
      </c>
      <c r="J29" t="b">
        <f t="shared" si="2"/>
        <v>1</v>
      </c>
    </row>
    <row r="30" spans="1:10">
      <c r="A30" t="s">
        <v>71</v>
      </c>
      <c r="B30" t="s">
        <v>15</v>
      </c>
      <c r="C30" t="str">
        <f t="shared" si="0"/>
        <v>H</v>
      </c>
      <c r="D30" t="s">
        <v>100</v>
      </c>
      <c r="E30" s="1">
        <f>SUMIFS('2016-17...'!$D:$D,'2016-17...'!$E:$E,'2016-17'!$A30,'2016-17...'!$C:$C,'2016-17'!E$1,'2016-17...'!$A:$A,'2016-17'!$B30)</f>
        <v>52437068</v>
      </c>
      <c r="F30" s="1">
        <f>SUMIFS('2016-17...'!$D:$D,'2016-17...'!$E:$E,'2016-17'!$A30,'2016-17...'!$C:$C,'2016-17'!F$1,'2016-17...'!$A:$A,'2016-17'!$B30)</f>
        <v>0</v>
      </c>
      <c r="G30" s="1">
        <f>SUMIFS('2016-17...'!$D:$D,'2016-17...'!$E:$E,'2016-17'!$A30,'2016-17...'!$C:$C,'2016-17'!G$1,'2016-17...'!$A:$A,'2016-17'!$B30)</f>
        <v>0</v>
      </c>
      <c r="H30" s="1">
        <f>SUMIFS('2016-17...'!$D:$D,'2016-17...'!$E:$E,'2016-17'!$A30,'2016-17...'!$C:$C,'2016-17'!H$1,'2016-17...'!$A:$A,'2016-17'!$B30)</f>
        <v>52437068</v>
      </c>
      <c r="I30" s="1">
        <f t="shared" si="1"/>
        <v>52437068</v>
      </c>
      <c r="J30" t="b">
        <f t="shared" si="2"/>
        <v>1</v>
      </c>
    </row>
    <row r="31" spans="1:10">
      <c r="A31" t="s">
        <v>72</v>
      </c>
      <c r="B31" t="s">
        <v>5</v>
      </c>
      <c r="C31" t="str">
        <f t="shared" si="0"/>
        <v>E</v>
      </c>
      <c r="D31" t="s">
        <v>96</v>
      </c>
      <c r="E31" s="1">
        <f>SUMIFS('2016-17...'!$D:$D,'2016-17...'!$E:$E,'2016-17'!$A31,'2016-17...'!$C:$C,'2016-17'!E$1,'2016-17...'!$A:$A,'2016-17'!$B31)</f>
        <v>2268711029</v>
      </c>
      <c r="F31" s="1">
        <f>SUMIFS('2016-17...'!$D:$D,'2016-17...'!$E:$E,'2016-17'!$A31,'2016-17...'!$C:$C,'2016-17'!F$1,'2016-17...'!$A:$A,'2016-17'!$B31)</f>
        <v>0</v>
      </c>
      <c r="G31" s="1">
        <f>SUMIFS('2016-17...'!$D:$D,'2016-17...'!$E:$E,'2016-17'!$A31,'2016-17...'!$C:$C,'2016-17'!G$1,'2016-17...'!$A:$A,'2016-17'!$B31)</f>
        <v>0</v>
      </c>
      <c r="H31" s="1">
        <f>SUMIFS('2016-17...'!$D:$D,'2016-17...'!$E:$E,'2016-17'!$A31,'2016-17...'!$C:$C,'2016-17'!H$1,'2016-17...'!$A:$A,'2016-17'!$B31)</f>
        <v>2268711029</v>
      </c>
      <c r="I31" s="1">
        <f t="shared" si="1"/>
        <v>2268711029</v>
      </c>
      <c r="J31" t="b">
        <f t="shared" si="2"/>
        <v>1</v>
      </c>
    </row>
    <row r="32" spans="1:10">
      <c r="A32" t="s">
        <v>72</v>
      </c>
      <c r="B32" t="s">
        <v>9</v>
      </c>
      <c r="C32" t="str">
        <f t="shared" si="0"/>
        <v>E</v>
      </c>
      <c r="D32" t="s">
        <v>97</v>
      </c>
      <c r="E32" s="1">
        <f>SUMIFS('2016-17...'!$D:$D,'2016-17...'!$E:$E,'2016-17'!$A32,'2016-17...'!$C:$C,'2016-17'!E$1,'2016-17...'!$A:$A,'2016-17'!$B32)</f>
        <v>1260582632</v>
      </c>
      <c r="F32" s="1">
        <f>SUMIFS('2016-17...'!$D:$D,'2016-17...'!$E:$E,'2016-17'!$A32,'2016-17...'!$C:$C,'2016-17'!F$1,'2016-17...'!$A:$A,'2016-17'!$B32)</f>
        <v>221458818</v>
      </c>
      <c r="G32" s="1">
        <f>SUMIFS('2016-17...'!$D:$D,'2016-17...'!$E:$E,'2016-17'!$A32,'2016-17...'!$C:$C,'2016-17'!G$1,'2016-17...'!$A:$A,'2016-17'!$B32)</f>
        <v>0</v>
      </c>
      <c r="H32" s="1">
        <f>SUMIFS('2016-17...'!$D:$D,'2016-17...'!$E:$E,'2016-17'!$A32,'2016-17...'!$C:$C,'2016-17'!H$1,'2016-17...'!$A:$A,'2016-17'!$B32)</f>
        <v>1482041450</v>
      </c>
      <c r="I32" s="1">
        <f t="shared" si="1"/>
        <v>1482041450</v>
      </c>
      <c r="J32" t="b">
        <f t="shared" si="2"/>
        <v>1</v>
      </c>
    </row>
    <row r="33" spans="1:10">
      <c r="A33" t="s">
        <v>72</v>
      </c>
      <c r="B33" t="s">
        <v>11</v>
      </c>
      <c r="C33" t="str">
        <f t="shared" si="0"/>
        <v>H</v>
      </c>
      <c r="D33" t="s">
        <v>98</v>
      </c>
      <c r="E33" s="1">
        <f>SUMIFS('2016-17...'!$D:$D,'2016-17...'!$E:$E,'2016-17'!$A33,'2016-17...'!$C:$C,'2016-17'!E$1,'2016-17...'!$A:$A,'2016-17'!$B33)</f>
        <v>946798107</v>
      </c>
      <c r="F33" s="1">
        <f>SUMIFS('2016-17...'!$D:$D,'2016-17...'!$E:$E,'2016-17'!$A33,'2016-17...'!$C:$C,'2016-17'!F$1,'2016-17...'!$A:$A,'2016-17'!$B33)</f>
        <v>0</v>
      </c>
      <c r="G33" s="1">
        <f>SUMIFS('2016-17...'!$D:$D,'2016-17...'!$E:$E,'2016-17'!$A33,'2016-17...'!$C:$C,'2016-17'!G$1,'2016-17...'!$A:$A,'2016-17'!$B33)</f>
        <v>0</v>
      </c>
      <c r="H33" s="1">
        <f>SUMIFS('2016-17...'!$D:$D,'2016-17...'!$E:$E,'2016-17'!$A33,'2016-17...'!$C:$C,'2016-17'!H$1,'2016-17...'!$A:$A,'2016-17'!$B33)</f>
        <v>946798107</v>
      </c>
      <c r="I33" s="1">
        <f t="shared" si="1"/>
        <v>946798107</v>
      </c>
      <c r="J33" t="b">
        <f t="shared" si="2"/>
        <v>1</v>
      </c>
    </row>
    <row r="34" spans="1:10">
      <c r="A34" t="s">
        <v>72</v>
      </c>
      <c r="B34" t="s">
        <v>13</v>
      </c>
      <c r="C34" t="str">
        <f t="shared" si="0"/>
        <v>H</v>
      </c>
      <c r="D34" t="s">
        <v>99</v>
      </c>
      <c r="E34" s="1">
        <f>SUMIFS('2016-17...'!$D:$D,'2016-17...'!$E:$E,'2016-17'!$A34,'2016-17...'!$C:$C,'2016-17'!E$1,'2016-17...'!$A:$A,'2016-17'!$B34)</f>
        <v>29091431</v>
      </c>
      <c r="F34" s="1">
        <f>SUMIFS('2016-17...'!$D:$D,'2016-17...'!$E:$E,'2016-17'!$A34,'2016-17...'!$C:$C,'2016-17'!F$1,'2016-17...'!$A:$A,'2016-17'!$B34)</f>
        <v>4002297</v>
      </c>
      <c r="G34" s="1">
        <f>SUMIFS('2016-17...'!$D:$D,'2016-17...'!$E:$E,'2016-17'!$A34,'2016-17...'!$C:$C,'2016-17'!G$1,'2016-17...'!$A:$A,'2016-17'!$B34)</f>
        <v>0</v>
      </c>
      <c r="H34" s="1">
        <f>SUMIFS('2016-17...'!$D:$D,'2016-17...'!$E:$E,'2016-17'!$A34,'2016-17...'!$C:$C,'2016-17'!H$1,'2016-17...'!$A:$A,'2016-17'!$B34)</f>
        <v>33093728</v>
      </c>
      <c r="I34" s="1">
        <f t="shared" si="1"/>
        <v>33093728</v>
      </c>
      <c r="J34" t="b">
        <f t="shared" si="2"/>
        <v>1</v>
      </c>
    </row>
    <row r="35" spans="1:10">
      <c r="A35" t="s">
        <v>72</v>
      </c>
      <c r="B35" t="s">
        <v>15</v>
      </c>
      <c r="C35" t="str">
        <f t="shared" si="0"/>
        <v>H</v>
      </c>
      <c r="D35" t="s">
        <v>100</v>
      </c>
      <c r="E35" s="1">
        <f>SUMIFS('2016-17...'!$D:$D,'2016-17...'!$E:$E,'2016-17'!$A35,'2016-17...'!$C:$C,'2016-17'!E$1,'2016-17...'!$A:$A,'2016-17'!$B35)</f>
        <v>44407234</v>
      </c>
      <c r="F35" s="1">
        <f>SUMIFS('2016-17...'!$D:$D,'2016-17...'!$E:$E,'2016-17'!$A35,'2016-17...'!$C:$C,'2016-17'!F$1,'2016-17...'!$A:$A,'2016-17'!$B35)</f>
        <v>0</v>
      </c>
      <c r="G35" s="1">
        <f>SUMIFS('2016-17...'!$D:$D,'2016-17...'!$E:$E,'2016-17'!$A35,'2016-17...'!$C:$C,'2016-17'!G$1,'2016-17...'!$A:$A,'2016-17'!$B35)</f>
        <v>0</v>
      </c>
      <c r="H35" s="1">
        <f>SUMIFS('2016-17...'!$D:$D,'2016-17...'!$E:$E,'2016-17'!$A35,'2016-17...'!$C:$C,'2016-17'!H$1,'2016-17...'!$A:$A,'2016-17'!$B35)</f>
        <v>44407234</v>
      </c>
      <c r="I35" s="1">
        <f t="shared" si="1"/>
        <v>44407234</v>
      </c>
      <c r="J35" t="b">
        <f t="shared" si="2"/>
        <v>1</v>
      </c>
    </row>
    <row r="36" spans="1:10">
      <c r="A36" t="s">
        <v>73</v>
      </c>
      <c r="B36" t="s">
        <v>5</v>
      </c>
      <c r="C36" t="str">
        <f t="shared" si="0"/>
        <v>E</v>
      </c>
      <c r="D36" t="s">
        <v>96</v>
      </c>
      <c r="E36" s="1">
        <f>SUMIFS('2016-17...'!$D:$D,'2016-17...'!$E:$E,'2016-17'!$A36,'2016-17...'!$C:$C,'2016-17'!E$1,'2016-17...'!$A:$A,'2016-17'!$B36)</f>
        <v>2694319405</v>
      </c>
      <c r="F36" s="1">
        <f>SUMIFS('2016-17...'!$D:$D,'2016-17...'!$E:$E,'2016-17'!$A36,'2016-17...'!$C:$C,'2016-17'!F$1,'2016-17...'!$A:$A,'2016-17'!$B36)</f>
        <v>0</v>
      </c>
      <c r="G36" s="1">
        <f>SUMIFS('2016-17...'!$D:$D,'2016-17...'!$E:$E,'2016-17'!$A36,'2016-17...'!$C:$C,'2016-17'!G$1,'2016-17...'!$A:$A,'2016-17'!$B36)</f>
        <v>0</v>
      </c>
      <c r="H36" s="1">
        <f>SUMIFS('2016-17...'!$D:$D,'2016-17...'!$E:$E,'2016-17'!$A36,'2016-17...'!$C:$C,'2016-17'!H$1,'2016-17...'!$A:$A,'2016-17'!$B36)</f>
        <v>2694319405</v>
      </c>
      <c r="I36" s="1">
        <f t="shared" si="1"/>
        <v>2694319405</v>
      </c>
      <c r="J36" t="b">
        <f t="shared" si="2"/>
        <v>1</v>
      </c>
    </row>
    <row r="37" spans="1:10">
      <c r="A37" t="s">
        <v>73</v>
      </c>
      <c r="B37" t="s">
        <v>9</v>
      </c>
      <c r="C37" t="str">
        <f t="shared" si="0"/>
        <v>E</v>
      </c>
      <c r="D37" t="s">
        <v>97</v>
      </c>
      <c r="E37" s="1">
        <f>SUMIFS('2016-17...'!$D:$D,'2016-17...'!$E:$E,'2016-17'!$A37,'2016-17...'!$C:$C,'2016-17'!E$1,'2016-17...'!$A:$A,'2016-17'!$B37)</f>
        <v>1594179291</v>
      </c>
      <c r="F37" s="1">
        <f>SUMIFS('2016-17...'!$D:$D,'2016-17...'!$E:$E,'2016-17'!$A37,'2016-17...'!$C:$C,'2016-17'!F$1,'2016-17...'!$A:$A,'2016-17'!$B37)</f>
        <v>158322139</v>
      </c>
      <c r="G37" s="1">
        <f>SUMIFS('2016-17...'!$D:$D,'2016-17...'!$E:$E,'2016-17'!$A37,'2016-17...'!$C:$C,'2016-17'!G$1,'2016-17...'!$A:$A,'2016-17'!$B37)</f>
        <v>0</v>
      </c>
      <c r="H37" s="1">
        <f>SUMIFS('2016-17...'!$D:$D,'2016-17...'!$E:$E,'2016-17'!$A37,'2016-17...'!$C:$C,'2016-17'!H$1,'2016-17...'!$A:$A,'2016-17'!$B37)</f>
        <v>1752501430</v>
      </c>
      <c r="I37" s="1">
        <f t="shared" si="1"/>
        <v>1752501430</v>
      </c>
      <c r="J37" t="b">
        <f t="shared" si="2"/>
        <v>1</v>
      </c>
    </row>
    <row r="38" spans="1:10">
      <c r="A38" t="s">
        <v>73</v>
      </c>
      <c r="B38" t="s">
        <v>11</v>
      </c>
      <c r="C38" t="str">
        <f t="shared" si="0"/>
        <v>H</v>
      </c>
      <c r="D38" t="s">
        <v>98</v>
      </c>
      <c r="E38" s="1">
        <f>SUMIFS('2016-17...'!$D:$D,'2016-17...'!$E:$E,'2016-17'!$A38,'2016-17...'!$C:$C,'2016-17'!E$1,'2016-17...'!$A:$A,'2016-17'!$B38)</f>
        <v>817402218</v>
      </c>
      <c r="F38" s="1">
        <f>SUMIFS('2016-17...'!$D:$D,'2016-17...'!$E:$E,'2016-17'!$A38,'2016-17...'!$C:$C,'2016-17'!F$1,'2016-17...'!$A:$A,'2016-17'!$B38)</f>
        <v>0</v>
      </c>
      <c r="G38" s="1">
        <f>SUMIFS('2016-17...'!$D:$D,'2016-17...'!$E:$E,'2016-17'!$A38,'2016-17...'!$C:$C,'2016-17'!G$1,'2016-17...'!$A:$A,'2016-17'!$B38)</f>
        <v>0</v>
      </c>
      <c r="H38" s="1">
        <f>SUMIFS('2016-17...'!$D:$D,'2016-17...'!$E:$E,'2016-17'!$A38,'2016-17...'!$C:$C,'2016-17'!H$1,'2016-17...'!$A:$A,'2016-17'!$B38)</f>
        <v>817402218</v>
      </c>
      <c r="I38" s="1">
        <f t="shared" si="1"/>
        <v>817402218</v>
      </c>
      <c r="J38" t="b">
        <f t="shared" si="2"/>
        <v>1</v>
      </c>
    </row>
    <row r="39" spans="1:10">
      <c r="A39" t="s">
        <v>73</v>
      </c>
      <c r="B39" t="s">
        <v>13</v>
      </c>
      <c r="C39" t="str">
        <f t="shared" si="0"/>
        <v>H</v>
      </c>
      <c r="D39" t="s">
        <v>99</v>
      </c>
      <c r="E39" s="1">
        <f>SUMIFS('2016-17...'!$D:$D,'2016-17...'!$E:$E,'2016-17'!$A39,'2016-17...'!$C:$C,'2016-17'!E$1,'2016-17...'!$A:$A,'2016-17'!$B39)</f>
        <v>21818576</v>
      </c>
      <c r="F39" s="1">
        <f>SUMIFS('2016-17...'!$D:$D,'2016-17...'!$E:$E,'2016-17'!$A39,'2016-17...'!$C:$C,'2016-17'!F$1,'2016-17...'!$A:$A,'2016-17'!$B39)</f>
        <v>215157572</v>
      </c>
      <c r="G39" s="1">
        <f>SUMIFS('2016-17...'!$D:$D,'2016-17...'!$E:$E,'2016-17'!$A39,'2016-17...'!$C:$C,'2016-17'!G$1,'2016-17...'!$A:$A,'2016-17'!$B39)</f>
        <v>0</v>
      </c>
      <c r="H39" s="1">
        <f>SUMIFS('2016-17...'!$D:$D,'2016-17...'!$E:$E,'2016-17'!$A39,'2016-17...'!$C:$C,'2016-17'!H$1,'2016-17...'!$A:$A,'2016-17'!$B39)</f>
        <v>236976148</v>
      </c>
      <c r="I39" s="1">
        <f t="shared" si="1"/>
        <v>236976148</v>
      </c>
      <c r="J39" t="b">
        <f t="shared" si="2"/>
        <v>1</v>
      </c>
    </row>
    <row r="40" spans="1:10">
      <c r="A40" t="s">
        <v>73</v>
      </c>
      <c r="B40" t="s">
        <v>15</v>
      </c>
      <c r="C40" t="str">
        <f t="shared" si="0"/>
        <v>H</v>
      </c>
      <c r="D40" t="s">
        <v>100</v>
      </c>
      <c r="E40" s="1">
        <f>SUMIFS('2016-17...'!$D:$D,'2016-17...'!$E:$E,'2016-17'!$A40,'2016-17...'!$C:$C,'2016-17'!E$1,'2016-17...'!$A:$A,'2016-17'!$B40)</f>
        <v>36901819</v>
      </c>
      <c r="F40" s="1">
        <f>SUMIFS('2016-17...'!$D:$D,'2016-17...'!$E:$E,'2016-17'!$A40,'2016-17...'!$C:$C,'2016-17'!F$1,'2016-17...'!$A:$A,'2016-17'!$B40)</f>
        <v>0</v>
      </c>
      <c r="G40" s="1">
        <f>SUMIFS('2016-17...'!$D:$D,'2016-17...'!$E:$E,'2016-17'!$A40,'2016-17...'!$C:$C,'2016-17'!G$1,'2016-17...'!$A:$A,'2016-17'!$B40)</f>
        <v>0</v>
      </c>
      <c r="H40" s="1">
        <f>SUMIFS('2016-17...'!$D:$D,'2016-17...'!$E:$E,'2016-17'!$A40,'2016-17...'!$C:$C,'2016-17'!H$1,'2016-17...'!$A:$A,'2016-17'!$B40)</f>
        <v>36901819</v>
      </c>
      <c r="I40" s="1">
        <f t="shared" si="1"/>
        <v>36901819</v>
      </c>
      <c r="J40" t="b">
        <f t="shared" si="2"/>
        <v>1</v>
      </c>
    </row>
    <row r="41" spans="1:10">
      <c r="A41" t="s">
        <v>74</v>
      </c>
      <c r="B41" t="s">
        <v>5</v>
      </c>
      <c r="C41" t="str">
        <f t="shared" si="0"/>
        <v>E</v>
      </c>
      <c r="D41" t="s">
        <v>96</v>
      </c>
      <c r="E41" s="1">
        <f>SUMIFS('2016-17...'!$D:$D,'2016-17...'!$E:$E,'2016-17'!$A41,'2016-17...'!$C:$C,'2016-17'!E$1,'2016-17...'!$A:$A,'2016-17'!$B41)</f>
        <v>2771609578</v>
      </c>
      <c r="F41" s="1">
        <f>SUMIFS('2016-17...'!$D:$D,'2016-17...'!$E:$E,'2016-17'!$A41,'2016-17...'!$C:$C,'2016-17'!F$1,'2016-17...'!$A:$A,'2016-17'!$B41)</f>
        <v>373356233</v>
      </c>
      <c r="G41" s="1">
        <f>SUMIFS('2016-17...'!$D:$D,'2016-17...'!$E:$E,'2016-17'!$A41,'2016-17...'!$C:$C,'2016-17'!G$1,'2016-17...'!$A:$A,'2016-17'!$B41)</f>
        <v>0</v>
      </c>
      <c r="H41" s="1">
        <f>SUMIFS('2016-17...'!$D:$D,'2016-17...'!$E:$E,'2016-17'!$A41,'2016-17...'!$C:$C,'2016-17'!H$1,'2016-17...'!$A:$A,'2016-17'!$B41)</f>
        <v>3144965811</v>
      </c>
      <c r="I41" s="1">
        <f t="shared" si="1"/>
        <v>3144965811</v>
      </c>
      <c r="J41" t="b">
        <f t="shared" si="2"/>
        <v>1</v>
      </c>
    </row>
    <row r="42" spans="1:10">
      <c r="A42" t="s">
        <v>74</v>
      </c>
      <c r="B42" t="s">
        <v>9</v>
      </c>
      <c r="C42" t="str">
        <f t="shared" si="0"/>
        <v>E</v>
      </c>
      <c r="D42" t="s">
        <v>97</v>
      </c>
      <c r="E42" s="1">
        <f>SUMIFS('2016-17...'!$D:$D,'2016-17...'!$E:$E,'2016-17'!$A42,'2016-17...'!$C:$C,'2016-17'!E$1,'2016-17...'!$A:$A,'2016-17'!$B42)</f>
        <v>1525054771</v>
      </c>
      <c r="F42" s="1">
        <f>SUMIFS('2016-17...'!$D:$D,'2016-17...'!$E:$E,'2016-17'!$A42,'2016-17...'!$C:$C,'2016-17'!F$1,'2016-17...'!$A:$A,'2016-17'!$B42)</f>
        <v>0</v>
      </c>
      <c r="G42" s="1">
        <f>SUMIFS('2016-17...'!$D:$D,'2016-17...'!$E:$E,'2016-17'!$A42,'2016-17...'!$C:$C,'2016-17'!G$1,'2016-17...'!$A:$A,'2016-17'!$B42)</f>
        <v>0</v>
      </c>
      <c r="H42" s="1">
        <f>SUMIFS('2016-17...'!$D:$D,'2016-17...'!$E:$E,'2016-17'!$A42,'2016-17...'!$C:$C,'2016-17'!H$1,'2016-17...'!$A:$A,'2016-17'!$B42)</f>
        <v>1525054771</v>
      </c>
      <c r="I42" s="1">
        <f t="shared" si="1"/>
        <v>1525054771</v>
      </c>
      <c r="J42" t="b">
        <f t="shared" si="2"/>
        <v>1</v>
      </c>
    </row>
    <row r="43" spans="1:10">
      <c r="A43" t="s">
        <v>74</v>
      </c>
      <c r="B43" t="s">
        <v>11</v>
      </c>
      <c r="C43" t="str">
        <f t="shared" si="0"/>
        <v>H</v>
      </c>
      <c r="D43" t="s">
        <v>98</v>
      </c>
      <c r="E43" s="1">
        <f>SUMIFS('2016-17...'!$D:$D,'2016-17...'!$E:$E,'2016-17'!$A43,'2016-17...'!$C:$C,'2016-17'!E$1,'2016-17...'!$A:$A,'2016-17'!$B43)</f>
        <v>1358416351</v>
      </c>
      <c r="F43" s="1">
        <f>SUMIFS('2016-17...'!$D:$D,'2016-17...'!$E:$E,'2016-17'!$A43,'2016-17...'!$C:$C,'2016-17'!F$1,'2016-17...'!$A:$A,'2016-17'!$B43)</f>
        <v>0</v>
      </c>
      <c r="G43" s="1">
        <f>SUMIFS('2016-17...'!$D:$D,'2016-17...'!$E:$E,'2016-17'!$A43,'2016-17...'!$C:$C,'2016-17'!G$1,'2016-17...'!$A:$A,'2016-17'!$B43)</f>
        <v>0</v>
      </c>
      <c r="H43" s="1">
        <f>SUMIFS('2016-17...'!$D:$D,'2016-17...'!$E:$E,'2016-17'!$A43,'2016-17...'!$C:$C,'2016-17'!H$1,'2016-17...'!$A:$A,'2016-17'!$B43)</f>
        <v>1358416351</v>
      </c>
      <c r="I43" s="1">
        <f t="shared" si="1"/>
        <v>1358416351</v>
      </c>
      <c r="J43" t="b">
        <f t="shared" si="2"/>
        <v>1</v>
      </c>
    </row>
    <row r="44" spans="1:10">
      <c r="A44" t="s">
        <v>74</v>
      </c>
      <c r="B44" t="s">
        <v>13</v>
      </c>
      <c r="C44" t="str">
        <f t="shared" si="0"/>
        <v>H</v>
      </c>
      <c r="D44" t="s">
        <v>99</v>
      </c>
      <c r="E44" s="1">
        <f>SUMIFS('2016-17...'!$D:$D,'2016-17...'!$E:$E,'2016-17'!$A44,'2016-17...'!$C:$C,'2016-17'!E$1,'2016-17...'!$A:$A,'2016-17'!$B44)</f>
        <v>0</v>
      </c>
      <c r="F44" s="1">
        <f>SUMIFS('2016-17...'!$D:$D,'2016-17...'!$E:$E,'2016-17'!$A44,'2016-17...'!$C:$C,'2016-17'!F$1,'2016-17...'!$A:$A,'2016-17'!$B44)</f>
        <v>110863240</v>
      </c>
      <c r="G44" s="1">
        <f>SUMIFS('2016-17...'!$D:$D,'2016-17...'!$E:$E,'2016-17'!$A44,'2016-17...'!$C:$C,'2016-17'!G$1,'2016-17...'!$A:$A,'2016-17'!$B44)</f>
        <v>0</v>
      </c>
      <c r="H44" s="1">
        <f>SUMIFS('2016-17...'!$D:$D,'2016-17...'!$E:$E,'2016-17'!$A44,'2016-17...'!$C:$C,'2016-17'!H$1,'2016-17...'!$A:$A,'2016-17'!$B44)</f>
        <v>110863240</v>
      </c>
      <c r="I44" s="1">
        <f t="shared" si="1"/>
        <v>110863240</v>
      </c>
      <c r="J44" t="b">
        <f t="shared" si="2"/>
        <v>1</v>
      </c>
    </row>
    <row r="45" spans="1:10">
      <c r="A45" t="s">
        <v>75</v>
      </c>
      <c r="B45" t="s">
        <v>5</v>
      </c>
      <c r="C45" t="str">
        <f t="shared" si="0"/>
        <v>E</v>
      </c>
      <c r="D45" t="s">
        <v>96</v>
      </c>
      <c r="E45" s="1">
        <f>SUMIFS('2016-17...'!$D:$D,'2016-17...'!$E:$E,'2016-17'!$A45,'2016-17...'!$C:$C,'2016-17'!E$1,'2016-17...'!$A:$A,'2016-17'!$B45)</f>
        <v>2300235728</v>
      </c>
      <c r="F45" s="1">
        <f>SUMIFS('2016-17...'!$D:$D,'2016-17...'!$E:$E,'2016-17'!$A45,'2016-17...'!$C:$C,'2016-17'!F$1,'2016-17...'!$A:$A,'2016-17'!$B45)</f>
        <v>0</v>
      </c>
      <c r="G45" s="1">
        <f>SUMIFS('2016-17...'!$D:$D,'2016-17...'!$E:$E,'2016-17'!$A45,'2016-17...'!$C:$C,'2016-17'!G$1,'2016-17...'!$A:$A,'2016-17'!$B45)</f>
        <v>0</v>
      </c>
      <c r="H45" s="1">
        <f>SUMIFS('2016-17...'!$D:$D,'2016-17...'!$E:$E,'2016-17'!$A45,'2016-17...'!$C:$C,'2016-17'!H$1,'2016-17...'!$A:$A,'2016-17'!$B45)</f>
        <v>2300235728</v>
      </c>
      <c r="I45" s="1">
        <f t="shared" si="1"/>
        <v>2300235728</v>
      </c>
      <c r="J45" t="b">
        <f t="shared" si="2"/>
        <v>1</v>
      </c>
    </row>
    <row r="46" spans="1:10">
      <c r="A46" t="s">
        <v>75</v>
      </c>
      <c r="B46" t="s">
        <v>9</v>
      </c>
      <c r="C46" t="str">
        <f t="shared" si="0"/>
        <v>E</v>
      </c>
      <c r="D46" t="s">
        <v>97</v>
      </c>
      <c r="E46" s="1">
        <f>SUMIFS('2016-17...'!$D:$D,'2016-17...'!$E:$E,'2016-17'!$A46,'2016-17...'!$C:$C,'2016-17'!E$1,'2016-17...'!$A:$A,'2016-17'!$B46)</f>
        <v>1335911985</v>
      </c>
      <c r="F46" s="1">
        <f>SUMIFS('2016-17...'!$D:$D,'2016-17...'!$E:$E,'2016-17'!$A46,'2016-17...'!$C:$C,'2016-17'!F$1,'2016-17...'!$A:$A,'2016-17'!$B46)</f>
        <v>179673628</v>
      </c>
      <c r="G46" s="1">
        <f>SUMIFS('2016-17...'!$D:$D,'2016-17...'!$E:$E,'2016-17'!$A46,'2016-17...'!$C:$C,'2016-17'!G$1,'2016-17...'!$A:$A,'2016-17'!$B46)</f>
        <v>0</v>
      </c>
      <c r="H46" s="1">
        <f>SUMIFS('2016-17...'!$D:$D,'2016-17...'!$E:$E,'2016-17'!$A46,'2016-17...'!$C:$C,'2016-17'!H$1,'2016-17...'!$A:$A,'2016-17'!$B46)</f>
        <v>1515585613</v>
      </c>
      <c r="I46" s="1">
        <f t="shared" si="1"/>
        <v>1515585613</v>
      </c>
      <c r="J46" t="b">
        <f t="shared" si="2"/>
        <v>1</v>
      </c>
    </row>
    <row r="47" spans="1:10">
      <c r="A47" t="s">
        <v>75</v>
      </c>
      <c r="B47" t="s">
        <v>11</v>
      </c>
      <c r="C47" t="str">
        <f t="shared" si="0"/>
        <v>H</v>
      </c>
      <c r="D47" t="s">
        <v>98</v>
      </c>
      <c r="E47" s="1">
        <f>SUMIFS('2016-17...'!$D:$D,'2016-17...'!$E:$E,'2016-17'!$A47,'2016-17...'!$C:$C,'2016-17'!E$1,'2016-17...'!$A:$A,'2016-17'!$B47)</f>
        <v>1002006000</v>
      </c>
      <c r="F47" s="1">
        <f>SUMIFS('2016-17...'!$D:$D,'2016-17...'!$E:$E,'2016-17'!$A47,'2016-17...'!$C:$C,'2016-17'!F$1,'2016-17...'!$A:$A,'2016-17'!$B47)</f>
        <v>0</v>
      </c>
      <c r="G47" s="1">
        <f>SUMIFS('2016-17...'!$D:$D,'2016-17...'!$E:$E,'2016-17'!$A47,'2016-17...'!$C:$C,'2016-17'!G$1,'2016-17...'!$A:$A,'2016-17'!$B47)</f>
        <v>0</v>
      </c>
      <c r="H47" s="1">
        <f>SUMIFS('2016-17...'!$D:$D,'2016-17...'!$E:$E,'2016-17'!$A47,'2016-17...'!$C:$C,'2016-17'!H$1,'2016-17...'!$A:$A,'2016-17'!$B47)</f>
        <v>1002006000</v>
      </c>
      <c r="I47" s="1">
        <f t="shared" si="1"/>
        <v>1002006000</v>
      </c>
      <c r="J47" t="b">
        <f t="shared" si="2"/>
        <v>1</v>
      </c>
    </row>
    <row r="48" spans="1:10">
      <c r="A48" t="s">
        <v>75</v>
      </c>
      <c r="B48" t="s">
        <v>13</v>
      </c>
      <c r="C48" t="str">
        <f t="shared" si="0"/>
        <v>H</v>
      </c>
      <c r="D48" t="s">
        <v>99</v>
      </c>
      <c r="E48" s="1">
        <f>SUMIFS('2016-17...'!$D:$D,'2016-17...'!$E:$E,'2016-17'!$A48,'2016-17...'!$C:$C,'2016-17'!E$1,'2016-17...'!$A:$A,'2016-17'!$B48)</f>
        <v>29091434</v>
      </c>
      <c r="F48" s="1">
        <f>SUMIFS('2016-17...'!$D:$D,'2016-17...'!$E:$E,'2016-17'!$A48,'2016-17...'!$C:$C,'2016-17'!F$1,'2016-17...'!$A:$A,'2016-17'!$B48)</f>
        <v>150000000</v>
      </c>
      <c r="G48" s="1">
        <f>SUMIFS('2016-17...'!$D:$D,'2016-17...'!$E:$E,'2016-17'!$A48,'2016-17...'!$C:$C,'2016-17'!G$1,'2016-17...'!$A:$A,'2016-17'!$B48)</f>
        <v>0</v>
      </c>
      <c r="H48" s="1">
        <f>SUMIFS('2016-17...'!$D:$D,'2016-17...'!$E:$E,'2016-17'!$A48,'2016-17...'!$C:$C,'2016-17'!H$1,'2016-17...'!$A:$A,'2016-17'!$B48)</f>
        <v>179091434</v>
      </c>
      <c r="I48" s="1">
        <f t="shared" si="1"/>
        <v>179091434</v>
      </c>
      <c r="J48" t="b">
        <f t="shared" si="2"/>
        <v>1</v>
      </c>
    </row>
    <row r="49" spans="1:10">
      <c r="A49" t="s">
        <v>75</v>
      </c>
      <c r="B49" t="s">
        <v>15</v>
      </c>
      <c r="C49" t="str">
        <f t="shared" si="0"/>
        <v>H</v>
      </c>
      <c r="D49" t="s">
        <v>100</v>
      </c>
      <c r="E49" s="1">
        <f>SUMIFS('2016-17...'!$D:$D,'2016-17...'!$E:$E,'2016-17'!$A49,'2016-17...'!$C:$C,'2016-17'!E$1,'2016-17...'!$A:$A,'2016-17'!$B49)</f>
        <v>36250263</v>
      </c>
      <c r="F49" s="1">
        <f>SUMIFS('2016-17...'!$D:$D,'2016-17...'!$E:$E,'2016-17'!$A49,'2016-17...'!$C:$C,'2016-17'!F$1,'2016-17...'!$A:$A,'2016-17'!$B49)</f>
        <v>0</v>
      </c>
      <c r="G49" s="1">
        <f>SUMIFS('2016-17...'!$D:$D,'2016-17...'!$E:$E,'2016-17'!$A49,'2016-17...'!$C:$C,'2016-17'!G$1,'2016-17...'!$A:$A,'2016-17'!$B49)</f>
        <v>0</v>
      </c>
      <c r="H49" s="1">
        <f>SUMIFS('2016-17...'!$D:$D,'2016-17...'!$E:$E,'2016-17'!$A49,'2016-17...'!$C:$C,'2016-17'!H$1,'2016-17...'!$A:$A,'2016-17'!$B49)</f>
        <v>36250263</v>
      </c>
      <c r="I49" s="1">
        <f t="shared" si="1"/>
        <v>36250263</v>
      </c>
      <c r="J49" t="b">
        <f t="shared" si="2"/>
        <v>1</v>
      </c>
    </row>
    <row r="50" spans="1:10">
      <c r="A50" t="s">
        <v>76</v>
      </c>
      <c r="B50" t="s">
        <v>5</v>
      </c>
      <c r="C50" t="str">
        <f t="shared" si="0"/>
        <v>E</v>
      </c>
      <c r="D50" t="s">
        <v>96</v>
      </c>
      <c r="E50" s="1">
        <f>SUMIFS('2016-17...'!$D:$D,'2016-17...'!$E:$E,'2016-17'!$A50,'2016-17...'!$C:$C,'2016-17'!E$1,'2016-17...'!$A:$A,'2016-17'!$B50)</f>
        <v>2479977306</v>
      </c>
      <c r="F50" s="1">
        <f>SUMIFS('2016-17...'!$D:$D,'2016-17...'!$E:$E,'2016-17'!$A50,'2016-17...'!$C:$C,'2016-17'!F$1,'2016-17...'!$A:$A,'2016-17'!$B50)</f>
        <v>0</v>
      </c>
      <c r="G50" s="1">
        <f>SUMIFS('2016-17...'!$D:$D,'2016-17...'!$E:$E,'2016-17'!$A50,'2016-17...'!$C:$C,'2016-17'!G$1,'2016-17...'!$A:$A,'2016-17'!$B50)</f>
        <v>0</v>
      </c>
      <c r="H50" s="1">
        <f>SUMIFS('2016-17...'!$D:$D,'2016-17...'!$E:$E,'2016-17'!$A50,'2016-17...'!$C:$C,'2016-17'!H$1,'2016-17...'!$A:$A,'2016-17'!$B50)</f>
        <v>2479977306</v>
      </c>
      <c r="I50" s="1">
        <f t="shared" si="1"/>
        <v>2479977306</v>
      </c>
      <c r="J50" t="b">
        <f t="shared" si="2"/>
        <v>1</v>
      </c>
    </row>
    <row r="51" spans="1:10">
      <c r="A51" t="s">
        <v>76</v>
      </c>
      <c r="B51" t="s">
        <v>9</v>
      </c>
      <c r="C51" t="str">
        <f t="shared" si="0"/>
        <v>E</v>
      </c>
      <c r="D51" t="s">
        <v>97</v>
      </c>
      <c r="E51" s="1">
        <f>SUMIFS('2016-17...'!$D:$D,'2016-17...'!$E:$E,'2016-17'!$A51,'2016-17...'!$C:$C,'2016-17'!E$1,'2016-17...'!$A:$A,'2016-17'!$B51)</f>
        <v>1471802265</v>
      </c>
      <c r="F51" s="1">
        <f>SUMIFS('2016-17...'!$D:$D,'2016-17...'!$E:$E,'2016-17'!$A51,'2016-17...'!$C:$C,'2016-17'!F$1,'2016-17...'!$A:$A,'2016-17'!$B51)</f>
        <v>153520076</v>
      </c>
      <c r="G51" s="1">
        <f>SUMIFS('2016-17...'!$D:$D,'2016-17...'!$E:$E,'2016-17'!$A51,'2016-17...'!$C:$C,'2016-17'!G$1,'2016-17...'!$A:$A,'2016-17'!$B51)</f>
        <v>0</v>
      </c>
      <c r="H51" s="1">
        <f>SUMIFS('2016-17...'!$D:$D,'2016-17...'!$E:$E,'2016-17'!$A51,'2016-17...'!$C:$C,'2016-17'!H$1,'2016-17...'!$A:$A,'2016-17'!$B51)</f>
        <v>1625322341</v>
      </c>
      <c r="I51" s="1">
        <f t="shared" si="1"/>
        <v>1625322341</v>
      </c>
      <c r="J51" t="b">
        <f t="shared" si="2"/>
        <v>1</v>
      </c>
    </row>
    <row r="52" spans="1:10">
      <c r="A52" t="s">
        <v>76</v>
      </c>
      <c r="B52" t="s">
        <v>11</v>
      </c>
      <c r="C52" t="str">
        <f t="shared" si="0"/>
        <v>H</v>
      </c>
      <c r="D52" t="s">
        <v>98</v>
      </c>
      <c r="E52" s="1">
        <f>SUMIFS('2016-17...'!$D:$D,'2016-17...'!$E:$E,'2016-17'!$A52,'2016-17...'!$C:$C,'2016-17'!E$1,'2016-17...'!$A:$A,'2016-17'!$B52)</f>
        <v>1205645946</v>
      </c>
      <c r="F52" s="1">
        <f>SUMIFS('2016-17...'!$D:$D,'2016-17...'!$E:$E,'2016-17'!$A52,'2016-17...'!$C:$C,'2016-17'!F$1,'2016-17...'!$A:$A,'2016-17'!$B52)</f>
        <v>0</v>
      </c>
      <c r="G52" s="1">
        <f>SUMIFS('2016-17...'!$D:$D,'2016-17...'!$E:$E,'2016-17'!$A52,'2016-17...'!$C:$C,'2016-17'!G$1,'2016-17...'!$A:$A,'2016-17'!$B52)</f>
        <v>0</v>
      </c>
      <c r="H52" s="1">
        <f>SUMIFS('2016-17...'!$D:$D,'2016-17...'!$E:$E,'2016-17'!$A52,'2016-17...'!$C:$C,'2016-17'!H$1,'2016-17...'!$A:$A,'2016-17'!$B52)</f>
        <v>1205645946</v>
      </c>
      <c r="I52" s="1">
        <f t="shared" si="1"/>
        <v>1205645946</v>
      </c>
      <c r="J52" t="b">
        <f t="shared" si="2"/>
        <v>1</v>
      </c>
    </row>
    <row r="53" spans="1:10">
      <c r="A53" t="s">
        <v>76</v>
      </c>
      <c r="B53" t="s">
        <v>13</v>
      </c>
      <c r="C53" t="str">
        <f t="shared" si="0"/>
        <v>H</v>
      </c>
      <c r="D53" t="s">
        <v>99</v>
      </c>
      <c r="E53" s="1">
        <f>SUMIFS('2016-17...'!$D:$D,'2016-17...'!$E:$E,'2016-17'!$A53,'2016-17...'!$C:$C,'2016-17'!E$1,'2016-17...'!$A:$A,'2016-17'!$B53)</f>
        <v>29091434</v>
      </c>
      <c r="F53" s="1">
        <f>SUMIFS('2016-17...'!$D:$D,'2016-17...'!$E:$E,'2016-17'!$A53,'2016-17...'!$C:$C,'2016-17'!F$1,'2016-17...'!$A:$A,'2016-17'!$B53)</f>
        <v>54009557</v>
      </c>
      <c r="G53" s="1">
        <f>SUMIFS('2016-17...'!$D:$D,'2016-17...'!$E:$E,'2016-17'!$A53,'2016-17...'!$C:$C,'2016-17'!G$1,'2016-17...'!$A:$A,'2016-17'!$B53)</f>
        <v>153179853</v>
      </c>
      <c r="H53" s="1">
        <f>SUMIFS('2016-17...'!$D:$D,'2016-17...'!$E:$E,'2016-17'!$A53,'2016-17...'!$C:$C,'2016-17'!H$1,'2016-17...'!$A:$A,'2016-17'!$B53)</f>
        <v>236280844</v>
      </c>
      <c r="I53" s="1">
        <f t="shared" si="1"/>
        <v>83100991</v>
      </c>
      <c r="J53" t="b">
        <f t="shared" si="2"/>
        <v>1</v>
      </c>
    </row>
    <row r="54" spans="1:10">
      <c r="A54" t="s">
        <v>76</v>
      </c>
      <c r="B54" t="s">
        <v>15</v>
      </c>
      <c r="C54" t="str">
        <f t="shared" si="0"/>
        <v>H</v>
      </c>
      <c r="D54" t="s">
        <v>100</v>
      </c>
      <c r="E54" s="1">
        <f>SUMIFS('2016-17...'!$D:$D,'2016-17...'!$E:$E,'2016-17'!$A54,'2016-17...'!$C:$C,'2016-17'!E$1,'2016-17...'!$A:$A,'2016-17'!$B54)</f>
        <v>99419262</v>
      </c>
      <c r="F54" s="1">
        <f>SUMIFS('2016-17...'!$D:$D,'2016-17...'!$E:$E,'2016-17'!$A54,'2016-17...'!$C:$C,'2016-17'!F$1,'2016-17...'!$A:$A,'2016-17'!$B54)</f>
        <v>0</v>
      </c>
      <c r="G54" s="1">
        <f>SUMIFS('2016-17...'!$D:$D,'2016-17...'!$E:$E,'2016-17'!$A54,'2016-17...'!$C:$C,'2016-17'!G$1,'2016-17...'!$A:$A,'2016-17'!$B54)</f>
        <v>0</v>
      </c>
      <c r="H54" s="1">
        <f>SUMIFS('2016-17...'!$D:$D,'2016-17...'!$E:$E,'2016-17'!$A54,'2016-17...'!$C:$C,'2016-17'!H$1,'2016-17...'!$A:$A,'2016-17'!$B54)</f>
        <v>99419262</v>
      </c>
      <c r="I54" s="1">
        <f t="shared" si="1"/>
        <v>99419262</v>
      </c>
      <c r="J54" t="b">
        <f t="shared" si="2"/>
        <v>1</v>
      </c>
    </row>
    <row r="55" spans="1:10">
      <c r="A55" t="s">
        <v>77</v>
      </c>
      <c r="B55" t="s">
        <v>5</v>
      </c>
      <c r="C55" t="str">
        <f t="shared" si="0"/>
        <v>E</v>
      </c>
      <c r="D55" t="s">
        <v>96</v>
      </c>
      <c r="E55" s="1">
        <f>SUMIFS('2016-17...'!$D:$D,'2016-17...'!$E:$E,'2016-17'!$A55,'2016-17...'!$C:$C,'2016-17'!E$1,'2016-17...'!$A:$A,'2016-17'!$B55)</f>
        <v>2406506799</v>
      </c>
      <c r="F55" s="1">
        <f>SUMIFS('2016-17...'!$D:$D,'2016-17...'!$E:$E,'2016-17'!$A55,'2016-17...'!$C:$C,'2016-17'!F$1,'2016-17...'!$A:$A,'2016-17'!$B55)</f>
        <v>0</v>
      </c>
      <c r="G55" s="1">
        <f>SUMIFS('2016-17...'!$D:$D,'2016-17...'!$E:$E,'2016-17'!$A55,'2016-17...'!$C:$C,'2016-17'!G$1,'2016-17...'!$A:$A,'2016-17'!$B55)</f>
        <v>0</v>
      </c>
      <c r="H55" s="1">
        <f>SUMIFS('2016-17...'!$D:$D,'2016-17...'!$E:$E,'2016-17'!$A55,'2016-17...'!$C:$C,'2016-17'!H$1,'2016-17...'!$A:$A,'2016-17'!$B55)</f>
        <v>2406506799</v>
      </c>
      <c r="I55" s="1">
        <f t="shared" si="1"/>
        <v>2406506799</v>
      </c>
      <c r="J55" t="b">
        <f t="shared" si="2"/>
        <v>1</v>
      </c>
    </row>
    <row r="56" spans="1:10">
      <c r="A56" t="s">
        <v>77</v>
      </c>
      <c r="B56" t="s">
        <v>9</v>
      </c>
      <c r="C56" t="str">
        <f t="shared" si="0"/>
        <v>E</v>
      </c>
      <c r="D56" t="s">
        <v>97</v>
      </c>
      <c r="E56" s="1">
        <f>SUMIFS('2016-17...'!$D:$D,'2016-17...'!$E:$E,'2016-17'!$A56,'2016-17...'!$C:$C,'2016-17'!E$1,'2016-17...'!$A:$A,'2016-17'!$B56)</f>
        <v>1124142775</v>
      </c>
      <c r="F56" s="1">
        <f>SUMIFS('2016-17...'!$D:$D,'2016-17...'!$E:$E,'2016-17'!$A56,'2016-17...'!$C:$C,'2016-17'!F$1,'2016-17...'!$A:$A,'2016-17'!$B56)</f>
        <v>338019521</v>
      </c>
      <c r="G56" s="1">
        <f>SUMIFS('2016-17...'!$D:$D,'2016-17...'!$E:$E,'2016-17'!$A56,'2016-17...'!$C:$C,'2016-17'!G$1,'2016-17...'!$A:$A,'2016-17'!$B56)</f>
        <v>0</v>
      </c>
      <c r="H56" s="1">
        <f>SUMIFS('2016-17...'!$D:$D,'2016-17...'!$E:$E,'2016-17'!$A56,'2016-17...'!$C:$C,'2016-17'!H$1,'2016-17...'!$A:$A,'2016-17'!$B56)</f>
        <v>1462162296</v>
      </c>
      <c r="I56" s="1">
        <f t="shared" si="1"/>
        <v>1462162296</v>
      </c>
      <c r="J56" t="b">
        <f t="shared" si="2"/>
        <v>1</v>
      </c>
    </row>
    <row r="57" spans="1:10">
      <c r="A57" t="s">
        <v>77</v>
      </c>
      <c r="B57" t="s">
        <v>11</v>
      </c>
      <c r="C57" t="str">
        <f t="shared" si="0"/>
        <v>H</v>
      </c>
      <c r="D57" t="s">
        <v>98</v>
      </c>
      <c r="E57" s="1">
        <f>SUMIFS('2016-17...'!$D:$D,'2016-17...'!$E:$E,'2016-17'!$A57,'2016-17...'!$C:$C,'2016-17'!E$1,'2016-17...'!$A:$A,'2016-17'!$B57)</f>
        <v>825425291</v>
      </c>
      <c r="F57" s="1">
        <f>SUMIFS('2016-17...'!$D:$D,'2016-17...'!$E:$E,'2016-17'!$A57,'2016-17...'!$C:$C,'2016-17'!F$1,'2016-17...'!$A:$A,'2016-17'!$B57)</f>
        <v>0</v>
      </c>
      <c r="G57" s="1">
        <f>SUMIFS('2016-17...'!$D:$D,'2016-17...'!$E:$E,'2016-17'!$A57,'2016-17...'!$C:$C,'2016-17'!G$1,'2016-17...'!$A:$A,'2016-17'!$B57)</f>
        <v>0</v>
      </c>
      <c r="H57" s="1">
        <f>SUMIFS('2016-17...'!$D:$D,'2016-17...'!$E:$E,'2016-17'!$A57,'2016-17...'!$C:$C,'2016-17'!H$1,'2016-17...'!$A:$A,'2016-17'!$B57)</f>
        <v>825425291</v>
      </c>
      <c r="I57" s="1">
        <f t="shared" si="1"/>
        <v>825425291</v>
      </c>
      <c r="J57" t="b">
        <f t="shared" si="2"/>
        <v>1</v>
      </c>
    </row>
    <row r="58" spans="1:10">
      <c r="A58" t="s">
        <v>77</v>
      </c>
      <c r="B58" t="s">
        <v>13</v>
      </c>
      <c r="C58" t="str">
        <f t="shared" si="0"/>
        <v>H</v>
      </c>
      <c r="D58" t="s">
        <v>99</v>
      </c>
      <c r="E58" s="1">
        <f>SUMIFS('2016-17...'!$D:$D,'2016-17...'!$E:$E,'2016-17'!$A58,'2016-17...'!$C:$C,'2016-17'!E$1,'2016-17...'!$A:$A,'2016-17'!$B58)</f>
        <v>21818576</v>
      </c>
      <c r="F58" s="1">
        <f>SUMIFS('2016-17...'!$D:$D,'2016-17...'!$E:$E,'2016-17'!$A58,'2016-17...'!$C:$C,'2016-17'!F$1,'2016-17...'!$A:$A,'2016-17'!$B58)</f>
        <v>0</v>
      </c>
      <c r="G58" s="1">
        <f>SUMIFS('2016-17...'!$D:$D,'2016-17...'!$E:$E,'2016-17'!$A58,'2016-17...'!$C:$C,'2016-17'!G$1,'2016-17...'!$A:$A,'2016-17'!$B58)</f>
        <v>0</v>
      </c>
      <c r="H58" s="1">
        <f>SUMIFS('2016-17...'!$D:$D,'2016-17...'!$E:$E,'2016-17'!$A58,'2016-17...'!$C:$C,'2016-17'!H$1,'2016-17...'!$A:$A,'2016-17'!$B58)</f>
        <v>21818576</v>
      </c>
      <c r="I58" s="1">
        <f t="shared" si="1"/>
        <v>21818576</v>
      </c>
      <c r="J58" t="b">
        <f t="shared" si="2"/>
        <v>1</v>
      </c>
    </row>
    <row r="59" spans="1:10">
      <c r="A59" t="s">
        <v>77</v>
      </c>
      <c r="B59" t="s">
        <v>15</v>
      </c>
      <c r="C59" t="str">
        <f t="shared" si="0"/>
        <v>H</v>
      </c>
      <c r="D59" t="s">
        <v>100</v>
      </c>
      <c r="E59" s="1">
        <f>SUMIFS('2016-17...'!$D:$D,'2016-17...'!$E:$E,'2016-17'!$A59,'2016-17...'!$C:$C,'2016-17'!E$1,'2016-17...'!$A:$A,'2016-17'!$B59)</f>
        <v>38494996</v>
      </c>
      <c r="F59" s="1">
        <f>SUMIFS('2016-17...'!$D:$D,'2016-17...'!$E:$E,'2016-17'!$A59,'2016-17...'!$C:$C,'2016-17'!F$1,'2016-17...'!$A:$A,'2016-17'!$B59)</f>
        <v>0</v>
      </c>
      <c r="G59" s="1">
        <f>SUMIFS('2016-17...'!$D:$D,'2016-17...'!$E:$E,'2016-17'!$A59,'2016-17...'!$C:$C,'2016-17'!G$1,'2016-17...'!$A:$A,'2016-17'!$B59)</f>
        <v>0</v>
      </c>
      <c r="H59" s="1">
        <f>SUMIFS('2016-17...'!$D:$D,'2016-17...'!$E:$E,'2016-17'!$A59,'2016-17...'!$C:$C,'2016-17'!H$1,'2016-17...'!$A:$A,'2016-17'!$B59)</f>
        <v>38494996</v>
      </c>
      <c r="I59" s="1">
        <f t="shared" si="1"/>
        <v>38494996</v>
      </c>
      <c r="J59" t="b">
        <f t="shared" si="2"/>
        <v>1</v>
      </c>
    </row>
    <row r="60" spans="1:10">
      <c r="A60" t="s">
        <v>78</v>
      </c>
      <c r="B60" t="s">
        <v>5</v>
      </c>
      <c r="C60" t="str">
        <f t="shared" si="0"/>
        <v>E</v>
      </c>
      <c r="D60" t="s">
        <v>96</v>
      </c>
      <c r="E60" s="1">
        <f>SUMIFS('2016-17...'!$D:$D,'2016-17...'!$E:$E,'2016-17'!$A60,'2016-17...'!$C:$C,'2016-17'!E$1,'2016-17...'!$A:$A,'2016-17'!$B60)</f>
        <v>2224338256</v>
      </c>
      <c r="F60" s="1">
        <f>SUMIFS('2016-17...'!$D:$D,'2016-17...'!$E:$E,'2016-17'!$A60,'2016-17...'!$C:$C,'2016-17'!F$1,'2016-17...'!$A:$A,'2016-17'!$B60)</f>
        <v>0</v>
      </c>
      <c r="G60" s="1">
        <f>SUMIFS('2016-17...'!$D:$D,'2016-17...'!$E:$E,'2016-17'!$A60,'2016-17...'!$C:$C,'2016-17'!G$1,'2016-17...'!$A:$A,'2016-17'!$B60)</f>
        <v>0</v>
      </c>
      <c r="H60" s="1">
        <f>SUMIFS('2016-17...'!$D:$D,'2016-17...'!$E:$E,'2016-17'!$A60,'2016-17...'!$C:$C,'2016-17'!H$1,'2016-17...'!$A:$A,'2016-17'!$B60)</f>
        <v>2224338256</v>
      </c>
      <c r="I60" s="1">
        <f t="shared" si="1"/>
        <v>2224338256</v>
      </c>
      <c r="J60" t="b">
        <f t="shared" si="2"/>
        <v>1</v>
      </c>
    </row>
    <row r="61" spans="1:10">
      <c r="A61" t="s">
        <v>78</v>
      </c>
      <c r="B61" t="s">
        <v>9</v>
      </c>
      <c r="C61" t="str">
        <f t="shared" si="0"/>
        <v>E</v>
      </c>
      <c r="D61" t="s">
        <v>97</v>
      </c>
      <c r="E61" s="1">
        <f>SUMIFS('2016-17...'!$D:$D,'2016-17...'!$E:$E,'2016-17'!$A61,'2016-17...'!$C:$C,'2016-17'!E$1,'2016-17...'!$A:$A,'2016-17'!$B61)</f>
        <v>1130568854</v>
      </c>
      <c r="F61" s="1">
        <f>SUMIFS('2016-17...'!$D:$D,'2016-17...'!$E:$E,'2016-17'!$A61,'2016-17...'!$C:$C,'2016-17'!F$1,'2016-17...'!$A:$A,'2016-17'!$B61)</f>
        <v>116777828</v>
      </c>
      <c r="G61" s="1">
        <f>SUMIFS('2016-17...'!$D:$D,'2016-17...'!$E:$E,'2016-17'!$A61,'2016-17...'!$C:$C,'2016-17'!G$1,'2016-17...'!$A:$A,'2016-17'!$B61)</f>
        <v>0</v>
      </c>
      <c r="H61" s="1">
        <f>SUMIFS('2016-17...'!$D:$D,'2016-17...'!$E:$E,'2016-17'!$A61,'2016-17...'!$C:$C,'2016-17'!H$1,'2016-17...'!$A:$A,'2016-17'!$B61)</f>
        <v>1247346682</v>
      </c>
      <c r="I61" s="1">
        <f t="shared" si="1"/>
        <v>1247346682</v>
      </c>
      <c r="J61" t="b">
        <f t="shared" si="2"/>
        <v>1</v>
      </c>
    </row>
    <row r="62" spans="1:10">
      <c r="A62" t="s">
        <v>78</v>
      </c>
      <c r="B62" t="s">
        <v>11</v>
      </c>
      <c r="C62" t="str">
        <f t="shared" si="0"/>
        <v>H</v>
      </c>
      <c r="D62" t="s">
        <v>98</v>
      </c>
      <c r="E62" s="1">
        <f>SUMIFS('2016-17...'!$D:$D,'2016-17...'!$E:$E,'2016-17'!$A62,'2016-17...'!$C:$C,'2016-17'!E$1,'2016-17...'!$A:$A,'2016-17'!$B62)</f>
        <v>1020512671</v>
      </c>
      <c r="F62" s="1">
        <f>SUMIFS('2016-17...'!$D:$D,'2016-17...'!$E:$E,'2016-17'!$A62,'2016-17...'!$C:$C,'2016-17'!F$1,'2016-17...'!$A:$A,'2016-17'!$B62)</f>
        <v>0</v>
      </c>
      <c r="G62" s="1">
        <f>SUMIFS('2016-17...'!$D:$D,'2016-17...'!$E:$E,'2016-17'!$A62,'2016-17...'!$C:$C,'2016-17'!G$1,'2016-17...'!$A:$A,'2016-17'!$B62)</f>
        <v>0</v>
      </c>
      <c r="H62" s="1">
        <f>SUMIFS('2016-17...'!$D:$D,'2016-17...'!$E:$E,'2016-17'!$A62,'2016-17...'!$C:$C,'2016-17'!H$1,'2016-17...'!$A:$A,'2016-17'!$B62)</f>
        <v>1020512671</v>
      </c>
      <c r="I62" s="1">
        <f t="shared" si="1"/>
        <v>1020512671</v>
      </c>
      <c r="J62" t="b">
        <f t="shared" si="2"/>
        <v>1</v>
      </c>
    </row>
    <row r="63" spans="1:10">
      <c r="A63" t="s">
        <v>78</v>
      </c>
      <c r="B63" t="s">
        <v>13</v>
      </c>
      <c r="C63" t="str">
        <f t="shared" si="0"/>
        <v>H</v>
      </c>
      <c r="D63" t="s">
        <v>99</v>
      </c>
      <c r="E63" s="1">
        <f>SUMIFS('2016-17...'!$D:$D,'2016-17...'!$E:$E,'2016-17'!$A63,'2016-17...'!$C:$C,'2016-17'!E$1,'2016-17...'!$A:$A,'2016-17'!$B63)</f>
        <v>0</v>
      </c>
      <c r="F63" s="1">
        <f>SUMIFS('2016-17...'!$D:$D,'2016-17...'!$E:$E,'2016-17'!$A63,'2016-17...'!$C:$C,'2016-17'!F$1,'2016-17...'!$A:$A,'2016-17'!$B63)</f>
        <v>100000000</v>
      </c>
      <c r="G63" s="1">
        <f>SUMIFS('2016-17...'!$D:$D,'2016-17...'!$E:$E,'2016-17'!$A63,'2016-17...'!$C:$C,'2016-17'!G$1,'2016-17...'!$A:$A,'2016-17'!$B63)</f>
        <v>0</v>
      </c>
      <c r="H63" s="1">
        <f>SUMIFS('2016-17...'!$D:$D,'2016-17...'!$E:$E,'2016-17'!$A63,'2016-17...'!$C:$C,'2016-17'!H$1,'2016-17...'!$A:$A,'2016-17'!$B63)</f>
        <v>100000000</v>
      </c>
      <c r="I63" s="1">
        <f t="shared" si="1"/>
        <v>100000000</v>
      </c>
      <c r="J63" t="b">
        <f t="shared" si="2"/>
        <v>1</v>
      </c>
    </row>
    <row r="64" spans="1:10">
      <c r="A64" t="s">
        <v>79</v>
      </c>
      <c r="B64" t="s">
        <v>5</v>
      </c>
      <c r="C64" t="str">
        <f t="shared" si="0"/>
        <v>E</v>
      </c>
      <c r="D64" t="s">
        <v>96</v>
      </c>
      <c r="E64" s="1">
        <f>SUMIFS('2016-17...'!$D:$D,'2016-17...'!$E:$E,'2016-17'!$A64,'2016-17...'!$C:$C,'2016-17'!E$1,'2016-17...'!$A:$A,'2016-17'!$B64)</f>
        <v>2215611305</v>
      </c>
      <c r="F64" s="1">
        <f>SUMIFS('2016-17...'!$D:$D,'2016-17...'!$E:$E,'2016-17'!$A64,'2016-17...'!$C:$C,'2016-17'!F$1,'2016-17...'!$A:$A,'2016-17'!$B64)</f>
        <v>0</v>
      </c>
      <c r="G64" s="1">
        <f>SUMIFS('2016-17...'!$D:$D,'2016-17...'!$E:$E,'2016-17'!$A64,'2016-17...'!$C:$C,'2016-17'!G$1,'2016-17...'!$A:$A,'2016-17'!$B64)</f>
        <v>0</v>
      </c>
      <c r="H64" s="1">
        <f>SUMIFS('2016-17...'!$D:$D,'2016-17...'!$E:$E,'2016-17'!$A64,'2016-17...'!$C:$C,'2016-17'!H$1,'2016-17...'!$A:$A,'2016-17'!$B64)</f>
        <v>2215611305</v>
      </c>
      <c r="I64" s="1">
        <f t="shared" si="1"/>
        <v>2215611305</v>
      </c>
      <c r="J64" t="b">
        <f t="shared" si="2"/>
        <v>1</v>
      </c>
    </row>
    <row r="65" spans="1:10">
      <c r="A65" t="s">
        <v>79</v>
      </c>
      <c r="B65" t="s">
        <v>9</v>
      </c>
      <c r="C65" t="str">
        <f t="shared" si="0"/>
        <v>E</v>
      </c>
      <c r="D65" t="s">
        <v>97</v>
      </c>
      <c r="E65" s="1">
        <f>SUMIFS('2016-17...'!$D:$D,'2016-17...'!$E:$E,'2016-17'!$A65,'2016-17...'!$C:$C,'2016-17'!E$1,'2016-17...'!$A:$A,'2016-17'!$B65)</f>
        <v>1257886323</v>
      </c>
      <c r="F65" s="1">
        <f>SUMIFS('2016-17...'!$D:$D,'2016-17...'!$E:$E,'2016-17'!$A65,'2016-17...'!$C:$C,'2016-17'!F$1,'2016-17...'!$A:$A,'2016-17'!$B65)</f>
        <v>199932212</v>
      </c>
      <c r="G65" s="1">
        <f>SUMIFS('2016-17...'!$D:$D,'2016-17...'!$E:$E,'2016-17'!$A65,'2016-17...'!$C:$C,'2016-17'!G$1,'2016-17...'!$A:$A,'2016-17'!$B65)</f>
        <v>0</v>
      </c>
      <c r="H65" s="1">
        <f>SUMIFS('2016-17...'!$D:$D,'2016-17...'!$E:$E,'2016-17'!$A65,'2016-17...'!$C:$C,'2016-17'!H$1,'2016-17...'!$A:$A,'2016-17'!$B65)</f>
        <v>1457818535</v>
      </c>
      <c r="I65" s="1">
        <f t="shared" si="1"/>
        <v>1457818535</v>
      </c>
      <c r="J65" t="b">
        <f t="shared" si="2"/>
        <v>1</v>
      </c>
    </row>
    <row r="66" spans="1:10">
      <c r="A66" t="s">
        <v>79</v>
      </c>
      <c r="B66" t="s">
        <v>11</v>
      </c>
      <c r="C66" t="str">
        <f t="shared" si="0"/>
        <v>H</v>
      </c>
      <c r="D66" t="s">
        <v>98</v>
      </c>
      <c r="E66" s="1">
        <f>SUMIFS('2016-17...'!$D:$D,'2016-17...'!$E:$E,'2016-17'!$A66,'2016-17...'!$C:$C,'2016-17'!E$1,'2016-17...'!$A:$A,'2016-17'!$B66)</f>
        <v>891866779</v>
      </c>
      <c r="F66" s="1">
        <f>SUMIFS('2016-17...'!$D:$D,'2016-17...'!$E:$E,'2016-17'!$A66,'2016-17...'!$C:$C,'2016-17'!F$1,'2016-17...'!$A:$A,'2016-17'!$B66)</f>
        <v>0</v>
      </c>
      <c r="G66" s="1">
        <f>SUMIFS('2016-17...'!$D:$D,'2016-17...'!$E:$E,'2016-17'!$A66,'2016-17...'!$C:$C,'2016-17'!G$1,'2016-17...'!$A:$A,'2016-17'!$B66)</f>
        <v>0</v>
      </c>
      <c r="H66" s="1">
        <f>SUMIFS('2016-17...'!$D:$D,'2016-17...'!$E:$E,'2016-17'!$A66,'2016-17...'!$C:$C,'2016-17'!H$1,'2016-17...'!$A:$A,'2016-17'!$B66)</f>
        <v>891866779</v>
      </c>
      <c r="I66" s="1">
        <f t="shared" si="1"/>
        <v>891866779</v>
      </c>
      <c r="J66" t="b">
        <f t="shared" si="2"/>
        <v>1</v>
      </c>
    </row>
    <row r="67" spans="1:10">
      <c r="A67" t="s">
        <v>79</v>
      </c>
      <c r="B67" t="s">
        <v>13</v>
      </c>
      <c r="C67" t="str">
        <f t="shared" ref="C67:C130" si="3">IF(OR(B67="D101",B67="D102"),"E","H")</f>
        <v>H</v>
      </c>
      <c r="D67" t="s">
        <v>99</v>
      </c>
      <c r="E67" s="1">
        <f>SUMIFS('2016-17...'!$D:$D,'2016-17...'!$E:$E,'2016-17'!$A67,'2016-17...'!$C:$C,'2016-17'!E$1,'2016-17...'!$A:$A,'2016-17'!$B67)</f>
        <v>14545717</v>
      </c>
      <c r="F67" s="1">
        <f>SUMIFS('2016-17...'!$D:$D,'2016-17...'!$E:$E,'2016-17'!$A67,'2016-17...'!$C:$C,'2016-17'!F$1,'2016-17...'!$A:$A,'2016-17'!$B67)</f>
        <v>98699671</v>
      </c>
      <c r="G67" s="1">
        <f>SUMIFS('2016-17...'!$D:$D,'2016-17...'!$E:$E,'2016-17'!$A67,'2016-17...'!$C:$C,'2016-17'!G$1,'2016-17...'!$A:$A,'2016-17'!$B67)</f>
        <v>0</v>
      </c>
      <c r="H67" s="1">
        <f>SUMIFS('2016-17...'!$D:$D,'2016-17...'!$E:$E,'2016-17'!$A67,'2016-17...'!$C:$C,'2016-17'!H$1,'2016-17...'!$A:$A,'2016-17'!$B67)</f>
        <v>113245388</v>
      </c>
      <c r="I67" s="1">
        <f t="shared" ref="I67:I130" si="4">E67+F67</f>
        <v>113245388</v>
      </c>
      <c r="J67" t="b">
        <f t="shared" ref="J67:J130" si="5">I67=H67-G67</f>
        <v>1</v>
      </c>
    </row>
    <row r="68" spans="1:10">
      <c r="A68" t="s">
        <v>79</v>
      </c>
      <c r="B68" t="s">
        <v>15</v>
      </c>
      <c r="C68" t="str">
        <f t="shared" si="3"/>
        <v>H</v>
      </c>
      <c r="D68" t="s">
        <v>100</v>
      </c>
      <c r="E68" s="1">
        <f>SUMIFS('2016-17...'!$D:$D,'2016-17...'!$E:$E,'2016-17'!$A68,'2016-17...'!$C:$C,'2016-17'!E$1,'2016-17...'!$A:$A,'2016-17'!$B68)</f>
        <v>14996000</v>
      </c>
      <c r="F68" s="1">
        <f>SUMIFS('2016-17...'!$D:$D,'2016-17...'!$E:$E,'2016-17'!$A68,'2016-17...'!$C:$C,'2016-17'!F$1,'2016-17...'!$A:$A,'2016-17'!$B68)</f>
        <v>0</v>
      </c>
      <c r="G68" s="1">
        <f>SUMIFS('2016-17...'!$D:$D,'2016-17...'!$E:$E,'2016-17'!$A68,'2016-17...'!$C:$C,'2016-17'!G$1,'2016-17...'!$A:$A,'2016-17'!$B68)</f>
        <v>0</v>
      </c>
      <c r="H68" s="1">
        <f>SUMIFS('2016-17...'!$D:$D,'2016-17...'!$E:$E,'2016-17'!$A68,'2016-17...'!$C:$C,'2016-17'!H$1,'2016-17...'!$A:$A,'2016-17'!$B68)</f>
        <v>14996000</v>
      </c>
      <c r="I68" s="1">
        <f t="shared" si="4"/>
        <v>14996000</v>
      </c>
      <c r="J68" t="b">
        <f t="shared" si="5"/>
        <v>1</v>
      </c>
    </row>
    <row r="69" spans="1:10">
      <c r="A69" t="s">
        <v>80</v>
      </c>
      <c r="B69" t="s">
        <v>5</v>
      </c>
      <c r="C69" t="str">
        <f t="shared" si="3"/>
        <v>E</v>
      </c>
      <c r="D69" t="s">
        <v>96</v>
      </c>
      <c r="E69" s="1">
        <f>SUMIFS('2016-17...'!$D:$D,'2016-17...'!$E:$E,'2016-17'!$A69,'2016-17...'!$C:$C,'2016-17'!E$1,'2016-17...'!$A:$A,'2016-17'!$B69)</f>
        <v>2828560414</v>
      </c>
      <c r="F69" s="1">
        <f>SUMIFS('2016-17...'!$D:$D,'2016-17...'!$E:$E,'2016-17'!$A69,'2016-17...'!$C:$C,'2016-17'!F$1,'2016-17...'!$A:$A,'2016-17'!$B69)</f>
        <v>0</v>
      </c>
      <c r="G69" s="1">
        <f>SUMIFS('2016-17...'!$D:$D,'2016-17...'!$E:$E,'2016-17'!$A69,'2016-17...'!$C:$C,'2016-17'!G$1,'2016-17...'!$A:$A,'2016-17'!$B69)</f>
        <v>0</v>
      </c>
      <c r="H69" s="1">
        <f>SUMIFS('2016-17...'!$D:$D,'2016-17...'!$E:$E,'2016-17'!$A69,'2016-17...'!$C:$C,'2016-17'!H$1,'2016-17...'!$A:$A,'2016-17'!$B69)</f>
        <v>2828560414</v>
      </c>
      <c r="I69" s="1">
        <f t="shared" si="4"/>
        <v>2828560414</v>
      </c>
      <c r="J69" t="b">
        <f t="shared" si="5"/>
        <v>1</v>
      </c>
    </row>
    <row r="70" spans="1:10">
      <c r="A70" t="s">
        <v>80</v>
      </c>
      <c r="B70" t="s">
        <v>9</v>
      </c>
      <c r="C70" t="str">
        <f t="shared" si="3"/>
        <v>E</v>
      </c>
      <c r="D70" t="s">
        <v>97</v>
      </c>
      <c r="E70" s="1">
        <f>SUMIFS('2016-17...'!$D:$D,'2016-17...'!$E:$E,'2016-17'!$A70,'2016-17...'!$C:$C,'2016-17'!E$1,'2016-17...'!$A:$A,'2016-17'!$B70)</f>
        <v>1541218812</v>
      </c>
      <c r="F70" s="1">
        <f>SUMIFS('2016-17...'!$D:$D,'2016-17...'!$E:$E,'2016-17'!$A70,'2016-17...'!$C:$C,'2016-17'!F$1,'2016-17...'!$A:$A,'2016-17'!$B70)</f>
        <v>204016590</v>
      </c>
      <c r="G70" s="1">
        <f>SUMIFS('2016-17...'!$D:$D,'2016-17...'!$E:$E,'2016-17'!$A70,'2016-17...'!$C:$C,'2016-17'!G$1,'2016-17...'!$A:$A,'2016-17'!$B70)</f>
        <v>0</v>
      </c>
      <c r="H70" s="1">
        <f>SUMIFS('2016-17...'!$D:$D,'2016-17...'!$E:$E,'2016-17'!$A70,'2016-17...'!$C:$C,'2016-17'!H$1,'2016-17...'!$A:$A,'2016-17'!$B70)</f>
        <v>1745235402</v>
      </c>
      <c r="I70" s="1">
        <f t="shared" si="4"/>
        <v>1745235402</v>
      </c>
      <c r="J70" t="b">
        <f t="shared" si="5"/>
        <v>1</v>
      </c>
    </row>
    <row r="71" spans="1:10">
      <c r="A71" t="s">
        <v>80</v>
      </c>
      <c r="B71" t="s">
        <v>11</v>
      </c>
      <c r="C71" t="str">
        <f t="shared" si="3"/>
        <v>H</v>
      </c>
      <c r="D71" t="s">
        <v>98</v>
      </c>
      <c r="E71" s="1">
        <f>SUMIFS('2016-17...'!$D:$D,'2016-17...'!$E:$E,'2016-17'!$A71,'2016-17...'!$C:$C,'2016-17'!E$1,'2016-17...'!$A:$A,'2016-17'!$B71)</f>
        <v>1178013792</v>
      </c>
      <c r="F71" s="1">
        <f>SUMIFS('2016-17...'!$D:$D,'2016-17...'!$E:$E,'2016-17'!$A71,'2016-17...'!$C:$C,'2016-17'!F$1,'2016-17...'!$A:$A,'2016-17'!$B71)</f>
        <v>0</v>
      </c>
      <c r="G71" s="1">
        <f>SUMIFS('2016-17...'!$D:$D,'2016-17...'!$E:$E,'2016-17'!$A71,'2016-17...'!$C:$C,'2016-17'!G$1,'2016-17...'!$A:$A,'2016-17'!$B71)</f>
        <v>0</v>
      </c>
      <c r="H71" s="1">
        <f>SUMIFS('2016-17...'!$D:$D,'2016-17...'!$E:$E,'2016-17'!$A71,'2016-17...'!$C:$C,'2016-17'!H$1,'2016-17...'!$A:$A,'2016-17'!$B71)</f>
        <v>1178013792</v>
      </c>
      <c r="I71" s="1">
        <f t="shared" si="4"/>
        <v>1178013792</v>
      </c>
      <c r="J71" t="b">
        <f t="shared" si="5"/>
        <v>1</v>
      </c>
    </row>
    <row r="72" spans="1:10">
      <c r="A72" t="s">
        <v>80</v>
      </c>
      <c r="B72" t="s">
        <v>13</v>
      </c>
      <c r="C72" t="str">
        <f t="shared" si="3"/>
        <v>H</v>
      </c>
      <c r="D72" t="s">
        <v>99</v>
      </c>
      <c r="E72" s="1">
        <f>SUMIFS('2016-17...'!$D:$D,'2016-17...'!$E:$E,'2016-17'!$A72,'2016-17...'!$C:$C,'2016-17'!E$1,'2016-17...'!$A:$A,'2016-17'!$B72)</f>
        <v>148937152</v>
      </c>
      <c r="F72" s="1">
        <f>SUMIFS('2016-17...'!$D:$D,'2016-17...'!$E:$E,'2016-17'!$A72,'2016-17...'!$C:$C,'2016-17'!F$1,'2016-17...'!$A:$A,'2016-17'!$B72)</f>
        <v>70000000</v>
      </c>
      <c r="G72" s="1">
        <f>SUMIFS('2016-17...'!$D:$D,'2016-17...'!$E:$E,'2016-17'!$A72,'2016-17...'!$C:$C,'2016-17'!G$1,'2016-17...'!$A:$A,'2016-17'!$B72)</f>
        <v>0</v>
      </c>
      <c r="H72" s="1">
        <f>SUMIFS('2016-17...'!$D:$D,'2016-17...'!$E:$E,'2016-17'!$A72,'2016-17...'!$C:$C,'2016-17'!H$1,'2016-17...'!$A:$A,'2016-17'!$B72)</f>
        <v>218937152</v>
      </c>
      <c r="I72" s="1">
        <f t="shared" si="4"/>
        <v>218937152</v>
      </c>
      <c r="J72" t="b">
        <f t="shared" si="5"/>
        <v>1</v>
      </c>
    </row>
    <row r="73" spans="1:10">
      <c r="A73" t="s">
        <v>80</v>
      </c>
      <c r="B73" t="s">
        <v>15</v>
      </c>
      <c r="C73" t="str">
        <f t="shared" si="3"/>
        <v>H</v>
      </c>
      <c r="D73" t="s">
        <v>100</v>
      </c>
      <c r="E73" s="1">
        <f>SUMIFS('2016-17...'!$D:$D,'2016-17...'!$E:$E,'2016-17'!$A73,'2016-17...'!$C:$C,'2016-17'!E$1,'2016-17...'!$A:$A,'2016-17'!$B73)</f>
        <v>45448514</v>
      </c>
      <c r="F73" s="1">
        <f>SUMIFS('2016-17...'!$D:$D,'2016-17...'!$E:$E,'2016-17'!$A73,'2016-17...'!$C:$C,'2016-17'!F$1,'2016-17...'!$A:$A,'2016-17'!$B73)</f>
        <v>0</v>
      </c>
      <c r="G73" s="1">
        <f>SUMIFS('2016-17...'!$D:$D,'2016-17...'!$E:$E,'2016-17'!$A73,'2016-17...'!$C:$C,'2016-17'!G$1,'2016-17...'!$A:$A,'2016-17'!$B73)</f>
        <v>0</v>
      </c>
      <c r="H73" s="1">
        <f>SUMIFS('2016-17...'!$D:$D,'2016-17...'!$E:$E,'2016-17'!$A73,'2016-17...'!$C:$C,'2016-17'!H$1,'2016-17...'!$A:$A,'2016-17'!$B73)</f>
        <v>45448514</v>
      </c>
      <c r="I73" s="1">
        <f t="shared" si="4"/>
        <v>45448514</v>
      </c>
      <c r="J73" t="b">
        <f t="shared" si="5"/>
        <v>1</v>
      </c>
    </row>
    <row r="74" spans="1:10">
      <c r="A74" t="s">
        <v>81</v>
      </c>
      <c r="B74" t="s">
        <v>5</v>
      </c>
      <c r="C74" t="str">
        <f t="shared" si="3"/>
        <v>E</v>
      </c>
      <c r="D74" t="s">
        <v>96</v>
      </c>
      <c r="E74" s="1">
        <f>SUMIFS('2016-17...'!$D:$D,'2016-17...'!$E:$E,'2016-17'!$A74,'2016-17...'!$C:$C,'2016-17'!E$1,'2016-17...'!$A:$A,'2016-17'!$B74)</f>
        <v>2477057995</v>
      </c>
      <c r="F74" s="1">
        <f>SUMIFS('2016-17...'!$D:$D,'2016-17...'!$E:$E,'2016-17'!$A74,'2016-17...'!$C:$C,'2016-17'!F$1,'2016-17...'!$A:$A,'2016-17'!$B74)</f>
        <v>0</v>
      </c>
      <c r="G74" s="1">
        <f>SUMIFS('2016-17...'!$D:$D,'2016-17...'!$E:$E,'2016-17'!$A74,'2016-17...'!$C:$C,'2016-17'!G$1,'2016-17...'!$A:$A,'2016-17'!$B74)</f>
        <v>0</v>
      </c>
      <c r="H74" s="1">
        <f>SUMIFS('2016-17...'!$D:$D,'2016-17...'!$E:$E,'2016-17'!$A74,'2016-17...'!$C:$C,'2016-17'!H$1,'2016-17...'!$A:$A,'2016-17'!$B74)</f>
        <v>2477057995</v>
      </c>
      <c r="I74" s="1">
        <f t="shared" si="4"/>
        <v>2477057995</v>
      </c>
      <c r="J74" t="b">
        <f t="shared" si="5"/>
        <v>1</v>
      </c>
    </row>
    <row r="75" spans="1:10">
      <c r="A75" t="s">
        <v>81</v>
      </c>
      <c r="B75" t="s">
        <v>9</v>
      </c>
      <c r="C75" t="str">
        <f t="shared" si="3"/>
        <v>E</v>
      </c>
      <c r="D75" t="s">
        <v>97</v>
      </c>
      <c r="E75" s="1">
        <f>SUMIFS('2016-17...'!$D:$D,'2016-17...'!$E:$E,'2016-17'!$A75,'2016-17...'!$C:$C,'2016-17'!E$1,'2016-17...'!$A:$A,'2016-17'!$B75)</f>
        <v>1127152352</v>
      </c>
      <c r="F75" s="1">
        <f>SUMIFS('2016-17...'!$D:$D,'2016-17...'!$E:$E,'2016-17'!$A75,'2016-17...'!$C:$C,'2016-17'!F$1,'2016-17...'!$A:$A,'2016-17'!$B75)</f>
        <v>127876800</v>
      </c>
      <c r="G75" s="1">
        <f>SUMIFS('2016-17...'!$D:$D,'2016-17...'!$E:$E,'2016-17'!$A75,'2016-17...'!$C:$C,'2016-17'!G$1,'2016-17...'!$A:$A,'2016-17'!$B75)</f>
        <v>0</v>
      </c>
      <c r="H75" s="1">
        <f>SUMIFS('2016-17...'!$D:$D,'2016-17...'!$E:$E,'2016-17'!$A75,'2016-17...'!$C:$C,'2016-17'!H$1,'2016-17...'!$A:$A,'2016-17'!$B75)</f>
        <v>1255029152</v>
      </c>
      <c r="I75" s="1">
        <f t="shared" si="4"/>
        <v>1255029152</v>
      </c>
      <c r="J75" t="b">
        <f t="shared" si="5"/>
        <v>1</v>
      </c>
    </row>
    <row r="76" spans="1:10">
      <c r="A76" t="s">
        <v>81</v>
      </c>
      <c r="B76" t="s">
        <v>11</v>
      </c>
      <c r="C76" t="str">
        <f t="shared" si="3"/>
        <v>H</v>
      </c>
      <c r="D76" t="s">
        <v>98</v>
      </c>
      <c r="E76" s="1">
        <f>SUMIFS('2016-17...'!$D:$D,'2016-17...'!$E:$E,'2016-17'!$A76,'2016-17...'!$C:$C,'2016-17'!E$1,'2016-17...'!$A:$A,'2016-17'!$B76)</f>
        <v>786048270</v>
      </c>
      <c r="F76" s="1">
        <f>SUMIFS('2016-17...'!$D:$D,'2016-17...'!$E:$E,'2016-17'!$A76,'2016-17...'!$C:$C,'2016-17'!F$1,'2016-17...'!$A:$A,'2016-17'!$B76)</f>
        <v>0</v>
      </c>
      <c r="G76" s="1">
        <f>SUMIFS('2016-17...'!$D:$D,'2016-17...'!$E:$E,'2016-17'!$A76,'2016-17...'!$C:$C,'2016-17'!G$1,'2016-17...'!$A:$A,'2016-17'!$B76)</f>
        <v>0</v>
      </c>
      <c r="H76" s="1">
        <f>SUMIFS('2016-17...'!$D:$D,'2016-17...'!$E:$E,'2016-17'!$A76,'2016-17...'!$C:$C,'2016-17'!H$1,'2016-17...'!$A:$A,'2016-17'!$B76)</f>
        <v>786048270</v>
      </c>
      <c r="I76" s="1">
        <f t="shared" si="4"/>
        <v>786048270</v>
      </c>
      <c r="J76" t="b">
        <f t="shared" si="5"/>
        <v>1</v>
      </c>
    </row>
    <row r="77" spans="1:10">
      <c r="A77" t="s">
        <v>81</v>
      </c>
      <c r="B77" t="s">
        <v>15</v>
      </c>
      <c r="C77" t="str">
        <f t="shared" si="3"/>
        <v>H</v>
      </c>
      <c r="D77" t="s">
        <v>100</v>
      </c>
      <c r="E77" s="1">
        <f>SUMIFS('2016-17...'!$D:$D,'2016-17...'!$E:$E,'2016-17'!$A77,'2016-17...'!$C:$C,'2016-17'!E$1,'2016-17...'!$A:$A,'2016-17'!$B77)</f>
        <v>33693164</v>
      </c>
      <c r="F77" s="1">
        <f>SUMIFS('2016-17...'!$D:$D,'2016-17...'!$E:$E,'2016-17'!$A77,'2016-17...'!$C:$C,'2016-17'!F$1,'2016-17...'!$A:$A,'2016-17'!$B77)</f>
        <v>0</v>
      </c>
      <c r="G77" s="1">
        <f>SUMIFS('2016-17...'!$D:$D,'2016-17...'!$E:$E,'2016-17'!$A77,'2016-17...'!$C:$C,'2016-17'!G$1,'2016-17...'!$A:$A,'2016-17'!$B77)</f>
        <v>0</v>
      </c>
      <c r="H77" s="1">
        <f>SUMIFS('2016-17...'!$D:$D,'2016-17...'!$E:$E,'2016-17'!$A77,'2016-17...'!$C:$C,'2016-17'!H$1,'2016-17...'!$A:$A,'2016-17'!$B77)</f>
        <v>33693164</v>
      </c>
      <c r="I77" s="1">
        <f t="shared" si="4"/>
        <v>33693164</v>
      </c>
      <c r="J77" t="b">
        <f t="shared" si="5"/>
        <v>1</v>
      </c>
    </row>
    <row r="78" spans="1:10">
      <c r="A78" t="s">
        <v>82</v>
      </c>
      <c r="B78" t="s">
        <v>5</v>
      </c>
      <c r="C78" t="str">
        <f t="shared" si="3"/>
        <v>E</v>
      </c>
      <c r="D78" t="s">
        <v>96</v>
      </c>
      <c r="E78" s="1">
        <f>SUMIFS('2016-17...'!$D:$D,'2016-17...'!$E:$E,'2016-17'!$A78,'2016-17...'!$C:$C,'2016-17'!E$1,'2016-17...'!$A:$A,'2016-17'!$B78)</f>
        <v>2782202679</v>
      </c>
      <c r="F78" s="1">
        <f>SUMIFS('2016-17...'!$D:$D,'2016-17...'!$E:$E,'2016-17'!$A78,'2016-17...'!$C:$C,'2016-17'!F$1,'2016-17...'!$A:$A,'2016-17'!$B78)</f>
        <v>0</v>
      </c>
      <c r="G78" s="1">
        <f>SUMIFS('2016-17...'!$D:$D,'2016-17...'!$E:$E,'2016-17'!$A78,'2016-17...'!$C:$C,'2016-17'!G$1,'2016-17...'!$A:$A,'2016-17'!$B78)</f>
        <v>0</v>
      </c>
      <c r="H78" s="1">
        <f>SUMIFS('2016-17...'!$D:$D,'2016-17...'!$E:$E,'2016-17'!$A78,'2016-17...'!$C:$C,'2016-17'!H$1,'2016-17...'!$A:$A,'2016-17'!$B78)</f>
        <v>2782202679</v>
      </c>
      <c r="I78" s="1">
        <f t="shared" si="4"/>
        <v>2782202679</v>
      </c>
      <c r="J78" t="b">
        <f t="shared" si="5"/>
        <v>1</v>
      </c>
    </row>
    <row r="79" spans="1:10">
      <c r="A79" t="s">
        <v>82</v>
      </c>
      <c r="B79" t="s">
        <v>9</v>
      </c>
      <c r="C79" t="str">
        <f t="shared" si="3"/>
        <v>E</v>
      </c>
      <c r="D79" t="s">
        <v>97</v>
      </c>
      <c r="E79" s="1">
        <f>SUMIFS('2016-17...'!$D:$D,'2016-17...'!$E:$E,'2016-17'!$A79,'2016-17...'!$C:$C,'2016-17'!E$1,'2016-17...'!$A:$A,'2016-17'!$B79)</f>
        <v>1444935325</v>
      </c>
      <c r="F79" s="1">
        <f>SUMIFS('2016-17...'!$D:$D,'2016-17...'!$E:$E,'2016-17'!$A79,'2016-17...'!$C:$C,'2016-17'!F$1,'2016-17...'!$A:$A,'2016-17'!$B79)</f>
        <v>92775000</v>
      </c>
      <c r="G79" s="1">
        <f>SUMIFS('2016-17...'!$D:$D,'2016-17...'!$E:$E,'2016-17'!$A79,'2016-17...'!$C:$C,'2016-17'!G$1,'2016-17...'!$A:$A,'2016-17'!$B79)</f>
        <v>0</v>
      </c>
      <c r="H79" s="1">
        <f>SUMIFS('2016-17...'!$D:$D,'2016-17...'!$E:$E,'2016-17'!$A79,'2016-17...'!$C:$C,'2016-17'!H$1,'2016-17...'!$A:$A,'2016-17'!$B79)</f>
        <v>1537710325</v>
      </c>
      <c r="I79" s="1">
        <f t="shared" si="4"/>
        <v>1537710325</v>
      </c>
      <c r="J79" t="b">
        <f t="shared" si="5"/>
        <v>1</v>
      </c>
    </row>
    <row r="80" spans="1:10">
      <c r="A80" t="s">
        <v>82</v>
      </c>
      <c r="B80" t="s">
        <v>11</v>
      </c>
      <c r="C80" t="str">
        <f t="shared" si="3"/>
        <v>H</v>
      </c>
      <c r="D80" t="s">
        <v>98</v>
      </c>
      <c r="E80" s="1">
        <f>SUMIFS('2016-17...'!$D:$D,'2016-17...'!$E:$E,'2016-17'!$A80,'2016-17...'!$C:$C,'2016-17'!E$1,'2016-17...'!$A:$A,'2016-17'!$B80)</f>
        <v>978734215</v>
      </c>
      <c r="F80" s="1">
        <f>SUMIFS('2016-17...'!$D:$D,'2016-17...'!$E:$E,'2016-17'!$A80,'2016-17...'!$C:$C,'2016-17'!F$1,'2016-17...'!$A:$A,'2016-17'!$B80)</f>
        <v>0</v>
      </c>
      <c r="G80" s="1">
        <f>SUMIFS('2016-17...'!$D:$D,'2016-17...'!$E:$E,'2016-17'!$A80,'2016-17...'!$C:$C,'2016-17'!G$1,'2016-17...'!$A:$A,'2016-17'!$B80)</f>
        <v>0</v>
      </c>
      <c r="H80" s="1">
        <f>SUMIFS('2016-17...'!$D:$D,'2016-17...'!$E:$E,'2016-17'!$A80,'2016-17...'!$C:$C,'2016-17'!H$1,'2016-17...'!$A:$A,'2016-17'!$B80)</f>
        <v>978734215</v>
      </c>
      <c r="I80" s="1">
        <f t="shared" si="4"/>
        <v>978734215</v>
      </c>
      <c r="J80" t="b">
        <f t="shared" si="5"/>
        <v>1</v>
      </c>
    </row>
    <row r="81" spans="1:10">
      <c r="A81" t="s">
        <v>82</v>
      </c>
      <c r="B81" t="s">
        <v>13</v>
      </c>
      <c r="C81" t="str">
        <f t="shared" si="3"/>
        <v>H</v>
      </c>
      <c r="D81" t="s">
        <v>99</v>
      </c>
      <c r="E81" s="1">
        <f>SUMIFS('2016-17...'!$D:$D,'2016-17...'!$E:$E,'2016-17'!$A81,'2016-17...'!$C:$C,'2016-17'!E$1,'2016-17...'!$A:$A,'2016-17'!$B81)</f>
        <v>0</v>
      </c>
      <c r="F81" s="1">
        <f>SUMIFS('2016-17...'!$D:$D,'2016-17...'!$E:$E,'2016-17'!$A81,'2016-17...'!$C:$C,'2016-17'!F$1,'2016-17...'!$A:$A,'2016-17'!$B81)</f>
        <v>0</v>
      </c>
      <c r="G81" s="1">
        <f>SUMIFS('2016-17...'!$D:$D,'2016-17...'!$E:$E,'2016-17'!$A81,'2016-17...'!$C:$C,'2016-17'!G$1,'2016-17...'!$A:$A,'2016-17'!$B81)</f>
        <v>0</v>
      </c>
      <c r="H81" s="1">
        <f>SUMIFS('2016-17...'!$D:$D,'2016-17...'!$E:$E,'2016-17'!$A81,'2016-17...'!$C:$C,'2016-17'!H$1,'2016-17...'!$A:$A,'2016-17'!$B81)</f>
        <v>0</v>
      </c>
      <c r="I81" s="1">
        <f t="shared" si="4"/>
        <v>0</v>
      </c>
      <c r="J81" t="b">
        <f t="shared" si="5"/>
        <v>1</v>
      </c>
    </row>
    <row r="82" spans="1:10">
      <c r="A82" t="s">
        <v>82</v>
      </c>
      <c r="B82" t="s">
        <v>15</v>
      </c>
      <c r="C82" t="str">
        <f t="shared" si="3"/>
        <v>H</v>
      </c>
      <c r="D82" t="s">
        <v>100</v>
      </c>
      <c r="E82" s="1">
        <f>SUMIFS('2016-17...'!$D:$D,'2016-17...'!$E:$E,'2016-17'!$A82,'2016-17...'!$C:$C,'2016-17'!E$1,'2016-17...'!$A:$A,'2016-17'!$B82)</f>
        <v>151399776</v>
      </c>
      <c r="F82" s="1">
        <f>SUMIFS('2016-17...'!$D:$D,'2016-17...'!$E:$E,'2016-17'!$A82,'2016-17...'!$C:$C,'2016-17'!F$1,'2016-17...'!$A:$A,'2016-17'!$B82)</f>
        <v>0</v>
      </c>
      <c r="G82" s="1">
        <f>SUMIFS('2016-17...'!$D:$D,'2016-17...'!$E:$E,'2016-17'!$A82,'2016-17...'!$C:$C,'2016-17'!G$1,'2016-17...'!$A:$A,'2016-17'!$B82)</f>
        <v>0</v>
      </c>
      <c r="H82" s="1">
        <f>SUMIFS('2016-17...'!$D:$D,'2016-17...'!$E:$E,'2016-17'!$A82,'2016-17...'!$C:$C,'2016-17'!H$1,'2016-17...'!$A:$A,'2016-17'!$B82)</f>
        <v>151399776</v>
      </c>
      <c r="I82" s="1">
        <f t="shared" si="4"/>
        <v>151399776</v>
      </c>
      <c r="J82" t="b">
        <f t="shared" si="5"/>
        <v>1</v>
      </c>
    </row>
    <row r="83" spans="1:10">
      <c r="A83" t="s">
        <v>83</v>
      </c>
      <c r="B83" t="s">
        <v>5</v>
      </c>
      <c r="C83" t="str">
        <f t="shared" si="3"/>
        <v>E</v>
      </c>
      <c r="D83" t="s">
        <v>96</v>
      </c>
      <c r="E83" s="1">
        <f>SUMIFS('2016-17...'!$D:$D,'2016-17...'!$E:$E,'2016-17'!$A83,'2016-17...'!$C:$C,'2016-17'!E$1,'2016-17...'!$A:$A,'2016-17'!$B83)</f>
        <v>2464090559</v>
      </c>
      <c r="F83" s="1">
        <f>SUMIFS('2016-17...'!$D:$D,'2016-17...'!$E:$E,'2016-17'!$A83,'2016-17...'!$C:$C,'2016-17'!F$1,'2016-17...'!$A:$A,'2016-17'!$B83)</f>
        <v>0</v>
      </c>
      <c r="G83" s="1">
        <f>SUMIFS('2016-17...'!$D:$D,'2016-17...'!$E:$E,'2016-17'!$A83,'2016-17...'!$C:$C,'2016-17'!G$1,'2016-17...'!$A:$A,'2016-17'!$B83)</f>
        <v>0</v>
      </c>
      <c r="H83" s="1">
        <f>SUMIFS('2016-17...'!$D:$D,'2016-17...'!$E:$E,'2016-17'!$A83,'2016-17...'!$C:$C,'2016-17'!H$1,'2016-17...'!$A:$A,'2016-17'!$B83)</f>
        <v>2464090559</v>
      </c>
      <c r="I83" s="1">
        <f t="shared" si="4"/>
        <v>2464090559</v>
      </c>
      <c r="J83" t="b">
        <f t="shared" si="5"/>
        <v>1</v>
      </c>
    </row>
    <row r="84" spans="1:10">
      <c r="A84" t="s">
        <v>83</v>
      </c>
      <c r="B84" t="s">
        <v>9</v>
      </c>
      <c r="C84" t="str">
        <f t="shared" si="3"/>
        <v>E</v>
      </c>
      <c r="D84" t="s">
        <v>97</v>
      </c>
      <c r="E84" s="1">
        <f>SUMIFS('2016-17...'!$D:$D,'2016-17...'!$E:$E,'2016-17'!$A84,'2016-17...'!$C:$C,'2016-17'!E$1,'2016-17...'!$A:$A,'2016-17'!$B84)</f>
        <v>1566372872</v>
      </c>
      <c r="F84" s="1">
        <f>SUMIFS('2016-17...'!$D:$D,'2016-17...'!$E:$E,'2016-17'!$A84,'2016-17...'!$C:$C,'2016-17'!F$1,'2016-17...'!$A:$A,'2016-17'!$B84)</f>
        <v>126459480</v>
      </c>
      <c r="G84" s="1">
        <f>SUMIFS('2016-17...'!$D:$D,'2016-17...'!$E:$E,'2016-17'!$A84,'2016-17...'!$C:$C,'2016-17'!G$1,'2016-17...'!$A:$A,'2016-17'!$B84)</f>
        <v>0</v>
      </c>
      <c r="H84" s="1">
        <f>SUMIFS('2016-17...'!$D:$D,'2016-17...'!$E:$E,'2016-17'!$A84,'2016-17...'!$C:$C,'2016-17'!H$1,'2016-17...'!$A:$A,'2016-17'!$B84)</f>
        <v>1692832352</v>
      </c>
      <c r="I84" s="1">
        <f t="shared" si="4"/>
        <v>1692832352</v>
      </c>
      <c r="J84" t="b">
        <f t="shared" si="5"/>
        <v>1</v>
      </c>
    </row>
    <row r="85" spans="1:10">
      <c r="A85" t="s">
        <v>83</v>
      </c>
      <c r="B85" t="s">
        <v>11</v>
      </c>
      <c r="C85" t="str">
        <f t="shared" si="3"/>
        <v>H</v>
      </c>
      <c r="D85" t="s">
        <v>98</v>
      </c>
      <c r="E85" s="1">
        <f>SUMIFS('2016-17...'!$D:$D,'2016-17...'!$E:$E,'2016-17'!$A85,'2016-17...'!$C:$C,'2016-17'!E$1,'2016-17...'!$A:$A,'2016-17'!$B85)</f>
        <v>1578941192</v>
      </c>
      <c r="F85" s="1">
        <f>SUMIFS('2016-17...'!$D:$D,'2016-17...'!$E:$E,'2016-17'!$A85,'2016-17...'!$C:$C,'2016-17'!F$1,'2016-17...'!$A:$A,'2016-17'!$B85)</f>
        <v>0</v>
      </c>
      <c r="G85" s="1">
        <f>SUMIFS('2016-17...'!$D:$D,'2016-17...'!$E:$E,'2016-17'!$A85,'2016-17...'!$C:$C,'2016-17'!G$1,'2016-17...'!$A:$A,'2016-17'!$B85)</f>
        <v>0</v>
      </c>
      <c r="H85" s="1">
        <f>SUMIFS('2016-17...'!$D:$D,'2016-17...'!$E:$E,'2016-17'!$A85,'2016-17...'!$C:$C,'2016-17'!H$1,'2016-17...'!$A:$A,'2016-17'!$B85)</f>
        <v>1578941192</v>
      </c>
      <c r="I85" s="1">
        <f t="shared" si="4"/>
        <v>1578941192</v>
      </c>
      <c r="J85" t="b">
        <f t="shared" si="5"/>
        <v>1</v>
      </c>
    </row>
    <row r="86" spans="1:10">
      <c r="A86" t="s">
        <v>84</v>
      </c>
      <c r="B86" t="s">
        <v>5</v>
      </c>
      <c r="C86" t="str">
        <f t="shared" si="3"/>
        <v>E</v>
      </c>
      <c r="D86" t="s">
        <v>96</v>
      </c>
      <c r="E86" s="1">
        <f>SUMIFS('2016-17...'!$D:$D,'2016-17...'!$E:$E,'2016-17'!$A86,'2016-17...'!$C:$C,'2016-17'!E$1,'2016-17...'!$A:$A,'2016-17'!$B86)</f>
        <v>2344294676</v>
      </c>
      <c r="F86" s="1">
        <f>SUMIFS('2016-17...'!$D:$D,'2016-17...'!$E:$E,'2016-17'!$A86,'2016-17...'!$C:$C,'2016-17'!F$1,'2016-17...'!$A:$A,'2016-17'!$B86)</f>
        <v>0</v>
      </c>
      <c r="G86" s="1">
        <f>SUMIFS('2016-17...'!$D:$D,'2016-17...'!$E:$E,'2016-17'!$A86,'2016-17...'!$C:$C,'2016-17'!G$1,'2016-17...'!$A:$A,'2016-17'!$B86)</f>
        <v>0</v>
      </c>
      <c r="H86" s="1">
        <f>SUMIFS('2016-17...'!$D:$D,'2016-17...'!$E:$E,'2016-17'!$A86,'2016-17...'!$C:$C,'2016-17'!H$1,'2016-17...'!$A:$A,'2016-17'!$B86)</f>
        <v>2344294676</v>
      </c>
      <c r="I86" s="1">
        <f t="shared" si="4"/>
        <v>2344294676</v>
      </c>
      <c r="J86" t="b">
        <f t="shared" si="5"/>
        <v>1</v>
      </c>
    </row>
    <row r="87" spans="1:10">
      <c r="A87" t="s">
        <v>84</v>
      </c>
      <c r="B87" t="s">
        <v>9</v>
      </c>
      <c r="C87" t="str">
        <f t="shared" si="3"/>
        <v>E</v>
      </c>
      <c r="D87" t="s">
        <v>97</v>
      </c>
      <c r="E87" s="1">
        <f>SUMIFS('2016-17...'!$D:$D,'2016-17...'!$E:$E,'2016-17'!$A87,'2016-17...'!$C:$C,'2016-17'!E$1,'2016-17...'!$A:$A,'2016-17'!$B87)</f>
        <v>1170199891</v>
      </c>
      <c r="F87" s="1">
        <f>SUMIFS('2016-17...'!$D:$D,'2016-17...'!$E:$E,'2016-17'!$A87,'2016-17...'!$C:$C,'2016-17'!F$1,'2016-17...'!$A:$A,'2016-17'!$B87)</f>
        <v>94275000</v>
      </c>
      <c r="G87" s="1">
        <f>SUMIFS('2016-17...'!$D:$D,'2016-17...'!$E:$E,'2016-17'!$A87,'2016-17...'!$C:$C,'2016-17'!G$1,'2016-17...'!$A:$A,'2016-17'!$B87)</f>
        <v>0</v>
      </c>
      <c r="H87" s="1">
        <f>SUMIFS('2016-17...'!$D:$D,'2016-17...'!$E:$E,'2016-17'!$A87,'2016-17...'!$C:$C,'2016-17'!H$1,'2016-17...'!$A:$A,'2016-17'!$B87)</f>
        <v>1264474891</v>
      </c>
      <c r="I87" s="1">
        <f t="shared" si="4"/>
        <v>1264474891</v>
      </c>
      <c r="J87" t="b">
        <f t="shared" si="5"/>
        <v>1</v>
      </c>
    </row>
    <row r="88" spans="1:10">
      <c r="A88" t="s">
        <v>84</v>
      </c>
      <c r="B88" t="s">
        <v>11</v>
      </c>
      <c r="C88" t="str">
        <f t="shared" si="3"/>
        <v>H</v>
      </c>
      <c r="D88" t="s">
        <v>98</v>
      </c>
      <c r="E88" s="1">
        <f>SUMIFS('2016-17...'!$D:$D,'2016-17...'!$E:$E,'2016-17'!$A88,'2016-17...'!$C:$C,'2016-17'!E$1,'2016-17...'!$A:$A,'2016-17'!$B88)</f>
        <v>939042109</v>
      </c>
      <c r="F88" s="1">
        <f>SUMIFS('2016-17...'!$D:$D,'2016-17...'!$E:$E,'2016-17'!$A88,'2016-17...'!$C:$C,'2016-17'!F$1,'2016-17...'!$A:$A,'2016-17'!$B88)</f>
        <v>0</v>
      </c>
      <c r="G88" s="1">
        <f>SUMIFS('2016-17...'!$D:$D,'2016-17...'!$E:$E,'2016-17'!$A88,'2016-17...'!$C:$C,'2016-17'!G$1,'2016-17...'!$A:$A,'2016-17'!$B88)</f>
        <v>0</v>
      </c>
      <c r="H88" s="1">
        <f>SUMIFS('2016-17...'!$D:$D,'2016-17...'!$E:$E,'2016-17'!$A88,'2016-17...'!$C:$C,'2016-17'!H$1,'2016-17...'!$A:$A,'2016-17'!$B88)</f>
        <v>939042109</v>
      </c>
      <c r="I88" s="1">
        <f t="shared" si="4"/>
        <v>939042109</v>
      </c>
      <c r="J88" t="b">
        <f t="shared" si="5"/>
        <v>1</v>
      </c>
    </row>
    <row r="89" spans="1:10">
      <c r="A89" t="s">
        <v>84</v>
      </c>
      <c r="B89" t="s">
        <v>13</v>
      </c>
      <c r="C89" t="str">
        <f t="shared" si="3"/>
        <v>H</v>
      </c>
      <c r="D89" t="s">
        <v>99</v>
      </c>
      <c r="E89" s="1">
        <f>SUMIFS('2016-17...'!$D:$D,'2016-17...'!$E:$E,'2016-17'!$A89,'2016-17...'!$C:$C,'2016-17'!E$1,'2016-17...'!$A:$A,'2016-17'!$B89)</f>
        <v>29091434</v>
      </c>
      <c r="F89" s="1">
        <f>SUMIFS('2016-17...'!$D:$D,'2016-17...'!$E:$E,'2016-17'!$A89,'2016-17...'!$C:$C,'2016-17'!F$1,'2016-17...'!$A:$A,'2016-17'!$B89)</f>
        <v>6592500</v>
      </c>
      <c r="G89" s="1">
        <f>SUMIFS('2016-17...'!$D:$D,'2016-17...'!$E:$E,'2016-17'!$A89,'2016-17...'!$C:$C,'2016-17'!G$1,'2016-17...'!$A:$A,'2016-17'!$B89)</f>
        <v>0</v>
      </c>
      <c r="H89" s="1">
        <f>SUMIFS('2016-17...'!$D:$D,'2016-17...'!$E:$E,'2016-17'!$A89,'2016-17...'!$C:$C,'2016-17'!H$1,'2016-17...'!$A:$A,'2016-17'!$B89)</f>
        <v>35683934</v>
      </c>
      <c r="I89" s="1">
        <f t="shared" si="4"/>
        <v>35683934</v>
      </c>
      <c r="J89" t="b">
        <f t="shared" si="5"/>
        <v>1</v>
      </c>
    </row>
    <row r="90" spans="1:10">
      <c r="A90" t="s">
        <v>84</v>
      </c>
      <c r="B90" t="s">
        <v>15</v>
      </c>
      <c r="C90" t="str">
        <f t="shared" si="3"/>
        <v>H</v>
      </c>
      <c r="D90" t="s">
        <v>100</v>
      </c>
      <c r="E90" s="1">
        <f>SUMIFS('2016-17...'!$D:$D,'2016-17...'!$E:$E,'2016-17'!$A90,'2016-17...'!$C:$C,'2016-17'!E$1,'2016-17...'!$A:$A,'2016-17'!$B90)</f>
        <v>37554049</v>
      </c>
      <c r="F90" s="1">
        <f>SUMIFS('2016-17...'!$D:$D,'2016-17...'!$E:$E,'2016-17'!$A90,'2016-17...'!$C:$C,'2016-17'!F$1,'2016-17...'!$A:$A,'2016-17'!$B90)</f>
        <v>0</v>
      </c>
      <c r="G90" s="1">
        <f>SUMIFS('2016-17...'!$D:$D,'2016-17...'!$E:$E,'2016-17'!$A90,'2016-17...'!$C:$C,'2016-17'!G$1,'2016-17...'!$A:$A,'2016-17'!$B90)</f>
        <v>0</v>
      </c>
      <c r="H90" s="1">
        <f>SUMIFS('2016-17...'!$D:$D,'2016-17...'!$E:$E,'2016-17'!$A90,'2016-17...'!$C:$C,'2016-17'!H$1,'2016-17...'!$A:$A,'2016-17'!$B90)</f>
        <v>37554049</v>
      </c>
      <c r="I90" s="1">
        <f t="shared" si="4"/>
        <v>37554049</v>
      </c>
      <c r="J90" t="b">
        <f t="shared" si="5"/>
        <v>1</v>
      </c>
    </row>
    <row r="91" spans="1:10">
      <c r="A91" t="s">
        <v>85</v>
      </c>
      <c r="B91" t="s">
        <v>5</v>
      </c>
      <c r="C91" t="str">
        <f t="shared" si="3"/>
        <v>E</v>
      </c>
      <c r="D91" t="s">
        <v>96</v>
      </c>
      <c r="E91" s="1">
        <f>SUMIFS('2016-17...'!$D:$D,'2016-17...'!$E:$E,'2016-17'!$A91,'2016-17...'!$C:$C,'2016-17'!E$1,'2016-17...'!$A:$A,'2016-17'!$B91)</f>
        <v>2832324883</v>
      </c>
      <c r="F91" s="1">
        <f>SUMIFS('2016-17...'!$D:$D,'2016-17...'!$E:$E,'2016-17'!$A91,'2016-17...'!$C:$C,'2016-17'!F$1,'2016-17...'!$A:$A,'2016-17'!$B91)</f>
        <v>0</v>
      </c>
      <c r="G91" s="1">
        <f>SUMIFS('2016-17...'!$D:$D,'2016-17...'!$E:$E,'2016-17'!$A91,'2016-17...'!$C:$C,'2016-17'!G$1,'2016-17...'!$A:$A,'2016-17'!$B91)</f>
        <v>0</v>
      </c>
      <c r="H91" s="1">
        <f>SUMIFS('2016-17...'!$D:$D,'2016-17...'!$E:$E,'2016-17'!$A91,'2016-17...'!$C:$C,'2016-17'!H$1,'2016-17...'!$A:$A,'2016-17'!$B91)</f>
        <v>2832324883</v>
      </c>
      <c r="I91" s="1">
        <f t="shared" si="4"/>
        <v>2832324883</v>
      </c>
      <c r="J91" t="b">
        <f t="shared" si="5"/>
        <v>1</v>
      </c>
    </row>
    <row r="92" spans="1:10">
      <c r="A92" t="s">
        <v>85</v>
      </c>
      <c r="B92" t="s">
        <v>9</v>
      </c>
      <c r="C92" t="str">
        <f t="shared" si="3"/>
        <v>E</v>
      </c>
      <c r="D92" t="s">
        <v>97</v>
      </c>
      <c r="E92" s="1">
        <f>SUMIFS('2016-17...'!$D:$D,'2016-17...'!$E:$E,'2016-17'!$A92,'2016-17...'!$C:$C,'2016-17'!E$1,'2016-17...'!$A:$A,'2016-17'!$B92)</f>
        <v>1760436693</v>
      </c>
      <c r="F92" s="1">
        <f>SUMIFS('2016-17...'!$D:$D,'2016-17...'!$E:$E,'2016-17'!$A92,'2016-17...'!$C:$C,'2016-17'!F$1,'2016-17...'!$A:$A,'2016-17'!$B92)</f>
        <v>249133573</v>
      </c>
      <c r="G92" s="1">
        <f>SUMIFS('2016-17...'!$D:$D,'2016-17...'!$E:$E,'2016-17'!$A92,'2016-17...'!$C:$C,'2016-17'!G$1,'2016-17...'!$A:$A,'2016-17'!$B92)</f>
        <v>0</v>
      </c>
      <c r="H92" s="1">
        <f>SUMIFS('2016-17...'!$D:$D,'2016-17...'!$E:$E,'2016-17'!$A92,'2016-17...'!$C:$C,'2016-17'!H$1,'2016-17...'!$A:$A,'2016-17'!$B92)</f>
        <v>2009570266</v>
      </c>
      <c r="I92" s="1">
        <f t="shared" si="4"/>
        <v>2009570266</v>
      </c>
      <c r="J92" t="b">
        <f t="shared" si="5"/>
        <v>1</v>
      </c>
    </row>
    <row r="93" spans="1:10">
      <c r="A93" t="s">
        <v>85</v>
      </c>
      <c r="B93" t="s">
        <v>11</v>
      </c>
      <c r="C93" t="str">
        <f t="shared" si="3"/>
        <v>H</v>
      </c>
      <c r="D93" t="s">
        <v>98</v>
      </c>
      <c r="E93" s="1">
        <f>SUMIFS('2016-17...'!$D:$D,'2016-17...'!$E:$E,'2016-17'!$A93,'2016-17...'!$C:$C,'2016-17'!E$1,'2016-17...'!$A:$A,'2016-17'!$B93)</f>
        <v>1336334503</v>
      </c>
      <c r="F93" s="1">
        <f>SUMIFS('2016-17...'!$D:$D,'2016-17...'!$E:$E,'2016-17'!$A93,'2016-17...'!$C:$C,'2016-17'!F$1,'2016-17...'!$A:$A,'2016-17'!$B93)</f>
        <v>0</v>
      </c>
      <c r="G93" s="1">
        <f>SUMIFS('2016-17...'!$D:$D,'2016-17...'!$E:$E,'2016-17'!$A93,'2016-17...'!$C:$C,'2016-17'!G$1,'2016-17...'!$A:$A,'2016-17'!$B93)</f>
        <v>0</v>
      </c>
      <c r="H93" s="1">
        <f>SUMIFS('2016-17...'!$D:$D,'2016-17...'!$E:$E,'2016-17'!$A93,'2016-17...'!$C:$C,'2016-17'!H$1,'2016-17...'!$A:$A,'2016-17'!$B93)</f>
        <v>1336334503</v>
      </c>
      <c r="I93" s="1">
        <f t="shared" si="4"/>
        <v>1336334503</v>
      </c>
      <c r="J93" t="b">
        <f t="shared" si="5"/>
        <v>1</v>
      </c>
    </row>
    <row r="94" spans="1:10">
      <c r="A94" t="s">
        <v>85</v>
      </c>
      <c r="B94" t="s">
        <v>13</v>
      </c>
      <c r="C94" t="str">
        <f t="shared" si="3"/>
        <v>H</v>
      </c>
      <c r="D94" t="s">
        <v>99</v>
      </c>
      <c r="E94" s="1">
        <f>SUMIFS('2016-17...'!$D:$D,'2016-17...'!$E:$E,'2016-17'!$A94,'2016-17...'!$C:$C,'2016-17'!E$1,'2016-17...'!$A:$A,'2016-17'!$B94)</f>
        <v>43637152</v>
      </c>
      <c r="F94" s="1">
        <f>SUMIFS('2016-17...'!$D:$D,'2016-17...'!$E:$E,'2016-17'!$A94,'2016-17...'!$C:$C,'2016-17'!F$1,'2016-17...'!$A:$A,'2016-17'!$B94)</f>
        <v>0</v>
      </c>
      <c r="G94" s="1">
        <f>SUMIFS('2016-17...'!$D:$D,'2016-17...'!$E:$E,'2016-17'!$A94,'2016-17...'!$C:$C,'2016-17'!G$1,'2016-17...'!$A:$A,'2016-17'!$B94)</f>
        <v>0</v>
      </c>
      <c r="H94" s="1">
        <f>SUMIFS('2016-17...'!$D:$D,'2016-17...'!$E:$E,'2016-17'!$A94,'2016-17...'!$C:$C,'2016-17'!H$1,'2016-17...'!$A:$A,'2016-17'!$B94)</f>
        <v>43637152</v>
      </c>
      <c r="I94" s="1">
        <f t="shared" si="4"/>
        <v>43637152</v>
      </c>
      <c r="J94" t="b">
        <f t="shared" si="5"/>
        <v>1</v>
      </c>
    </row>
    <row r="95" spans="1:10">
      <c r="A95" t="s">
        <v>85</v>
      </c>
      <c r="B95" t="s">
        <v>15</v>
      </c>
      <c r="C95" t="str">
        <f t="shared" si="3"/>
        <v>H</v>
      </c>
      <c r="D95" t="s">
        <v>100</v>
      </c>
      <c r="E95" s="1">
        <f>SUMIFS('2016-17...'!$D:$D,'2016-17...'!$E:$E,'2016-17'!$A95,'2016-17...'!$C:$C,'2016-17'!E$1,'2016-17...'!$A:$A,'2016-17'!$B95)</f>
        <v>320212353</v>
      </c>
      <c r="F95" s="1">
        <f>SUMIFS('2016-17...'!$D:$D,'2016-17...'!$E:$E,'2016-17'!$A95,'2016-17...'!$C:$C,'2016-17'!F$1,'2016-17...'!$A:$A,'2016-17'!$B95)</f>
        <v>0</v>
      </c>
      <c r="G95" s="1">
        <f>SUMIFS('2016-17...'!$D:$D,'2016-17...'!$E:$E,'2016-17'!$A95,'2016-17...'!$C:$C,'2016-17'!G$1,'2016-17...'!$A:$A,'2016-17'!$B95)</f>
        <v>0</v>
      </c>
      <c r="H95" s="1">
        <f>SUMIFS('2016-17...'!$D:$D,'2016-17...'!$E:$E,'2016-17'!$A95,'2016-17...'!$C:$C,'2016-17'!H$1,'2016-17...'!$A:$A,'2016-17'!$B95)</f>
        <v>320212353</v>
      </c>
      <c r="I95" s="1">
        <f t="shared" si="4"/>
        <v>320212353</v>
      </c>
      <c r="J95" t="b">
        <f t="shared" si="5"/>
        <v>1</v>
      </c>
    </row>
    <row r="96" spans="1:10">
      <c r="A96" t="s">
        <v>86</v>
      </c>
      <c r="B96" t="s">
        <v>5</v>
      </c>
      <c r="C96" t="str">
        <f t="shared" si="3"/>
        <v>E</v>
      </c>
      <c r="D96" t="s">
        <v>96</v>
      </c>
      <c r="E96" s="1">
        <f>SUMIFS('2016-17...'!$D:$D,'2016-17...'!$E:$E,'2016-17'!$A96,'2016-17...'!$C:$C,'2016-17'!E$1,'2016-17...'!$A:$A,'2016-17'!$B96)</f>
        <v>2307360028</v>
      </c>
      <c r="F96" s="1">
        <f>SUMIFS('2016-17...'!$D:$D,'2016-17...'!$E:$E,'2016-17'!$A96,'2016-17...'!$C:$C,'2016-17'!F$1,'2016-17...'!$A:$A,'2016-17'!$B96)</f>
        <v>0</v>
      </c>
      <c r="G96" s="1">
        <f>SUMIFS('2016-17...'!$D:$D,'2016-17...'!$E:$E,'2016-17'!$A96,'2016-17...'!$C:$C,'2016-17'!G$1,'2016-17...'!$A:$A,'2016-17'!$B96)</f>
        <v>0</v>
      </c>
      <c r="H96" s="1">
        <f>SUMIFS('2016-17...'!$D:$D,'2016-17...'!$E:$E,'2016-17'!$A96,'2016-17...'!$C:$C,'2016-17'!H$1,'2016-17...'!$A:$A,'2016-17'!$B96)</f>
        <v>2307360028</v>
      </c>
      <c r="I96" s="1">
        <f t="shared" si="4"/>
        <v>2307360028</v>
      </c>
      <c r="J96" t="b">
        <f t="shared" si="5"/>
        <v>1</v>
      </c>
    </row>
    <row r="97" spans="1:10">
      <c r="A97" t="s">
        <v>86</v>
      </c>
      <c r="B97" t="s">
        <v>9</v>
      </c>
      <c r="C97" t="str">
        <f t="shared" si="3"/>
        <v>E</v>
      </c>
      <c r="D97" t="s">
        <v>97</v>
      </c>
      <c r="E97" s="1">
        <f>SUMIFS('2016-17...'!$D:$D,'2016-17...'!$E:$E,'2016-17'!$A97,'2016-17...'!$C:$C,'2016-17'!E$1,'2016-17...'!$A:$A,'2016-17'!$B97)</f>
        <v>1305419035</v>
      </c>
      <c r="F97" s="1">
        <f>SUMIFS('2016-17...'!$D:$D,'2016-17...'!$E:$E,'2016-17'!$A97,'2016-17...'!$C:$C,'2016-17'!F$1,'2016-17...'!$A:$A,'2016-17'!$B97)</f>
        <v>117568808</v>
      </c>
      <c r="G97" s="1">
        <f>SUMIFS('2016-17...'!$D:$D,'2016-17...'!$E:$E,'2016-17'!$A97,'2016-17...'!$C:$C,'2016-17'!G$1,'2016-17...'!$A:$A,'2016-17'!$B97)</f>
        <v>0</v>
      </c>
      <c r="H97" s="1">
        <f>SUMIFS('2016-17...'!$D:$D,'2016-17...'!$E:$E,'2016-17'!$A97,'2016-17...'!$C:$C,'2016-17'!H$1,'2016-17...'!$A:$A,'2016-17'!$B97)</f>
        <v>1422987843</v>
      </c>
      <c r="I97" s="1">
        <f t="shared" si="4"/>
        <v>1422987843</v>
      </c>
      <c r="J97" t="b">
        <f t="shared" si="5"/>
        <v>1</v>
      </c>
    </row>
    <row r="98" spans="1:10">
      <c r="A98" t="s">
        <v>86</v>
      </c>
      <c r="B98" t="s">
        <v>11</v>
      </c>
      <c r="C98" t="str">
        <f t="shared" si="3"/>
        <v>H</v>
      </c>
      <c r="D98" t="s">
        <v>98</v>
      </c>
      <c r="E98" s="1">
        <f>SUMIFS('2016-17...'!$D:$D,'2016-17...'!$E:$E,'2016-17'!$A98,'2016-17...'!$C:$C,'2016-17'!E$1,'2016-17...'!$A:$A,'2016-17'!$B98)</f>
        <v>743419572</v>
      </c>
      <c r="F98" s="1">
        <f>SUMIFS('2016-17...'!$D:$D,'2016-17...'!$E:$E,'2016-17'!$A98,'2016-17...'!$C:$C,'2016-17'!F$1,'2016-17...'!$A:$A,'2016-17'!$B98)</f>
        <v>0</v>
      </c>
      <c r="G98" s="1">
        <f>SUMIFS('2016-17...'!$D:$D,'2016-17...'!$E:$E,'2016-17'!$A98,'2016-17...'!$C:$C,'2016-17'!G$1,'2016-17...'!$A:$A,'2016-17'!$B98)</f>
        <v>0</v>
      </c>
      <c r="H98" s="1">
        <f>SUMIFS('2016-17...'!$D:$D,'2016-17...'!$E:$E,'2016-17'!$A98,'2016-17...'!$C:$C,'2016-17'!H$1,'2016-17...'!$A:$A,'2016-17'!$B98)</f>
        <v>743419572</v>
      </c>
      <c r="I98" s="1">
        <f t="shared" si="4"/>
        <v>743419572</v>
      </c>
      <c r="J98" t="b">
        <f t="shared" si="5"/>
        <v>1</v>
      </c>
    </row>
    <row r="99" spans="1:10">
      <c r="A99" t="s">
        <v>86</v>
      </c>
      <c r="B99" t="s">
        <v>13</v>
      </c>
      <c r="C99" t="str">
        <f t="shared" si="3"/>
        <v>H</v>
      </c>
      <c r="D99" t="s">
        <v>99</v>
      </c>
      <c r="E99" s="1">
        <f>SUMIFS('2016-17...'!$D:$D,'2016-17...'!$E:$E,'2016-17'!$A99,'2016-17...'!$C:$C,'2016-17'!E$1,'2016-17...'!$A:$A,'2016-17'!$B99)</f>
        <v>76891499</v>
      </c>
      <c r="F99" s="1">
        <f>SUMIFS('2016-17...'!$D:$D,'2016-17...'!$E:$E,'2016-17'!$A99,'2016-17...'!$C:$C,'2016-17'!F$1,'2016-17...'!$A:$A,'2016-17'!$B99)</f>
        <v>60000000</v>
      </c>
      <c r="G99" s="1">
        <f>SUMIFS('2016-17...'!$D:$D,'2016-17...'!$E:$E,'2016-17'!$A99,'2016-17...'!$C:$C,'2016-17'!G$1,'2016-17...'!$A:$A,'2016-17'!$B99)</f>
        <v>0</v>
      </c>
      <c r="H99" s="1">
        <f>SUMIFS('2016-17...'!$D:$D,'2016-17...'!$E:$E,'2016-17'!$A99,'2016-17...'!$C:$C,'2016-17'!H$1,'2016-17...'!$A:$A,'2016-17'!$B99)</f>
        <v>136891499</v>
      </c>
      <c r="I99" s="1">
        <f t="shared" si="4"/>
        <v>136891499</v>
      </c>
      <c r="J99" t="b">
        <f t="shared" si="5"/>
        <v>1</v>
      </c>
    </row>
    <row r="100" spans="1:10">
      <c r="A100" t="s">
        <v>87</v>
      </c>
      <c r="B100" t="s">
        <v>5</v>
      </c>
      <c r="C100" t="str">
        <f t="shared" si="3"/>
        <v>E</v>
      </c>
      <c r="D100" t="s">
        <v>96</v>
      </c>
      <c r="E100" s="1">
        <f>SUMIFS('2016-17...'!$D:$D,'2016-17...'!$E:$E,'2016-17'!$A100,'2016-17...'!$C:$C,'2016-17'!E$1,'2016-17...'!$A:$A,'2016-17'!$B100)</f>
        <v>2386604719</v>
      </c>
      <c r="F100" s="1">
        <f>SUMIFS('2016-17...'!$D:$D,'2016-17...'!$E:$E,'2016-17'!$A100,'2016-17...'!$C:$C,'2016-17'!F$1,'2016-17...'!$A:$A,'2016-17'!$B100)</f>
        <v>0</v>
      </c>
      <c r="G100" s="1">
        <f>SUMIFS('2016-17...'!$D:$D,'2016-17...'!$E:$E,'2016-17'!$A100,'2016-17...'!$C:$C,'2016-17'!G$1,'2016-17...'!$A:$A,'2016-17'!$B100)</f>
        <v>0</v>
      </c>
      <c r="H100" s="1">
        <f>SUMIFS('2016-17...'!$D:$D,'2016-17...'!$E:$E,'2016-17'!$A100,'2016-17...'!$C:$C,'2016-17'!H$1,'2016-17...'!$A:$A,'2016-17'!$B100)</f>
        <v>2386604719</v>
      </c>
      <c r="I100" s="1">
        <f t="shared" si="4"/>
        <v>2386604719</v>
      </c>
      <c r="J100" t="b">
        <f t="shared" si="5"/>
        <v>1</v>
      </c>
    </row>
    <row r="101" spans="1:10">
      <c r="A101" t="s">
        <v>87</v>
      </c>
      <c r="B101" t="s">
        <v>9</v>
      </c>
      <c r="C101" t="str">
        <f t="shared" si="3"/>
        <v>E</v>
      </c>
      <c r="D101" t="s">
        <v>97</v>
      </c>
      <c r="E101" s="1">
        <f>SUMIFS('2016-17...'!$D:$D,'2016-17...'!$E:$E,'2016-17'!$A101,'2016-17...'!$C:$C,'2016-17'!E$1,'2016-17...'!$A:$A,'2016-17'!$B101)</f>
        <v>1252155146</v>
      </c>
      <c r="F101" s="1">
        <f>SUMIFS('2016-17...'!$D:$D,'2016-17...'!$E:$E,'2016-17'!$A101,'2016-17...'!$C:$C,'2016-17'!F$1,'2016-17...'!$A:$A,'2016-17'!$B101)</f>
        <v>151776558</v>
      </c>
      <c r="G101" s="1">
        <f>SUMIFS('2016-17...'!$D:$D,'2016-17...'!$E:$E,'2016-17'!$A101,'2016-17...'!$C:$C,'2016-17'!G$1,'2016-17...'!$A:$A,'2016-17'!$B101)</f>
        <v>196721368</v>
      </c>
      <c r="H101" s="1">
        <f>SUMIFS('2016-17...'!$D:$D,'2016-17...'!$E:$E,'2016-17'!$A101,'2016-17...'!$C:$C,'2016-17'!H$1,'2016-17...'!$A:$A,'2016-17'!$B101)</f>
        <v>1600653072</v>
      </c>
      <c r="I101" s="1">
        <f t="shared" si="4"/>
        <v>1403931704</v>
      </c>
      <c r="J101" t="b">
        <f t="shared" si="5"/>
        <v>1</v>
      </c>
    </row>
    <row r="102" spans="1:10">
      <c r="A102" t="s">
        <v>87</v>
      </c>
      <c r="B102" t="s">
        <v>11</v>
      </c>
      <c r="C102" t="str">
        <f t="shared" si="3"/>
        <v>H</v>
      </c>
      <c r="D102" t="s">
        <v>98</v>
      </c>
      <c r="E102" s="1">
        <f>SUMIFS('2016-17...'!$D:$D,'2016-17...'!$E:$E,'2016-17'!$A102,'2016-17...'!$C:$C,'2016-17'!E$1,'2016-17...'!$A:$A,'2016-17'!$B102)</f>
        <v>957470156</v>
      </c>
      <c r="F102" s="1">
        <f>SUMIFS('2016-17...'!$D:$D,'2016-17...'!$E:$E,'2016-17'!$A102,'2016-17...'!$C:$C,'2016-17'!F$1,'2016-17...'!$A:$A,'2016-17'!$B102)</f>
        <v>0</v>
      </c>
      <c r="G102" s="1">
        <f>SUMIFS('2016-17...'!$D:$D,'2016-17...'!$E:$E,'2016-17'!$A102,'2016-17...'!$C:$C,'2016-17'!G$1,'2016-17...'!$A:$A,'2016-17'!$B102)</f>
        <v>0</v>
      </c>
      <c r="H102" s="1">
        <f>SUMIFS('2016-17...'!$D:$D,'2016-17...'!$E:$E,'2016-17'!$A102,'2016-17...'!$C:$C,'2016-17'!H$1,'2016-17...'!$A:$A,'2016-17'!$B102)</f>
        <v>957470156</v>
      </c>
      <c r="I102" s="1">
        <f t="shared" si="4"/>
        <v>957470156</v>
      </c>
      <c r="J102" t="b">
        <f t="shared" si="5"/>
        <v>1</v>
      </c>
    </row>
    <row r="103" spans="1:10">
      <c r="A103" t="s">
        <v>87</v>
      </c>
      <c r="B103" t="s">
        <v>13</v>
      </c>
      <c r="C103" t="str">
        <f t="shared" si="3"/>
        <v>H</v>
      </c>
      <c r="D103" t="s">
        <v>99</v>
      </c>
      <c r="E103" s="1">
        <f>SUMIFS('2016-17...'!$D:$D,'2016-17...'!$E:$E,'2016-17'!$A103,'2016-17...'!$C:$C,'2016-17'!E$1,'2016-17...'!$A:$A,'2016-17'!$B103)</f>
        <v>14545717</v>
      </c>
      <c r="F103" s="1">
        <f>SUMIFS('2016-17...'!$D:$D,'2016-17...'!$E:$E,'2016-17'!$A103,'2016-17...'!$C:$C,'2016-17'!F$1,'2016-17...'!$A:$A,'2016-17'!$B103)</f>
        <v>416739962</v>
      </c>
      <c r="G103" s="1">
        <f>SUMIFS('2016-17...'!$D:$D,'2016-17...'!$E:$E,'2016-17'!$A103,'2016-17...'!$C:$C,'2016-17'!G$1,'2016-17...'!$A:$A,'2016-17'!$B103)</f>
        <v>0</v>
      </c>
      <c r="H103" s="1">
        <f>SUMIFS('2016-17...'!$D:$D,'2016-17...'!$E:$E,'2016-17'!$A103,'2016-17...'!$C:$C,'2016-17'!H$1,'2016-17...'!$A:$A,'2016-17'!$B103)</f>
        <v>431285679</v>
      </c>
      <c r="I103" s="1">
        <f t="shared" si="4"/>
        <v>431285679</v>
      </c>
      <c r="J103" t="b">
        <f t="shared" si="5"/>
        <v>1</v>
      </c>
    </row>
    <row r="104" spans="1:10">
      <c r="A104" t="s">
        <v>88</v>
      </c>
      <c r="B104" t="s">
        <v>5</v>
      </c>
      <c r="C104" t="str">
        <f t="shared" si="3"/>
        <v>E</v>
      </c>
      <c r="D104" t="s">
        <v>96</v>
      </c>
      <c r="E104" s="1">
        <f>SUMIFS('2016-17...'!$D:$D,'2016-17...'!$E:$E,'2016-17'!$A104,'2016-17...'!$C:$C,'2016-17'!E$1,'2016-17...'!$A:$A,'2016-17'!$B104)</f>
        <v>2839784901</v>
      </c>
      <c r="F104" s="1">
        <f>SUMIFS('2016-17...'!$D:$D,'2016-17...'!$E:$E,'2016-17'!$A104,'2016-17...'!$C:$C,'2016-17'!F$1,'2016-17...'!$A:$A,'2016-17'!$B104)</f>
        <v>0</v>
      </c>
      <c r="G104" s="1">
        <f>SUMIFS('2016-17...'!$D:$D,'2016-17...'!$E:$E,'2016-17'!$A104,'2016-17...'!$C:$C,'2016-17'!G$1,'2016-17...'!$A:$A,'2016-17'!$B104)</f>
        <v>0</v>
      </c>
      <c r="H104" s="1">
        <f>SUMIFS('2016-17...'!$D:$D,'2016-17...'!$E:$E,'2016-17'!$A104,'2016-17...'!$C:$C,'2016-17'!H$1,'2016-17...'!$A:$A,'2016-17'!$B104)</f>
        <v>2839784901</v>
      </c>
      <c r="I104" s="1">
        <f t="shared" si="4"/>
        <v>2839784901</v>
      </c>
      <c r="J104" t="b">
        <f t="shared" si="5"/>
        <v>1</v>
      </c>
    </row>
    <row r="105" spans="1:10">
      <c r="A105" t="s">
        <v>88</v>
      </c>
      <c r="B105" t="s">
        <v>9</v>
      </c>
      <c r="C105" t="str">
        <f t="shared" si="3"/>
        <v>E</v>
      </c>
      <c r="D105" t="s">
        <v>97</v>
      </c>
      <c r="E105" s="1">
        <f>SUMIFS('2016-17...'!$D:$D,'2016-17...'!$E:$E,'2016-17'!$A105,'2016-17...'!$C:$C,'2016-17'!E$1,'2016-17...'!$A:$A,'2016-17'!$B105)</f>
        <v>1686707866</v>
      </c>
      <c r="F105" s="1">
        <f>SUMIFS('2016-17...'!$D:$D,'2016-17...'!$E:$E,'2016-17'!$A105,'2016-17...'!$C:$C,'2016-17'!F$1,'2016-17...'!$A:$A,'2016-17'!$B105)</f>
        <v>258687396</v>
      </c>
      <c r="G105" s="1">
        <f>SUMIFS('2016-17...'!$D:$D,'2016-17...'!$E:$E,'2016-17'!$A105,'2016-17...'!$C:$C,'2016-17'!G$1,'2016-17...'!$A:$A,'2016-17'!$B105)</f>
        <v>0</v>
      </c>
      <c r="H105" s="1">
        <f>SUMIFS('2016-17...'!$D:$D,'2016-17...'!$E:$E,'2016-17'!$A105,'2016-17...'!$C:$C,'2016-17'!H$1,'2016-17...'!$A:$A,'2016-17'!$B105)</f>
        <v>1945395262</v>
      </c>
      <c r="I105" s="1">
        <f t="shared" si="4"/>
        <v>1945395262</v>
      </c>
      <c r="J105" t="b">
        <f t="shared" si="5"/>
        <v>1</v>
      </c>
    </row>
    <row r="106" spans="1:10">
      <c r="A106" t="s">
        <v>88</v>
      </c>
      <c r="B106" t="s">
        <v>11</v>
      </c>
      <c r="C106" t="str">
        <f t="shared" si="3"/>
        <v>H</v>
      </c>
      <c r="D106" t="s">
        <v>98</v>
      </c>
      <c r="E106" s="1">
        <f>SUMIFS('2016-17...'!$D:$D,'2016-17...'!$E:$E,'2016-17'!$A106,'2016-17...'!$C:$C,'2016-17'!E$1,'2016-17...'!$A:$A,'2016-17'!$B106)</f>
        <v>1003937377</v>
      </c>
      <c r="F106" s="1">
        <f>SUMIFS('2016-17...'!$D:$D,'2016-17...'!$E:$E,'2016-17'!$A106,'2016-17...'!$C:$C,'2016-17'!F$1,'2016-17...'!$A:$A,'2016-17'!$B106)</f>
        <v>0</v>
      </c>
      <c r="G106" s="1">
        <f>SUMIFS('2016-17...'!$D:$D,'2016-17...'!$E:$E,'2016-17'!$A106,'2016-17...'!$C:$C,'2016-17'!G$1,'2016-17...'!$A:$A,'2016-17'!$B106)</f>
        <v>0</v>
      </c>
      <c r="H106" s="1">
        <f>SUMIFS('2016-17...'!$D:$D,'2016-17...'!$E:$E,'2016-17'!$A106,'2016-17...'!$C:$C,'2016-17'!H$1,'2016-17...'!$A:$A,'2016-17'!$B106)</f>
        <v>1003937377</v>
      </c>
      <c r="I106" s="1">
        <f t="shared" si="4"/>
        <v>1003937377</v>
      </c>
      <c r="J106" t="b">
        <f t="shared" si="5"/>
        <v>1</v>
      </c>
    </row>
    <row r="107" spans="1:10">
      <c r="A107" t="s">
        <v>88</v>
      </c>
      <c r="B107" t="s">
        <v>13</v>
      </c>
      <c r="C107" t="str">
        <f t="shared" si="3"/>
        <v>H</v>
      </c>
      <c r="D107" t="s">
        <v>99</v>
      </c>
      <c r="E107" s="1">
        <f>SUMIFS('2016-17...'!$D:$D,'2016-17...'!$E:$E,'2016-17'!$A107,'2016-17...'!$C:$C,'2016-17'!E$1,'2016-17...'!$A:$A,'2016-17'!$B107)</f>
        <v>56310552</v>
      </c>
      <c r="F107" s="1">
        <f>SUMIFS('2016-17...'!$D:$D,'2016-17...'!$E:$E,'2016-17'!$A107,'2016-17...'!$C:$C,'2016-17'!F$1,'2016-17...'!$A:$A,'2016-17'!$B107)</f>
        <v>179688705</v>
      </c>
      <c r="G107" s="1">
        <f>SUMIFS('2016-17...'!$D:$D,'2016-17...'!$E:$E,'2016-17'!$A107,'2016-17...'!$C:$C,'2016-17'!G$1,'2016-17...'!$A:$A,'2016-17'!$B107)</f>
        <v>175423177</v>
      </c>
      <c r="H107" s="1">
        <f>SUMIFS('2016-17...'!$D:$D,'2016-17...'!$E:$E,'2016-17'!$A107,'2016-17...'!$C:$C,'2016-17'!H$1,'2016-17...'!$A:$A,'2016-17'!$B107)</f>
        <v>411422434</v>
      </c>
      <c r="I107" s="1">
        <f t="shared" si="4"/>
        <v>235999257</v>
      </c>
      <c r="J107" t="b">
        <f t="shared" si="5"/>
        <v>1</v>
      </c>
    </row>
    <row r="108" spans="1:10">
      <c r="A108" t="s">
        <v>88</v>
      </c>
      <c r="B108" t="s">
        <v>15</v>
      </c>
      <c r="C108" t="str">
        <f t="shared" si="3"/>
        <v>H</v>
      </c>
      <c r="D108" t="s">
        <v>100</v>
      </c>
      <c r="E108" s="1">
        <f>SUMIFS('2016-17...'!$D:$D,'2016-17...'!$E:$E,'2016-17'!$A108,'2016-17...'!$C:$C,'2016-17'!E$1,'2016-17...'!$A:$A,'2016-17'!$B108)</f>
        <v>47180280</v>
      </c>
      <c r="F108" s="1">
        <f>SUMIFS('2016-17...'!$D:$D,'2016-17...'!$E:$E,'2016-17'!$A108,'2016-17...'!$C:$C,'2016-17'!F$1,'2016-17...'!$A:$A,'2016-17'!$B108)</f>
        <v>5200122</v>
      </c>
      <c r="G108" s="1">
        <f>SUMIFS('2016-17...'!$D:$D,'2016-17...'!$E:$E,'2016-17'!$A108,'2016-17...'!$C:$C,'2016-17'!G$1,'2016-17...'!$A:$A,'2016-17'!$B108)</f>
        <v>0</v>
      </c>
      <c r="H108" s="1">
        <f>SUMIFS('2016-17...'!$D:$D,'2016-17...'!$E:$E,'2016-17'!$A108,'2016-17...'!$C:$C,'2016-17'!H$1,'2016-17...'!$A:$A,'2016-17'!$B108)</f>
        <v>52380402</v>
      </c>
      <c r="I108" s="1">
        <f t="shared" si="4"/>
        <v>52380402</v>
      </c>
      <c r="J108" t="b">
        <f t="shared" si="5"/>
        <v>1</v>
      </c>
    </row>
    <row r="109" spans="1:10">
      <c r="A109" t="s">
        <v>89</v>
      </c>
      <c r="B109" t="s">
        <v>5</v>
      </c>
      <c r="C109" t="str">
        <f t="shared" si="3"/>
        <v>E</v>
      </c>
      <c r="D109" t="s">
        <v>96</v>
      </c>
      <c r="E109" s="1">
        <f>SUMIFS('2016-17...'!$D:$D,'2016-17...'!$E:$E,'2016-17'!$A109,'2016-17...'!$C:$C,'2016-17'!E$1,'2016-17...'!$A:$A,'2016-17'!$B109)</f>
        <v>2887568182</v>
      </c>
      <c r="F109" s="1">
        <f>SUMIFS('2016-17...'!$D:$D,'2016-17...'!$E:$E,'2016-17'!$A109,'2016-17...'!$C:$C,'2016-17'!F$1,'2016-17...'!$A:$A,'2016-17'!$B109)</f>
        <v>0</v>
      </c>
      <c r="G109" s="1">
        <f>SUMIFS('2016-17...'!$D:$D,'2016-17...'!$E:$E,'2016-17'!$A109,'2016-17...'!$C:$C,'2016-17'!G$1,'2016-17...'!$A:$A,'2016-17'!$B109)</f>
        <v>0</v>
      </c>
      <c r="H109" s="1">
        <f>SUMIFS('2016-17...'!$D:$D,'2016-17...'!$E:$E,'2016-17'!$A109,'2016-17...'!$C:$C,'2016-17'!H$1,'2016-17...'!$A:$A,'2016-17'!$B109)</f>
        <v>2887568182</v>
      </c>
      <c r="I109" s="1">
        <f t="shared" si="4"/>
        <v>2887568182</v>
      </c>
      <c r="J109" t="b">
        <f t="shared" si="5"/>
        <v>1</v>
      </c>
    </row>
    <row r="110" spans="1:10">
      <c r="A110" t="s">
        <v>89</v>
      </c>
      <c r="B110" t="s">
        <v>9</v>
      </c>
      <c r="C110" t="str">
        <f t="shared" si="3"/>
        <v>E</v>
      </c>
      <c r="D110" t="s">
        <v>97</v>
      </c>
      <c r="E110" s="1">
        <f>SUMIFS('2016-17...'!$D:$D,'2016-17...'!$E:$E,'2016-17'!$A110,'2016-17...'!$C:$C,'2016-17'!E$1,'2016-17...'!$A:$A,'2016-17'!$B110)</f>
        <v>1472380510</v>
      </c>
      <c r="F110" s="1">
        <f>SUMIFS('2016-17...'!$D:$D,'2016-17...'!$E:$E,'2016-17'!$A110,'2016-17...'!$C:$C,'2016-17'!F$1,'2016-17...'!$A:$A,'2016-17'!$B110)</f>
        <v>138360860</v>
      </c>
      <c r="G110" s="1">
        <f>SUMIFS('2016-17...'!$D:$D,'2016-17...'!$E:$E,'2016-17'!$A110,'2016-17...'!$C:$C,'2016-17'!G$1,'2016-17...'!$A:$A,'2016-17'!$B110)</f>
        <v>0</v>
      </c>
      <c r="H110" s="1">
        <f>SUMIFS('2016-17...'!$D:$D,'2016-17...'!$E:$E,'2016-17'!$A110,'2016-17...'!$C:$C,'2016-17'!H$1,'2016-17...'!$A:$A,'2016-17'!$B110)</f>
        <v>1610741370</v>
      </c>
      <c r="I110" s="1">
        <f t="shared" si="4"/>
        <v>1610741370</v>
      </c>
      <c r="J110" t="b">
        <f t="shared" si="5"/>
        <v>1</v>
      </c>
    </row>
    <row r="111" spans="1:10">
      <c r="A111" t="s">
        <v>89</v>
      </c>
      <c r="B111" t="s">
        <v>11</v>
      </c>
      <c r="C111" t="str">
        <f t="shared" si="3"/>
        <v>H</v>
      </c>
      <c r="D111" t="s">
        <v>98</v>
      </c>
      <c r="E111" s="1">
        <f>SUMIFS('2016-17...'!$D:$D,'2016-17...'!$E:$E,'2016-17'!$A111,'2016-17...'!$C:$C,'2016-17'!E$1,'2016-17...'!$A:$A,'2016-17'!$B111)</f>
        <v>1123207325</v>
      </c>
      <c r="F111" s="1">
        <f>SUMIFS('2016-17...'!$D:$D,'2016-17...'!$E:$E,'2016-17'!$A111,'2016-17...'!$C:$C,'2016-17'!F$1,'2016-17...'!$A:$A,'2016-17'!$B111)</f>
        <v>0</v>
      </c>
      <c r="G111" s="1">
        <f>SUMIFS('2016-17...'!$D:$D,'2016-17...'!$E:$E,'2016-17'!$A111,'2016-17...'!$C:$C,'2016-17'!G$1,'2016-17...'!$A:$A,'2016-17'!$B111)</f>
        <v>0</v>
      </c>
      <c r="H111" s="1">
        <f>SUMIFS('2016-17...'!$D:$D,'2016-17...'!$E:$E,'2016-17'!$A111,'2016-17...'!$C:$C,'2016-17'!H$1,'2016-17...'!$A:$A,'2016-17'!$B111)</f>
        <v>1123207325</v>
      </c>
      <c r="I111" s="1">
        <f t="shared" si="4"/>
        <v>1123207325</v>
      </c>
      <c r="J111" t="b">
        <f t="shared" si="5"/>
        <v>1</v>
      </c>
    </row>
    <row r="112" spans="1:10">
      <c r="A112" t="s">
        <v>89</v>
      </c>
      <c r="B112" t="s">
        <v>13</v>
      </c>
      <c r="C112" t="str">
        <f t="shared" si="3"/>
        <v>H</v>
      </c>
      <c r="D112" t="s">
        <v>99</v>
      </c>
      <c r="E112" s="1">
        <f>SUMIFS('2016-17...'!$D:$D,'2016-17...'!$E:$E,'2016-17'!$A112,'2016-17...'!$C:$C,'2016-17'!E$1,'2016-17...'!$A:$A,'2016-17'!$B112)</f>
        <v>71480473</v>
      </c>
      <c r="F112" s="1">
        <f>SUMIFS('2016-17...'!$D:$D,'2016-17...'!$E:$E,'2016-17'!$A112,'2016-17...'!$C:$C,'2016-17'!F$1,'2016-17...'!$A:$A,'2016-17'!$B112)</f>
        <v>344332953</v>
      </c>
      <c r="G112" s="1">
        <f>SUMIFS('2016-17...'!$D:$D,'2016-17...'!$E:$E,'2016-17'!$A112,'2016-17...'!$C:$C,'2016-17'!G$1,'2016-17...'!$A:$A,'2016-17'!$B112)</f>
        <v>0</v>
      </c>
      <c r="H112" s="1">
        <f>SUMIFS('2016-17...'!$D:$D,'2016-17...'!$E:$E,'2016-17'!$A112,'2016-17...'!$C:$C,'2016-17'!H$1,'2016-17...'!$A:$A,'2016-17'!$B112)</f>
        <v>415813426</v>
      </c>
      <c r="I112" s="1">
        <f t="shared" si="4"/>
        <v>415813426</v>
      </c>
      <c r="J112" t="b">
        <f t="shared" si="5"/>
        <v>1</v>
      </c>
    </row>
    <row r="113" spans="1:10">
      <c r="A113" t="s">
        <v>90</v>
      </c>
      <c r="B113" t="s">
        <v>5</v>
      </c>
      <c r="C113" t="str">
        <f t="shared" si="3"/>
        <v>E</v>
      </c>
      <c r="D113" t="s">
        <v>96</v>
      </c>
      <c r="E113" s="1">
        <f>SUMIFS('2016-17...'!$D:$D,'2016-17...'!$E:$E,'2016-17'!$A113,'2016-17...'!$C:$C,'2016-17'!E$1,'2016-17...'!$A:$A,'2016-17'!$B113)</f>
        <v>2319017803</v>
      </c>
      <c r="F113" s="1">
        <f>SUMIFS('2016-17...'!$D:$D,'2016-17...'!$E:$E,'2016-17'!$A113,'2016-17...'!$C:$C,'2016-17'!F$1,'2016-17...'!$A:$A,'2016-17'!$B113)</f>
        <v>0</v>
      </c>
      <c r="G113" s="1">
        <f>SUMIFS('2016-17...'!$D:$D,'2016-17...'!$E:$E,'2016-17'!$A113,'2016-17...'!$C:$C,'2016-17'!G$1,'2016-17...'!$A:$A,'2016-17'!$B113)</f>
        <v>0</v>
      </c>
      <c r="H113" s="1">
        <f>SUMIFS('2016-17...'!$D:$D,'2016-17...'!$E:$E,'2016-17'!$A113,'2016-17...'!$C:$C,'2016-17'!H$1,'2016-17...'!$A:$A,'2016-17'!$B113)</f>
        <v>2319017803</v>
      </c>
      <c r="I113" s="1">
        <f t="shared" si="4"/>
        <v>2319017803</v>
      </c>
      <c r="J113" t="b">
        <f t="shared" si="5"/>
        <v>1</v>
      </c>
    </row>
    <row r="114" spans="1:10">
      <c r="A114" t="s">
        <v>90</v>
      </c>
      <c r="B114" t="s">
        <v>9</v>
      </c>
      <c r="C114" t="str">
        <f t="shared" si="3"/>
        <v>E</v>
      </c>
      <c r="D114" t="s">
        <v>97</v>
      </c>
      <c r="E114" s="1">
        <f>SUMIFS('2016-17...'!$D:$D,'2016-17...'!$E:$E,'2016-17'!$A114,'2016-17...'!$C:$C,'2016-17'!E$1,'2016-17...'!$A:$A,'2016-17'!$B114)</f>
        <v>1244510032</v>
      </c>
      <c r="F114" s="1">
        <f>SUMIFS('2016-17...'!$D:$D,'2016-17...'!$E:$E,'2016-17'!$A114,'2016-17...'!$C:$C,'2016-17'!F$1,'2016-17...'!$A:$A,'2016-17'!$B114)</f>
        <v>314713284</v>
      </c>
      <c r="G114" s="1">
        <f>SUMIFS('2016-17...'!$D:$D,'2016-17...'!$E:$E,'2016-17'!$A114,'2016-17...'!$C:$C,'2016-17'!G$1,'2016-17...'!$A:$A,'2016-17'!$B114)</f>
        <v>165548719</v>
      </c>
      <c r="H114" s="1">
        <f>SUMIFS('2016-17...'!$D:$D,'2016-17...'!$E:$E,'2016-17'!$A114,'2016-17...'!$C:$C,'2016-17'!H$1,'2016-17...'!$A:$A,'2016-17'!$B114)</f>
        <v>1724772035</v>
      </c>
      <c r="I114" s="1">
        <f t="shared" si="4"/>
        <v>1559223316</v>
      </c>
      <c r="J114" t="b">
        <f t="shared" si="5"/>
        <v>1</v>
      </c>
    </row>
    <row r="115" spans="1:10">
      <c r="A115" t="s">
        <v>90</v>
      </c>
      <c r="B115" t="s">
        <v>11</v>
      </c>
      <c r="C115" t="str">
        <f t="shared" si="3"/>
        <v>H</v>
      </c>
      <c r="D115" t="s">
        <v>98</v>
      </c>
      <c r="E115" s="1">
        <f>SUMIFS('2016-17...'!$D:$D,'2016-17...'!$E:$E,'2016-17'!$A115,'2016-17...'!$C:$C,'2016-17'!E$1,'2016-17...'!$A:$A,'2016-17'!$B115)</f>
        <v>1242367658</v>
      </c>
      <c r="F115" s="1">
        <f>SUMIFS('2016-17...'!$D:$D,'2016-17...'!$E:$E,'2016-17'!$A115,'2016-17...'!$C:$C,'2016-17'!F$1,'2016-17...'!$A:$A,'2016-17'!$B115)</f>
        <v>0</v>
      </c>
      <c r="G115" s="1">
        <f>SUMIFS('2016-17...'!$D:$D,'2016-17...'!$E:$E,'2016-17'!$A115,'2016-17...'!$C:$C,'2016-17'!G$1,'2016-17...'!$A:$A,'2016-17'!$B115)</f>
        <v>0</v>
      </c>
      <c r="H115" s="1">
        <f>SUMIFS('2016-17...'!$D:$D,'2016-17...'!$E:$E,'2016-17'!$A115,'2016-17...'!$C:$C,'2016-17'!H$1,'2016-17...'!$A:$A,'2016-17'!$B115)</f>
        <v>1242367658</v>
      </c>
      <c r="I115" s="1">
        <f t="shared" si="4"/>
        <v>1242367658</v>
      </c>
      <c r="J115" t="b">
        <f t="shared" si="5"/>
        <v>1</v>
      </c>
    </row>
    <row r="116" spans="1:10">
      <c r="A116" t="s">
        <v>90</v>
      </c>
      <c r="B116" t="s">
        <v>13</v>
      </c>
      <c r="C116" t="str">
        <f t="shared" si="3"/>
        <v>H</v>
      </c>
      <c r="D116" t="s">
        <v>99</v>
      </c>
      <c r="E116" s="1">
        <f>SUMIFS('2016-17...'!$D:$D,'2016-17...'!$E:$E,'2016-17'!$A116,'2016-17...'!$C:$C,'2016-17'!E$1,'2016-17...'!$A:$A,'2016-17'!$B116)</f>
        <v>0</v>
      </c>
      <c r="F116" s="1">
        <f>SUMIFS('2016-17...'!$D:$D,'2016-17...'!$E:$E,'2016-17'!$A116,'2016-17...'!$C:$C,'2016-17'!F$1,'2016-17...'!$A:$A,'2016-17'!$B116)</f>
        <v>0</v>
      </c>
      <c r="G116" s="1">
        <f>SUMIFS('2016-17...'!$D:$D,'2016-17...'!$E:$E,'2016-17'!$A116,'2016-17...'!$C:$C,'2016-17'!G$1,'2016-17...'!$A:$A,'2016-17'!$B116)</f>
        <v>0</v>
      </c>
      <c r="H116" s="1">
        <f>SUMIFS('2016-17...'!$D:$D,'2016-17...'!$E:$E,'2016-17'!$A116,'2016-17...'!$C:$C,'2016-17'!H$1,'2016-17...'!$A:$A,'2016-17'!$B116)</f>
        <v>0</v>
      </c>
      <c r="I116" s="1">
        <f t="shared" si="4"/>
        <v>0</v>
      </c>
      <c r="J116" t="b">
        <f t="shared" si="5"/>
        <v>1</v>
      </c>
    </row>
    <row r="117" spans="1:10">
      <c r="A117" t="s">
        <v>90</v>
      </c>
      <c r="B117" t="s">
        <v>15</v>
      </c>
      <c r="C117" t="str">
        <f t="shared" si="3"/>
        <v>H</v>
      </c>
      <c r="D117" t="s">
        <v>100</v>
      </c>
      <c r="E117" s="1">
        <f>SUMIFS('2016-17...'!$D:$D,'2016-17...'!$E:$E,'2016-17'!$A117,'2016-17...'!$C:$C,'2016-17'!E$1,'2016-17...'!$A:$A,'2016-17'!$B117)</f>
        <v>68756994</v>
      </c>
      <c r="F117" s="1">
        <f>SUMIFS('2016-17...'!$D:$D,'2016-17...'!$E:$E,'2016-17'!$A117,'2016-17...'!$C:$C,'2016-17'!F$1,'2016-17...'!$A:$A,'2016-17'!$B117)</f>
        <v>0</v>
      </c>
      <c r="G117" s="1">
        <f>SUMIFS('2016-17...'!$D:$D,'2016-17...'!$E:$E,'2016-17'!$A117,'2016-17...'!$C:$C,'2016-17'!G$1,'2016-17...'!$A:$A,'2016-17'!$B117)</f>
        <v>0</v>
      </c>
      <c r="H117" s="1">
        <f>SUMIFS('2016-17...'!$D:$D,'2016-17...'!$E:$E,'2016-17'!$A117,'2016-17...'!$C:$C,'2016-17'!H$1,'2016-17...'!$A:$A,'2016-17'!$B117)</f>
        <v>68756994</v>
      </c>
      <c r="I117" s="1">
        <f t="shared" si="4"/>
        <v>68756994</v>
      </c>
      <c r="J117" t="b">
        <f t="shared" si="5"/>
        <v>1</v>
      </c>
    </row>
    <row r="118" spans="1:10">
      <c r="A118" t="s">
        <v>91</v>
      </c>
      <c r="B118" t="s">
        <v>5</v>
      </c>
      <c r="C118" t="str">
        <f t="shared" si="3"/>
        <v>E</v>
      </c>
      <c r="D118" t="s">
        <v>96</v>
      </c>
      <c r="E118" s="1">
        <f>SUMIFS('2016-17...'!$D:$D,'2016-17...'!$E:$E,'2016-17'!$A118,'2016-17...'!$C:$C,'2016-17'!E$1,'2016-17...'!$A:$A,'2016-17'!$B118)</f>
        <v>2636356292</v>
      </c>
      <c r="F118" s="1">
        <f>SUMIFS('2016-17...'!$D:$D,'2016-17...'!$E:$E,'2016-17'!$A118,'2016-17...'!$C:$C,'2016-17'!F$1,'2016-17...'!$A:$A,'2016-17'!$B118)</f>
        <v>0</v>
      </c>
      <c r="G118" s="1">
        <f>SUMIFS('2016-17...'!$D:$D,'2016-17...'!$E:$E,'2016-17'!$A118,'2016-17...'!$C:$C,'2016-17'!G$1,'2016-17...'!$A:$A,'2016-17'!$B118)</f>
        <v>0</v>
      </c>
      <c r="H118" s="1">
        <f>SUMIFS('2016-17...'!$D:$D,'2016-17...'!$E:$E,'2016-17'!$A118,'2016-17...'!$C:$C,'2016-17'!H$1,'2016-17...'!$A:$A,'2016-17'!$B118)</f>
        <v>2636356292</v>
      </c>
      <c r="I118" s="1">
        <f t="shared" si="4"/>
        <v>2636356292</v>
      </c>
      <c r="J118" t="b">
        <f t="shared" si="5"/>
        <v>1</v>
      </c>
    </row>
    <row r="119" spans="1:10">
      <c r="A119" t="s">
        <v>91</v>
      </c>
      <c r="B119" t="s">
        <v>9</v>
      </c>
      <c r="C119" t="str">
        <f t="shared" si="3"/>
        <v>E</v>
      </c>
      <c r="D119" t="s">
        <v>97</v>
      </c>
      <c r="E119" s="1">
        <f>SUMIFS('2016-17...'!$D:$D,'2016-17...'!$E:$E,'2016-17'!$A119,'2016-17...'!$C:$C,'2016-17'!E$1,'2016-17...'!$A:$A,'2016-17'!$B119)</f>
        <v>1241690518</v>
      </c>
      <c r="F119" s="1">
        <f>SUMIFS('2016-17...'!$D:$D,'2016-17...'!$E:$E,'2016-17'!$A119,'2016-17...'!$C:$C,'2016-17'!F$1,'2016-17...'!$A:$A,'2016-17'!$B119)</f>
        <v>161775000</v>
      </c>
      <c r="G119" s="1">
        <f>SUMIFS('2016-17...'!$D:$D,'2016-17...'!$E:$E,'2016-17'!$A119,'2016-17...'!$C:$C,'2016-17'!G$1,'2016-17...'!$A:$A,'2016-17'!$B119)</f>
        <v>0</v>
      </c>
      <c r="H119" s="1">
        <f>SUMIFS('2016-17...'!$D:$D,'2016-17...'!$E:$E,'2016-17'!$A119,'2016-17...'!$C:$C,'2016-17'!H$1,'2016-17...'!$A:$A,'2016-17'!$B119)</f>
        <v>1403465518</v>
      </c>
      <c r="I119" s="1">
        <f t="shared" si="4"/>
        <v>1403465518</v>
      </c>
      <c r="J119" t="b">
        <f t="shared" si="5"/>
        <v>1</v>
      </c>
    </row>
    <row r="120" spans="1:10">
      <c r="A120" t="s">
        <v>91</v>
      </c>
      <c r="B120" t="s">
        <v>11</v>
      </c>
      <c r="C120" t="str">
        <f t="shared" si="3"/>
        <v>H</v>
      </c>
      <c r="D120" t="s">
        <v>98</v>
      </c>
      <c r="E120" s="1">
        <f>SUMIFS('2016-17...'!$D:$D,'2016-17...'!$E:$E,'2016-17'!$A120,'2016-17...'!$C:$C,'2016-17'!E$1,'2016-17...'!$A:$A,'2016-17'!$B120)</f>
        <v>1145552857</v>
      </c>
      <c r="F120" s="1">
        <f>SUMIFS('2016-17...'!$D:$D,'2016-17...'!$E:$E,'2016-17'!$A120,'2016-17...'!$C:$C,'2016-17'!F$1,'2016-17...'!$A:$A,'2016-17'!$B120)</f>
        <v>0</v>
      </c>
      <c r="G120" s="1">
        <f>SUMIFS('2016-17...'!$D:$D,'2016-17...'!$E:$E,'2016-17'!$A120,'2016-17...'!$C:$C,'2016-17'!G$1,'2016-17...'!$A:$A,'2016-17'!$B120)</f>
        <v>0</v>
      </c>
      <c r="H120" s="1">
        <f>SUMIFS('2016-17...'!$D:$D,'2016-17...'!$E:$E,'2016-17'!$A120,'2016-17...'!$C:$C,'2016-17'!H$1,'2016-17...'!$A:$A,'2016-17'!$B120)</f>
        <v>1145552857</v>
      </c>
      <c r="I120" s="1">
        <f t="shared" si="4"/>
        <v>1145552857</v>
      </c>
      <c r="J120" t="b">
        <f t="shared" si="5"/>
        <v>1</v>
      </c>
    </row>
    <row r="121" spans="1:10">
      <c r="A121" t="s">
        <v>91</v>
      </c>
      <c r="B121" t="s">
        <v>13</v>
      </c>
      <c r="C121" t="str">
        <f t="shared" si="3"/>
        <v>H</v>
      </c>
      <c r="D121" t="s">
        <v>99</v>
      </c>
      <c r="E121" s="1">
        <f>SUMIFS('2016-17...'!$D:$D,'2016-17...'!$E:$E,'2016-17'!$A121,'2016-17...'!$C:$C,'2016-17'!E$1,'2016-17...'!$A:$A,'2016-17'!$B121)</f>
        <v>0</v>
      </c>
      <c r="F121" s="1">
        <f>SUMIFS('2016-17...'!$D:$D,'2016-17...'!$E:$E,'2016-17'!$A121,'2016-17...'!$C:$C,'2016-17'!F$1,'2016-17...'!$A:$A,'2016-17'!$B121)</f>
        <v>260425960</v>
      </c>
      <c r="G121" s="1">
        <f>SUMIFS('2016-17...'!$D:$D,'2016-17...'!$E:$E,'2016-17'!$A121,'2016-17...'!$C:$C,'2016-17'!G$1,'2016-17...'!$A:$A,'2016-17'!$B121)</f>
        <v>0</v>
      </c>
      <c r="H121" s="1">
        <f>SUMIFS('2016-17...'!$D:$D,'2016-17...'!$E:$E,'2016-17'!$A121,'2016-17...'!$C:$C,'2016-17'!H$1,'2016-17...'!$A:$A,'2016-17'!$B121)</f>
        <v>260425960</v>
      </c>
      <c r="I121" s="1">
        <f t="shared" si="4"/>
        <v>260425960</v>
      </c>
      <c r="J121" t="b">
        <f t="shared" si="5"/>
        <v>1</v>
      </c>
    </row>
    <row r="122" spans="1:10">
      <c r="A122" t="s">
        <v>91</v>
      </c>
      <c r="B122" t="s">
        <v>15</v>
      </c>
      <c r="C122" t="str">
        <f t="shared" si="3"/>
        <v>H</v>
      </c>
      <c r="D122" t="s">
        <v>100</v>
      </c>
      <c r="E122" s="1">
        <f>SUMIFS('2016-17...'!$D:$D,'2016-17...'!$E:$E,'2016-17'!$A122,'2016-17...'!$C:$C,'2016-17'!E$1,'2016-17...'!$A:$A,'2016-17'!$B122)</f>
        <v>77506962</v>
      </c>
      <c r="F122" s="1">
        <f>SUMIFS('2016-17...'!$D:$D,'2016-17...'!$E:$E,'2016-17'!$A122,'2016-17...'!$C:$C,'2016-17'!F$1,'2016-17...'!$A:$A,'2016-17'!$B122)</f>
        <v>0</v>
      </c>
      <c r="G122" s="1">
        <f>SUMIFS('2016-17...'!$D:$D,'2016-17...'!$E:$E,'2016-17'!$A122,'2016-17...'!$C:$C,'2016-17'!G$1,'2016-17...'!$A:$A,'2016-17'!$B122)</f>
        <v>0</v>
      </c>
      <c r="H122" s="1">
        <f>SUMIFS('2016-17...'!$D:$D,'2016-17...'!$E:$E,'2016-17'!$A122,'2016-17...'!$C:$C,'2016-17'!H$1,'2016-17...'!$A:$A,'2016-17'!$B122)</f>
        <v>77506962</v>
      </c>
      <c r="I122" s="1">
        <f t="shared" si="4"/>
        <v>77506962</v>
      </c>
      <c r="J122" t="b">
        <f t="shared" si="5"/>
        <v>1</v>
      </c>
    </row>
    <row r="123" spans="1:10">
      <c r="A123" t="s">
        <v>92</v>
      </c>
      <c r="B123" t="s">
        <v>5</v>
      </c>
      <c r="C123" t="str">
        <f t="shared" si="3"/>
        <v>E</v>
      </c>
      <c r="D123" t="s">
        <v>96</v>
      </c>
      <c r="E123" s="1">
        <f>SUMIFS('2016-17...'!$D:$D,'2016-17...'!$E:$E,'2016-17'!$A123,'2016-17...'!$C:$C,'2016-17'!E$1,'2016-17...'!$A:$A,'2016-17'!$B123)</f>
        <v>2330920975</v>
      </c>
      <c r="F123" s="1">
        <f>SUMIFS('2016-17...'!$D:$D,'2016-17...'!$E:$E,'2016-17'!$A123,'2016-17...'!$C:$C,'2016-17'!F$1,'2016-17...'!$A:$A,'2016-17'!$B123)</f>
        <v>0</v>
      </c>
      <c r="G123" s="1">
        <f>SUMIFS('2016-17...'!$D:$D,'2016-17...'!$E:$E,'2016-17'!$A123,'2016-17...'!$C:$C,'2016-17'!G$1,'2016-17...'!$A:$A,'2016-17'!$B123)</f>
        <v>0</v>
      </c>
      <c r="H123" s="1">
        <f>SUMIFS('2016-17...'!$D:$D,'2016-17...'!$E:$E,'2016-17'!$A123,'2016-17...'!$C:$C,'2016-17'!H$1,'2016-17...'!$A:$A,'2016-17'!$B123)</f>
        <v>2330920975</v>
      </c>
      <c r="I123" s="1">
        <f t="shared" si="4"/>
        <v>2330920975</v>
      </c>
      <c r="J123" t="b">
        <f t="shared" si="5"/>
        <v>1</v>
      </c>
    </row>
    <row r="124" spans="1:10">
      <c r="A124" t="s">
        <v>92</v>
      </c>
      <c r="B124" t="s">
        <v>9</v>
      </c>
      <c r="C124" t="str">
        <f t="shared" si="3"/>
        <v>E</v>
      </c>
      <c r="D124" t="s">
        <v>97</v>
      </c>
      <c r="E124" s="1">
        <f>SUMIFS('2016-17...'!$D:$D,'2016-17...'!$E:$E,'2016-17'!$A124,'2016-17...'!$C:$C,'2016-17'!E$1,'2016-17...'!$A:$A,'2016-17'!$B124)</f>
        <v>1392945431</v>
      </c>
      <c r="F124" s="1">
        <f>SUMIFS('2016-17...'!$D:$D,'2016-17...'!$E:$E,'2016-17'!$A124,'2016-17...'!$C:$C,'2016-17'!F$1,'2016-17...'!$A:$A,'2016-17'!$B124)</f>
        <v>106176499</v>
      </c>
      <c r="G124" s="1">
        <f>SUMIFS('2016-17...'!$D:$D,'2016-17...'!$E:$E,'2016-17'!$A124,'2016-17...'!$C:$C,'2016-17'!G$1,'2016-17...'!$A:$A,'2016-17'!$B124)</f>
        <v>0</v>
      </c>
      <c r="H124" s="1">
        <f>SUMIFS('2016-17...'!$D:$D,'2016-17...'!$E:$E,'2016-17'!$A124,'2016-17...'!$C:$C,'2016-17'!H$1,'2016-17...'!$A:$A,'2016-17'!$B124)</f>
        <v>1499121930</v>
      </c>
      <c r="I124" s="1">
        <f t="shared" si="4"/>
        <v>1499121930</v>
      </c>
      <c r="J124" t="b">
        <f t="shared" si="5"/>
        <v>1</v>
      </c>
    </row>
    <row r="125" spans="1:10">
      <c r="A125" t="s">
        <v>92</v>
      </c>
      <c r="B125" t="s">
        <v>11</v>
      </c>
      <c r="C125" t="str">
        <f t="shared" si="3"/>
        <v>H</v>
      </c>
      <c r="D125" t="s">
        <v>98</v>
      </c>
      <c r="E125" s="1">
        <f>SUMIFS('2016-17...'!$D:$D,'2016-17...'!$E:$E,'2016-17'!$A125,'2016-17...'!$C:$C,'2016-17'!E$1,'2016-17...'!$A:$A,'2016-17'!$B125)</f>
        <v>1362284964</v>
      </c>
      <c r="F125" s="1">
        <f>SUMIFS('2016-17...'!$D:$D,'2016-17...'!$E:$E,'2016-17'!$A125,'2016-17...'!$C:$C,'2016-17'!F$1,'2016-17...'!$A:$A,'2016-17'!$B125)</f>
        <v>0</v>
      </c>
      <c r="G125" s="1">
        <f>SUMIFS('2016-17...'!$D:$D,'2016-17...'!$E:$E,'2016-17'!$A125,'2016-17...'!$C:$C,'2016-17'!G$1,'2016-17...'!$A:$A,'2016-17'!$B125)</f>
        <v>0</v>
      </c>
      <c r="H125" s="1">
        <f>SUMIFS('2016-17...'!$D:$D,'2016-17...'!$E:$E,'2016-17'!$A125,'2016-17...'!$C:$C,'2016-17'!H$1,'2016-17...'!$A:$A,'2016-17'!$B125)</f>
        <v>1362284964</v>
      </c>
      <c r="I125" s="1">
        <f t="shared" si="4"/>
        <v>1362284964</v>
      </c>
      <c r="J125" t="b">
        <f t="shared" si="5"/>
        <v>1</v>
      </c>
    </row>
    <row r="126" spans="1:10">
      <c r="A126" t="s">
        <v>92</v>
      </c>
      <c r="B126" t="s">
        <v>13</v>
      </c>
      <c r="C126" t="str">
        <f t="shared" si="3"/>
        <v>H</v>
      </c>
      <c r="D126" t="s">
        <v>99</v>
      </c>
      <c r="E126" s="1">
        <f>SUMIFS('2016-17...'!$D:$D,'2016-17...'!$E:$E,'2016-17'!$A126,'2016-17...'!$C:$C,'2016-17'!E$1,'2016-17...'!$A:$A,'2016-17'!$B126)</f>
        <v>0</v>
      </c>
      <c r="F126" s="1">
        <f>SUMIFS('2016-17...'!$D:$D,'2016-17...'!$E:$E,'2016-17'!$A126,'2016-17...'!$C:$C,'2016-17'!F$1,'2016-17...'!$A:$A,'2016-17'!$B126)</f>
        <v>0</v>
      </c>
      <c r="G126" s="1">
        <f>SUMIFS('2016-17...'!$D:$D,'2016-17...'!$E:$E,'2016-17'!$A126,'2016-17...'!$C:$C,'2016-17'!G$1,'2016-17...'!$A:$A,'2016-17'!$B126)</f>
        <v>0</v>
      </c>
      <c r="H126" s="1">
        <f>SUMIFS('2016-17...'!$D:$D,'2016-17...'!$E:$E,'2016-17'!$A126,'2016-17...'!$C:$C,'2016-17'!H$1,'2016-17...'!$A:$A,'2016-17'!$B126)</f>
        <v>0</v>
      </c>
      <c r="I126" s="1">
        <f t="shared" si="4"/>
        <v>0</v>
      </c>
      <c r="J126" t="b">
        <f t="shared" si="5"/>
        <v>1</v>
      </c>
    </row>
    <row r="127" spans="1:10">
      <c r="A127" t="s">
        <v>92</v>
      </c>
      <c r="B127" t="s">
        <v>15</v>
      </c>
      <c r="C127" t="str">
        <f t="shared" si="3"/>
        <v>H</v>
      </c>
      <c r="D127" t="s">
        <v>100</v>
      </c>
      <c r="E127" s="1">
        <f>SUMIFS('2016-17...'!$D:$D,'2016-17...'!$E:$E,'2016-17'!$A127,'2016-17...'!$C:$C,'2016-17'!E$1,'2016-17...'!$A:$A,'2016-17'!$B127)</f>
        <v>111999598</v>
      </c>
      <c r="F127" s="1">
        <f>SUMIFS('2016-17...'!$D:$D,'2016-17...'!$E:$E,'2016-17'!$A127,'2016-17...'!$C:$C,'2016-17'!F$1,'2016-17...'!$A:$A,'2016-17'!$B127)</f>
        <v>0</v>
      </c>
      <c r="G127" s="1">
        <f>SUMIFS('2016-17...'!$D:$D,'2016-17...'!$E:$E,'2016-17'!$A127,'2016-17...'!$C:$C,'2016-17'!G$1,'2016-17...'!$A:$A,'2016-17'!$B127)</f>
        <v>0</v>
      </c>
      <c r="H127" s="1">
        <f>SUMIFS('2016-17...'!$D:$D,'2016-17...'!$E:$E,'2016-17'!$A127,'2016-17...'!$C:$C,'2016-17'!H$1,'2016-17...'!$A:$A,'2016-17'!$B127)</f>
        <v>111999598</v>
      </c>
      <c r="I127" s="1">
        <f t="shared" si="4"/>
        <v>111999598</v>
      </c>
      <c r="J127" t="b">
        <f t="shared" si="5"/>
        <v>1</v>
      </c>
    </row>
    <row r="128" spans="1:10">
      <c r="A128" t="s">
        <v>93</v>
      </c>
      <c r="B128" t="s">
        <v>5</v>
      </c>
      <c r="C128" t="str">
        <f t="shared" si="3"/>
        <v>E</v>
      </c>
      <c r="D128" t="s">
        <v>96</v>
      </c>
      <c r="E128" s="1">
        <f>SUMIFS('2016-17...'!$D:$D,'2016-17...'!$E:$E,'2016-17'!$A128,'2016-17...'!$C:$C,'2016-17'!E$1,'2016-17...'!$A:$A,'2016-17'!$B128)</f>
        <v>1909559005</v>
      </c>
      <c r="F128" s="1">
        <f>SUMIFS('2016-17...'!$D:$D,'2016-17...'!$E:$E,'2016-17'!$A128,'2016-17...'!$C:$C,'2016-17'!F$1,'2016-17...'!$A:$A,'2016-17'!$B128)</f>
        <v>153444468</v>
      </c>
      <c r="G128" s="1">
        <f>SUMIFS('2016-17...'!$D:$D,'2016-17...'!$E:$E,'2016-17'!$A128,'2016-17...'!$C:$C,'2016-17'!G$1,'2016-17...'!$A:$A,'2016-17'!$B128)</f>
        <v>0</v>
      </c>
      <c r="H128" s="1">
        <f>SUMIFS('2016-17...'!$D:$D,'2016-17...'!$E:$E,'2016-17'!$A128,'2016-17...'!$C:$C,'2016-17'!H$1,'2016-17...'!$A:$A,'2016-17'!$B128)</f>
        <v>2063003473</v>
      </c>
      <c r="I128" s="1">
        <f t="shared" si="4"/>
        <v>2063003473</v>
      </c>
      <c r="J128" t="b">
        <f t="shared" si="5"/>
        <v>1</v>
      </c>
    </row>
    <row r="129" spans="1:10">
      <c r="A129" t="s">
        <v>93</v>
      </c>
      <c r="B129" t="s">
        <v>9</v>
      </c>
      <c r="C129" t="str">
        <f t="shared" si="3"/>
        <v>E</v>
      </c>
      <c r="D129" t="s">
        <v>97</v>
      </c>
      <c r="E129" s="1">
        <f>SUMIFS('2016-17...'!$D:$D,'2016-17...'!$E:$E,'2016-17'!$A129,'2016-17...'!$C:$C,'2016-17'!E$1,'2016-17...'!$A:$A,'2016-17'!$B129)</f>
        <v>990795057</v>
      </c>
      <c r="F129" s="1">
        <f>SUMIFS('2016-17...'!$D:$D,'2016-17...'!$E:$E,'2016-17'!$A129,'2016-17...'!$C:$C,'2016-17'!F$1,'2016-17...'!$A:$A,'2016-17'!$B129)</f>
        <v>0</v>
      </c>
      <c r="G129" s="1">
        <f>SUMIFS('2016-17...'!$D:$D,'2016-17...'!$E:$E,'2016-17'!$A129,'2016-17...'!$C:$C,'2016-17'!G$1,'2016-17...'!$A:$A,'2016-17'!$B129)</f>
        <v>0</v>
      </c>
      <c r="H129" s="1">
        <f>SUMIFS('2016-17...'!$D:$D,'2016-17...'!$E:$E,'2016-17'!$A129,'2016-17...'!$C:$C,'2016-17'!H$1,'2016-17...'!$A:$A,'2016-17'!$B129)</f>
        <v>990795057</v>
      </c>
      <c r="I129" s="1">
        <f t="shared" si="4"/>
        <v>990795057</v>
      </c>
      <c r="J129" t="b">
        <f t="shared" si="5"/>
        <v>1</v>
      </c>
    </row>
    <row r="130" spans="1:10">
      <c r="A130" t="s">
        <v>93</v>
      </c>
      <c r="B130" t="s">
        <v>11</v>
      </c>
      <c r="C130" t="str">
        <f t="shared" si="3"/>
        <v>H</v>
      </c>
      <c r="D130" t="s">
        <v>98</v>
      </c>
      <c r="E130" s="1">
        <f>SUMIFS('2016-17...'!$D:$D,'2016-17...'!$E:$E,'2016-17'!$A130,'2016-17...'!$C:$C,'2016-17'!E$1,'2016-17...'!$A:$A,'2016-17'!$B130)</f>
        <v>1000414494</v>
      </c>
      <c r="F130" s="1">
        <f>SUMIFS('2016-17...'!$D:$D,'2016-17...'!$E:$E,'2016-17'!$A130,'2016-17...'!$C:$C,'2016-17'!F$1,'2016-17...'!$A:$A,'2016-17'!$B130)</f>
        <v>0</v>
      </c>
      <c r="G130" s="1">
        <f>SUMIFS('2016-17...'!$D:$D,'2016-17...'!$E:$E,'2016-17'!$A130,'2016-17...'!$C:$C,'2016-17'!G$1,'2016-17...'!$A:$A,'2016-17'!$B130)</f>
        <v>0</v>
      </c>
      <c r="H130" s="1">
        <f>SUMIFS('2016-17...'!$D:$D,'2016-17...'!$E:$E,'2016-17'!$A130,'2016-17...'!$C:$C,'2016-17'!H$1,'2016-17...'!$A:$A,'2016-17'!$B130)</f>
        <v>1000414494</v>
      </c>
      <c r="I130" s="1">
        <f t="shared" si="4"/>
        <v>1000414494</v>
      </c>
      <c r="J130" t="b">
        <f t="shared" si="5"/>
        <v>1</v>
      </c>
    </row>
    <row r="131" spans="1:10">
      <c r="A131" t="s">
        <v>93</v>
      </c>
      <c r="B131" t="s">
        <v>13</v>
      </c>
      <c r="C131" t="str">
        <f t="shared" ref="C131:C141" si="6">IF(OR(B131="D101",B131="D102"),"E","H")</f>
        <v>H</v>
      </c>
      <c r="D131" t="s">
        <v>99</v>
      </c>
      <c r="E131" s="1">
        <f>SUMIFS('2016-17...'!$D:$D,'2016-17...'!$E:$E,'2016-17'!$A131,'2016-17...'!$C:$C,'2016-17'!E$1,'2016-17...'!$A:$A,'2016-17'!$B131)</f>
        <v>144937315</v>
      </c>
      <c r="F131" s="1">
        <f>SUMIFS('2016-17...'!$D:$D,'2016-17...'!$E:$E,'2016-17'!$A131,'2016-17...'!$C:$C,'2016-17'!F$1,'2016-17...'!$A:$A,'2016-17'!$B131)</f>
        <v>20000000</v>
      </c>
      <c r="G131" s="1">
        <f>SUMIFS('2016-17...'!$D:$D,'2016-17...'!$E:$E,'2016-17'!$A131,'2016-17...'!$C:$C,'2016-17'!G$1,'2016-17...'!$A:$A,'2016-17'!$B131)</f>
        <v>0</v>
      </c>
      <c r="H131" s="1">
        <f>SUMIFS('2016-17...'!$D:$D,'2016-17...'!$E:$E,'2016-17'!$A131,'2016-17...'!$C:$C,'2016-17'!H$1,'2016-17...'!$A:$A,'2016-17'!$B131)</f>
        <v>164937315</v>
      </c>
      <c r="I131" s="1">
        <f t="shared" ref="I131:I141" si="7">E131+F131</f>
        <v>164937315</v>
      </c>
      <c r="J131" t="b">
        <f t="shared" ref="J131:J153" si="8">I131=H131-G131</f>
        <v>1</v>
      </c>
    </row>
    <row r="132" spans="1:10">
      <c r="A132" t="s">
        <v>93</v>
      </c>
      <c r="B132" t="s">
        <v>15</v>
      </c>
      <c r="C132" t="str">
        <f t="shared" si="6"/>
        <v>H</v>
      </c>
      <c r="D132" t="s">
        <v>100</v>
      </c>
      <c r="E132" s="1">
        <f>SUMIFS('2016-17...'!$D:$D,'2016-17...'!$E:$E,'2016-17'!$A132,'2016-17...'!$C:$C,'2016-17'!E$1,'2016-17...'!$A:$A,'2016-17'!$B132)</f>
        <v>31989325</v>
      </c>
      <c r="F132" s="1">
        <f>SUMIFS('2016-17...'!$D:$D,'2016-17...'!$E:$E,'2016-17'!$A132,'2016-17...'!$C:$C,'2016-17'!F$1,'2016-17...'!$A:$A,'2016-17'!$B132)</f>
        <v>0</v>
      </c>
      <c r="G132" s="1">
        <f>SUMIFS('2016-17...'!$D:$D,'2016-17...'!$E:$E,'2016-17'!$A132,'2016-17...'!$C:$C,'2016-17'!G$1,'2016-17...'!$A:$A,'2016-17'!$B132)</f>
        <v>0</v>
      </c>
      <c r="H132" s="1">
        <f>SUMIFS('2016-17...'!$D:$D,'2016-17...'!$E:$E,'2016-17'!$A132,'2016-17...'!$C:$C,'2016-17'!H$1,'2016-17...'!$A:$A,'2016-17'!$B132)</f>
        <v>31989325</v>
      </c>
      <c r="I132" s="1">
        <f t="shared" si="7"/>
        <v>31989325</v>
      </c>
      <c r="J132" t="b">
        <f t="shared" si="8"/>
        <v>1</v>
      </c>
    </row>
    <row r="133" spans="1:10">
      <c r="A133" t="s">
        <v>94</v>
      </c>
      <c r="B133" t="s">
        <v>5</v>
      </c>
      <c r="C133" t="str">
        <f t="shared" si="6"/>
        <v>E</v>
      </c>
      <c r="D133" t="s">
        <v>96</v>
      </c>
      <c r="E133" s="1">
        <f>SUMIFS('2016-17...'!$D:$D,'2016-17...'!$E:$E,'2016-17'!$A133,'2016-17...'!$C:$C,'2016-17'!E$1,'2016-17...'!$A:$A,'2016-17'!$B133)</f>
        <v>450815388</v>
      </c>
      <c r="F133" s="1">
        <f>SUMIFS('2016-17...'!$D:$D,'2016-17...'!$E:$E,'2016-17'!$A133,'2016-17...'!$C:$C,'2016-17'!F$1,'2016-17...'!$A:$A,'2016-17'!$B133)</f>
        <v>0</v>
      </c>
      <c r="G133" s="1">
        <f>SUMIFS('2016-17...'!$D:$D,'2016-17...'!$E:$E,'2016-17'!$A133,'2016-17...'!$C:$C,'2016-17'!G$1,'2016-17...'!$A:$A,'2016-17'!$B133)</f>
        <v>0</v>
      </c>
      <c r="H133" s="1">
        <f>SUMIFS('2016-17...'!$D:$D,'2016-17...'!$E:$E,'2016-17'!$A133,'2016-17...'!$C:$C,'2016-17'!H$1,'2016-17...'!$A:$A,'2016-17'!$B133)</f>
        <v>450815388</v>
      </c>
      <c r="I133" s="1">
        <f t="shared" si="7"/>
        <v>450815388</v>
      </c>
      <c r="J133" t="b">
        <f t="shared" si="8"/>
        <v>1</v>
      </c>
    </row>
    <row r="134" spans="1:10">
      <c r="A134" t="s">
        <v>94</v>
      </c>
      <c r="B134" t="s">
        <v>9</v>
      </c>
      <c r="C134" t="str">
        <f t="shared" si="6"/>
        <v>E</v>
      </c>
      <c r="D134" t="s">
        <v>97</v>
      </c>
      <c r="E134" s="1">
        <f>SUMIFS('2016-17...'!$D:$D,'2016-17...'!$E:$E,'2016-17'!$A134,'2016-17...'!$C:$C,'2016-17'!E$1,'2016-17...'!$A:$A,'2016-17'!$B134)</f>
        <v>2110601874</v>
      </c>
      <c r="F134" s="1">
        <f>SUMIFS('2016-17...'!$D:$D,'2016-17...'!$E:$E,'2016-17'!$A134,'2016-17...'!$C:$C,'2016-17'!F$1,'2016-17...'!$A:$A,'2016-17'!$B134)</f>
        <v>83532000</v>
      </c>
      <c r="G134" s="1">
        <f>SUMIFS('2016-17...'!$D:$D,'2016-17...'!$E:$E,'2016-17'!$A134,'2016-17...'!$C:$C,'2016-17'!G$1,'2016-17...'!$A:$A,'2016-17'!$B134)</f>
        <v>0</v>
      </c>
      <c r="H134" s="1">
        <f>SUMIFS('2016-17...'!$D:$D,'2016-17...'!$E:$E,'2016-17'!$A134,'2016-17...'!$C:$C,'2016-17'!H$1,'2016-17...'!$A:$A,'2016-17'!$B134)</f>
        <v>2194133874</v>
      </c>
      <c r="I134" s="1">
        <f t="shared" si="7"/>
        <v>2194133874</v>
      </c>
      <c r="J134" t="b">
        <f t="shared" si="8"/>
        <v>1</v>
      </c>
    </row>
    <row r="135" spans="1:10">
      <c r="A135" t="s">
        <v>94</v>
      </c>
      <c r="B135" t="s">
        <v>11</v>
      </c>
      <c r="C135" t="str">
        <f t="shared" si="6"/>
        <v>H</v>
      </c>
      <c r="D135" t="s">
        <v>98</v>
      </c>
      <c r="E135" s="1">
        <f>SUMIFS('2016-17...'!$D:$D,'2016-17...'!$E:$E,'2016-17'!$A135,'2016-17...'!$C:$C,'2016-17'!E$1,'2016-17...'!$A:$A,'2016-17'!$B135)</f>
        <v>1250971350</v>
      </c>
      <c r="F135" s="1">
        <f>SUMIFS('2016-17...'!$D:$D,'2016-17...'!$E:$E,'2016-17'!$A135,'2016-17...'!$C:$C,'2016-17'!F$1,'2016-17...'!$A:$A,'2016-17'!$B135)</f>
        <v>0</v>
      </c>
      <c r="G135" s="1">
        <f>SUMIFS('2016-17...'!$D:$D,'2016-17...'!$E:$E,'2016-17'!$A135,'2016-17...'!$C:$C,'2016-17'!G$1,'2016-17...'!$A:$A,'2016-17'!$B135)</f>
        <v>0</v>
      </c>
      <c r="H135" s="1">
        <f>SUMIFS('2016-17...'!$D:$D,'2016-17...'!$E:$E,'2016-17'!$A135,'2016-17...'!$C:$C,'2016-17'!H$1,'2016-17...'!$A:$A,'2016-17'!$B135)</f>
        <v>1250971350</v>
      </c>
      <c r="I135" s="1">
        <f t="shared" si="7"/>
        <v>1250971350</v>
      </c>
      <c r="J135" t="b">
        <f t="shared" si="8"/>
        <v>1</v>
      </c>
    </row>
    <row r="136" spans="1:10">
      <c r="A136" t="s">
        <v>94</v>
      </c>
      <c r="B136" t="s">
        <v>13</v>
      </c>
      <c r="C136" t="str">
        <f t="shared" si="6"/>
        <v>H</v>
      </c>
      <c r="D136" t="s">
        <v>99</v>
      </c>
      <c r="E136" s="1">
        <f>SUMIFS('2016-17...'!$D:$D,'2016-17...'!$E:$E,'2016-17'!$A136,'2016-17...'!$C:$C,'2016-17'!E$1,'2016-17...'!$A:$A,'2016-17'!$B136)</f>
        <v>144937315</v>
      </c>
      <c r="F136" s="1">
        <f>SUMIFS('2016-17...'!$D:$D,'2016-17...'!$E:$E,'2016-17'!$A136,'2016-17...'!$C:$C,'2016-17'!F$1,'2016-17...'!$A:$A,'2016-17'!$B136)</f>
        <v>0</v>
      </c>
      <c r="G136" s="1">
        <f>SUMIFS('2016-17...'!$D:$D,'2016-17...'!$E:$E,'2016-17'!$A136,'2016-17...'!$C:$C,'2016-17'!G$1,'2016-17...'!$A:$A,'2016-17'!$B136)</f>
        <v>0</v>
      </c>
      <c r="H136" s="1">
        <f>SUMIFS('2016-17...'!$D:$D,'2016-17...'!$E:$E,'2016-17'!$A136,'2016-17...'!$C:$C,'2016-17'!H$1,'2016-17...'!$A:$A,'2016-17'!$B136)</f>
        <v>144937315</v>
      </c>
      <c r="I136" s="1">
        <f t="shared" si="7"/>
        <v>144937315</v>
      </c>
      <c r="J136" t="b">
        <f t="shared" si="8"/>
        <v>1</v>
      </c>
    </row>
    <row r="137" spans="1:10">
      <c r="A137" t="s">
        <v>95</v>
      </c>
      <c r="B137" t="s">
        <v>5</v>
      </c>
      <c r="C137" t="str">
        <f t="shared" si="6"/>
        <v>E</v>
      </c>
      <c r="D137" t="s">
        <v>96</v>
      </c>
      <c r="E137" s="1">
        <f>SUMIFS('2016-17...'!$D:$D,'2016-17...'!$E:$E,'2016-17'!$A137,'2016-17...'!$C:$C,'2016-17'!E$1,'2016-17...'!$A:$A,'2016-17'!$B137)</f>
        <v>2271184415</v>
      </c>
      <c r="F137" s="1">
        <f>SUMIFS('2016-17...'!$D:$D,'2016-17...'!$E:$E,'2016-17'!$A137,'2016-17...'!$C:$C,'2016-17'!F$1,'2016-17...'!$A:$A,'2016-17'!$B137)</f>
        <v>0</v>
      </c>
      <c r="G137" s="1">
        <f>SUMIFS('2016-17...'!$D:$D,'2016-17...'!$E:$E,'2016-17'!$A137,'2016-17...'!$C:$C,'2016-17'!G$1,'2016-17...'!$A:$A,'2016-17'!$B137)</f>
        <v>0</v>
      </c>
      <c r="H137" s="1">
        <f>SUMIFS('2016-17...'!$D:$D,'2016-17...'!$E:$E,'2016-17'!$A137,'2016-17...'!$C:$C,'2016-17'!H$1,'2016-17...'!$A:$A,'2016-17'!$B137)</f>
        <v>2271184415</v>
      </c>
      <c r="I137" s="1">
        <f t="shared" si="7"/>
        <v>2271184415</v>
      </c>
      <c r="J137" t="b">
        <f t="shared" si="8"/>
        <v>1</v>
      </c>
    </row>
    <row r="138" spans="1:10">
      <c r="A138" t="s">
        <v>95</v>
      </c>
      <c r="B138" t="s">
        <v>9</v>
      </c>
      <c r="C138" t="str">
        <f t="shared" si="6"/>
        <v>E</v>
      </c>
      <c r="D138" t="s">
        <v>97</v>
      </c>
      <c r="E138" s="1">
        <f>SUMIFS('2016-17...'!$D:$D,'2016-17...'!$E:$E,'2016-17'!$A138,'2016-17...'!$C:$C,'2016-17'!E$1,'2016-17...'!$A:$A,'2016-17'!$B138)</f>
        <v>1014093577</v>
      </c>
      <c r="F138" s="1">
        <f>SUMIFS('2016-17...'!$D:$D,'2016-17...'!$E:$E,'2016-17'!$A138,'2016-17...'!$C:$C,'2016-17'!F$1,'2016-17...'!$A:$A,'2016-17'!$B138)</f>
        <v>251033400</v>
      </c>
      <c r="G138" s="1">
        <f>SUMIFS('2016-17...'!$D:$D,'2016-17...'!$E:$E,'2016-17'!$A138,'2016-17...'!$C:$C,'2016-17'!G$1,'2016-17...'!$A:$A,'2016-17'!$B138)</f>
        <v>0</v>
      </c>
      <c r="H138" s="1">
        <f>SUMIFS('2016-17...'!$D:$D,'2016-17...'!$E:$E,'2016-17'!$A138,'2016-17...'!$C:$C,'2016-17'!H$1,'2016-17...'!$A:$A,'2016-17'!$B138)</f>
        <v>1265126977</v>
      </c>
      <c r="I138" s="1">
        <f t="shared" si="7"/>
        <v>1265126977</v>
      </c>
      <c r="J138" t="b">
        <f t="shared" si="8"/>
        <v>1</v>
      </c>
    </row>
    <row r="139" spans="1:10">
      <c r="A139" t="s">
        <v>95</v>
      </c>
      <c r="B139" t="s">
        <v>11</v>
      </c>
      <c r="C139" t="str">
        <f t="shared" si="6"/>
        <v>H</v>
      </c>
      <c r="D139" t="s">
        <v>98</v>
      </c>
      <c r="E139" s="1">
        <f>SUMIFS('2016-17...'!$D:$D,'2016-17...'!$E:$E,'2016-17'!$A139,'2016-17...'!$C:$C,'2016-17'!E$1,'2016-17...'!$A:$A,'2016-17'!$B139)</f>
        <v>1351869275</v>
      </c>
      <c r="F139" s="1">
        <f>SUMIFS('2016-17...'!$D:$D,'2016-17...'!$E:$E,'2016-17'!$A139,'2016-17...'!$C:$C,'2016-17'!F$1,'2016-17...'!$A:$A,'2016-17'!$B139)</f>
        <v>0</v>
      </c>
      <c r="G139" s="1">
        <f>SUMIFS('2016-17...'!$D:$D,'2016-17...'!$E:$E,'2016-17'!$A139,'2016-17...'!$C:$C,'2016-17'!G$1,'2016-17...'!$A:$A,'2016-17'!$B139)</f>
        <v>0</v>
      </c>
      <c r="H139" s="1">
        <f>SUMIFS('2016-17...'!$D:$D,'2016-17...'!$E:$E,'2016-17'!$A139,'2016-17...'!$C:$C,'2016-17'!H$1,'2016-17...'!$A:$A,'2016-17'!$B139)</f>
        <v>1351869275</v>
      </c>
      <c r="I139" s="1">
        <f t="shared" si="7"/>
        <v>1351869275</v>
      </c>
      <c r="J139" t="b">
        <f t="shared" si="8"/>
        <v>1</v>
      </c>
    </row>
    <row r="140" spans="1:10">
      <c r="A140" t="s">
        <v>95</v>
      </c>
      <c r="B140" t="s">
        <v>13</v>
      </c>
      <c r="C140" t="str">
        <f t="shared" si="6"/>
        <v>H</v>
      </c>
      <c r="D140" t="s">
        <v>99</v>
      </c>
      <c r="E140" s="1">
        <f>SUMIFS('2016-17...'!$D:$D,'2016-17...'!$E:$E,'2016-17'!$A140,'2016-17...'!$C:$C,'2016-17'!E$1,'2016-17...'!$A:$A,'2016-17'!$B140)</f>
        <v>144937315</v>
      </c>
      <c r="F140" s="1">
        <f>SUMIFS('2016-17...'!$D:$D,'2016-17...'!$E:$E,'2016-17'!$A140,'2016-17...'!$C:$C,'2016-17'!F$1,'2016-17...'!$A:$A,'2016-17'!$B140)</f>
        <v>131230000</v>
      </c>
      <c r="G140" s="1">
        <f>SUMIFS('2016-17...'!$D:$D,'2016-17...'!$E:$E,'2016-17'!$A140,'2016-17...'!$C:$C,'2016-17'!G$1,'2016-17...'!$A:$A,'2016-17'!$B140)</f>
        <v>0</v>
      </c>
      <c r="H140" s="1">
        <f>SUMIFS('2016-17...'!$D:$D,'2016-17...'!$E:$E,'2016-17'!$A140,'2016-17...'!$C:$C,'2016-17'!H$1,'2016-17...'!$A:$A,'2016-17'!$B140)</f>
        <v>276167315</v>
      </c>
      <c r="I140" s="1">
        <f t="shared" si="7"/>
        <v>276167315</v>
      </c>
      <c r="J140" t="b">
        <f t="shared" si="8"/>
        <v>1</v>
      </c>
    </row>
    <row r="141" spans="1:10">
      <c r="A141" t="s">
        <v>95</v>
      </c>
      <c r="B141" t="s">
        <v>15</v>
      </c>
      <c r="C141" t="str">
        <f t="shared" si="6"/>
        <v>H</v>
      </c>
      <c r="D141" t="s">
        <v>100</v>
      </c>
      <c r="E141" s="1">
        <f>SUMIFS('2016-17...'!$D:$D,'2016-17...'!$E:$E,'2016-17'!$A141,'2016-17...'!$C:$C,'2016-17'!E$1,'2016-17...'!$A:$A,'2016-17'!$B141)</f>
        <v>64620012</v>
      </c>
      <c r="F141" s="1">
        <f>SUMIFS('2016-17...'!$D:$D,'2016-17...'!$E:$E,'2016-17'!$A141,'2016-17...'!$C:$C,'2016-17'!F$1,'2016-17...'!$A:$A,'2016-17'!$B141)</f>
        <v>0</v>
      </c>
      <c r="G141" s="1">
        <f>SUMIFS('2016-17...'!$D:$D,'2016-17...'!$E:$E,'2016-17'!$A141,'2016-17...'!$C:$C,'2016-17'!G$1,'2016-17...'!$A:$A,'2016-17'!$B141)</f>
        <v>0</v>
      </c>
      <c r="H141" s="1">
        <f>SUMIFS('2016-17...'!$D:$D,'2016-17...'!$E:$E,'2016-17'!$A141,'2016-17...'!$C:$C,'2016-17'!H$1,'2016-17...'!$A:$A,'2016-17'!$B141)</f>
        <v>64620012</v>
      </c>
      <c r="I141" s="1">
        <f t="shared" si="7"/>
        <v>64620012</v>
      </c>
      <c r="J141" t="b">
        <f t="shared" si="8"/>
        <v>1</v>
      </c>
    </row>
    <row r="142" spans="1:10" ht="45">
      <c r="A142" s="46" t="s">
        <v>71</v>
      </c>
      <c r="B142" s="45"/>
      <c r="C142" s="45" t="s">
        <v>200</v>
      </c>
      <c r="D142" s="42" t="s">
        <v>191</v>
      </c>
      <c r="E142" s="44">
        <v>0</v>
      </c>
      <c r="F142" s="44">
        <v>0</v>
      </c>
      <c r="G142" s="44">
        <v>0</v>
      </c>
      <c r="H142" s="44">
        <f>E142+F142+G142</f>
        <v>0</v>
      </c>
      <c r="I142" s="44">
        <f>H142-G142</f>
        <v>0</v>
      </c>
      <c r="J142" t="b">
        <f t="shared" si="8"/>
        <v>1</v>
      </c>
    </row>
    <row r="143" spans="1:10" ht="30">
      <c r="A143" s="46" t="s">
        <v>88</v>
      </c>
      <c r="C143" s="45" t="s">
        <v>200</v>
      </c>
      <c r="D143" s="42" t="s">
        <v>192</v>
      </c>
      <c r="E143" s="44">
        <v>0</v>
      </c>
      <c r="F143" s="44">
        <v>1133300000</v>
      </c>
      <c r="G143" s="44">
        <v>0</v>
      </c>
      <c r="H143" s="44">
        <f t="shared" ref="H143:H153" si="9">E143+F143+G143</f>
        <v>1133300000</v>
      </c>
      <c r="I143" s="44">
        <f t="shared" ref="I143:I153" si="10">H143-G143</f>
        <v>1133300000</v>
      </c>
      <c r="J143" t="b">
        <f t="shared" si="8"/>
        <v>1</v>
      </c>
    </row>
    <row r="144" spans="1:10" ht="30">
      <c r="A144" s="46" t="s">
        <v>85</v>
      </c>
      <c r="C144" s="45" t="s">
        <v>200</v>
      </c>
      <c r="D144" s="42" t="s">
        <v>193</v>
      </c>
      <c r="E144" s="44">
        <v>0</v>
      </c>
      <c r="F144" s="44">
        <v>500647284</v>
      </c>
      <c r="G144" s="44">
        <v>0</v>
      </c>
      <c r="H144" s="44">
        <f t="shared" si="9"/>
        <v>500647284</v>
      </c>
      <c r="I144" s="44">
        <f t="shared" si="10"/>
        <v>500647284</v>
      </c>
      <c r="J144" t="b">
        <f t="shared" si="8"/>
        <v>1</v>
      </c>
    </row>
    <row r="145" spans="1:10" ht="30">
      <c r="A145" s="46" t="s">
        <v>91</v>
      </c>
      <c r="C145" s="45" t="s">
        <v>200</v>
      </c>
      <c r="D145" s="42" t="s">
        <v>194</v>
      </c>
      <c r="E145" s="44">
        <v>0</v>
      </c>
      <c r="F145" s="44">
        <v>100000000</v>
      </c>
      <c r="G145" s="44">
        <v>0</v>
      </c>
      <c r="H145" s="44">
        <f t="shared" si="9"/>
        <v>100000000</v>
      </c>
      <c r="I145" s="44">
        <f t="shared" si="10"/>
        <v>100000000</v>
      </c>
      <c r="J145" t="b">
        <f t="shared" si="8"/>
        <v>1</v>
      </c>
    </row>
    <row r="146" spans="1:10">
      <c r="A146" s="46" t="s">
        <v>73</v>
      </c>
      <c r="C146" s="45" t="s">
        <v>200</v>
      </c>
      <c r="D146" s="42" t="s">
        <v>196</v>
      </c>
      <c r="E146" s="44">
        <v>2851604865</v>
      </c>
      <c r="F146" s="44">
        <v>173659183</v>
      </c>
      <c r="G146" s="44">
        <v>0</v>
      </c>
      <c r="H146" s="44">
        <f t="shared" si="9"/>
        <v>3025264048</v>
      </c>
      <c r="I146" s="44">
        <f t="shared" si="10"/>
        <v>3025264048</v>
      </c>
      <c r="J146" t="b">
        <f t="shared" si="8"/>
        <v>1</v>
      </c>
    </row>
    <row r="147" spans="1:10">
      <c r="A147" s="46" t="s">
        <v>48</v>
      </c>
      <c r="C147" s="45" t="s">
        <v>200</v>
      </c>
      <c r="D147" s="42" t="s">
        <v>197</v>
      </c>
      <c r="E147" s="44">
        <v>4265989763</v>
      </c>
      <c r="F147" s="44">
        <v>392473503</v>
      </c>
      <c r="G147" s="44">
        <v>0</v>
      </c>
      <c r="H147" s="44">
        <f t="shared" si="9"/>
        <v>4658463266</v>
      </c>
      <c r="I147" s="44">
        <f t="shared" si="10"/>
        <v>4658463266</v>
      </c>
      <c r="J147" t="b">
        <f t="shared" si="8"/>
        <v>1</v>
      </c>
    </row>
    <row r="148" spans="1:10">
      <c r="A148" s="46" t="s">
        <v>79</v>
      </c>
      <c r="C148" s="45" t="s">
        <v>200</v>
      </c>
      <c r="D148" t="s">
        <v>198</v>
      </c>
      <c r="E148" s="44">
        <v>0</v>
      </c>
      <c r="F148" s="44"/>
      <c r="G148" s="44">
        <v>1240000000</v>
      </c>
      <c r="H148" s="44">
        <f t="shared" si="9"/>
        <v>1240000000</v>
      </c>
      <c r="I148" s="44">
        <f t="shared" si="10"/>
        <v>0</v>
      </c>
      <c r="J148" t="b">
        <f t="shared" si="8"/>
        <v>1</v>
      </c>
    </row>
    <row r="149" spans="1:10">
      <c r="A149" s="47" t="s">
        <v>89</v>
      </c>
      <c r="C149" s="39" t="s">
        <v>200</v>
      </c>
      <c r="D149" t="s">
        <v>190</v>
      </c>
      <c r="E149" s="44">
        <v>0</v>
      </c>
      <c r="F149" s="44">
        <v>1768500000</v>
      </c>
      <c r="G149" s="44"/>
      <c r="H149" s="44">
        <f t="shared" si="9"/>
        <v>1768500000</v>
      </c>
      <c r="I149" s="44">
        <f t="shared" si="10"/>
        <v>1768500000</v>
      </c>
      <c r="J149" t="b">
        <f t="shared" si="8"/>
        <v>1</v>
      </c>
    </row>
    <row r="150" spans="1:10" ht="30">
      <c r="A150" s="46" t="s">
        <v>71</v>
      </c>
      <c r="C150" s="39" t="s">
        <v>200</v>
      </c>
      <c r="D150" s="42" t="s">
        <v>201</v>
      </c>
      <c r="E150" s="44">
        <v>0</v>
      </c>
      <c r="F150" s="44">
        <v>0</v>
      </c>
      <c r="G150" s="44">
        <v>0</v>
      </c>
      <c r="H150" s="44">
        <f t="shared" si="9"/>
        <v>0</v>
      </c>
      <c r="I150" s="44">
        <f t="shared" si="10"/>
        <v>0</v>
      </c>
      <c r="J150" t="b">
        <f t="shared" si="8"/>
        <v>1</v>
      </c>
    </row>
    <row r="151" spans="1:10">
      <c r="A151" s="46" t="s">
        <v>48</v>
      </c>
      <c r="C151" s="45" t="s">
        <v>200</v>
      </c>
      <c r="D151" s="42" t="s">
        <v>195</v>
      </c>
      <c r="E151" s="44">
        <v>0</v>
      </c>
      <c r="F151" s="44">
        <v>204000000</v>
      </c>
      <c r="G151" s="44">
        <v>2093598546</v>
      </c>
      <c r="H151" s="44">
        <f t="shared" si="9"/>
        <v>2297598546</v>
      </c>
      <c r="I151" s="44">
        <f t="shared" si="10"/>
        <v>204000000</v>
      </c>
      <c r="J151" t="b">
        <f t="shared" si="8"/>
        <v>1</v>
      </c>
    </row>
    <row r="152" spans="1:10">
      <c r="A152" s="47" t="s">
        <v>89</v>
      </c>
      <c r="C152" s="45" t="s">
        <v>200</v>
      </c>
      <c r="D152" s="42" t="s">
        <v>202</v>
      </c>
      <c r="E152" s="44">
        <v>0</v>
      </c>
      <c r="F152" s="44">
        <v>29500000</v>
      </c>
      <c r="G152" s="44">
        <v>0</v>
      </c>
      <c r="H152" s="44">
        <f t="shared" si="9"/>
        <v>29500000</v>
      </c>
      <c r="I152" s="44">
        <f t="shared" si="10"/>
        <v>29500000</v>
      </c>
      <c r="J152" t="b">
        <f t="shared" si="8"/>
        <v>1</v>
      </c>
    </row>
    <row r="153" spans="1:10">
      <c r="A153" t="s">
        <v>81</v>
      </c>
      <c r="C153" s="45" t="s">
        <v>200</v>
      </c>
      <c r="D153" s="42" t="s">
        <v>203</v>
      </c>
      <c r="E153" s="44">
        <v>0</v>
      </c>
      <c r="F153" s="44">
        <v>3827340652</v>
      </c>
      <c r="G153" s="44">
        <v>0</v>
      </c>
      <c r="H153" s="44">
        <f t="shared" si="9"/>
        <v>3827340652</v>
      </c>
      <c r="I153" s="44">
        <f t="shared" si="10"/>
        <v>3827340652</v>
      </c>
      <c r="J153" t="b">
        <f t="shared" si="8"/>
        <v>1</v>
      </c>
    </row>
  </sheetData>
  <autoFilter ref="A1:J141" xr:uid="{4697B17F-4978-4945-B461-ADB780C352F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69B9-42DB-4586-94AA-44D96ADF3E2F}">
  <dimension ref="A1:K155"/>
  <sheetViews>
    <sheetView topLeftCell="A139" workbookViewId="0">
      <selection activeCell="B147" sqref="B147:E147"/>
    </sheetView>
  </sheetViews>
  <sheetFormatPr defaultRowHeight="15"/>
  <cols>
    <col min="1" max="1" width="7.5703125" style="47" customWidth="1"/>
    <col min="2" max="2" width="13.7109375" style="47" bestFit="1" customWidth="1"/>
    <col min="3" max="4" width="9.28515625" style="39" customWidth="1"/>
    <col min="5" max="5" width="53" style="39" customWidth="1"/>
    <col min="6" max="6" width="17.28515625" style="39" bestFit="1" customWidth="1"/>
    <col min="7" max="7" width="21.140625" style="39" bestFit="1" customWidth="1"/>
    <col min="8" max="8" width="18.28515625" style="39" bestFit="1" customWidth="1"/>
    <col min="9" max="9" width="13.85546875" style="39" customWidth="1"/>
    <col min="10" max="10" width="28.7109375" style="39" bestFit="1" customWidth="1"/>
    <col min="11" max="11" width="9.140625" style="39"/>
  </cols>
  <sheetData>
    <row r="1" spans="1:11">
      <c r="A1" s="47" t="s">
        <v>58</v>
      </c>
      <c r="B1" s="47" t="s">
        <v>59</v>
      </c>
      <c r="C1" s="39" t="s">
        <v>60</v>
      </c>
      <c r="D1" s="39" t="s">
        <v>103</v>
      </c>
      <c r="E1" s="39" t="s">
        <v>101</v>
      </c>
      <c r="F1" s="39" t="s">
        <v>7</v>
      </c>
      <c r="G1" s="39" t="s">
        <v>17</v>
      </c>
      <c r="H1" s="39" t="s">
        <v>18</v>
      </c>
      <c r="I1" s="39" t="s">
        <v>19</v>
      </c>
      <c r="J1" s="39" t="s">
        <v>65</v>
      </c>
      <c r="K1" s="39" t="s">
        <v>102</v>
      </c>
    </row>
    <row r="2" spans="1:11">
      <c r="A2" s="47">
        <v>40</v>
      </c>
      <c r="B2" s="47" t="s">
        <v>66</v>
      </c>
      <c r="C2" s="39" t="s">
        <v>5</v>
      </c>
      <c r="D2" s="39" t="str">
        <f>IF(OR(C2="D101",C2="D102"),"E","H")</f>
        <v>E</v>
      </c>
      <c r="E2" s="39" t="s">
        <v>96</v>
      </c>
      <c r="F2" s="43">
        <f>SUMIFS('2018-19...'!$D:$D,'2018-19...'!$A:$A,'2018-19'!$C2,'2018-19...'!$C:$C,F$1,'2018-19...'!$E:$E,'2018-19'!$B2)</f>
        <v>3058053120</v>
      </c>
      <c r="G2" s="43">
        <f>SUMIFS('2018-19...'!$D:$D,'2018-19...'!$A:$A,'2018-19'!$C2,'2018-19...'!$C:$C,G$1,'2018-19...'!$E:$E,'2018-19'!$B2)</f>
        <v>30000000</v>
      </c>
      <c r="H2" s="43">
        <f>SUMIFS('2018-19...'!$D:$D,'2018-19...'!$A:$A,'2018-19'!$C2,'2018-19...'!$C:$C,H$1,'2018-19...'!$E:$E,'2018-19'!$B2)</f>
        <v>0</v>
      </c>
      <c r="I2" s="43">
        <f>SUMIFS('2018-19...'!$D:$D,'2018-19...'!$A:$A,'2018-19'!$C2,'2018-19...'!$C:$C,I$1,'2018-19...'!$E:$E,'2018-19'!$B2)</f>
        <v>3088053120</v>
      </c>
      <c r="J2" s="43">
        <f>F2+G2</f>
        <v>3088053120</v>
      </c>
      <c r="K2" s="39" t="b">
        <f>J2=I2-H2</f>
        <v>1</v>
      </c>
    </row>
    <row r="3" spans="1:11">
      <c r="A3" s="47">
        <v>40</v>
      </c>
      <c r="B3" s="47" t="s">
        <v>66</v>
      </c>
      <c r="C3" s="39" t="s">
        <v>9</v>
      </c>
      <c r="D3" s="39" t="str">
        <f t="shared" ref="D3:D66" si="0">IF(OR(C3="D101",C3="D102"),"E","H")</f>
        <v>E</v>
      </c>
      <c r="E3" s="39" t="s">
        <v>97</v>
      </c>
      <c r="F3" s="43">
        <f>SUMIFS('2018-19...'!$D:$D,'2018-19...'!$A:$A,'2018-19'!$C3,'2018-19...'!$C:$C,F$1,'2018-19...'!$E:$E,'2018-19'!$B3)</f>
        <v>1178221904</v>
      </c>
      <c r="G3" s="43">
        <f>SUMIFS('2018-19...'!$D:$D,'2018-19...'!$A:$A,'2018-19'!$C3,'2018-19...'!$C:$C,G$1,'2018-19...'!$E:$E,'2018-19'!$B3)</f>
        <v>222982294</v>
      </c>
      <c r="H3" s="43">
        <f>SUMIFS('2018-19...'!$D:$D,'2018-19...'!$A:$A,'2018-19'!$C3,'2018-19...'!$C:$C,H$1,'2018-19...'!$E:$E,'2018-19'!$B3)</f>
        <v>0</v>
      </c>
      <c r="I3" s="43">
        <f>SUMIFS('2018-19...'!$D:$D,'2018-19...'!$A:$A,'2018-19'!$C3,'2018-19...'!$C:$C,I$1,'2018-19...'!$E:$E,'2018-19'!$B3)</f>
        <v>1401204198</v>
      </c>
      <c r="J3" s="43">
        <f t="shared" ref="J3:J66" si="1">F3+G3</f>
        <v>1401204198</v>
      </c>
      <c r="K3" s="39" t="b">
        <f t="shared" ref="K3:K66" si="2">J3=I3-H3</f>
        <v>1</v>
      </c>
    </row>
    <row r="4" spans="1:11">
      <c r="A4" s="47">
        <v>40</v>
      </c>
      <c r="B4" s="47" t="s">
        <v>66</v>
      </c>
      <c r="C4" s="39" t="s">
        <v>11</v>
      </c>
      <c r="D4" s="39" t="str">
        <f t="shared" si="0"/>
        <v>H</v>
      </c>
      <c r="E4" t="s">
        <v>98</v>
      </c>
      <c r="F4" s="43">
        <f>SUMIFS('2018-19...'!$D:$D,'2018-19...'!$A:$A,'2018-19'!$C4,'2018-19...'!$C:$C,F$1,'2018-19...'!$E:$E,'2018-19'!$B4)</f>
        <v>977323694</v>
      </c>
      <c r="G4" s="43">
        <f>SUMIFS('2018-19...'!$D:$D,'2018-19...'!$A:$A,'2018-19'!$C4,'2018-19...'!$C:$C,G$1,'2018-19...'!$E:$E,'2018-19'!$B4)</f>
        <v>0</v>
      </c>
      <c r="H4" s="43">
        <f>SUMIFS('2018-19...'!$D:$D,'2018-19...'!$A:$A,'2018-19'!$C4,'2018-19...'!$C:$C,H$1,'2018-19...'!$E:$E,'2018-19'!$B4)</f>
        <v>0</v>
      </c>
      <c r="I4" s="43">
        <f>SUMIFS('2018-19...'!$D:$D,'2018-19...'!$A:$A,'2018-19'!$C4,'2018-19...'!$C:$C,I$1,'2018-19...'!$E:$E,'2018-19'!$B4)</f>
        <v>977323694</v>
      </c>
      <c r="J4" s="43">
        <f t="shared" si="1"/>
        <v>977323694</v>
      </c>
      <c r="K4" t="b">
        <f t="shared" si="2"/>
        <v>1</v>
      </c>
    </row>
    <row r="5" spans="1:11">
      <c r="A5" s="47">
        <v>40</v>
      </c>
      <c r="B5" s="47" t="s">
        <v>66</v>
      </c>
      <c r="C5" s="39" t="s">
        <v>13</v>
      </c>
      <c r="D5" s="39" t="str">
        <f t="shared" si="0"/>
        <v>H</v>
      </c>
      <c r="E5" t="s">
        <v>99</v>
      </c>
      <c r="F5" s="43">
        <f>SUMIFS('2018-19...'!$D:$D,'2018-19...'!$A:$A,'2018-19'!$C5,'2018-19...'!$C:$C,F$1,'2018-19...'!$E:$E,'2018-19'!$B5)</f>
        <v>32380293</v>
      </c>
      <c r="G5" s="43">
        <f>SUMIFS('2018-19...'!$D:$D,'2018-19...'!$A:$A,'2018-19'!$C5,'2018-19...'!$C:$C,G$1,'2018-19...'!$E:$E,'2018-19'!$B5)</f>
        <v>0</v>
      </c>
      <c r="H5" s="43">
        <f>SUMIFS('2018-19...'!$D:$D,'2018-19...'!$A:$A,'2018-19'!$C5,'2018-19...'!$C:$C,H$1,'2018-19...'!$E:$E,'2018-19'!$B5)</f>
        <v>0</v>
      </c>
      <c r="I5" s="43">
        <f>SUMIFS('2018-19...'!$D:$D,'2018-19...'!$A:$A,'2018-19'!$C5,'2018-19...'!$C:$C,I$1,'2018-19...'!$E:$E,'2018-19'!$B5)</f>
        <v>32380293</v>
      </c>
      <c r="J5" s="43">
        <f t="shared" si="1"/>
        <v>32380293</v>
      </c>
      <c r="K5" t="b">
        <f t="shared" si="2"/>
        <v>1</v>
      </c>
    </row>
    <row r="6" spans="1:11">
      <c r="A6" s="47">
        <v>40</v>
      </c>
      <c r="B6" s="47" t="s">
        <v>66</v>
      </c>
      <c r="C6" s="39" t="s">
        <v>15</v>
      </c>
      <c r="D6" s="39" t="str">
        <f t="shared" si="0"/>
        <v>H</v>
      </c>
      <c r="E6" t="s">
        <v>100</v>
      </c>
      <c r="F6" s="43">
        <f>SUMIFS('2018-19...'!$D:$D,'2018-19...'!$A:$A,'2018-19'!$C6,'2018-19...'!$C:$C,F$1,'2018-19...'!$E:$E,'2018-19'!$B6)</f>
        <v>38019974</v>
      </c>
      <c r="G6" s="43">
        <f>SUMIFS('2018-19...'!$D:$D,'2018-19...'!$A:$A,'2018-19'!$C6,'2018-19...'!$C:$C,G$1,'2018-19...'!$E:$E,'2018-19'!$B6)</f>
        <v>0</v>
      </c>
      <c r="H6" s="43">
        <f>SUMIFS('2018-19...'!$D:$D,'2018-19...'!$A:$A,'2018-19'!$C6,'2018-19...'!$C:$C,H$1,'2018-19...'!$E:$E,'2018-19'!$B6)</f>
        <v>0</v>
      </c>
      <c r="I6" s="43">
        <f>SUMIFS('2018-19...'!$D:$D,'2018-19...'!$A:$A,'2018-19'!$C6,'2018-19...'!$C:$C,I$1,'2018-19...'!$E:$E,'2018-19'!$B6)</f>
        <v>38019974</v>
      </c>
      <c r="J6" s="43">
        <f t="shared" si="1"/>
        <v>38019974</v>
      </c>
      <c r="K6" t="b">
        <f t="shared" si="2"/>
        <v>1</v>
      </c>
    </row>
    <row r="7" spans="1:11">
      <c r="A7" s="47">
        <v>41</v>
      </c>
      <c r="B7" s="47" t="s">
        <v>67</v>
      </c>
      <c r="C7" s="39" t="s">
        <v>5</v>
      </c>
      <c r="D7" s="39" t="str">
        <f t="shared" si="0"/>
        <v>E</v>
      </c>
      <c r="E7" s="39" t="s">
        <v>96</v>
      </c>
      <c r="F7" s="43">
        <v>2601803197</v>
      </c>
      <c r="G7" s="43">
        <v>368884814</v>
      </c>
      <c r="H7" s="43">
        <f>SUMIFS('2018-19...'!$D:$D,'2018-19...'!$A:$A,'2018-19'!$C7,'2018-19...'!$C:$C,H$1,'2018-19...'!$E:$E,'2018-19'!$B7)</f>
        <v>0</v>
      </c>
      <c r="I7" s="43">
        <f>F7+G7</f>
        <v>2970688011</v>
      </c>
      <c r="J7" s="43">
        <f t="shared" si="1"/>
        <v>2970688011</v>
      </c>
      <c r="K7" s="39" t="b">
        <f t="shared" si="2"/>
        <v>1</v>
      </c>
    </row>
    <row r="8" spans="1:11">
      <c r="A8" s="47">
        <v>41</v>
      </c>
      <c r="B8" s="47" t="s">
        <v>67</v>
      </c>
      <c r="C8" s="39" t="s">
        <v>9</v>
      </c>
      <c r="D8" s="39" t="str">
        <f t="shared" si="0"/>
        <v>E</v>
      </c>
      <c r="E8" s="39" t="s">
        <v>97</v>
      </c>
      <c r="F8" s="43">
        <v>1347611362</v>
      </c>
      <c r="G8" s="43">
        <v>127758738</v>
      </c>
      <c r="H8" s="43">
        <f>SUMIFS('2018-19...'!$D:$D,'2018-19...'!$A:$A,'2018-19'!$C8,'2018-19...'!$C:$C,H$1,'2018-19...'!$E:$E,'2018-19'!$B8)</f>
        <v>0</v>
      </c>
      <c r="I8" s="43">
        <f>F8+G8</f>
        <v>1475370100</v>
      </c>
      <c r="J8" s="43">
        <f t="shared" si="1"/>
        <v>1475370100</v>
      </c>
      <c r="K8" s="39" t="b">
        <f t="shared" si="2"/>
        <v>1</v>
      </c>
    </row>
    <row r="9" spans="1:11">
      <c r="A9" s="47">
        <v>41</v>
      </c>
      <c r="B9" s="47" t="s">
        <v>67</v>
      </c>
      <c r="C9" s="39" t="s">
        <v>11</v>
      </c>
      <c r="D9" s="39" t="str">
        <f t="shared" si="0"/>
        <v>H</v>
      </c>
      <c r="E9" t="s">
        <v>98</v>
      </c>
      <c r="F9" s="43">
        <v>905782026</v>
      </c>
      <c r="G9" s="43">
        <f>SUMIFS('2018-19...'!$D:$D,'2018-19...'!$A:$A,'2018-19'!$C9,'2018-19...'!$C:$C,G$1,'2018-19...'!$E:$E,'2018-19'!$B9)</f>
        <v>0</v>
      </c>
      <c r="H9" s="43">
        <f>SUMIFS('2018-19...'!$D:$D,'2018-19...'!$A:$A,'2018-19'!$C9,'2018-19...'!$C:$C,H$1,'2018-19...'!$E:$E,'2018-19'!$B9)</f>
        <v>0</v>
      </c>
      <c r="I9" s="43">
        <f t="shared" ref="I9:I11" si="3">F9+G9</f>
        <v>905782026</v>
      </c>
      <c r="J9" s="43">
        <f t="shared" si="1"/>
        <v>905782026</v>
      </c>
      <c r="K9" t="b">
        <f t="shared" si="2"/>
        <v>1</v>
      </c>
    </row>
    <row r="10" spans="1:11">
      <c r="A10" s="47">
        <v>41</v>
      </c>
      <c r="B10" s="47" t="s">
        <v>67</v>
      </c>
      <c r="C10" s="39" t="s">
        <v>13</v>
      </c>
      <c r="D10" s="39" t="str">
        <f t="shared" si="0"/>
        <v>H</v>
      </c>
      <c r="E10" t="s">
        <v>99</v>
      </c>
      <c r="F10" s="43">
        <v>12010906</v>
      </c>
      <c r="G10" s="43">
        <f>SUMIFS('2018-19...'!$D:$D,'2018-19...'!$A:$A,'2018-19'!$C10,'2018-19...'!$C:$C,G$1,'2018-19...'!$E:$E,'2018-19'!$B10)</f>
        <v>0</v>
      </c>
      <c r="H10" s="43">
        <f>SUMIFS('2018-19...'!$D:$D,'2018-19...'!$A:$A,'2018-19'!$C10,'2018-19...'!$C:$C,H$1,'2018-19...'!$E:$E,'2018-19'!$B10)</f>
        <v>0</v>
      </c>
      <c r="I10" s="43">
        <f t="shared" si="3"/>
        <v>12010906</v>
      </c>
      <c r="J10" s="43">
        <f t="shared" si="1"/>
        <v>12010906</v>
      </c>
      <c r="K10" t="b">
        <f t="shared" si="2"/>
        <v>1</v>
      </c>
    </row>
    <row r="11" spans="1:11">
      <c r="A11" s="47">
        <v>41</v>
      </c>
      <c r="B11" s="47" t="s">
        <v>67</v>
      </c>
      <c r="C11" s="39" t="s">
        <v>15</v>
      </c>
      <c r="D11" s="39" t="str">
        <f t="shared" si="0"/>
        <v>H</v>
      </c>
      <c r="E11" t="s">
        <v>100</v>
      </c>
      <c r="F11" s="43">
        <v>129148356</v>
      </c>
      <c r="G11" s="43">
        <f>SUMIFS('2018-19...'!$D:$D,'2018-19...'!$A:$A,'2018-19'!$C11,'2018-19...'!$C:$C,G$1,'2018-19...'!$E:$E,'2018-19'!$B11)</f>
        <v>0</v>
      </c>
      <c r="H11" s="43">
        <f>SUMIFS('2018-19...'!$D:$D,'2018-19...'!$A:$A,'2018-19'!$C11,'2018-19...'!$C:$C,H$1,'2018-19...'!$E:$E,'2018-19'!$B11)</f>
        <v>0</v>
      </c>
      <c r="I11" s="43">
        <f t="shared" si="3"/>
        <v>129148356</v>
      </c>
      <c r="J11" s="43">
        <f t="shared" si="1"/>
        <v>129148356</v>
      </c>
      <c r="K11" t="b">
        <f t="shared" si="2"/>
        <v>1</v>
      </c>
    </row>
    <row r="12" spans="1:11">
      <c r="A12" s="47">
        <v>42</v>
      </c>
      <c r="B12" s="47" t="s">
        <v>68</v>
      </c>
      <c r="C12" s="39" t="s">
        <v>5</v>
      </c>
      <c r="D12" s="39" t="str">
        <f t="shared" si="0"/>
        <v>E</v>
      </c>
      <c r="E12" s="39" t="s">
        <v>96</v>
      </c>
      <c r="F12" s="43">
        <f>SUMIFS('2018-19...'!$D:$D,'2018-19...'!$A:$A,'2018-19'!$C12,'2018-19...'!$C:$C,F$1,'2018-19...'!$E:$E,'2018-19'!$B12)</f>
        <v>968181343</v>
      </c>
      <c r="G12" s="43">
        <f>SUMIFS('2018-19...'!$D:$D,'2018-19...'!$A:$A,'2018-19'!$C12,'2018-19...'!$C:$C,G$1,'2018-19...'!$E:$E,'2018-19'!$B12)</f>
        <v>0</v>
      </c>
      <c r="H12" s="43">
        <f>SUMIFS('2018-19...'!$D:$D,'2018-19...'!$A:$A,'2018-19'!$C12,'2018-19...'!$C:$C,H$1,'2018-19...'!$E:$E,'2018-19'!$B12)</f>
        <v>0</v>
      </c>
      <c r="I12" s="43">
        <f>SUMIFS('2018-19...'!$D:$D,'2018-19...'!$A:$A,'2018-19'!$C12,'2018-19...'!$C:$C,I$1,'2018-19...'!$E:$E,'2018-19'!$B12)</f>
        <v>968181343</v>
      </c>
      <c r="J12" s="43">
        <f t="shared" si="1"/>
        <v>968181343</v>
      </c>
      <c r="K12" s="39" t="b">
        <f t="shared" si="2"/>
        <v>1</v>
      </c>
    </row>
    <row r="13" spans="1:11">
      <c r="A13" s="47">
        <v>42</v>
      </c>
      <c r="B13" s="47" t="s">
        <v>68</v>
      </c>
      <c r="C13" s="39" t="s">
        <v>9</v>
      </c>
      <c r="D13" s="39" t="str">
        <f t="shared" si="0"/>
        <v>E</v>
      </c>
      <c r="E13" s="39" t="s">
        <v>97</v>
      </c>
      <c r="F13" s="43">
        <f>SUMIFS('2018-19...'!$D:$D,'2018-19...'!$A:$A,'2018-19'!$C13,'2018-19...'!$C:$C,F$1,'2018-19...'!$E:$E,'2018-19'!$B13)</f>
        <v>4283159498</v>
      </c>
      <c r="G13" s="43">
        <f>SUMIFS('2018-19...'!$D:$D,'2018-19...'!$A:$A,'2018-19'!$C13,'2018-19...'!$C:$C,G$1,'2018-19...'!$E:$E,'2018-19'!$B13)</f>
        <v>438055711</v>
      </c>
      <c r="H13" s="43">
        <f>SUMIFS('2018-19...'!$D:$D,'2018-19...'!$A:$A,'2018-19'!$C13,'2018-19...'!$C:$C,H$1,'2018-19...'!$E:$E,'2018-19'!$B13)</f>
        <v>0</v>
      </c>
      <c r="I13" s="43">
        <f>SUMIFS('2018-19...'!$D:$D,'2018-19...'!$A:$A,'2018-19'!$C13,'2018-19...'!$C:$C,I$1,'2018-19...'!$E:$E,'2018-19'!$B13)</f>
        <v>4735715109</v>
      </c>
      <c r="J13" s="43">
        <f t="shared" si="1"/>
        <v>4721215209</v>
      </c>
      <c r="K13" s="39" t="b">
        <f t="shared" si="2"/>
        <v>0</v>
      </c>
    </row>
    <row r="14" spans="1:11">
      <c r="A14" s="47">
        <v>42</v>
      </c>
      <c r="B14" s="47" t="s">
        <v>68</v>
      </c>
      <c r="C14" s="39" t="s">
        <v>11</v>
      </c>
      <c r="D14" s="39" t="str">
        <f t="shared" si="0"/>
        <v>H</v>
      </c>
      <c r="E14" t="s">
        <v>98</v>
      </c>
      <c r="F14" s="43">
        <f>SUMIFS('2018-19...'!$D:$D,'2018-19...'!$A:$A,'2018-19'!$C14,'2018-19...'!$C:$C,F$1,'2018-19...'!$E:$E,'2018-19'!$B14)</f>
        <v>1177991927</v>
      </c>
      <c r="G14" s="43">
        <f>SUMIFS('2018-19...'!$D:$D,'2018-19...'!$A:$A,'2018-19'!$C14,'2018-19...'!$C:$C,G$1,'2018-19...'!$E:$E,'2018-19'!$B14)</f>
        <v>0</v>
      </c>
      <c r="H14" s="43">
        <f>SUMIFS('2018-19...'!$D:$D,'2018-19...'!$A:$A,'2018-19'!$C14,'2018-19...'!$C:$C,H$1,'2018-19...'!$E:$E,'2018-19'!$B14)</f>
        <v>0</v>
      </c>
      <c r="I14" s="43">
        <f>SUMIFS('2018-19...'!$D:$D,'2018-19...'!$A:$A,'2018-19'!$C14,'2018-19...'!$C:$C,I$1,'2018-19...'!$E:$E,'2018-19'!$B14)</f>
        <v>1177991927</v>
      </c>
      <c r="J14" s="43">
        <f t="shared" si="1"/>
        <v>1177991927</v>
      </c>
      <c r="K14" t="b">
        <f t="shared" si="2"/>
        <v>1</v>
      </c>
    </row>
    <row r="15" spans="1:11">
      <c r="A15" s="47">
        <v>42</v>
      </c>
      <c r="B15" s="47" t="s">
        <v>68</v>
      </c>
      <c r="C15" s="39" t="s">
        <v>13</v>
      </c>
      <c r="D15" s="39" t="str">
        <f t="shared" si="0"/>
        <v>H</v>
      </c>
      <c r="E15" t="s">
        <v>99</v>
      </c>
      <c r="F15" s="43">
        <f>SUMIFS('2018-19...'!$D:$D,'2018-19...'!$A:$A,'2018-19'!$C15,'2018-19...'!$C:$C,F$1,'2018-19...'!$E:$E,'2018-19'!$B15)</f>
        <v>21308573</v>
      </c>
      <c r="G15" s="43">
        <f>SUMIFS('2018-19...'!$D:$D,'2018-19...'!$A:$A,'2018-19'!$C15,'2018-19...'!$C:$C,G$1,'2018-19...'!$E:$E,'2018-19'!$B15)</f>
        <v>100000000</v>
      </c>
      <c r="H15" s="43">
        <f>SUMIFS('2018-19...'!$D:$D,'2018-19...'!$A:$A,'2018-19'!$C15,'2018-19...'!$C:$C,H$1,'2018-19...'!$E:$E,'2018-19'!$B15)</f>
        <v>0</v>
      </c>
      <c r="I15" s="43">
        <f>SUMIFS('2018-19...'!$D:$D,'2018-19...'!$A:$A,'2018-19'!$C15,'2018-19...'!$C:$C,I$1,'2018-19...'!$E:$E,'2018-19'!$B15)</f>
        <v>121308573</v>
      </c>
      <c r="J15" s="43">
        <f t="shared" si="1"/>
        <v>121308573</v>
      </c>
      <c r="K15" t="b">
        <f t="shared" si="2"/>
        <v>1</v>
      </c>
    </row>
    <row r="16" spans="1:11">
      <c r="A16" s="47">
        <v>42</v>
      </c>
      <c r="B16" s="47" t="s">
        <v>68</v>
      </c>
      <c r="C16" s="39" t="s">
        <v>15</v>
      </c>
      <c r="D16" s="39" t="str">
        <f t="shared" si="0"/>
        <v>H</v>
      </c>
      <c r="E16" t="s">
        <v>100</v>
      </c>
      <c r="F16" s="43">
        <f>SUMIFS('2018-19...'!$D:$D,'2018-19...'!$A:$A,'2018-19'!$C16,'2018-19...'!$C:$C,F$1,'2018-19...'!$E:$E,'2018-19'!$B16)</f>
        <v>48737173</v>
      </c>
      <c r="G16" s="43">
        <f>SUMIFS('2018-19...'!$D:$D,'2018-19...'!$A:$A,'2018-19'!$C16,'2018-19...'!$C:$C,G$1,'2018-19...'!$E:$E,'2018-19'!$B16)</f>
        <v>0</v>
      </c>
      <c r="H16" s="43">
        <f>SUMIFS('2018-19...'!$D:$D,'2018-19...'!$A:$A,'2018-19'!$C16,'2018-19...'!$C:$C,H$1,'2018-19...'!$E:$E,'2018-19'!$B16)</f>
        <v>0</v>
      </c>
      <c r="I16" s="43">
        <f>SUMIFS('2018-19...'!$D:$D,'2018-19...'!$A:$A,'2018-19'!$C16,'2018-19...'!$C:$C,I$1,'2018-19...'!$E:$E,'2018-19'!$B16)</f>
        <v>48737173</v>
      </c>
      <c r="J16" s="43">
        <f t="shared" si="1"/>
        <v>48737173</v>
      </c>
      <c r="K16" t="b">
        <f t="shared" si="2"/>
        <v>1</v>
      </c>
    </row>
    <row r="17" spans="1:11">
      <c r="A17" s="47">
        <v>43</v>
      </c>
      <c r="B17" s="47" t="s">
        <v>69</v>
      </c>
      <c r="C17" s="39" t="s">
        <v>5</v>
      </c>
      <c r="D17" s="39" t="str">
        <f t="shared" si="0"/>
        <v>E</v>
      </c>
      <c r="E17" s="39" t="s">
        <v>96</v>
      </c>
      <c r="F17" s="43">
        <f>SUMIFS('2018-19...'!$D:$D,'2018-19...'!$A:$A,'2018-19'!$C17,'2018-19...'!$C:$C,F$1,'2018-19...'!$E:$E,'2018-19'!$B17)</f>
        <v>2744378715</v>
      </c>
      <c r="G17" s="43">
        <f>SUMIFS('2018-19...'!$D:$D,'2018-19...'!$A:$A,'2018-19'!$C17,'2018-19...'!$C:$C,G$1,'2018-19...'!$E:$E,'2018-19'!$B17)</f>
        <v>285280521</v>
      </c>
      <c r="H17" s="43">
        <f>SUMIFS('2018-19...'!$D:$D,'2018-19...'!$A:$A,'2018-19'!$C17,'2018-19...'!$C:$C,H$1,'2018-19...'!$E:$E,'2018-19'!$B17)</f>
        <v>0</v>
      </c>
      <c r="I17" s="43">
        <f>SUMIFS('2018-19...'!$D:$D,'2018-19...'!$A:$A,'2018-19'!$C17,'2018-19...'!$C:$C,I$1,'2018-19...'!$E:$E,'2018-19'!$B17)</f>
        <v>3029659236</v>
      </c>
      <c r="J17" s="43">
        <f t="shared" si="1"/>
        <v>3029659236</v>
      </c>
      <c r="K17" s="39" t="b">
        <f t="shared" si="2"/>
        <v>1</v>
      </c>
    </row>
    <row r="18" spans="1:11">
      <c r="A18" s="47">
        <v>43</v>
      </c>
      <c r="B18" s="47" t="s">
        <v>69</v>
      </c>
      <c r="C18" s="39" t="s">
        <v>9</v>
      </c>
      <c r="D18" s="39" t="str">
        <f t="shared" si="0"/>
        <v>E</v>
      </c>
      <c r="E18" s="39" t="s">
        <v>97</v>
      </c>
      <c r="F18" s="43">
        <f>SUMIFS('2018-19...'!$D:$D,'2018-19...'!$A:$A,'2018-19'!$C18,'2018-19...'!$C:$C,F$1,'2018-19...'!$E:$E,'2018-19'!$B18)</f>
        <v>1435816201</v>
      </c>
      <c r="G18" s="43">
        <f>SUMIFS('2018-19...'!$D:$D,'2018-19...'!$A:$A,'2018-19'!$C18,'2018-19...'!$C:$C,G$1,'2018-19...'!$E:$E,'2018-19'!$B18)</f>
        <v>0</v>
      </c>
      <c r="H18" s="43">
        <f>SUMIFS('2018-19...'!$D:$D,'2018-19...'!$A:$A,'2018-19'!$C18,'2018-19...'!$C:$C,H$1,'2018-19...'!$E:$E,'2018-19'!$B18)</f>
        <v>0</v>
      </c>
      <c r="I18" s="43">
        <f>SUMIFS('2018-19...'!$D:$D,'2018-19...'!$A:$A,'2018-19'!$C18,'2018-19...'!$C:$C,I$1,'2018-19...'!$E:$E,'2018-19'!$B18)</f>
        <v>1435816201</v>
      </c>
      <c r="J18" s="43">
        <f t="shared" si="1"/>
        <v>1435816201</v>
      </c>
      <c r="K18" s="39" t="b">
        <f t="shared" si="2"/>
        <v>1</v>
      </c>
    </row>
    <row r="19" spans="1:11">
      <c r="A19" s="47">
        <v>43</v>
      </c>
      <c r="B19" s="47" t="s">
        <v>69</v>
      </c>
      <c r="C19" s="39" t="s">
        <v>13</v>
      </c>
      <c r="D19" s="39" t="str">
        <f t="shared" si="0"/>
        <v>H</v>
      </c>
      <c r="E19" t="s">
        <v>99</v>
      </c>
      <c r="F19" s="43">
        <f>SUMIFS('2018-19...'!$D:$D,'2018-19...'!$A:$A,'2018-19'!$C19,'2018-19...'!$C:$C,F$1,'2018-19...'!$E:$E,'2018-19'!$B19)</f>
        <v>0</v>
      </c>
      <c r="G19" s="43">
        <f>SUMIFS('2018-19...'!$D:$D,'2018-19...'!$A:$A,'2018-19'!$C19,'2018-19...'!$C:$C,G$1,'2018-19...'!$E:$E,'2018-19'!$B19)</f>
        <v>80000000</v>
      </c>
      <c r="H19" s="43">
        <f>SUMIFS('2018-19...'!$D:$D,'2018-19...'!$A:$A,'2018-19'!$C19,'2018-19...'!$C:$C,H$1,'2018-19...'!$E:$E,'2018-19'!$B19)</f>
        <v>0</v>
      </c>
      <c r="I19" s="43">
        <f>SUMIFS('2018-19...'!$D:$D,'2018-19...'!$A:$A,'2018-19'!$C19,'2018-19...'!$C:$C,I$1,'2018-19...'!$E:$E,'2018-19'!$B19)</f>
        <v>110000000</v>
      </c>
      <c r="J19" s="43">
        <f t="shared" si="1"/>
        <v>80000000</v>
      </c>
      <c r="K19" t="b">
        <f t="shared" si="2"/>
        <v>0</v>
      </c>
    </row>
    <row r="20" spans="1:11">
      <c r="A20" s="47">
        <v>43</v>
      </c>
      <c r="B20" s="47" t="s">
        <v>69</v>
      </c>
      <c r="C20" s="39" t="s">
        <v>15</v>
      </c>
      <c r="D20" s="39" t="str">
        <f t="shared" si="0"/>
        <v>H</v>
      </c>
      <c r="E20" t="s">
        <v>100</v>
      </c>
      <c r="F20" s="43">
        <f>SUMIFS('2018-19...'!$D:$D,'2018-19...'!$A:$A,'2018-19'!$C20,'2018-19...'!$C:$C,F$1,'2018-19...'!$E:$E,'2018-19'!$B20)</f>
        <v>70542918</v>
      </c>
      <c r="G20" s="43">
        <f>SUMIFS('2018-19...'!$D:$D,'2018-19...'!$A:$A,'2018-19'!$C20,'2018-19...'!$C:$C,G$1,'2018-19...'!$E:$E,'2018-19'!$B20)</f>
        <v>0</v>
      </c>
      <c r="H20" s="43">
        <f>SUMIFS('2018-19...'!$D:$D,'2018-19...'!$A:$A,'2018-19'!$C20,'2018-19...'!$C:$C,H$1,'2018-19...'!$E:$E,'2018-19'!$B20)</f>
        <v>0</v>
      </c>
      <c r="I20" s="43">
        <f>SUMIFS('2018-19...'!$D:$D,'2018-19...'!$A:$A,'2018-19'!$C20,'2018-19...'!$C:$C,I$1,'2018-19...'!$E:$E,'2018-19'!$B20)</f>
        <v>70542918</v>
      </c>
      <c r="J20" s="43">
        <f t="shared" si="1"/>
        <v>70542918</v>
      </c>
      <c r="K20" t="b">
        <f t="shared" si="2"/>
        <v>1</v>
      </c>
    </row>
    <row r="21" spans="1:11">
      <c r="A21" s="47">
        <v>44</v>
      </c>
      <c r="B21" s="47" t="s">
        <v>70</v>
      </c>
      <c r="C21" s="39" t="s">
        <v>5</v>
      </c>
      <c r="D21" s="39" t="str">
        <f t="shared" si="0"/>
        <v>E</v>
      </c>
      <c r="E21" s="39" t="s">
        <v>96</v>
      </c>
      <c r="F21" s="43">
        <f>SUMIFS('2018-19...'!$D:$D,'2018-19...'!$A:$A,'2018-19'!$C21,'2018-19...'!$C:$C,F$1,'2018-19...'!$E:$E,'2018-19'!$B21)</f>
        <v>2987299414</v>
      </c>
      <c r="G21" s="43">
        <f>SUMIFS('2018-19...'!$D:$D,'2018-19...'!$A:$A,'2018-19'!$C21,'2018-19...'!$C:$C,G$1,'2018-19...'!$E:$E,'2018-19'!$B21)</f>
        <v>0</v>
      </c>
      <c r="H21" s="43">
        <f>SUMIFS('2018-19...'!$D:$D,'2018-19...'!$A:$A,'2018-19'!$C21,'2018-19...'!$C:$C,H$1,'2018-19...'!$E:$E,'2018-19'!$B21)</f>
        <v>0</v>
      </c>
      <c r="I21" s="43">
        <f>SUMIFS('2018-19...'!$D:$D,'2018-19...'!$A:$A,'2018-19'!$C21,'2018-19...'!$C:$C,I$1,'2018-19...'!$E:$E,'2018-19'!$B21)</f>
        <v>3049781414</v>
      </c>
      <c r="J21" s="43">
        <f t="shared" si="1"/>
        <v>2987299414</v>
      </c>
      <c r="K21" s="39" t="b">
        <f t="shared" si="2"/>
        <v>0</v>
      </c>
    </row>
    <row r="22" spans="1:11">
      <c r="A22" s="47">
        <v>44</v>
      </c>
      <c r="B22" s="47" t="s">
        <v>70</v>
      </c>
      <c r="C22" s="39" t="s">
        <v>9</v>
      </c>
      <c r="D22" s="39" t="str">
        <f t="shared" si="0"/>
        <v>E</v>
      </c>
      <c r="E22" s="39" t="s">
        <v>97</v>
      </c>
      <c r="F22" s="43">
        <f>SUMIFS('2018-19...'!$D:$D,'2018-19...'!$A:$A,'2018-19'!$C22,'2018-19...'!$C:$C,F$1,'2018-19...'!$E:$E,'2018-19'!$B22)</f>
        <v>1140411818</v>
      </c>
      <c r="G22" s="43">
        <f>SUMIFS('2018-19...'!$D:$D,'2018-19...'!$A:$A,'2018-19'!$C22,'2018-19...'!$C:$C,G$1,'2018-19...'!$E:$E,'2018-19'!$B22)</f>
        <v>267590612</v>
      </c>
      <c r="H22" s="43">
        <f>SUMIFS('2018-19...'!$D:$D,'2018-19...'!$A:$A,'2018-19'!$C22,'2018-19...'!$C:$C,H$1,'2018-19...'!$E:$E,'2018-19'!$B22)</f>
        <v>0</v>
      </c>
      <c r="I22" s="43">
        <f>SUMIFS('2018-19...'!$D:$D,'2018-19...'!$A:$A,'2018-19'!$C22,'2018-19...'!$C:$C,I$1,'2018-19...'!$E:$E,'2018-19'!$B22)</f>
        <v>1408002430</v>
      </c>
      <c r="J22" s="43">
        <f t="shared" si="1"/>
        <v>1408002430</v>
      </c>
      <c r="K22" s="39" t="b">
        <f t="shared" si="2"/>
        <v>1</v>
      </c>
    </row>
    <row r="23" spans="1:11">
      <c r="A23" s="47">
        <v>44</v>
      </c>
      <c r="B23" s="47" t="s">
        <v>70</v>
      </c>
      <c r="C23" s="39" t="s">
        <v>11</v>
      </c>
      <c r="D23" s="39" t="str">
        <f t="shared" si="0"/>
        <v>H</v>
      </c>
      <c r="E23" t="s">
        <v>98</v>
      </c>
      <c r="F23" s="43">
        <f>SUMIFS('2018-19...'!$D:$D,'2018-19...'!$A:$A,'2018-19'!$C23,'2018-19...'!$C:$C,F$1,'2018-19...'!$E:$E,'2018-19'!$B23)</f>
        <v>832655881</v>
      </c>
      <c r="G23" s="43">
        <f>SUMIFS('2018-19...'!$D:$D,'2018-19...'!$A:$A,'2018-19'!$C23,'2018-19...'!$C:$C,G$1,'2018-19...'!$E:$E,'2018-19'!$B23)</f>
        <v>0</v>
      </c>
      <c r="H23" s="43">
        <f>SUMIFS('2018-19...'!$D:$D,'2018-19...'!$A:$A,'2018-19'!$C23,'2018-19...'!$C:$C,H$1,'2018-19...'!$E:$E,'2018-19'!$B23)</f>
        <v>0</v>
      </c>
      <c r="I23" s="43">
        <f>SUMIFS('2018-19...'!$D:$D,'2018-19...'!$A:$A,'2018-19'!$C23,'2018-19...'!$C:$C,I$1,'2018-19...'!$E:$E,'2018-19'!$B23)</f>
        <v>832655881</v>
      </c>
      <c r="J23" s="43">
        <f t="shared" si="1"/>
        <v>832655881</v>
      </c>
      <c r="K23" t="b">
        <f t="shared" si="2"/>
        <v>1</v>
      </c>
    </row>
    <row r="24" spans="1:11">
      <c r="A24" s="47">
        <v>44</v>
      </c>
      <c r="B24" s="47" t="s">
        <v>70</v>
      </c>
      <c r="C24" s="39" t="s">
        <v>13</v>
      </c>
      <c r="D24" s="39" t="str">
        <f t="shared" si="0"/>
        <v>H</v>
      </c>
      <c r="E24" t="s">
        <v>99</v>
      </c>
      <c r="F24" s="43">
        <f>SUMIFS('2018-19...'!$D:$D,'2018-19...'!$A:$A,'2018-19'!$C24,'2018-19...'!$C:$C,F$1,'2018-19...'!$E:$E,'2018-19'!$B24)</f>
        <v>9261960</v>
      </c>
      <c r="G24" s="43">
        <f>SUMIFS('2018-19...'!$D:$D,'2018-19...'!$A:$A,'2018-19'!$C24,'2018-19...'!$C:$C,G$1,'2018-19...'!$E:$E,'2018-19'!$B24)</f>
        <v>0</v>
      </c>
      <c r="H24" s="43">
        <f>SUMIFS('2018-19...'!$D:$D,'2018-19...'!$A:$A,'2018-19'!$C24,'2018-19...'!$C:$C,H$1,'2018-19...'!$E:$E,'2018-19'!$B24)</f>
        <v>0</v>
      </c>
      <c r="I24" s="43">
        <f>SUMIFS('2018-19...'!$D:$D,'2018-19...'!$A:$A,'2018-19'!$C24,'2018-19...'!$C:$C,I$1,'2018-19...'!$E:$E,'2018-19'!$B24)</f>
        <v>9261960</v>
      </c>
      <c r="J24" s="43">
        <f t="shared" si="1"/>
        <v>9261960</v>
      </c>
      <c r="K24" t="b">
        <f t="shared" si="2"/>
        <v>1</v>
      </c>
    </row>
    <row r="25" spans="1:11">
      <c r="A25" s="47">
        <v>44</v>
      </c>
      <c r="B25" s="47" t="s">
        <v>70</v>
      </c>
      <c r="C25" s="39" t="s">
        <v>15</v>
      </c>
      <c r="D25" s="39" t="str">
        <f t="shared" si="0"/>
        <v>H</v>
      </c>
      <c r="E25" t="s">
        <v>100</v>
      </c>
      <c r="F25" s="43">
        <f>SUMIFS('2018-19...'!$D:$D,'2018-19...'!$A:$A,'2018-19'!$C25,'2018-19...'!$C:$C,F$1,'2018-19...'!$E:$E,'2018-19'!$B25)</f>
        <v>46271849</v>
      </c>
      <c r="G25" s="43">
        <f>SUMIFS('2018-19...'!$D:$D,'2018-19...'!$A:$A,'2018-19'!$C25,'2018-19...'!$C:$C,G$1,'2018-19...'!$E:$E,'2018-19'!$B25)</f>
        <v>0</v>
      </c>
      <c r="H25" s="43">
        <f>SUMIFS('2018-19...'!$D:$D,'2018-19...'!$A:$A,'2018-19'!$C25,'2018-19...'!$C:$C,H$1,'2018-19...'!$E:$E,'2018-19'!$B25)</f>
        <v>0</v>
      </c>
      <c r="I25" s="43">
        <f>SUMIFS('2018-19...'!$D:$D,'2018-19...'!$A:$A,'2018-19'!$C25,'2018-19...'!$C:$C,I$1,'2018-19...'!$E:$E,'2018-19'!$B25)</f>
        <v>46271849</v>
      </c>
      <c r="J25" s="43">
        <f t="shared" si="1"/>
        <v>46271849</v>
      </c>
      <c r="K25" t="b">
        <f t="shared" si="2"/>
        <v>1</v>
      </c>
    </row>
    <row r="26" spans="1:11">
      <c r="A26" s="47">
        <v>45</v>
      </c>
      <c r="B26" s="47" t="s">
        <v>71</v>
      </c>
      <c r="C26" s="39" t="s">
        <v>5</v>
      </c>
      <c r="D26" s="39" t="str">
        <f t="shared" si="0"/>
        <v>E</v>
      </c>
      <c r="E26" s="39" t="s">
        <v>96</v>
      </c>
      <c r="F26" s="43">
        <f>SUMIFS('2018-19...'!$D:$D,'2018-19...'!$A:$A,'2018-19'!$C26,'2018-19...'!$C:$C,F$1,'2018-19...'!$E:$E,'2018-19'!$B26)</f>
        <v>4566395747</v>
      </c>
      <c r="G26" s="43">
        <f>SUMIFS('2018-19...'!$D:$D,'2018-19...'!$A:$A,'2018-19'!$C26,'2018-19...'!$C:$C,G$1,'2018-19...'!$E:$E,'2018-19'!$B26)</f>
        <v>0</v>
      </c>
      <c r="H26" s="43">
        <f>SUMIFS('2018-19...'!$D:$D,'2018-19...'!$A:$A,'2018-19'!$C26,'2018-19...'!$C:$C,H$1,'2018-19...'!$E:$E,'2018-19'!$B26)</f>
        <v>0</v>
      </c>
      <c r="I26" s="43">
        <f>SUMIFS('2018-19...'!$D:$D,'2018-19...'!$A:$A,'2018-19'!$C26,'2018-19...'!$C:$C,I$1,'2018-19...'!$E:$E,'2018-19'!$B26)</f>
        <v>4566395747</v>
      </c>
      <c r="J26" s="43">
        <f t="shared" si="1"/>
        <v>4566395747</v>
      </c>
      <c r="K26" s="39" t="b">
        <f t="shared" si="2"/>
        <v>1</v>
      </c>
    </row>
    <row r="27" spans="1:11">
      <c r="A27" s="47">
        <v>45</v>
      </c>
      <c r="B27" s="47" t="s">
        <v>71</v>
      </c>
      <c r="C27" s="39" t="s">
        <v>9</v>
      </c>
      <c r="D27" s="39" t="str">
        <f t="shared" si="0"/>
        <v>E</v>
      </c>
      <c r="E27" s="39" t="s">
        <v>97</v>
      </c>
      <c r="F27" s="43">
        <f>SUMIFS('2018-19...'!$D:$D,'2018-19...'!$A:$A,'2018-19'!$C27,'2018-19...'!$C:$C,F$1,'2018-19...'!$E:$E,'2018-19'!$B27)</f>
        <v>572003544</v>
      </c>
      <c r="G27" s="43">
        <f>SUMIFS('2018-19...'!$D:$D,'2018-19...'!$A:$A,'2018-19'!$C27,'2018-19...'!$C:$C,G$1,'2018-19...'!$E:$E,'2018-19'!$B27)</f>
        <v>245251504</v>
      </c>
      <c r="H27" s="43">
        <f>SUMIFS('2018-19...'!$D:$D,'2018-19...'!$A:$A,'2018-19'!$C27,'2018-19...'!$C:$C,H$1,'2018-19...'!$E:$E,'2018-19'!$B27)</f>
        <v>0</v>
      </c>
      <c r="I27" s="43">
        <f>SUMIFS('2018-19...'!$D:$D,'2018-19...'!$A:$A,'2018-19'!$C27,'2018-19...'!$C:$C,I$1,'2018-19...'!$E:$E,'2018-19'!$B27)</f>
        <v>817255048</v>
      </c>
      <c r="J27" s="43">
        <f t="shared" si="1"/>
        <v>817255048</v>
      </c>
      <c r="K27" s="39" t="b">
        <f t="shared" si="2"/>
        <v>1</v>
      </c>
    </row>
    <row r="28" spans="1:11">
      <c r="A28" s="47">
        <v>45</v>
      </c>
      <c r="B28" s="47" t="s">
        <v>71</v>
      </c>
      <c r="C28" s="39" t="s">
        <v>11</v>
      </c>
      <c r="D28" s="39" t="str">
        <f t="shared" si="0"/>
        <v>H</v>
      </c>
      <c r="E28" t="s">
        <v>98</v>
      </c>
      <c r="F28" s="43">
        <f>SUMIFS('2018-19...'!$D:$D,'2018-19...'!$A:$A,'2018-19'!$C28,'2018-19...'!$C:$C,F$1,'2018-19...'!$E:$E,'2018-19'!$B28)</f>
        <v>971039423</v>
      </c>
      <c r="G28" s="43">
        <f>SUMIFS('2018-19...'!$D:$D,'2018-19...'!$A:$A,'2018-19'!$C28,'2018-19...'!$C:$C,G$1,'2018-19...'!$E:$E,'2018-19'!$B28)</f>
        <v>0</v>
      </c>
      <c r="H28" s="43">
        <f>SUMIFS('2018-19...'!$D:$D,'2018-19...'!$A:$A,'2018-19'!$C28,'2018-19...'!$C:$C,H$1,'2018-19...'!$E:$E,'2018-19'!$B28)</f>
        <v>0</v>
      </c>
      <c r="I28" s="43">
        <f>SUMIFS('2018-19...'!$D:$D,'2018-19...'!$A:$A,'2018-19'!$C28,'2018-19...'!$C:$C,I$1,'2018-19...'!$E:$E,'2018-19'!$B28)</f>
        <v>971039423</v>
      </c>
      <c r="J28" s="43">
        <f t="shared" si="1"/>
        <v>971039423</v>
      </c>
      <c r="K28" t="b">
        <f t="shared" si="2"/>
        <v>1</v>
      </c>
    </row>
    <row r="29" spans="1:11">
      <c r="A29" s="47">
        <v>45</v>
      </c>
      <c r="B29" s="47" t="s">
        <v>71</v>
      </c>
      <c r="C29" s="39" t="s">
        <v>13</v>
      </c>
      <c r="D29" s="39" t="str">
        <f t="shared" si="0"/>
        <v>H</v>
      </c>
      <c r="E29" t="s">
        <v>99</v>
      </c>
      <c r="F29" s="43">
        <f>SUMIFS('2018-19...'!$D:$D,'2018-19...'!$A:$A,'2018-19'!$C29,'2018-19...'!$C:$C,F$1,'2018-19...'!$E:$E,'2018-19'!$B29)</f>
        <v>20938584</v>
      </c>
      <c r="G29" s="43">
        <f>SUMIFS('2018-19...'!$D:$D,'2018-19...'!$A:$A,'2018-19'!$C29,'2018-19...'!$C:$C,G$1,'2018-19...'!$E:$E,'2018-19'!$B29)</f>
        <v>0</v>
      </c>
      <c r="H29" s="43">
        <f>SUMIFS('2018-19...'!$D:$D,'2018-19...'!$A:$A,'2018-19'!$C29,'2018-19...'!$C:$C,H$1,'2018-19...'!$E:$E,'2018-19'!$B29)</f>
        <v>0</v>
      </c>
      <c r="I29" s="43">
        <f>SUMIFS('2018-19...'!$D:$D,'2018-19...'!$A:$A,'2018-19'!$C29,'2018-19...'!$C:$C,I$1,'2018-19...'!$E:$E,'2018-19'!$B29)</f>
        <v>20938584</v>
      </c>
      <c r="J29" s="43">
        <f t="shared" si="1"/>
        <v>20938584</v>
      </c>
      <c r="K29" t="b">
        <f t="shared" si="2"/>
        <v>1</v>
      </c>
    </row>
    <row r="30" spans="1:11">
      <c r="A30" s="47">
        <v>45</v>
      </c>
      <c r="B30" s="47" t="s">
        <v>71</v>
      </c>
      <c r="C30" s="39" t="s">
        <v>15</v>
      </c>
      <c r="D30" s="39" t="str">
        <f t="shared" si="0"/>
        <v>H</v>
      </c>
      <c r="E30" t="s">
        <v>100</v>
      </c>
      <c r="F30" s="43">
        <f>SUMIFS('2018-19...'!$D:$D,'2018-19...'!$A:$A,'2018-19'!$C30,'2018-19...'!$C:$C,F$1,'2018-19...'!$E:$E,'2018-19'!$B30)</f>
        <v>52437068</v>
      </c>
      <c r="G30" s="43">
        <f>SUMIFS('2018-19...'!$D:$D,'2018-19...'!$A:$A,'2018-19'!$C30,'2018-19...'!$C:$C,G$1,'2018-19...'!$E:$E,'2018-19'!$B30)</f>
        <v>0</v>
      </c>
      <c r="H30" s="43">
        <f>SUMIFS('2018-19...'!$D:$D,'2018-19...'!$A:$A,'2018-19'!$C30,'2018-19...'!$C:$C,H$1,'2018-19...'!$E:$E,'2018-19'!$B30)</f>
        <v>0</v>
      </c>
      <c r="I30" s="43">
        <f>SUMIFS('2018-19...'!$D:$D,'2018-19...'!$A:$A,'2018-19'!$C30,'2018-19...'!$C:$C,I$1,'2018-19...'!$E:$E,'2018-19'!$B30)</f>
        <v>52437068</v>
      </c>
      <c r="J30" s="43">
        <f t="shared" si="1"/>
        <v>52437068</v>
      </c>
      <c r="K30" t="b">
        <f t="shared" si="2"/>
        <v>1</v>
      </c>
    </row>
    <row r="31" spans="1:11">
      <c r="A31" s="47">
        <v>46</v>
      </c>
      <c r="B31" s="47" t="s">
        <v>72</v>
      </c>
      <c r="C31" s="39" t="s">
        <v>5</v>
      </c>
      <c r="D31" s="39" t="str">
        <f t="shared" si="0"/>
        <v>E</v>
      </c>
      <c r="E31" s="39" t="s">
        <v>96</v>
      </c>
      <c r="F31" s="43">
        <f>SUMIFS('2018-19...'!$D:$D,'2018-19...'!$A:$A,'2018-19'!$C31,'2018-19...'!$C:$C,F$1,'2018-19...'!$E:$E,'2018-19'!$B31)</f>
        <v>2003999421</v>
      </c>
      <c r="G31" s="43">
        <f>SUMIFS('2018-19...'!$D:$D,'2018-19...'!$A:$A,'2018-19'!$C31,'2018-19...'!$C:$C,G$1,'2018-19...'!$E:$E,'2018-19'!$B31)</f>
        <v>0</v>
      </c>
      <c r="H31" s="43">
        <f>SUMIFS('2018-19...'!$D:$D,'2018-19...'!$A:$A,'2018-19'!$C31,'2018-19...'!$C:$C,H$1,'2018-19...'!$E:$E,'2018-19'!$B31)</f>
        <v>0</v>
      </c>
      <c r="I31" s="43">
        <f>SUMIFS('2018-19...'!$D:$D,'2018-19...'!$A:$A,'2018-19'!$C31,'2018-19...'!$C:$C,I$1,'2018-19...'!$E:$E,'2018-19'!$B31)</f>
        <v>2028999421</v>
      </c>
      <c r="J31" s="43">
        <f t="shared" si="1"/>
        <v>2003999421</v>
      </c>
      <c r="K31" s="39" t="b">
        <f t="shared" si="2"/>
        <v>0</v>
      </c>
    </row>
    <row r="32" spans="1:11">
      <c r="A32" s="47">
        <v>46</v>
      </c>
      <c r="B32" s="47" t="s">
        <v>72</v>
      </c>
      <c r="C32" s="39" t="s">
        <v>9</v>
      </c>
      <c r="D32" s="39" t="str">
        <f t="shared" si="0"/>
        <v>E</v>
      </c>
      <c r="E32" s="39" t="s">
        <v>97</v>
      </c>
      <c r="F32" s="43">
        <f>SUMIFS('2018-19...'!$D:$D,'2018-19...'!$A:$A,'2018-19'!$C32,'2018-19...'!$C:$C,F$1,'2018-19...'!$E:$E,'2018-19'!$B32)</f>
        <v>1915402086</v>
      </c>
      <c r="G32" s="43">
        <f>SUMIFS('2018-19...'!$D:$D,'2018-19...'!$A:$A,'2018-19'!$C32,'2018-19...'!$C:$C,G$1,'2018-19...'!$E:$E,'2018-19'!$B32)</f>
        <v>322982294</v>
      </c>
      <c r="H32" s="43">
        <f>SUMIFS('2018-19...'!$D:$D,'2018-19...'!$A:$A,'2018-19'!$C32,'2018-19...'!$C:$C,H$1,'2018-19...'!$E:$E,'2018-19'!$B32)</f>
        <v>0</v>
      </c>
      <c r="I32" s="43">
        <f>SUMIFS('2018-19...'!$D:$D,'2018-19...'!$A:$A,'2018-19'!$C32,'2018-19...'!$C:$C,I$1,'2018-19...'!$E:$E,'2018-19'!$B32)</f>
        <v>2248384380</v>
      </c>
      <c r="J32" s="43">
        <f t="shared" si="1"/>
        <v>2238384380</v>
      </c>
      <c r="K32" s="39" t="b">
        <f t="shared" si="2"/>
        <v>0</v>
      </c>
    </row>
    <row r="33" spans="1:11">
      <c r="A33" s="47">
        <v>46</v>
      </c>
      <c r="B33" s="47" t="s">
        <v>72</v>
      </c>
      <c r="C33" s="39" t="s">
        <v>11</v>
      </c>
      <c r="D33" s="39" t="str">
        <f t="shared" si="0"/>
        <v>H</v>
      </c>
      <c r="E33" t="s">
        <v>98</v>
      </c>
      <c r="F33" s="43">
        <f>SUMIFS('2018-19...'!$D:$D,'2018-19...'!$A:$A,'2018-19'!$C33,'2018-19...'!$C:$C,F$1,'2018-19...'!$E:$E,'2018-19'!$B33)</f>
        <v>1138803958</v>
      </c>
      <c r="G33" s="43">
        <f>SUMIFS('2018-19...'!$D:$D,'2018-19...'!$A:$A,'2018-19'!$C33,'2018-19...'!$C:$C,G$1,'2018-19...'!$E:$E,'2018-19'!$B33)</f>
        <v>0</v>
      </c>
      <c r="H33" s="43">
        <f>SUMIFS('2018-19...'!$D:$D,'2018-19...'!$A:$A,'2018-19'!$C33,'2018-19...'!$C:$C,H$1,'2018-19...'!$E:$E,'2018-19'!$B33)</f>
        <v>0</v>
      </c>
      <c r="I33" s="43">
        <f>SUMIFS('2018-19...'!$D:$D,'2018-19...'!$A:$A,'2018-19'!$C33,'2018-19...'!$C:$C,I$1,'2018-19...'!$E:$E,'2018-19'!$B33)</f>
        <v>1138803958</v>
      </c>
      <c r="J33" s="43">
        <f t="shared" si="1"/>
        <v>1138803958</v>
      </c>
      <c r="K33" t="b">
        <f t="shared" si="2"/>
        <v>1</v>
      </c>
    </row>
    <row r="34" spans="1:11">
      <c r="A34" s="47">
        <v>46</v>
      </c>
      <c r="B34" s="47" t="s">
        <v>72</v>
      </c>
      <c r="C34" s="39" t="s">
        <v>13</v>
      </c>
      <c r="D34" s="39" t="str">
        <f t="shared" si="0"/>
        <v>H</v>
      </c>
      <c r="E34" t="s">
        <v>99</v>
      </c>
      <c r="F34" s="43">
        <f>SUMIFS('2018-19...'!$D:$D,'2018-19...'!$A:$A,'2018-19'!$C34,'2018-19...'!$C:$C,F$1,'2018-19...'!$E:$E,'2018-19'!$B34)</f>
        <v>56698367</v>
      </c>
      <c r="G34" s="43">
        <f>SUMIFS('2018-19...'!$D:$D,'2018-19...'!$A:$A,'2018-19'!$C34,'2018-19...'!$C:$C,G$1,'2018-19...'!$E:$E,'2018-19'!$B34)</f>
        <v>35000000</v>
      </c>
      <c r="H34" s="43">
        <f>SUMIFS('2018-19...'!$D:$D,'2018-19...'!$A:$A,'2018-19'!$C34,'2018-19...'!$C:$C,H$1,'2018-19...'!$E:$E,'2018-19'!$B34)</f>
        <v>0</v>
      </c>
      <c r="I34" s="43">
        <f>SUMIFS('2018-19...'!$D:$D,'2018-19...'!$A:$A,'2018-19'!$C34,'2018-19...'!$C:$C,I$1,'2018-19...'!$E:$E,'2018-19'!$B34)</f>
        <v>91698367</v>
      </c>
      <c r="J34" s="43">
        <f t="shared" si="1"/>
        <v>91698367</v>
      </c>
      <c r="K34" t="b">
        <f t="shared" si="2"/>
        <v>1</v>
      </c>
    </row>
    <row r="35" spans="1:11">
      <c r="A35" s="47">
        <v>46</v>
      </c>
      <c r="B35" s="47" t="s">
        <v>72</v>
      </c>
      <c r="C35" s="39" t="s">
        <v>15</v>
      </c>
      <c r="D35" s="39" t="str">
        <f t="shared" si="0"/>
        <v>H</v>
      </c>
      <c r="E35" t="s">
        <v>100</v>
      </c>
      <c r="F35" s="43">
        <f>SUMIFS('2018-19...'!$D:$D,'2018-19...'!$A:$A,'2018-19'!$C35,'2018-19...'!$C:$C,F$1,'2018-19...'!$E:$E,'2018-19'!$B35)</f>
        <v>34839234</v>
      </c>
      <c r="G35" s="43">
        <f>SUMIFS('2018-19...'!$D:$D,'2018-19...'!$A:$A,'2018-19'!$C35,'2018-19...'!$C:$C,G$1,'2018-19...'!$E:$E,'2018-19'!$B35)</f>
        <v>0</v>
      </c>
      <c r="H35" s="43">
        <f>SUMIFS('2018-19...'!$D:$D,'2018-19...'!$A:$A,'2018-19'!$C35,'2018-19...'!$C:$C,H$1,'2018-19...'!$E:$E,'2018-19'!$B35)</f>
        <v>0</v>
      </c>
      <c r="I35" s="43">
        <f>SUMIFS('2018-19...'!$D:$D,'2018-19...'!$A:$A,'2018-19'!$C35,'2018-19...'!$C:$C,I$1,'2018-19...'!$E:$E,'2018-19'!$B35)</f>
        <v>34839234</v>
      </c>
      <c r="J35" s="43">
        <f t="shared" si="1"/>
        <v>34839234</v>
      </c>
      <c r="K35" t="b">
        <f t="shared" si="2"/>
        <v>1</v>
      </c>
    </row>
    <row r="36" spans="1:11">
      <c r="A36" s="47">
        <v>47</v>
      </c>
      <c r="B36" s="47" t="s">
        <v>73</v>
      </c>
      <c r="C36" s="39" t="s">
        <v>5</v>
      </c>
      <c r="D36" s="39" t="str">
        <f t="shared" si="0"/>
        <v>E</v>
      </c>
      <c r="E36" s="39" t="s">
        <v>96</v>
      </c>
      <c r="F36" s="43">
        <f>SUMIFS('2018-19...'!$D:$D,'2018-19...'!$A:$A,'2018-19'!$C36,'2018-19...'!$C:$C,F$1,'2018-19...'!$E:$E,'2018-19'!$B36)</f>
        <v>2564079563</v>
      </c>
      <c r="G36" s="43">
        <f>SUMIFS('2018-19...'!$D:$D,'2018-19...'!$A:$A,'2018-19'!$C36,'2018-19...'!$C:$C,G$1,'2018-19...'!$E:$E,'2018-19'!$B36)</f>
        <v>134027920</v>
      </c>
      <c r="H36" s="43">
        <f>SUMIFS('2018-19...'!$D:$D,'2018-19...'!$A:$A,'2018-19'!$C36,'2018-19...'!$C:$C,H$1,'2018-19...'!$E:$E,'2018-19'!$B36)</f>
        <v>0</v>
      </c>
      <c r="I36" s="43">
        <f>SUMIFS('2018-19...'!$D:$D,'2018-19...'!$A:$A,'2018-19'!$C36,'2018-19...'!$C:$C,I$1,'2018-19...'!$E:$E,'2018-19'!$B36)</f>
        <v>2698107483</v>
      </c>
      <c r="J36" s="43">
        <f t="shared" si="1"/>
        <v>2698107483</v>
      </c>
      <c r="K36" s="39" t="b">
        <f t="shared" si="2"/>
        <v>1</v>
      </c>
    </row>
    <row r="37" spans="1:11">
      <c r="A37" s="47">
        <v>47</v>
      </c>
      <c r="B37" s="47" t="s">
        <v>73</v>
      </c>
      <c r="C37" s="39" t="s">
        <v>9</v>
      </c>
      <c r="D37" s="39" t="str">
        <f t="shared" si="0"/>
        <v>E</v>
      </c>
      <c r="E37" s="39" t="s">
        <v>97</v>
      </c>
      <c r="F37" s="43">
        <f>SUMIFS('2018-19...'!$D:$D,'2018-19...'!$A:$A,'2018-19'!$C37,'2018-19...'!$C:$C,F$1,'2018-19...'!$E:$E,'2018-19'!$B37)</f>
        <v>1976325050</v>
      </c>
      <c r="G37" s="43">
        <f>SUMIFS('2018-19...'!$D:$D,'2018-19...'!$A:$A,'2018-19'!$C37,'2018-19...'!$C:$C,G$1,'2018-19...'!$E:$E,'2018-19'!$B37)</f>
        <v>46856894</v>
      </c>
      <c r="H37" s="43">
        <f>SUMIFS('2018-19...'!$D:$D,'2018-19...'!$A:$A,'2018-19'!$C37,'2018-19...'!$C:$C,H$1,'2018-19...'!$E:$E,'2018-19'!$B37)</f>
        <v>0</v>
      </c>
      <c r="I37" s="43">
        <f>SUMIFS('2018-19...'!$D:$D,'2018-19...'!$A:$A,'2018-19'!$C37,'2018-19...'!$C:$C,I$1,'2018-19...'!$E:$E,'2018-19'!$B37)</f>
        <v>2023181944</v>
      </c>
      <c r="J37" s="43">
        <f t="shared" si="1"/>
        <v>2023181944</v>
      </c>
      <c r="K37" s="39" t="b">
        <f t="shared" si="2"/>
        <v>1</v>
      </c>
    </row>
    <row r="38" spans="1:11">
      <c r="A38" s="47">
        <v>47</v>
      </c>
      <c r="B38" s="47" t="s">
        <v>73</v>
      </c>
      <c r="C38" s="39" t="s">
        <v>11</v>
      </c>
      <c r="D38" s="39" t="str">
        <f t="shared" si="0"/>
        <v>H</v>
      </c>
      <c r="E38" t="s">
        <v>98</v>
      </c>
      <c r="F38" s="43">
        <f>SUMIFS('2018-19...'!$D:$D,'2018-19...'!$A:$A,'2018-19'!$C38,'2018-19...'!$C:$C,F$1,'2018-19...'!$E:$E,'2018-19'!$B38)</f>
        <v>936882663</v>
      </c>
      <c r="G38" s="43">
        <f>SUMIFS('2018-19...'!$D:$D,'2018-19...'!$A:$A,'2018-19'!$C38,'2018-19...'!$C:$C,G$1,'2018-19...'!$E:$E,'2018-19'!$B38)</f>
        <v>0</v>
      </c>
      <c r="H38" s="43">
        <f>SUMIFS('2018-19...'!$D:$D,'2018-19...'!$A:$A,'2018-19'!$C38,'2018-19...'!$C:$C,H$1,'2018-19...'!$E:$E,'2018-19'!$B38)</f>
        <v>0</v>
      </c>
      <c r="I38" s="43">
        <f>SUMIFS('2018-19...'!$D:$D,'2018-19...'!$A:$A,'2018-19'!$C38,'2018-19...'!$C:$C,I$1,'2018-19...'!$E:$E,'2018-19'!$B38)</f>
        <v>936882663</v>
      </c>
      <c r="J38" s="43">
        <f t="shared" si="1"/>
        <v>936882663</v>
      </c>
      <c r="K38" t="b">
        <f t="shared" si="2"/>
        <v>1</v>
      </c>
    </row>
    <row r="39" spans="1:11">
      <c r="A39" s="47">
        <v>47</v>
      </c>
      <c r="B39" s="47" t="s">
        <v>73</v>
      </c>
      <c r="C39" s="39" t="s">
        <v>13</v>
      </c>
      <c r="D39" s="39" t="str">
        <f t="shared" si="0"/>
        <v>H</v>
      </c>
      <c r="E39" t="s">
        <v>99</v>
      </c>
      <c r="F39" s="43">
        <f>SUMIFS('2018-19...'!$D:$D,'2018-19...'!$A:$A,'2018-19'!$C39,'2018-19...'!$C:$C,F$1,'2018-19...'!$E:$E,'2018-19'!$B39)</f>
        <v>35946537</v>
      </c>
      <c r="G39" s="43">
        <f>SUMIFS('2018-19...'!$D:$D,'2018-19...'!$A:$A,'2018-19'!$C39,'2018-19...'!$C:$C,G$1,'2018-19...'!$E:$E,'2018-19'!$B39)</f>
        <v>479058680</v>
      </c>
      <c r="H39" s="43">
        <f>SUMIFS('2018-19...'!$D:$D,'2018-19...'!$A:$A,'2018-19'!$C39,'2018-19...'!$C:$C,H$1,'2018-19...'!$E:$E,'2018-19'!$B39)</f>
        <v>0</v>
      </c>
      <c r="I39" s="43">
        <f>SUMIFS('2018-19...'!$D:$D,'2018-19...'!$A:$A,'2018-19'!$C39,'2018-19...'!$C:$C,I$1,'2018-19...'!$E:$E,'2018-19'!$B39)</f>
        <v>515005217</v>
      </c>
      <c r="J39" s="43">
        <f t="shared" si="1"/>
        <v>515005217</v>
      </c>
      <c r="K39" t="b">
        <f t="shared" si="2"/>
        <v>1</v>
      </c>
    </row>
    <row r="40" spans="1:11">
      <c r="A40" s="47">
        <v>47</v>
      </c>
      <c r="B40" s="47" t="s">
        <v>73</v>
      </c>
      <c r="C40" s="39" t="s">
        <v>15</v>
      </c>
      <c r="D40" s="39" t="str">
        <f t="shared" si="0"/>
        <v>H</v>
      </c>
      <c r="E40" t="s">
        <v>100</v>
      </c>
      <c r="F40" s="43">
        <f>SUMIFS('2018-19...'!$D:$D,'2018-19...'!$A:$A,'2018-19'!$C40,'2018-19...'!$C:$C,F$1,'2018-19...'!$E:$E,'2018-19'!$B40)</f>
        <v>36901819</v>
      </c>
      <c r="G40" s="43">
        <f>SUMIFS('2018-19...'!$D:$D,'2018-19...'!$A:$A,'2018-19'!$C40,'2018-19...'!$C:$C,G$1,'2018-19...'!$E:$E,'2018-19'!$B40)</f>
        <v>0</v>
      </c>
      <c r="H40" s="43">
        <f>SUMIFS('2018-19...'!$D:$D,'2018-19...'!$A:$A,'2018-19'!$C40,'2018-19...'!$C:$C,H$1,'2018-19...'!$E:$E,'2018-19'!$B40)</f>
        <v>0</v>
      </c>
      <c r="I40" s="43">
        <f>SUMIFS('2018-19...'!$D:$D,'2018-19...'!$A:$A,'2018-19'!$C40,'2018-19...'!$C:$C,I$1,'2018-19...'!$E:$E,'2018-19'!$B40)</f>
        <v>36901819</v>
      </c>
      <c r="J40" s="43">
        <f t="shared" si="1"/>
        <v>36901819</v>
      </c>
      <c r="K40" t="b">
        <f t="shared" si="2"/>
        <v>1</v>
      </c>
    </row>
    <row r="41" spans="1:11">
      <c r="A41" s="47">
        <v>48</v>
      </c>
      <c r="B41" s="47" t="s">
        <v>74</v>
      </c>
      <c r="C41" s="39" t="s">
        <v>5</v>
      </c>
      <c r="D41" s="39" t="str">
        <f t="shared" si="0"/>
        <v>E</v>
      </c>
      <c r="E41" s="39" t="s">
        <v>96</v>
      </c>
      <c r="F41" s="43">
        <f>SUMIFS('2018-19...'!$D:$D,'2018-19...'!$A:$A,'2018-19'!$C41,'2018-19...'!$C:$C,F$1,'2018-19...'!$E:$E,'2018-19'!$B41)</f>
        <v>3597344451</v>
      </c>
      <c r="G41" s="43">
        <f>SUMIFS('2018-19...'!$D:$D,'2018-19...'!$A:$A,'2018-19'!$C41,'2018-19...'!$C:$C,G$1,'2018-19...'!$E:$E,'2018-19'!$B41)</f>
        <v>346284814</v>
      </c>
      <c r="H41" s="43">
        <f>SUMIFS('2018-19...'!$D:$D,'2018-19...'!$A:$A,'2018-19'!$C41,'2018-19...'!$C:$C,H$1,'2018-19...'!$E:$E,'2018-19'!$B41)</f>
        <v>0</v>
      </c>
      <c r="I41" s="43">
        <f>SUMIFS('2018-19...'!$D:$D,'2018-19...'!$A:$A,'2018-19'!$C41,'2018-19...'!$C:$C,I$1,'2018-19...'!$E:$E,'2018-19'!$B41)</f>
        <v>3945161143</v>
      </c>
      <c r="J41" s="43">
        <f t="shared" si="1"/>
        <v>3943629265</v>
      </c>
      <c r="K41" s="39" t="b">
        <f t="shared" si="2"/>
        <v>0</v>
      </c>
    </row>
    <row r="42" spans="1:11">
      <c r="A42" s="47">
        <v>48</v>
      </c>
      <c r="B42" s="47" t="s">
        <v>74</v>
      </c>
      <c r="C42" s="39" t="s">
        <v>9</v>
      </c>
      <c r="D42" s="39" t="str">
        <f t="shared" si="0"/>
        <v>E</v>
      </c>
      <c r="E42" s="39" t="s">
        <v>97</v>
      </c>
      <c r="F42" s="43">
        <f>SUMIFS('2018-19...'!$D:$D,'2018-19...'!$A:$A,'2018-19'!$C42,'2018-19...'!$C:$C,F$1,'2018-19...'!$E:$E,'2018-19'!$B42)</f>
        <v>1590830928</v>
      </c>
      <c r="G42" s="43">
        <f>SUMIFS('2018-19...'!$D:$D,'2018-19...'!$A:$A,'2018-19'!$C42,'2018-19...'!$C:$C,G$1,'2018-19...'!$E:$E,'2018-19'!$B42)</f>
        <v>0</v>
      </c>
      <c r="H42" s="43">
        <f>SUMIFS('2018-19...'!$D:$D,'2018-19...'!$A:$A,'2018-19'!$C42,'2018-19...'!$C:$C,H$1,'2018-19...'!$E:$E,'2018-19'!$B42)</f>
        <v>0</v>
      </c>
      <c r="I42" s="43">
        <f>SUMIFS('2018-19...'!$D:$D,'2018-19...'!$A:$A,'2018-19'!$C42,'2018-19...'!$C:$C,I$1,'2018-19...'!$E:$E,'2018-19'!$B42)</f>
        <v>1590830928</v>
      </c>
      <c r="J42" s="43">
        <f t="shared" si="1"/>
        <v>1590830928</v>
      </c>
      <c r="K42" s="39" t="b">
        <f t="shared" si="2"/>
        <v>1</v>
      </c>
    </row>
    <row r="43" spans="1:11">
      <c r="A43" s="47">
        <v>48</v>
      </c>
      <c r="B43" s="47" t="s">
        <v>74</v>
      </c>
      <c r="C43" s="39" t="s">
        <v>11</v>
      </c>
      <c r="D43" s="39" t="str">
        <f t="shared" si="0"/>
        <v>H</v>
      </c>
      <c r="E43" t="s">
        <v>98</v>
      </c>
      <c r="F43" s="43">
        <f>SUMIFS('2018-19...'!$D:$D,'2018-19...'!$A:$A,'2018-19'!$C43,'2018-19...'!$C:$C,F$1,'2018-19...'!$E:$E,'2018-19'!$B43)</f>
        <v>1498005445</v>
      </c>
      <c r="G43" s="43">
        <f>SUMIFS('2018-19...'!$D:$D,'2018-19...'!$A:$A,'2018-19'!$C43,'2018-19...'!$C:$C,G$1,'2018-19...'!$E:$E,'2018-19'!$B43)</f>
        <v>0</v>
      </c>
      <c r="H43" s="43">
        <f>SUMIFS('2018-19...'!$D:$D,'2018-19...'!$A:$A,'2018-19'!$C43,'2018-19...'!$C:$C,H$1,'2018-19...'!$E:$E,'2018-19'!$B43)</f>
        <v>0</v>
      </c>
      <c r="I43" s="43">
        <f>SUMIFS('2018-19...'!$D:$D,'2018-19...'!$A:$A,'2018-19'!$C43,'2018-19...'!$C:$C,I$1,'2018-19...'!$E:$E,'2018-19'!$B43)</f>
        <v>1498005445</v>
      </c>
      <c r="J43" s="43">
        <f t="shared" si="1"/>
        <v>1498005445</v>
      </c>
      <c r="K43" t="b">
        <f t="shared" si="2"/>
        <v>1</v>
      </c>
    </row>
    <row r="44" spans="1:11">
      <c r="A44" s="47">
        <v>48</v>
      </c>
      <c r="B44" s="47" t="s">
        <v>74</v>
      </c>
      <c r="C44" s="39" t="s">
        <v>13</v>
      </c>
      <c r="D44" s="39" t="str">
        <f t="shared" si="0"/>
        <v>H</v>
      </c>
      <c r="E44" t="s">
        <v>99</v>
      </c>
      <c r="F44" s="43">
        <f>SUMIFS('2018-19...'!$D:$D,'2018-19...'!$A:$A,'2018-19'!$C44,'2018-19...'!$C:$C,F$1,'2018-19...'!$E:$E,'2018-19'!$B44)</f>
        <v>13637152</v>
      </c>
      <c r="G44" s="43">
        <f>SUMIFS('2018-19...'!$D:$D,'2018-19...'!$A:$A,'2018-19'!$C44,'2018-19...'!$C:$C,G$1,'2018-19...'!$E:$E,'2018-19'!$B44)</f>
        <v>305000000</v>
      </c>
      <c r="H44" s="43">
        <f>SUMIFS('2018-19...'!$D:$D,'2018-19...'!$A:$A,'2018-19'!$C44,'2018-19...'!$C:$C,H$1,'2018-19...'!$E:$E,'2018-19'!$B44)</f>
        <v>0</v>
      </c>
      <c r="I44" s="43">
        <f>SUMIFS('2018-19...'!$D:$D,'2018-19...'!$A:$A,'2018-19'!$C44,'2018-19...'!$C:$C,I$1,'2018-19...'!$E:$E,'2018-19'!$B44)</f>
        <v>318637152</v>
      </c>
      <c r="J44" s="43">
        <f t="shared" si="1"/>
        <v>318637152</v>
      </c>
      <c r="K44" t="b">
        <f t="shared" si="2"/>
        <v>1</v>
      </c>
    </row>
    <row r="45" spans="1:11">
      <c r="A45" s="47">
        <v>49</v>
      </c>
      <c r="B45" s="47" t="s">
        <v>75</v>
      </c>
      <c r="C45" s="39" t="s">
        <v>5</v>
      </c>
      <c r="D45" s="39" t="str">
        <f t="shared" si="0"/>
        <v>E</v>
      </c>
      <c r="E45" s="39" t="s">
        <v>96</v>
      </c>
      <c r="F45" s="43">
        <f>SUMIFS('2018-19...'!$D:$D,'2018-19...'!$A:$A,'2018-19'!$C45,'2018-19...'!$C:$C,F$1,'2018-19...'!$E:$E,'2018-19'!$B45)</f>
        <v>3829995337</v>
      </c>
      <c r="G45" s="43">
        <f>SUMIFS('2018-19...'!$D:$D,'2018-19...'!$A:$A,'2018-19'!$C45,'2018-19...'!$C:$C,G$1,'2018-19...'!$E:$E,'2018-19'!$B45)</f>
        <v>180884814</v>
      </c>
      <c r="H45" s="43">
        <f>SUMIFS('2018-19...'!$D:$D,'2018-19...'!$A:$A,'2018-19'!$C45,'2018-19...'!$C:$C,H$1,'2018-19...'!$E:$E,'2018-19'!$B45)</f>
        <v>0</v>
      </c>
      <c r="I45" s="43">
        <f>SUMIFS('2018-19...'!$D:$D,'2018-19...'!$A:$A,'2018-19'!$C45,'2018-19...'!$C:$C,I$1,'2018-19...'!$E:$E,'2018-19'!$B45)</f>
        <v>4010880151</v>
      </c>
      <c r="J45" s="43">
        <f t="shared" si="1"/>
        <v>4010880151</v>
      </c>
      <c r="K45" s="39" t="b">
        <f t="shared" si="2"/>
        <v>1</v>
      </c>
    </row>
    <row r="46" spans="1:11">
      <c r="A46" s="47">
        <v>49</v>
      </c>
      <c r="B46" s="47" t="s">
        <v>75</v>
      </c>
      <c r="C46" s="39" t="s">
        <v>9</v>
      </c>
      <c r="D46" s="39" t="str">
        <f t="shared" si="0"/>
        <v>E</v>
      </c>
      <c r="E46" s="39" t="s">
        <v>97</v>
      </c>
      <c r="F46" s="43">
        <f>SUMIFS('2018-19...'!$D:$D,'2018-19...'!$A:$A,'2018-19'!$C46,'2018-19...'!$C:$C,F$1,'2018-19...'!$E:$E,'2018-19'!$B46)</f>
        <v>436248875</v>
      </c>
      <c r="G46" s="43">
        <f>SUMIFS('2018-19...'!$D:$D,'2018-19...'!$A:$A,'2018-19'!$C46,'2018-19...'!$C:$C,G$1,'2018-19...'!$E:$E,'2018-19'!$B46)</f>
        <v>570556000</v>
      </c>
      <c r="H46" s="43">
        <f>SUMIFS('2018-19...'!$D:$D,'2018-19...'!$A:$A,'2018-19'!$C46,'2018-19...'!$C:$C,H$1,'2018-19...'!$E:$E,'2018-19'!$B46)</f>
        <v>0</v>
      </c>
      <c r="I46" s="43">
        <f>SUMIFS('2018-19...'!$D:$D,'2018-19...'!$A:$A,'2018-19'!$C46,'2018-19...'!$C:$C,I$1,'2018-19...'!$E:$E,'2018-19'!$B46)</f>
        <v>1006804875</v>
      </c>
      <c r="J46" s="43">
        <f t="shared" si="1"/>
        <v>1006804875</v>
      </c>
      <c r="K46" s="39" t="b">
        <f t="shared" si="2"/>
        <v>1</v>
      </c>
    </row>
    <row r="47" spans="1:11">
      <c r="A47" s="47">
        <v>49</v>
      </c>
      <c r="B47" s="47" t="s">
        <v>75</v>
      </c>
      <c r="C47" s="39" t="s">
        <v>11</v>
      </c>
      <c r="D47" s="39" t="str">
        <f t="shared" si="0"/>
        <v>H</v>
      </c>
      <c r="E47" t="s">
        <v>98</v>
      </c>
      <c r="F47" s="43">
        <f>SUMIFS('2018-19...'!$D:$D,'2018-19...'!$A:$A,'2018-19'!$C47,'2018-19...'!$C:$C,F$1,'2018-19...'!$E:$E,'2018-19'!$B47)</f>
        <v>1092546613</v>
      </c>
      <c r="G47" s="43">
        <f>SUMIFS('2018-19...'!$D:$D,'2018-19...'!$A:$A,'2018-19'!$C47,'2018-19...'!$C:$C,G$1,'2018-19...'!$E:$E,'2018-19'!$B47)</f>
        <v>0</v>
      </c>
      <c r="H47" s="43">
        <f>SUMIFS('2018-19...'!$D:$D,'2018-19...'!$A:$A,'2018-19'!$C47,'2018-19...'!$C:$C,H$1,'2018-19...'!$E:$E,'2018-19'!$B47)</f>
        <v>0</v>
      </c>
      <c r="I47" s="43">
        <f>SUMIFS('2018-19...'!$D:$D,'2018-19...'!$A:$A,'2018-19'!$C47,'2018-19...'!$C:$C,I$1,'2018-19...'!$E:$E,'2018-19'!$B47)</f>
        <v>1092546613</v>
      </c>
      <c r="J47" s="43">
        <f t="shared" si="1"/>
        <v>1092546613</v>
      </c>
      <c r="K47" t="b">
        <f t="shared" si="2"/>
        <v>1</v>
      </c>
    </row>
    <row r="48" spans="1:11">
      <c r="A48" s="47">
        <v>49</v>
      </c>
      <c r="B48" s="47" t="s">
        <v>75</v>
      </c>
      <c r="C48" s="39" t="s">
        <v>13</v>
      </c>
      <c r="D48" s="39" t="str">
        <f t="shared" si="0"/>
        <v>H</v>
      </c>
      <c r="E48" t="s">
        <v>99</v>
      </c>
      <c r="F48" s="43">
        <f>SUMIFS('2018-19...'!$D:$D,'2018-19...'!$A:$A,'2018-19'!$C48,'2018-19...'!$C:$C,F$1,'2018-19...'!$E:$E,'2018-19'!$B48)</f>
        <v>22557264</v>
      </c>
      <c r="G48" s="43">
        <f>SUMIFS('2018-19...'!$D:$D,'2018-19...'!$A:$A,'2018-19'!$C48,'2018-19...'!$C:$C,G$1,'2018-19...'!$E:$E,'2018-19'!$B48)</f>
        <v>472513738</v>
      </c>
      <c r="H48" s="43">
        <f>SUMIFS('2018-19...'!$D:$D,'2018-19...'!$A:$A,'2018-19'!$C48,'2018-19...'!$C:$C,H$1,'2018-19...'!$E:$E,'2018-19'!$B48)</f>
        <v>0</v>
      </c>
      <c r="I48" s="43">
        <f>SUMIFS('2018-19...'!$D:$D,'2018-19...'!$A:$A,'2018-19'!$C48,'2018-19...'!$C:$C,I$1,'2018-19...'!$E:$E,'2018-19'!$B48)</f>
        <v>495071002</v>
      </c>
      <c r="J48" s="43">
        <f t="shared" si="1"/>
        <v>495071002</v>
      </c>
      <c r="K48" t="b">
        <f t="shared" si="2"/>
        <v>1</v>
      </c>
    </row>
    <row r="49" spans="1:11">
      <c r="A49" s="47">
        <v>49</v>
      </c>
      <c r="B49" s="47" t="s">
        <v>75</v>
      </c>
      <c r="C49" s="39" t="s">
        <v>15</v>
      </c>
      <c r="D49" s="39" t="str">
        <f t="shared" si="0"/>
        <v>H</v>
      </c>
      <c r="E49" t="s">
        <v>100</v>
      </c>
      <c r="F49" s="43">
        <f>SUMIFS('2018-19...'!$D:$D,'2018-19...'!$A:$A,'2018-19'!$C49,'2018-19...'!$C:$C,F$1,'2018-19...'!$E:$E,'2018-19'!$B49)</f>
        <v>41250263</v>
      </c>
      <c r="G49" s="43">
        <f>SUMIFS('2018-19...'!$D:$D,'2018-19...'!$A:$A,'2018-19'!$C49,'2018-19...'!$C:$C,G$1,'2018-19...'!$E:$E,'2018-19'!$B49)</f>
        <v>0</v>
      </c>
      <c r="H49" s="43">
        <f>SUMIFS('2018-19...'!$D:$D,'2018-19...'!$A:$A,'2018-19'!$C49,'2018-19...'!$C:$C,H$1,'2018-19...'!$E:$E,'2018-19'!$B49)</f>
        <v>0</v>
      </c>
      <c r="I49" s="43">
        <f>SUMIFS('2018-19...'!$D:$D,'2018-19...'!$A:$A,'2018-19'!$C49,'2018-19...'!$C:$C,I$1,'2018-19...'!$E:$E,'2018-19'!$B49)</f>
        <v>41250263</v>
      </c>
      <c r="J49" s="43">
        <f t="shared" si="1"/>
        <v>41250263</v>
      </c>
      <c r="K49" t="b">
        <f t="shared" si="2"/>
        <v>1</v>
      </c>
    </row>
    <row r="50" spans="1:11">
      <c r="A50" s="47">
        <v>50</v>
      </c>
      <c r="B50" s="47" t="s">
        <v>76</v>
      </c>
      <c r="C50" s="39" t="s">
        <v>5</v>
      </c>
      <c r="D50" s="39" t="str">
        <f t="shared" si="0"/>
        <v>E</v>
      </c>
      <c r="E50" s="39" t="s">
        <v>96</v>
      </c>
      <c r="F50" s="43">
        <f>SUMIFS('2018-19...'!$D:$D,'2018-19...'!$A:$A,'2018-19'!$C50,'2018-19...'!$C:$C,F$1,'2018-19...'!$E:$E,'2018-19'!$B50)</f>
        <v>2840772623</v>
      </c>
      <c r="G50" s="43">
        <f>SUMIFS('2018-19...'!$D:$D,'2018-19...'!$A:$A,'2018-19'!$C50,'2018-19...'!$C:$C,G$1,'2018-19...'!$E:$E,'2018-19'!$B50)</f>
        <v>163194670</v>
      </c>
      <c r="H50" s="43">
        <f>SUMIFS('2018-19...'!$D:$D,'2018-19...'!$A:$A,'2018-19'!$C50,'2018-19...'!$C:$C,H$1,'2018-19...'!$E:$E,'2018-19'!$B50)</f>
        <v>0</v>
      </c>
      <c r="I50" s="43">
        <f>SUMIFS('2018-19...'!$D:$D,'2018-19...'!$A:$A,'2018-19'!$C50,'2018-19...'!$C:$C,I$1,'2018-19...'!$E:$E,'2018-19'!$B50)</f>
        <v>3003967293</v>
      </c>
      <c r="J50" s="43">
        <f t="shared" si="1"/>
        <v>3003967293</v>
      </c>
      <c r="K50" s="39" t="b">
        <f t="shared" si="2"/>
        <v>1</v>
      </c>
    </row>
    <row r="51" spans="1:11">
      <c r="A51" s="47">
        <v>50</v>
      </c>
      <c r="B51" s="47" t="s">
        <v>76</v>
      </c>
      <c r="C51" s="39" t="s">
        <v>9</v>
      </c>
      <c r="D51" s="39" t="str">
        <f t="shared" si="0"/>
        <v>E</v>
      </c>
      <c r="E51" s="39" t="s">
        <v>97</v>
      </c>
      <c r="F51" s="43">
        <f>SUMIFS('2018-19...'!$D:$D,'2018-19...'!$A:$A,'2018-19'!$C51,'2018-19...'!$C:$C,F$1,'2018-19...'!$E:$E,'2018-19'!$B51)</f>
        <v>1301868068</v>
      </c>
      <c r="G51" s="43">
        <f>SUMIFS('2018-19...'!$D:$D,'2018-19...'!$A:$A,'2018-19'!$C51,'2018-19...'!$C:$C,G$1,'2018-19...'!$E:$E,'2018-19'!$B51)</f>
        <v>55246814</v>
      </c>
      <c r="H51" s="43">
        <f>SUMIFS('2018-19...'!$D:$D,'2018-19...'!$A:$A,'2018-19'!$C51,'2018-19...'!$C:$C,H$1,'2018-19...'!$E:$E,'2018-19'!$B51)</f>
        <v>0</v>
      </c>
      <c r="I51" s="43">
        <f>SUMIFS('2018-19...'!$D:$D,'2018-19...'!$A:$A,'2018-19'!$C51,'2018-19...'!$C:$C,I$1,'2018-19...'!$E:$E,'2018-19'!$B51)</f>
        <v>1357114882</v>
      </c>
      <c r="J51" s="43">
        <f t="shared" si="1"/>
        <v>1357114882</v>
      </c>
      <c r="K51" s="39" t="b">
        <f t="shared" si="2"/>
        <v>1</v>
      </c>
    </row>
    <row r="52" spans="1:11">
      <c r="A52" s="47">
        <v>50</v>
      </c>
      <c r="B52" s="47" t="s">
        <v>76</v>
      </c>
      <c r="C52" s="39" t="s">
        <v>11</v>
      </c>
      <c r="D52" s="39" t="str">
        <f t="shared" si="0"/>
        <v>H</v>
      </c>
      <c r="E52" t="s">
        <v>98</v>
      </c>
      <c r="F52" s="43">
        <f>SUMIFS('2018-19...'!$D:$D,'2018-19...'!$A:$A,'2018-19'!$C52,'2018-19...'!$C:$C,F$1,'2018-19...'!$E:$E,'2018-19'!$B52)</f>
        <v>1341903421</v>
      </c>
      <c r="G52" s="43">
        <f>SUMIFS('2018-19...'!$D:$D,'2018-19...'!$A:$A,'2018-19'!$C52,'2018-19...'!$C:$C,G$1,'2018-19...'!$E:$E,'2018-19'!$B52)</f>
        <v>0</v>
      </c>
      <c r="H52" s="43">
        <f>SUMIFS('2018-19...'!$D:$D,'2018-19...'!$A:$A,'2018-19'!$C52,'2018-19...'!$C:$C,H$1,'2018-19...'!$E:$E,'2018-19'!$B52)</f>
        <v>0</v>
      </c>
      <c r="I52" s="43">
        <f>SUMIFS('2018-19...'!$D:$D,'2018-19...'!$A:$A,'2018-19'!$C52,'2018-19...'!$C:$C,I$1,'2018-19...'!$E:$E,'2018-19'!$B52)</f>
        <v>1341903421</v>
      </c>
      <c r="J52" s="43">
        <f t="shared" si="1"/>
        <v>1341903421</v>
      </c>
      <c r="K52" t="b">
        <f t="shared" si="2"/>
        <v>1</v>
      </c>
    </row>
    <row r="53" spans="1:11">
      <c r="A53" s="47">
        <v>50</v>
      </c>
      <c r="B53" s="47" t="s">
        <v>76</v>
      </c>
      <c r="C53" s="39" t="s">
        <v>13</v>
      </c>
      <c r="D53" s="39" t="str">
        <f t="shared" si="0"/>
        <v>H</v>
      </c>
      <c r="E53" t="s">
        <v>99</v>
      </c>
      <c r="F53" s="43">
        <f>SUMIFS('2018-19...'!$D:$D,'2018-19...'!$A:$A,'2018-19'!$C53,'2018-19...'!$C:$C,F$1,'2018-19...'!$E:$E,'2018-19'!$B53)</f>
        <v>22600364</v>
      </c>
      <c r="G53" s="43">
        <f>SUMIFS('2018-19...'!$D:$D,'2018-19...'!$A:$A,'2018-19'!$C53,'2018-19...'!$C:$C,G$1,'2018-19...'!$E:$E,'2018-19'!$B53)</f>
        <v>0</v>
      </c>
      <c r="H53" s="43">
        <f>SUMIFS('2018-19...'!$D:$D,'2018-19...'!$A:$A,'2018-19'!$C53,'2018-19...'!$C:$C,H$1,'2018-19...'!$E:$E,'2018-19'!$B53)</f>
        <v>0</v>
      </c>
      <c r="I53" s="43">
        <f>SUMIFS('2018-19...'!$D:$D,'2018-19...'!$A:$A,'2018-19'!$C53,'2018-19...'!$C:$C,I$1,'2018-19...'!$E:$E,'2018-19'!$B53)</f>
        <v>22600364</v>
      </c>
      <c r="J53" s="43">
        <f t="shared" si="1"/>
        <v>22600364</v>
      </c>
      <c r="K53" t="b">
        <f t="shared" si="2"/>
        <v>1</v>
      </c>
    </row>
    <row r="54" spans="1:11">
      <c r="A54" s="47">
        <v>50</v>
      </c>
      <c r="B54" s="47" t="s">
        <v>76</v>
      </c>
      <c r="C54" s="39" t="s">
        <v>15</v>
      </c>
      <c r="D54" s="39" t="str">
        <f t="shared" si="0"/>
        <v>H</v>
      </c>
      <c r="E54" t="s">
        <v>100</v>
      </c>
      <c r="F54" s="43">
        <f>SUMIFS('2018-19...'!$D:$D,'2018-19...'!$A:$A,'2018-19'!$C54,'2018-19...'!$C:$C,F$1,'2018-19...'!$E:$E,'2018-19'!$B54)</f>
        <v>95819262</v>
      </c>
      <c r="G54" s="43">
        <f>SUMIFS('2018-19...'!$D:$D,'2018-19...'!$A:$A,'2018-19'!$C54,'2018-19...'!$C:$C,G$1,'2018-19...'!$E:$E,'2018-19'!$B54)</f>
        <v>0</v>
      </c>
      <c r="H54" s="43">
        <f>SUMIFS('2018-19...'!$D:$D,'2018-19...'!$A:$A,'2018-19'!$C54,'2018-19...'!$C:$C,H$1,'2018-19...'!$E:$E,'2018-19'!$B54)</f>
        <v>0</v>
      </c>
      <c r="I54" s="43">
        <f>SUMIFS('2018-19...'!$D:$D,'2018-19...'!$A:$A,'2018-19'!$C54,'2018-19...'!$C:$C,I$1,'2018-19...'!$E:$E,'2018-19'!$B54)</f>
        <v>95819262</v>
      </c>
      <c r="J54" s="43">
        <f t="shared" si="1"/>
        <v>95819262</v>
      </c>
      <c r="K54" t="b">
        <f t="shared" si="2"/>
        <v>1</v>
      </c>
    </row>
    <row r="55" spans="1:11">
      <c r="A55" s="47">
        <v>51</v>
      </c>
      <c r="B55" s="47" t="s">
        <v>77</v>
      </c>
      <c r="C55" s="39" t="s">
        <v>5</v>
      </c>
      <c r="D55" s="39" t="str">
        <f t="shared" si="0"/>
        <v>E</v>
      </c>
      <c r="E55" s="39" t="s">
        <v>96</v>
      </c>
      <c r="F55" s="43">
        <f>SUMIFS('2018-19...'!$D:$D,'2018-19...'!$A:$A,'2018-19'!$C55,'2018-19...'!$C:$C,F$1,'2018-19...'!$E:$E,'2018-19'!$B55)</f>
        <v>2132548252</v>
      </c>
      <c r="G55" s="43">
        <f>SUMIFS('2018-19...'!$D:$D,'2018-19...'!$A:$A,'2018-19'!$C55,'2018-19...'!$C:$C,G$1,'2018-19...'!$E:$E,'2018-19'!$B55)</f>
        <v>0</v>
      </c>
      <c r="H55" s="43">
        <f>SUMIFS('2018-19...'!$D:$D,'2018-19...'!$A:$A,'2018-19'!$C55,'2018-19...'!$C:$C,H$1,'2018-19...'!$E:$E,'2018-19'!$B55)</f>
        <v>0</v>
      </c>
      <c r="I55" s="43">
        <f>SUMIFS('2018-19...'!$D:$D,'2018-19...'!$A:$A,'2018-19'!$C55,'2018-19...'!$C:$C,I$1,'2018-19...'!$E:$E,'2018-19'!$B55)</f>
        <v>2132548252</v>
      </c>
      <c r="J55" s="43">
        <f t="shared" si="1"/>
        <v>2132548252</v>
      </c>
      <c r="K55" s="39" t="b">
        <f t="shared" si="2"/>
        <v>1</v>
      </c>
    </row>
    <row r="56" spans="1:11">
      <c r="A56" s="47">
        <v>51</v>
      </c>
      <c r="B56" s="47" t="s">
        <v>77</v>
      </c>
      <c r="C56" s="39" t="s">
        <v>9</v>
      </c>
      <c r="D56" s="39" t="str">
        <f t="shared" si="0"/>
        <v>E</v>
      </c>
      <c r="E56" s="39" t="s">
        <v>97</v>
      </c>
      <c r="F56" s="43">
        <f>SUMIFS('2018-19...'!$D:$D,'2018-19...'!$A:$A,'2018-19'!$C56,'2018-19...'!$C:$C,F$1,'2018-19...'!$E:$E,'2018-19'!$B56)</f>
        <v>2210029435</v>
      </c>
      <c r="G56" s="43">
        <f>SUMIFS('2018-19...'!$D:$D,'2018-19...'!$A:$A,'2018-19'!$C56,'2018-19...'!$C:$C,G$1,'2018-19...'!$E:$E,'2018-19'!$B56)</f>
        <v>224899572</v>
      </c>
      <c r="H56" s="43">
        <f>SUMIFS('2018-19...'!$D:$D,'2018-19...'!$A:$A,'2018-19'!$C56,'2018-19...'!$C:$C,H$1,'2018-19...'!$E:$E,'2018-19'!$B56)</f>
        <v>0</v>
      </c>
      <c r="I56" s="43">
        <f>SUMIFS('2018-19...'!$D:$D,'2018-19...'!$A:$A,'2018-19'!$C56,'2018-19...'!$C:$C,I$1,'2018-19...'!$E:$E,'2018-19'!$B56)</f>
        <v>2434929007</v>
      </c>
      <c r="J56" s="43">
        <f t="shared" si="1"/>
        <v>2434929007</v>
      </c>
      <c r="K56" s="39" t="b">
        <f t="shared" si="2"/>
        <v>1</v>
      </c>
    </row>
    <row r="57" spans="1:11">
      <c r="A57" s="47">
        <v>51</v>
      </c>
      <c r="B57" s="47" t="s">
        <v>77</v>
      </c>
      <c r="C57" s="39" t="s">
        <v>11</v>
      </c>
      <c r="D57" s="39" t="str">
        <f t="shared" si="0"/>
        <v>H</v>
      </c>
      <c r="E57" t="s">
        <v>98</v>
      </c>
      <c r="F57" s="43">
        <f>SUMIFS('2018-19...'!$D:$D,'2018-19...'!$A:$A,'2018-19'!$C57,'2018-19...'!$C:$C,F$1,'2018-19...'!$E:$E,'2018-19'!$B57)</f>
        <v>958968605</v>
      </c>
      <c r="G57" s="43">
        <f>SUMIFS('2018-19...'!$D:$D,'2018-19...'!$A:$A,'2018-19'!$C57,'2018-19...'!$C:$C,G$1,'2018-19...'!$E:$E,'2018-19'!$B57)</f>
        <v>0</v>
      </c>
      <c r="H57" s="43">
        <f>SUMIFS('2018-19...'!$D:$D,'2018-19...'!$A:$A,'2018-19'!$C57,'2018-19...'!$C:$C,H$1,'2018-19...'!$E:$E,'2018-19'!$B57)</f>
        <v>0</v>
      </c>
      <c r="I57" s="43">
        <f>SUMIFS('2018-19...'!$D:$D,'2018-19...'!$A:$A,'2018-19'!$C57,'2018-19...'!$C:$C,I$1,'2018-19...'!$E:$E,'2018-19'!$B57)</f>
        <v>958968605</v>
      </c>
      <c r="J57" s="43">
        <f t="shared" si="1"/>
        <v>958968605</v>
      </c>
      <c r="K57" t="b">
        <f t="shared" si="2"/>
        <v>1</v>
      </c>
    </row>
    <row r="58" spans="1:11">
      <c r="A58" s="47">
        <v>51</v>
      </c>
      <c r="B58" s="47" t="s">
        <v>77</v>
      </c>
      <c r="C58" s="39" t="s">
        <v>13</v>
      </c>
      <c r="D58" s="39" t="str">
        <f t="shared" si="0"/>
        <v>H</v>
      </c>
      <c r="E58" t="s">
        <v>99</v>
      </c>
      <c r="F58" s="43">
        <f>SUMIFS('2018-19...'!$D:$D,'2018-19...'!$A:$A,'2018-19'!$C58,'2018-19...'!$C:$C,F$1,'2018-19...'!$E:$E,'2018-19'!$B58)</f>
        <v>15787219</v>
      </c>
      <c r="G58" s="43">
        <f>SUMIFS('2018-19...'!$D:$D,'2018-19...'!$A:$A,'2018-19'!$C58,'2018-19...'!$C:$C,G$1,'2018-19...'!$E:$E,'2018-19'!$B58)</f>
        <v>0</v>
      </c>
      <c r="H58" s="43">
        <f>SUMIFS('2018-19...'!$D:$D,'2018-19...'!$A:$A,'2018-19'!$C58,'2018-19...'!$C:$C,H$1,'2018-19...'!$E:$E,'2018-19'!$B58)</f>
        <v>0</v>
      </c>
      <c r="I58" s="43">
        <f>SUMIFS('2018-19...'!$D:$D,'2018-19...'!$A:$A,'2018-19'!$C58,'2018-19...'!$C:$C,I$1,'2018-19...'!$E:$E,'2018-19'!$B58)</f>
        <v>15787219</v>
      </c>
      <c r="J58" s="43">
        <f t="shared" si="1"/>
        <v>15787219</v>
      </c>
      <c r="K58" t="b">
        <f t="shared" si="2"/>
        <v>1</v>
      </c>
    </row>
    <row r="59" spans="1:11">
      <c r="A59" s="47">
        <v>51</v>
      </c>
      <c r="B59" s="47" t="s">
        <v>77</v>
      </c>
      <c r="C59" s="39" t="s">
        <v>15</v>
      </c>
      <c r="D59" s="39" t="str">
        <f t="shared" si="0"/>
        <v>H</v>
      </c>
      <c r="E59" t="s">
        <v>100</v>
      </c>
      <c r="F59" s="43">
        <f>SUMIFS('2018-19...'!$D:$D,'2018-19...'!$A:$A,'2018-19'!$C59,'2018-19...'!$C:$C,F$1,'2018-19...'!$E:$E,'2018-19'!$B59)</f>
        <v>72394996</v>
      </c>
      <c r="G59" s="43">
        <f>SUMIFS('2018-19...'!$D:$D,'2018-19...'!$A:$A,'2018-19'!$C59,'2018-19...'!$C:$C,G$1,'2018-19...'!$E:$E,'2018-19'!$B59)</f>
        <v>0</v>
      </c>
      <c r="H59" s="43">
        <f>SUMIFS('2018-19...'!$D:$D,'2018-19...'!$A:$A,'2018-19'!$C59,'2018-19...'!$C:$C,H$1,'2018-19...'!$E:$E,'2018-19'!$B59)</f>
        <v>0</v>
      </c>
      <c r="I59" s="43">
        <f>SUMIFS('2018-19...'!$D:$D,'2018-19...'!$A:$A,'2018-19'!$C59,'2018-19...'!$C:$C,I$1,'2018-19...'!$E:$E,'2018-19'!$B59)</f>
        <v>72394996</v>
      </c>
      <c r="J59" s="43">
        <f t="shared" si="1"/>
        <v>72394996</v>
      </c>
      <c r="K59" t="b">
        <f t="shared" si="2"/>
        <v>1</v>
      </c>
    </row>
    <row r="60" spans="1:11">
      <c r="A60" s="47">
        <v>52</v>
      </c>
      <c r="B60" s="47" t="s">
        <v>78</v>
      </c>
      <c r="C60" s="39" t="s">
        <v>5</v>
      </c>
      <c r="D60" s="39" t="str">
        <f t="shared" si="0"/>
        <v>E</v>
      </c>
      <c r="E60" s="39" t="s">
        <v>96</v>
      </c>
      <c r="F60" s="43">
        <f>SUMIFS('2018-19...'!$D:$D,'2018-19...'!$A:$A,'2018-19'!$C60,'2018-19...'!$C:$C,F$1,'2018-19...'!$E:$E,'2018-19'!$B60)</f>
        <v>2966241704</v>
      </c>
      <c r="G60" s="43">
        <f>SUMIFS('2018-19...'!$D:$D,'2018-19...'!$A:$A,'2018-19'!$C60,'2018-19...'!$C:$C,G$1,'2018-19...'!$E:$E,'2018-19'!$B60)</f>
        <v>134027920</v>
      </c>
      <c r="H60" s="43">
        <f>SUMIFS('2018-19...'!$D:$D,'2018-19...'!$A:$A,'2018-19'!$C60,'2018-19...'!$C:$C,H$1,'2018-19...'!$E:$E,'2018-19'!$B60)</f>
        <v>0</v>
      </c>
      <c r="I60" s="43">
        <f>SUMIFS('2018-19...'!$D:$D,'2018-19...'!$A:$A,'2018-19'!$C60,'2018-19...'!$C:$C,I$1,'2018-19...'!$E:$E,'2018-19'!$B60)</f>
        <v>3100269624</v>
      </c>
      <c r="J60" s="43">
        <f t="shared" si="1"/>
        <v>3100269624</v>
      </c>
      <c r="K60" s="39" t="b">
        <f t="shared" si="2"/>
        <v>1</v>
      </c>
    </row>
    <row r="61" spans="1:11">
      <c r="A61" s="47">
        <v>52</v>
      </c>
      <c r="B61" s="47" t="s">
        <v>78</v>
      </c>
      <c r="C61" s="39" t="s">
        <v>9</v>
      </c>
      <c r="D61" s="39" t="str">
        <f t="shared" si="0"/>
        <v>E</v>
      </c>
      <c r="E61" s="39" t="s">
        <v>97</v>
      </c>
      <c r="F61" s="43">
        <f>SUMIFS('2018-19...'!$D:$D,'2018-19...'!$A:$A,'2018-19'!$C61,'2018-19...'!$C:$C,F$1,'2018-19...'!$E:$E,'2018-19'!$B61)</f>
        <v>1214074581</v>
      </c>
      <c r="G61" s="43">
        <f>SUMIFS('2018-19...'!$D:$D,'2018-19...'!$A:$A,'2018-19'!$C61,'2018-19...'!$C:$C,G$1,'2018-19...'!$E:$E,'2018-19'!$B61)</f>
        <v>42403052</v>
      </c>
      <c r="H61" s="43">
        <f>SUMIFS('2018-19...'!$D:$D,'2018-19...'!$A:$A,'2018-19'!$C61,'2018-19...'!$C:$C,H$1,'2018-19...'!$E:$E,'2018-19'!$B61)</f>
        <v>0</v>
      </c>
      <c r="I61" s="43">
        <f>SUMIFS('2018-19...'!$D:$D,'2018-19...'!$A:$A,'2018-19'!$C61,'2018-19...'!$C:$C,I$1,'2018-19...'!$E:$E,'2018-19'!$B61)</f>
        <v>1256477633</v>
      </c>
      <c r="J61" s="43">
        <f t="shared" si="1"/>
        <v>1256477633</v>
      </c>
      <c r="K61" s="39" t="b">
        <f t="shared" si="2"/>
        <v>1</v>
      </c>
    </row>
    <row r="62" spans="1:11">
      <c r="A62" s="47">
        <v>52</v>
      </c>
      <c r="B62" s="47" t="s">
        <v>78</v>
      </c>
      <c r="C62" s="39" t="s">
        <v>11</v>
      </c>
      <c r="D62" s="39" t="str">
        <f t="shared" si="0"/>
        <v>H</v>
      </c>
      <c r="E62" t="s">
        <v>98</v>
      </c>
      <c r="F62" s="43">
        <f>SUMIFS('2018-19...'!$D:$D,'2018-19...'!$A:$A,'2018-19'!$C62,'2018-19...'!$C:$C,F$1,'2018-19...'!$E:$E,'2018-19'!$B62)</f>
        <v>1229867948</v>
      </c>
      <c r="G62" s="43">
        <f>SUMIFS('2018-19...'!$D:$D,'2018-19...'!$A:$A,'2018-19'!$C62,'2018-19...'!$C:$C,G$1,'2018-19...'!$E:$E,'2018-19'!$B62)</f>
        <v>0</v>
      </c>
      <c r="H62" s="43">
        <f>SUMIFS('2018-19...'!$D:$D,'2018-19...'!$A:$A,'2018-19'!$C62,'2018-19...'!$C:$C,H$1,'2018-19...'!$E:$E,'2018-19'!$B62)</f>
        <v>0</v>
      </c>
      <c r="I62" s="43">
        <f>SUMIFS('2018-19...'!$D:$D,'2018-19...'!$A:$A,'2018-19'!$C62,'2018-19...'!$C:$C,I$1,'2018-19...'!$E:$E,'2018-19'!$B62)</f>
        <v>1229867948</v>
      </c>
      <c r="J62" s="43">
        <f t="shared" si="1"/>
        <v>1229867948</v>
      </c>
      <c r="K62" t="b">
        <f t="shared" si="2"/>
        <v>1</v>
      </c>
    </row>
    <row r="63" spans="1:11">
      <c r="A63" s="47">
        <v>52</v>
      </c>
      <c r="B63" s="47" t="s">
        <v>78</v>
      </c>
      <c r="C63" s="39" t="s">
        <v>13</v>
      </c>
      <c r="D63" s="39" t="str">
        <f t="shared" si="0"/>
        <v>H</v>
      </c>
      <c r="E63" t="s">
        <v>99</v>
      </c>
      <c r="F63" s="43">
        <f>SUMIFS('2018-19...'!$D:$D,'2018-19...'!$A:$A,'2018-19'!$C63,'2018-19...'!$C:$C,F$1,'2018-19...'!$E:$E,'2018-19'!$B63)</f>
        <v>0</v>
      </c>
      <c r="G63" s="43">
        <f>SUMIFS('2018-19...'!$D:$D,'2018-19...'!$A:$A,'2018-19'!$C63,'2018-19...'!$C:$C,G$1,'2018-19...'!$E:$E,'2018-19'!$B63)</f>
        <v>0</v>
      </c>
      <c r="H63" s="43">
        <f>SUMIFS('2018-19...'!$D:$D,'2018-19...'!$A:$A,'2018-19'!$C63,'2018-19...'!$C:$C,H$1,'2018-19...'!$E:$E,'2018-19'!$B63)</f>
        <v>0</v>
      </c>
      <c r="I63" s="43">
        <f>SUMIFS('2018-19...'!$D:$D,'2018-19...'!$A:$A,'2018-19'!$C63,'2018-19...'!$C:$C,I$1,'2018-19...'!$E:$E,'2018-19'!$B63)</f>
        <v>0</v>
      </c>
      <c r="J63" s="43">
        <f t="shared" si="1"/>
        <v>0</v>
      </c>
      <c r="K63" t="b">
        <f t="shared" si="2"/>
        <v>1</v>
      </c>
    </row>
    <row r="64" spans="1:11">
      <c r="A64" s="47">
        <v>53</v>
      </c>
      <c r="B64" s="47" t="s">
        <v>79</v>
      </c>
      <c r="C64" s="39" t="s">
        <v>5</v>
      </c>
      <c r="D64" s="39" t="str">
        <f t="shared" si="0"/>
        <v>E</v>
      </c>
      <c r="E64" s="39" t="s">
        <v>96</v>
      </c>
      <c r="F64" s="43">
        <f>SUMIFS('2018-19...'!$D:$D,'2018-19...'!$A:$A,'2018-19'!$C64,'2018-19...'!$C:$C,F$1,'2018-19...'!$E:$E,'2018-19'!$B64)</f>
        <v>2878128455</v>
      </c>
      <c r="G64" s="43">
        <f>SUMIFS('2018-19...'!$D:$D,'2018-19...'!$A:$A,'2018-19'!$C64,'2018-19...'!$C:$C,G$1,'2018-19...'!$E:$E,'2018-19'!$B64)</f>
        <v>10487400</v>
      </c>
      <c r="H64" s="43">
        <f>SUMIFS('2018-19...'!$D:$D,'2018-19...'!$A:$A,'2018-19'!$C64,'2018-19...'!$C:$C,H$1,'2018-19...'!$E:$E,'2018-19'!$B64)</f>
        <v>0</v>
      </c>
      <c r="I64" s="43">
        <f>SUMIFS('2018-19...'!$D:$D,'2018-19...'!$A:$A,'2018-19'!$C64,'2018-19...'!$C:$C,I$1,'2018-19...'!$E:$E,'2018-19'!$B64)</f>
        <v>2888615855</v>
      </c>
      <c r="J64" s="43">
        <f t="shared" si="1"/>
        <v>2888615855</v>
      </c>
      <c r="K64" s="39" t="b">
        <f t="shared" si="2"/>
        <v>1</v>
      </c>
    </row>
    <row r="65" spans="1:11">
      <c r="A65" s="47">
        <v>53</v>
      </c>
      <c r="B65" s="47" t="s">
        <v>79</v>
      </c>
      <c r="C65" s="39" t="s">
        <v>9</v>
      </c>
      <c r="D65" s="39" t="str">
        <f t="shared" si="0"/>
        <v>E</v>
      </c>
      <c r="E65" s="39" t="s">
        <v>97</v>
      </c>
      <c r="F65" s="43">
        <f>SUMIFS('2018-19...'!$D:$D,'2018-19...'!$A:$A,'2018-19'!$C65,'2018-19...'!$C:$C,F$1,'2018-19...'!$E:$E,'2018-19'!$B65)</f>
        <v>1262674836</v>
      </c>
      <c r="G65" s="43">
        <f>SUMIFS('2018-19...'!$D:$D,'2018-19...'!$A:$A,'2018-19'!$C65,'2018-19...'!$C:$C,G$1,'2018-19...'!$E:$E,'2018-19'!$B65)</f>
        <v>344644894</v>
      </c>
      <c r="H65" s="43">
        <f>SUMIFS('2018-19...'!$D:$D,'2018-19...'!$A:$A,'2018-19'!$C65,'2018-19...'!$C:$C,H$1,'2018-19...'!$E:$E,'2018-19'!$B65)</f>
        <v>0</v>
      </c>
      <c r="I65" s="43">
        <f>SUMIFS('2018-19...'!$D:$D,'2018-19...'!$A:$A,'2018-19'!$C65,'2018-19...'!$C:$C,I$1,'2018-19...'!$E:$E,'2018-19'!$B65)</f>
        <v>1607319730</v>
      </c>
      <c r="J65" s="43">
        <f t="shared" si="1"/>
        <v>1607319730</v>
      </c>
      <c r="K65" s="39" t="b">
        <f t="shared" si="2"/>
        <v>1</v>
      </c>
    </row>
    <row r="66" spans="1:11">
      <c r="A66" s="47">
        <v>53</v>
      </c>
      <c r="B66" s="47" t="s">
        <v>79</v>
      </c>
      <c r="C66" s="39" t="s">
        <v>11</v>
      </c>
      <c r="D66" s="39" t="str">
        <f t="shared" si="0"/>
        <v>H</v>
      </c>
      <c r="E66" t="s">
        <v>98</v>
      </c>
      <c r="F66" s="43">
        <f>SUMIFS('2018-19...'!$D:$D,'2018-19...'!$A:$A,'2018-19'!$C66,'2018-19...'!$C:$C,F$1,'2018-19...'!$E:$E,'2018-19'!$B66)</f>
        <v>910503919</v>
      </c>
      <c r="G66" s="43">
        <f>SUMIFS('2018-19...'!$D:$D,'2018-19...'!$A:$A,'2018-19'!$C66,'2018-19...'!$C:$C,G$1,'2018-19...'!$E:$E,'2018-19'!$B66)</f>
        <v>0</v>
      </c>
      <c r="H66" s="43">
        <f>SUMIFS('2018-19...'!$D:$D,'2018-19...'!$A:$A,'2018-19'!$C66,'2018-19...'!$C:$C,H$1,'2018-19...'!$E:$E,'2018-19'!$B66)</f>
        <v>0</v>
      </c>
      <c r="I66" s="43">
        <f>SUMIFS('2018-19...'!$D:$D,'2018-19...'!$A:$A,'2018-19'!$C66,'2018-19...'!$C:$C,I$1,'2018-19...'!$E:$E,'2018-19'!$B66)</f>
        <v>910503919</v>
      </c>
      <c r="J66" s="43">
        <f t="shared" si="1"/>
        <v>910503919</v>
      </c>
      <c r="K66" t="b">
        <f t="shared" si="2"/>
        <v>1</v>
      </c>
    </row>
    <row r="67" spans="1:11">
      <c r="A67" s="47">
        <v>53</v>
      </c>
      <c r="B67" s="47" t="s">
        <v>79</v>
      </c>
      <c r="C67" s="39" t="s">
        <v>13</v>
      </c>
      <c r="D67" s="39" t="str">
        <f t="shared" ref="D67:D130" si="4">IF(OR(C67="D101",C67="D102"),"E","H")</f>
        <v>H</v>
      </c>
      <c r="E67" t="s">
        <v>99</v>
      </c>
      <c r="F67" s="43">
        <f>SUMIFS('2018-19...'!$D:$D,'2018-19...'!$A:$A,'2018-19'!$C67,'2018-19...'!$C:$C,F$1,'2018-19...'!$E:$E,'2018-19'!$B67)</f>
        <v>9796041</v>
      </c>
      <c r="G67" s="43">
        <f>SUMIFS('2018-19...'!$D:$D,'2018-19...'!$A:$A,'2018-19'!$C67,'2018-19...'!$C:$C,G$1,'2018-19...'!$E:$E,'2018-19'!$B67)</f>
        <v>153695635</v>
      </c>
      <c r="H67" s="43">
        <f>SUMIFS('2018-19...'!$D:$D,'2018-19...'!$A:$A,'2018-19'!$C67,'2018-19...'!$C:$C,H$1,'2018-19...'!$E:$E,'2018-19'!$B67)</f>
        <v>0</v>
      </c>
      <c r="I67" s="43">
        <f>SUMIFS('2018-19...'!$D:$D,'2018-19...'!$A:$A,'2018-19'!$C67,'2018-19...'!$C:$C,I$1,'2018-19...'!$E:$E,'2018-19'!$B67)</f>
        <v>163491676</v>
      </c>
      <c r="J67" s="43">
        <f t="shared" ref="J67:J130" si="5">F67+G67</f>
        <v>163491676</v>
      </c>
      <c r="K67" t="b">
        <f t="shared" ref="K67:K130" si="6">J67=I67-H67</f>
        <v>1</v>
      </c>
    </row>
    <row r="68" spans="1:11">
      <c r="A68" s="47">
        <v>53</v>
      </c>
      <c r="B68" s="47" t="s">
        <v>79</v>
      </c>
      <c r="C68" s="39" t="s">
        <v>15</v>
      </c>
      <c r="D68" s="39" t="str">
        <f t="shared" si="4"/>
        <v>H</v>
      </c>
      <c r="E68" t="s">
        <v>100</v>
      </c>
      <c r="F68" s="43">
        <f>SUMIFS('2018-19...'!$D:$D,'2018-19...'!$A:$A,'2018-19'!$C68,'2018-19...'!$C:$C,F$1,'2018-19...'!$E:$E,'2018-19'!$B68)</f>
        <v>32951048</v>
      </c>
      <c r="G68" s="43">
        <f>SUMIFS('2018-19...'!$D:$D,'2018-19...'!$A:$A,'2018-19'!$C68,'2018-19...'!$C:$C,G$1,'2018-19...'!$E:$E,'2018-19'!$B68)</f>
        <v>0</v>
      </c>
      <c r="H68" s="43">
        <f>SUMIFS('2018-19...'!$D:$D,'2018-19...'!$A:$A,'2018-19'!$C68,'2018-19...'!$C:$C,H$1,'2018-19...'!$E:$E,'2018-19'!$B68)</f>
        <v>0</v>
      </c>
      <c r="I68" s="43">
        <f>SUMIFS('2018-19...'!$D:$D,'2018-19...'!$A:$A,'2018-19'!$C68,'2018-19...'!$C:$C,I$1,'2018-19...'!$E:$E,'2018-19'!$B68)</f>
        <v>32951048</v>
      </c>
      <c r="J68" s="43">
        <f t="shared" si="5"/>
        <v>32951048</v>
      </c>
      <c r="K68" t="b">
        <f t="shared" si="6"/>
        <v>1</v>
      </c>
    </row>
    <row r="69" spans="1:11">
      <c r="A69" s="47">
        <v>54</v>
      </c>
      <c r="B69" s="47" t="s">
        <v>80</v>
      </c>
      <c r="C69" s="39" t="s">
        <v>5</v>
      </c>
      <c r="D69" s="39" t="str">
        <f t="shared" si="4"/>
        <v>E</v>
      </c>
      <c r="E69" s="39" t="s">
        <v>96</v>
      </c>
      <c r="F69" s="43">
        <f>SUMIFS('2018-19...'!$D:$D,'2018-19...'!$A:$A,'2018-19'!$C69,'2018-19...'!$C:$C,F$1,'2018-19...'!$E:$E,'2018-19'!$B69)</f>
        <v>3380273202</v>
      </c>
      <c r="G69" s="43">
        <f>SUMIFS('2018-19...'!$D:$D,'2018-19...'!$A:$A,'2018-19'!$C69,'2018-19...'!$C:$C,G$1,'2018-19...'!$E:$E,'2018-19'!$B69)</f>
        <v>289919342</v>
      </c>
      <c r="H69" s="43">
        <f>SUMIFS('2018-19...'!$D:$D,'2018-19...'!$A:$A,'2018-19'!$C69,'2018-19...'!$C:$C,H$1,'2018-19...'!$E:$E,'2018-19'!$B69)</f>
        <v>0</v>
      </c>
      <c r="I69" s="43">
        <f>SUMIFS('2018-19...'!$D:$D,'2018-19...'!$A:$A,'2018-19'!$C69,'2018-19...'!$C:$C,I$1,'2018-19...'!$E:$E,'2018-19'!$B69)</f>
        <v>3670192544</v>
      </c>
      <c r="J69" s="43">
        <f t="shared" si="5"/>
        <v>3670192544</v>
      </c>
      <c r="K69" s="39" t="b">
        <f t="shared" si="6"/>
        <v>1</v>
      </c>
    </row>
    <row r="70" spans="1:11">
      <c r="A70" s="47">
        <v>54</v>
      </c>
      <c r="B70" s="47" t="s">
        <v>80</v>
      </c>
      <c r="C70" s="39" t="s">
        <v>9</v>
      </c>
      <c r="D70" s="39" t="str">
        <f t="shared" si="4"/>
        <v>E</v>
      </c>
      <c r="E70" s="39" t="s">
        <v>97</v>
      </c>
      <c r="F70" s="43">
        <f>SUMIFS('2018-19...'!$D:$D,'2018-19...'!$A:$A,'2018-19'!$C70,'2018-19...'!$C:$C,F$1,'2018-19...'!$E:$E,'2018-19'!$B70)</f>
        <v>1672787070</v>
      </c>
      <c r="G70" s="43">
        <f>SUMIFS('2018-19...'!$D:$D,'2018-19...'!$A:$A,'2018-19'!$C70,'2018-19...'!$C:$C,G$1,'2018-19...'!$E:$E,'2018-19'!$B70)</f>
        <v>0</v>
      </c>
      <c r="H70" s="43">
        <f>SUMIFS('2018-19...'!$D:$D,'2018-19...'!$A:$A,'2018-19'!$C70,'2018-19...'!$C:$C,H$1,'2018-19...'!$E:$E,'2018-19'!$B70)</f>
        <v>0</v>
      </c>
      <c r="I70" s="43">
        <f>SUMIFS('2018-19...'!$D:$D,'2018-19...'!$A:$A,'2018-19'!$C70,'2018-19...'!$C:$C,I$1,'2018-19...'!$E:$E,'2018-19'!$B70)</f>
        <v>1672787070</v>
      </c>
      <c r="J70" s="43">
        <f t="shared" si="5"/>
        <v>1672787070</v>
      </c>
      <c r="K70" s="39" t="b">
        <f t="shared" si="6"/>
        <v>1</v>
      </c>
    </row>
    <row r="71" spans="1:11">
      <c r="A71" s="47">
        <v>54</v>
      </c>
      <c r="B71" s="47" t="s">
        <v>80</v>
      </c>
      <c r="C71" s="39" t="s">
        <v>11</v>
      </c>
      <c r="D71" s="39" t="str">
        <f t="shared" si="4"/>
        <v>H</v>
      </c>
      <c r="E71" t="s">
        <v>98</v>
      </c>
      <c r="F71" s="43">
        <f>SUMIFS('2018-19...'!$D:$D,'2018-19...'!$A:$A,'2018-19'!$C71,'2018-19...'!$C:$C,F$1,'2018-19...'!$E:$E,'2018-19'!$B71)</f>
        <v>1273547247</v>
      </c>
      <c r="G71" s="43">
        <f>SUMIFS('2018-19...'!$D:$D,'2018-19...'!$A:$A,'2018-19'!$C71,'2018-19...'!$C:$C,G$1,'2018-19...'!$E:$E,'2018-19'!$B71)</f>
        <v>0</v>
      </c>
      <c r="H71" s="43">
        <f>SUMIFS('2018-19...'!$D:$D,'2018-19...'!$A:$A,'2018-19'!$C71,'2018-19...'!$C:$C,H$1,'2018-19...'!$E:$E,'2018-19'!$B71)</f>
        <v>0</v>
      </c>
      <c r="I71" s="43">
        <f>SUMIFS('2018-19...'!$D:$D,'2018-19...'!$A:$A,'2018-19'!$C71,'2018-19...'!$C:$C,I$1,'2018-19...'!$E:$E,'2018-19'!$B71)</f>
        <v>1273547247</v>
      </c>
      <c r="J71" s="43">
        <f t="shared" si="5"/>
        <v>1273547247</v>
      </c>
      <c r="K71" t="b">
        <f t="shared" si="6"/>
        <v>1</v>
      </c>
    </row>
    <row r="72" spans="1:11">
      <c r="A72" s="47">
        <v>54</v>
      </c>
      <c r="B72" s="47" t="s">
        <v>80</v>
      </c>
      <c r="C72" s="39" t="s">
        <v>13</v>
      </c>
      <c r="D72" s="39" t="str">
        <f t="shared" si="4"/>
        <v>H</v>
      </c>
      <c r="E72" t="s">
        <v>99</v>
      </c>
      <c r="F72" s="43">
        <f>SUMIFS('2018-19...'!$D:$D,'2018-19...'!$A:$A,'2018-19'!$C72,'2018-19...'!$C:$C,F$1,'2018-19...'!$E:$E,'2018-19'!$B72)</f>
        <v>38828585</v>
      </c>
      <c r="G72" s="43">
        <f>SUMIFS('2018-19...'!$D:$D,'2018-19...'!$A:$A,'2018-19'!$C72,'2018-19...'!$C:$C,G$1,'2018-19...'!$E:$E,'2018-19'!$B72)</f>
        <v>0</v>
      </c>
      <c r="H72" s="43">
        <f>SUMIFS('2018-19...'!$D:$D,'2018-19...'!$A:$A,'2018-19'!$C72,'2018-19...'!$C:$C,H$1,'2018-19...'!$E:$E,'2018-19'!$B72)</f>
        <v>0</v>
      </c>
      <c r="I72" s="43">
        <f>SUMIFS('2018-19...'!$D:$D,'2018-19...'!$A:$A,'2018-19'!$C72,'2018-19...'!$C:$C,I$1,'2018-19...'!$E:$E,'2018-19'!$B72)</f>
        <v>64125044</v>
      </c>
      <c r="J72" s="43">
        <f t="shared" si="5"/>
        <v>38828585</v>
      </c>
      <c r="K72" t="b">
        <f t="shared" si="6"/>
        <v>0</v>
      </c>
    </row>
    <row r="73" spans="1:11">
      <c r="A73" s="47">
        <v>54</v>
      </c>
      <c r="B73" s="47" t="s">
        <v>80</v>
      </c>
      <c r="C73" s="39" t="s">
        <v>15</v>
      </c>
      <c r="D73" s="39" t="str">
        <f t="shared" si="4"/>
        <v>H</v>
      </c>
      <c r="E73" t="s">
        <v>100</v>
      </c>
      <c r="F73" s="43">
        <f>SUMIFS('2018-19...'!$D:$D,'2018-19...'!$A:$A,'2018-19'!$C73,'2018-19...'!$C:$C,F$1,'2018-19...'!$E:$E,'2018-19'!$B73)</f>
        <v>45448514</v>
      </c>
      <c r="G73" s="43">
        <f>SUMIFS('2018-19...'!$D:$D,'2018-19...'!$A:$A,'2018-19'!$C73,'2018-19...'!$C:$C,G$1,'2018-19...'!$E:$E,'2018-19'!$B73)</f>
        <v>0</v>
      </c>
      <c r="H73" s="43">
        <f>SUMIFS('2018-19...'!$D:$D,'2018-19...'!$A:$A,'2018-19'!$C73,'2018-19...'!$C:$C,H$1,'2018-19...'!$E:$E,'2018-19'!$B73)</f>
        <v>0</v>
      </c>
      <c r="I73" s="43">
        <f>SUMIFS('2018-19...'!$D:$D,'2018-19...'!$A:$A,'2018-19'!$C73,'2018-19...'!$C:$C,I$1,'2018-19...'!$E:$E,'2018-19'!$B73)</f>
        <v>45448514</v>
      </c>
      <c r="J73" s="43">
        <f t="shared" si="5"/>
        <v>45448514</v>
      </c>
      <c r="K73" t="b">
        <f t="shared" si="6"/>
        <v>1</v>
      </c>
    </row>
    <row r="74" spans="1:11">
      <c r="A74" s="47">
        <v>55</v>
      </c>
      <c r="B74" s="47" t="s">
        <v>81</v>
      </c>
      <c r="C74" s="39" t="s">
        <v>5</v>
      </c>
      <c r="D74" s="39" t="str">
        <f t="shared" si="4"/>
        <v>E</v>
      </c>
      <c r="E74" s="39" t="s">
        <v>96</v>
      </c>
      <c r="F74" s="43">
        <f>SUMIFS('2018-19...'!$D:$D,'2018-19...'!$A:$A,'2018-19'!$C74,'2018-19...'!$C:$C,F$1,'2018-19...'!$E:$E,'2018-19'!$B74)</f>
        <v>3057273301</v>
      </c>
      <c r="G74" s="43">
        <f>SUMIFS('2018-19...'!$D:$D,'2018-19...'!$A:$A,'2018-19'!$C74,'2018-19...'!$C:$C,G$1,'2018-19...'!$E:$E,'2018-19'!$B74)</f>
        <v>200845400</v>
      </c>
      <c r="H74" s="43">
        <f>SUMIFS('2018-19...'!$D:$D,'2018-19...'!$A:$A,'2018-19'!$C74,'2018-19...'!$C:$C,H$1,'2018-19...'!$E:$E,'2018-19'!$B74)</f>
        <v>0</v>
      </c>
      <c r="I74" s="43">
        <f>SUMIFS('2018-19...'!$D:$D,'2018-19...'!$A:$A,'2018-19'!$C74,'2018-19...'!$C:$C,I$1,'2018-19...'!$E:$E,'2018-19'!$B74)</f>
        <v>3258118701</v>
      </c>
      <c r="J74" s="43">
        <f t="shared" si="5"/>
        <v>3258118701</v>
      </c>
      <c r="K74" s="39" t="b">
        <f t="shared" si="6"/>
        <v>1</v>
      </c>
    </row>
    <row r="75" spans="1:11">
      <c r="A75" s="47">
        <v>55</v>
      </c>
      <c r="B75" s="47" t="s">
        <v>81</v>
      </c>
      <c r="C75" s="39" t="s">
        <v>9</v>
      </c>
      <c r="D75" s="39" t="str">
        <f t="shared" si="4"/>
        <v>E</v>
      </c>
      <c r="E75" s="39" t="s">
        <v>97</v>
      </c>
      <c r="F75" s="43">
        <f>SUMIFS('2018-19...'!$D:$D,'2018-19...'!$A:$A,'2018-19'!$C75,'2018-19...'!$C:$C,F$1,'2018-19...'!$E:$E,'2018-19'!$B75)</f>
        <v>1120210094</v>
      </c>
      <c r="G75" s="43">
        <f>SUMIFS('2018-19...'!$D:$D,'2018-19...'!$A:$A,'2018-19'!$C75,'2018-19...'!$C:$C,G$1,'2018-19...'!$E:$E,'2018-19'!$B75)</f>
        <v>56107648</v>
      </c>
      <c r="H75" s="43">
        <f>SUMIFS('2018-19...'!$D:$D,'2018-19...'!$A:$A,'2018-19'!$C75,'2018-19...'!$C:$C,H$1,'2018-19...'!$E:$E,'2018-19'!$B75)</f>
        <v>0</v>
      </c>
      <c r="I75" s="43">
        <f>SUMIFS('2018-19...'!$D:$D,'2018-19...'!$A:$A,'2018-19'!$C75,'2018-19...'!$C:$C,I$1,'2018-19...'!$E:$E,'2018-19'!$B75)</f>
        <v>1176317742</v>
      </c>
      <c r="J75" s="43">
        <f t="shared" si="5"/>
        <v>1176317742</v>
      </c>
      <c r="K75" s="39" t="b">
        <f t="shared" si="6"/>
        <v>1</v>
      </c>
    </row>
    <row r="76" spans="1:11">
      <c r="A76" s="47">
        <v>55</v>
      </c>
      <c r="B76" s="47" t="s">
        <v>81</v>
      </c>
      <c r="C76" s="39" t="s">
        <v>11</v>
      </c>
      <c r="D76" s="39" t="str">
        <f t="shared" si="4"/>
        <v>H</v>
      </c>
      <c r="E76" t="s">
        <v>98</v>
      </c>
      <c r="F76" s="43">
        <f>SUMIFS('2018-19...'!$D:$D,'2018-19...'!$A:$A,'2018-19'!$C76,'2018-19...'!$C:$C,F$1,'2018-19...'!$E:$E,'2018-19'!$B76)</f>
        <v>842405905</v>
      </c>
      <c r="G76" s="43">
        <f>SUMIFS('2018-19...'!$D:$D,'2018-19...'!$A:$A,'2018-19'!$C76,'2018-19...'!$C:$C,G$1,'2018-19...'!$E:$E,'2018-19'!$B76)</f>
        <v>0</v>
      </c>
      <c r="H76" s="43">
        <f>SUMIFS('2018-19...'!$D:$D,'2018-19...'!$A:$A,'2018-19'!$C76,'2018-19...'!$C:$C,H$1,'2018-19...'!$E:$E,'2018-19'!$B76)</f>
        <v>0</v>
      </c>
      <c r="I76" s="43">
        <f>SUMIFS('2018-19...'!$D:$D,'2018-19...'!$A:$A,'2018-19'!$C76,'2018-19...'!$C:$C,I$1,'2018-19...'!$E:$E,'2018-19'!$B76)</f>
        <v>842405905</v>
      </c>
      <c r="J76" s="43">
        <f t="shared" si="5"/>
        <v>842405905</v>
      </c>
      <c r="K76" t="b">
        <f t="shared" si="6"/>
        <v>1</v>
      </c>
    </row>
    <row r="77" spans="1:11">
      <c r="A77" s="47">
        <v>55</v>
      </c>
      <c r="B77" s="47" t="s">
        <v>81</v>
      </c>
      <c r="C77" s="39" t="s">
        <v>15</v>
      </c>
      <c r="D77" s="39" t="str">
        <f t="shared" si="4"/>
        <v>H</v>
      </c>
      <c r="E77" t="s">
        <v>100</v>
      </c>
      <c r="F77" s="43">
        <f>SUMIFS('2018-19...'!$D:$D,'2018-19...'!$A:$A,'2018-19'!$C77,'2018-19...'!$C:$C,F$1,'2018-19...'!$E:$E,'2018-19'!$B77)</f>
        <v>33193164</v>
      </c>
      <c r="G77" s="43">
        <f>SUMIFS('2018-19...'!$D:$D,'2018-19...'!$A:$A,'2018-19'!$C77,'2018-19...'!$C:$C,G$1,'2018-19...'!$E:$E,'2018-19'!$B77)</f>
        <v>0</v>
      </c>
      <c r="H77" s="43">
        <f>SUMIFS('2018-19...'!$D:$D,'2018-19...'!$A:$A,'2018-19'!$C77,'2018-19...'!$C:$C,H$1,'2018-19...'!$E:$E,'2018-19'!$B77)</f>
        <v>0</v>
      </c>
      <c r="I77" s="43">
        <f>SUMIFS('2018-19...'!$D:$D,'2018-19...'!$A:$A,'2018-19'!$C77,'2018-19...'!$C:$C,I$1,'2018-19...'!$E:$E,'2018-19'!$B77)</f>
        <v>33193164</v>
      </c>
      <c r="J77" s="43">
        <f t="shared" si="5"/>
        <v>33193164</v>
      </c>
      <c r="K77" t="b">
        <f t="shared" si="6"/>
        <v>1</v>
      </c>
    </row>
    <row r="78" spans="1:11">
      <c r="A78" s="47">
        <v>56</v>
      </c>
      <c r="B78" s="47" t="s">
        <v>82</v>
      </c>
      <c r="C78" s="39" t="s">
        <v>5</v>
      </c>
      <c r="D78" s="39" t="str">
        <f t="shared" si="4"/>
        <v>E</v>
      </c>
      <c r="E78" s="39" t="s">
        <v>96</v>
      </c>
      <c r="F78" s="43">
        <f>SUMIFS('2018-19...'!$D:$D,'2018-19...'!$A:$A,'2018-19'!$C78,'2018-19...'!$C:$C,F$1,'2018-19...'!$E:$E,'2018-19'!$B78)</f>
        <v>3038844770</v>
      </c>
      <c r="G78" s="43">
        <f>SUMIFS('2018-19...'!$D:$D,'2018-19...'!$A:$A,'2018-19'!$C78,'2018-19...'!$C:$C,G$1,'2018-19...'!$E:$E,'2018-19'!$B78)</f>
        <v>213396266</v>
      </c>
      <c r="H78" s="43">
        <f>SUMIFS('2018-19...'!$D:$D,'2018-19...'!$A:$A,'2018-19'!$C78,'2018-19...'!$C:$C,H$1,'2018-19...'!$E:$E,'2018-19'!$B78)</f>
        <v>0</v>
      </c>
      <c r="I78" s="43">
        <f>SUMIFS('2018-19...'!$D:$D,'2018-19...'!$A:$A,'2018-19'!$C78,'2018-19...'!$C:$C,I$1,'2018-19...'!$E:$E,'2018-19'!$B78)</f>
        <v>3252241036</v>
      </c>
      <c r="J78" s="43">
        <f t="shared" si="5"/>
        <v>3252241036</v>
      </c>
      <c r="K78" s="39" t="b">
        <f t="shared" si="6"/>
        <v>1</v>
      </c>
    </row>
    <row r="79" spans="1:11">
      <c r="A79" s="47">
        <v>56</v>
      </c>
      <c r="B79" s="47" t="s">
        <v>82</v>
      </c>
      <c r="C79" s="39" t="s">
        <v>9</v>
      </c>
      <c r="D79" s="39" t="str">
        <f t="shared" si="4"/>
        <v>E</v>
      </c>
      <c r="E79" s="39" t="s">
        <v>97</v>
      </c>
      <c r="F79" s="43">
        <f>SUMIFS('2018-19...'!$D:$D,'2018-19...'!$A:$A,'2018-19'!$C79,'2018-19...'!$C:$C,F$1,'2018-19...'!$E:$E,'2018-19'!$B79)</f>
        <v>1812818478</v>
      </c>
      <c r="G79" s="43">
        <f>SUMIFS('2018-19...'!$D:$D,'2018-19...'!$A:$A,'2018-19'!$C79,'2018-19...'!$C:$C,G$1,'2018-19...'!$E:$E,'2018-19'!$B79)</f>
        <v>0</v>
      </c>
      <c r="H79" s="43">
        <f>SUMIFS('2018-19...'!$D:$D,'2018-19...'!$A:$A,'2018-19'!$C79,'2018-19...'!$C:$C,H$1,'2018-19...'!$E:$E,'2018-19'!$B79)</f>
        <v>0</v>
      </c>
      <c r="I79" s="43">
        <f>SUMIFS('2018-19...'!$D:$D,'2018-19...'!$A:$A,'2018-19'!$C79,'2018-19...'!$C:$C,I$1,'2018-19...'!$E:$E,'2018-19'!$B79)</f>
        <v>1812818478</v>
      </c>
      <c r="J79" s="43">
        <f t="shared" si="5"/>
        <v>1812818478</v>
      </c>
      <c r="K79" s="39" t="b">
        <f t="shared" si="6"/>
        <v>1</v>
      </c>
    </row>
    <row r="80" spans="1:11">
      <c r="A80" s="47">
        <v>56</v>
      </c>
      <c r="B80" s="47" t="s">
        <v>82</v>
      </c>
      <c r="C80" s="39" t="s">
        <v>11</v>
      </c>
      <c r="D80" s="39" t="str">
        <f t="shared" si="4"/>
        <v>H</v>
      </c>
      <c r="E80" t="s">
        <v>98</v>
      </c>
      <c r="F80" s="43">
        <f>SUMIFS('2018-19...'!$D:$D,'2018-19...'!$A:$A,'2018-19'!$C80,'2018-19...'!$C:$C,F$1,'2018-19...'!$E:$E,'2018-19'!$B80)</f>
        <v>1067785849</v>
      </c>
      <c r="G80" s="43">
        <f>SUMIFS('2018-19...'!$D:$D,'2018-19...'!$A:$A,'2018-19'!$C80,'2018-19...'!$C:$C,G$1,'2018-19...'!$E:$E,'2018-19'!$B80)</f>
        <v>0</v>
      </c>
      <c r="H80" s="43">
        <f>SUMIFS('2018-19...'!$D:$D,'2018-19...'!$A:$A,'2018-19'!$C80,'2018-19...'!$C:$C,H$1,'2018-19...'!$E:$E,'2018-19'!$B80)</f>
        <v>0</v>
      </c>
      <c r="I80" s="43">
        <f>SUMIFS('2018-19...'!$D:$D,'2018-19...'!$A:$A,'2018-19'!$C80,'2018-19...'!$C:$C,I$1,'2018-19...'!$E:$E,'2018-19'!$B80)</f>
        <v>1067785849</v>
      </c>
      <c r="J80" s="43">
        <f t="shared" si="5"/>
        <v>1067785849</v>
      </c>
      <c r="K80" t="b">
        <f t="shared" si="6"/>
        <v>1</v>
      </c>
    </row>
    <row r="81" spans="1:11">
      <c r="A81" s="47">
        <v>56</v>
      </c>
      <c r="B81" s="47" t="s">
        <v>82</v>
      </c>
      <c r="C81" s="39" t="s">
        <v>13</v>
      </c>
      <c r="D81" s="39" t="str">
        <f t="shared" si="4"/>
        <v>H</v>
      </c>
      <c r="E81" t="s">
        <v>99</v>
      </c>
      <c r="F81" s="43">
        <f>SUMIFS('2018-19...'!$D:$D,'2018-19...'!$A:$A,'2018-19'!$C81,'2018-19...'!$C:$C,F$1,'2018-19...'!$E:$E,'2018-19'!$B81)</f>
        <v>118642313</v>
      </c>
      <c r="G81" s="43">
        <f>SUMIFS('2018-19...'!$D:$D,'2018-19...'!$A:$A,'2018-19'!$C81,'2018-19...'!$C:$C,G$1,'2018-19...'!$E:$E,'2018-19'!$B81)</f>
        <v>0</v>
      </c>
      <c r="H81" s="43">
        <f>SUMIFS('2018-19...'!$D:$D,'2018-19...'!$A:$A,'2018-19'!$C81,'2018-19...'!$C:$C,H$1,'2018-19...'!$E:$E,'2018-19'!$B81)</f>
        <v>0</v>
      </c>
      <c r="I81" s="43">
        <f>SUMIFS('2018-19...'!$D:$D,'2018-19...'!$A:$A,'2018-19'!$C81,'2018-19...'!$C:$C,I$1,'2018-19...'!$E:$E,'2018-19'!$B81)</f>
        <v>118642313</v>
      </c>
      <c r="J81" s="43">
        <f t="shared" si="5"/>
        <v>118642313</v>
      </c>
      <c r="K81" t="b">
        <f t="shared" si="6"/>
        <v>1</v>
      </c>
    </row>
    <row r="82" spans="1:11">
      <c r="A82" s="47">
        <v>56</v>
      </c>
      <c r="B82" s="47" t="s">
        <v>82</v>
      </c>
      <c r="C82" s="39" t="s">
        <v>15</v>
      </c>
      <c r="D82" s="39" t="str">
        <f t="shared" si="4"/>
        <v>H</v>
      </c>
      <c r="E82" t="s">
        <v>100</v>
      </c>
      <c r="F82" s="43">
        <f>SUMIFS('2018-19...'!$D:$D,'2018-19...'!$A:$A,'2018-19'!$C82,'2018-19...'!$C:$C,F$1,'2018-19...'!$E:$E,'2018-19'!$B82)</f>
        <v>247899776</v>
      </c>
      <c r="G82" s="43">
        <f>SUMIFS('2018-19...'!$D:$D,'2018-19...'!$A:$A,'2018-19'!$C82,'2018-19...'!$C:$C,G$1,'2018-19...'!$E:$E,'2018-19'!$B82)</f>
        <v>0</v>
      </c>
      <c r="H82" s="43">
        <f>SUMIFS('2018-19...'!$D:$D,'2018-19...'!$A:$A,'2018-19'!$C82,'2018-19...'!$C:$C,H$1,'2018-19...'!$E:$E,'2018-19'!$B82)</f>
        <v>0</v>
      </c>
      <c r="I82" s="43">
        <f>SUMIFS('2018-19...'!$D:$D,'2018-19...'!$A:$A,'2018-19'!$C82,'2018-19...'!$C:$C,I$1,'2018-19...'!$E:$E,'2018-19'!$B82)</f>
        <v>247899776</v>
      </c>
      <c r="J82" s="43">
        <f t="shared" si="5"/>
        <v>247899776</v>
      </c>
      <c r="K82" t="b">
        <f t="shared" si="6"/>
        <v>1</v>
      </c>
    </row>
    <row r="83" spans="1:11">
      <c r="A83" s="47">
        <v>57</v>
      </c>
      <c r="B83" s="47" t="s">
        <v>83</v>
      </c>
      <c r="C83" s="39" t="s">
        <v>5</v>
      </c>
      <c r="D83" s="39" t="str">
        <f t="shared" si="4"/>
        <v>E</v>
      </c>
      <c r="E83" s="39" t="s">
        <v>96</v>
      </c>
      <c r="F83" s="43">
        <f>SUMIFS('2018-19...'!$D:$D,'2018-19...'!$A:$A,'2018-19'!$C83,'2018-19...'!$C:$C,F$1,'2018-19...'!$E:$E,'2018-19'!$B83)</f>
        <v>3209328266</v>
      </c>
      <c r="G83" s="43">
        <f>SUMIFS('2018-19...'!$D:$D,'2018-19...'!$A:$A,'2018-19'!$C83,'2018-19...'!$C:$C,G$1,'2018-19...'!$E:$E,'2018-19'!$B83)</f>
        <v>192430972</v>
      </c>
      <c r="H83" s="43">
        <f>SUMIFS('2018-19...'!$D:$D,'2018-19...'!$A:$A,'2018-19'!$C83,'2018-19...'!$C:$C,H$1,'2018-19...'!$E:$E,'2018-19'!$B83)</f>
        <v>0</v>
      </c>
      <c r="I83" s="43">
        <f>SUMIFS('2018-19...'!$D:$D,'2018-19...'!$A:$A,'2018-19'!$C83,'2018-19...'!$C:$C,I$1,'2018-19...'!$E:$E,'2018-19'!$B83)</f>
        <v>3401759238</v>
      </c>
      <c r="J83" s="43">
        <f t="shared" si="5"/>
        <v>3401759238</v>
      </c>
      <c r="K83" s="39" t="b">
        <f t="shared" si="6"/>
        <v>1</v>
      </c>
    </row>
    <row r="84" spans="1:11">
      <c r="A84" s="47">
        <v>57</v>
      </c>
      <c r="B84" s="47" t="s">
        <v>83</v>
      </c>
      <c r="C84" s="39" t="s">
        <v>9</v>
      </c>
      <c r="D84" s="39" t="str">
        <f t="shared" si="4"/>
        <v>E</v>
      </c>
      <c r="E84" s="39" t="s">
        <v>97</v>
      </c>
      <c r="F84" s="43">
        <f>SUMIFS('2018-19...'!$D:$D,'2018-19...'!$A:$A,'2018-19'!$C84,'2018-19...'!$C:$C,F$1,'2018-19...'!$E:$E,'2018-19'!$B84)</f>
        <v>1443563972</v>
      </c>
      <c r="G84" s="43">
        <f>SUMIFS('2018-19...'!$D:$D,'2018-19...'!$A:$A,'2018-19'!$C84,'2018-19...'!$C:$C,G$1,'2018-19...'!$E:$E,'2018-19'!$B84)</f>
        <v>0</v>
      </c>
      <c r="H84" s="43">
        <f>SUMIFS('2018-19...'!$D:$D,'2018-19...'!$A:$A,'2018-19'!$C84,'2018-19...'!$C:$C,H$1,'2018-19...'!$E:$E,'2018-19'!$B84)</f>
        <v>0</v>
      </c>
      <c r="I84" s="43">
        <f>SUMIFS('2018-19...'!$D:$D,'2018-19...'!$A:$A,'2018-19'!$C84,'2018-19...'!$C:$C,I$1,'2018-19...'!$E:$E,'2018-19'!$B84)</f>
        <v>1443563972</v>
      </c>
      <c r="J84" s="43">
        <f t="shared" si="5"/>
        <v>1443563972</v>
      </c>
      <c r="K84" s="39" t="b">
        <f t="shared" si="6"/>
        <v>1</v>
      </c>
    </row>
    <row r="85" spans="1:11">
      <c r="A85" s="47">
        <v>57</v>
      </c>
      <c r="B85" s="47" t="s">
        <v>83</v>
      </c>
      <c r="C85" s="39" t="s">
        <v>11</v>
      </c>
      <c r="D85" s="39" t="str">
        <f t="shared" si="4"/>
        <v>H</v>
      </c>
      <c r="E85" t="s">
        <v>98</v>
      </c>
      <c r="F85" s="43">
        <f>SUMIFS('2018-19...'!$D:$D,'2018-19...'!$A:$A,'2018-19'!$C85,'2018-19...'!$C:$C,F$1,'2018-19...'!$E:$E,'2018-19'!$B85)</f>
        <v>1941476853</v>
      </c>
      <c r="G85" s="43">
        <f>SUMIFS('2018-19...'!$D:$D,'2018-19...'!$A:$A,'2018-19'!$C85,'2018-19...'!$C:$C,G$1,'2018-19...'!$E:$E,'2018-19'!$B85)</f>
        <v>0</v>
      </c>
      <c r="H85" s="43">
        <f>SUMIFS('2018-19...'!$D:$D,'2018-19...'!$A:$A,'2018-19'!$C85,'2018-19...'!$C:$C,H$1,'2018-19...'!$E:$E,'2018-19'!$B85)</f>
        <v>0</v>
      </c>
      <c r="I85" s="43">
        <f>SUMIFS('2018-19...'!$D:$D,'2018-19...'!$A:$A,'2018-19'!$C85,'2018-19...'!$C:$C,I$1,'2018-19...'!$E:$E,'2018-19'!$B85)</f>
        <v>1941476853</v>
      </c>
      <c r="J85" s="43">
        <f t="shared" si="5"/>
        <v>1941476853</v>
      </c>
      <c r="K85" t="b">
        <f t="shared" si="6"/>
        <v>1</v>
      </c>
    </row>
    <row r="86" spans="1:11">
      <c r="A86" s="47">
        <v>58</v>
      </c>
      <c r="B86" s="47" t="s">
        <v>84</v>
      </c>
      <c r="C86" s="39" t="s">
        <v>5</v>
      </c>
      <c r="D86" s="39" t="str">
        <f t="shared" si="4"/>
        <v>E</v>
      </c>
      <c r="E86" s="39" t="s">
        <v>96</v>
      </c>
      <c r="F86" s="43">
        <f>SUMIFS('2018-19...'!$D:$D,'2018-19...'!$A:$A,'2018-19'!$C86,'2018-19...'!$C:$C,F$1,'2018-19...'!$E:$E,'2018-19'!$B86)</f>
        <v>4646457676</v>
      </c>
      <c r="G86" s="43">
        <f>SUMIFS('2018-19...'!$D:$D,'2018-19...'!$A:$A,'2018-19'!$C86,'2018-19...'!$C:$C,G$1,'2018-19...'!$E:$E,'2018-19'!$B86)</f>
        <v>188884814</v>
      </c>
      <c r="H86" s="43">
        <f>SUMIFS('2018-19...'!$D:$D,'2018-19...'!$A:$A,'2018-19'!$C86,'2018-19...'!$C:$C,H$1,'2018-19...'!$E:$E,'2018-19'!$B86)</f>
        <v>0</v>
      </c>
      <c r="I86" s="43">
        <f>SUMIFS('2018-19...'!$D:$D,'2018-19...'!$A:$A,'2018-19'!$C86,'2018-19...'!$C:$C,I$1,'2018-19...'!$E:$E,'2018-19'!$B86)</f>
        <v>4835342490</v>
      </c>
      <c r="J86" s="43">
        <f t="shared" si="5"/>
        <v>4835342490</v>
      </c>
      <c r="K86" s="39" t="b">
        <f t="shared" si="6"/>
        <v>1</v>
      </c>
    </row>
    <row r="87" spans="1:11">
      <c r="A87" s="47">
        <v>58</v>
      </c>
      <c r="B87" s="47" t="s">
        <v>84</v>
      </c>
      <c r="C87" s="39" t="s">
        <v>9</v>
      </c>
      <c r="D87" s="39" t="str">
        <f t="shared" si="4"/>
        <v>E</v>
      </c>
      <c r="E87" s="39" t="s">
        <v>97</v>
      </c>
      <c r="F87" s="43">
        <f>SUMIFS('2018-19...'!$D:$D,'2018-19...'!$A:$A,'2018-19'!$C87,'2018-19...'!$C:$C,F$1,'2018-19...'!$E:$E,'2018-19'!$B87)</f>
        <v>337438089</v>
      </c>
      <c r="G87" s="43">
        <f>SUMIFS('2018-19...'!$D:$D,'2018-19...'!$A:$A,'2018-19'!$C87,'2018-19...'!$C:$C,G$1,'2018-19...'!$E:$E,'2018-19'!$B87)</f>
        <v>0</v>
      </c>
      <c r="H87" s="43">
        <f>SUMIFS('2018-19...'!$D:$D,'2018-19...'!$A:$A,'2018-19'!$C87,'2018-19...'!$C:$C,H$1,'2018-19...'!$E:$E,'2018-19'!$B87)</f>
        <v>0</v>
      </c>
      <c r="I87" s="43">
        <f>SUMIFS('2018-19...'!$D:$D,'2018-19...'!$A:$A,'2018-19'!$C87,'2018-19...'!$C:$C,I$1,'2018-19...'!$E:$E,'2018-19'!$B87)</f>
        <v>337438089</v>
      </c>
      <c r="J87" s="43">
        <f t="shared" si="5"/>
        <v>337438089</v>
      </c>
      <c r="K87" s="39" t="b">
        <f t="shared" si="6"/>
        <v>1</v>
      </c>
    </row>
    <row r="88" spans="1:11">
      <c r="A88" s="47">
        <v>58</v>
      </c>
      <c r="B88" s="47" t="s">
        <v>84</v>
      </c>
      <c r="C88" s="39" t="s">
        <v>11</v>
      </c>
      <c r="D88" s="39" t="str">
        <f t="shared" si="4"/>
        <v>H</v>
      </c>
      <c r="E88" t="s">
        <v>98</v>
      </c>
      <c r="F88" s="43">
        <f>SUMIFS('2018-19...'!$D:$D,'2018-19...'!$A:$A,'2018-19'!$C88,'2018-19...'!$C:$C,F$1,'2018-19...'!$E:$E,'2018-19'!$B88)</f>
        <v>1050475379</v>
      </c>
      <c r="G88" s="43">
        <f>SUMIFS('2018-19...'!$D:$D,'2018-19...'!$A:$A,'2018-19'!$C88,'2018-19...'!$C:$C,G$1,'2018-19...'!$E:$E,'2018-19'!$B88)</f>
        <v>0</v>
      </c>
      <c r="H88" s="43">
        <f>SUMIFS('2018-19...'!$D:$D,'2018-19...'!$A:$A,'2018-19'!$C88,'2018-19...'!$C:$C,H$1,'2018-19...'!$E:$E,'2018-19'!$B88)</f>
        <v>0</v>
      </c>
      <c r="I88" s="43">
        <f>SUMIFS('2018-19...'!$D:$D,'2018-19...'!$A:$A,'2018-19'!$C88,'2018-19...'!$C:$C,I$1,'2018-19...'!$E:$E,'2018-19'!$B88)</f>
        <v>1050475379</v>
      </c>
      <c r="J88" s="43">
        <f t="shared" si="5"/>
        <v>1050475379</v>
      </c>
      <c r="K88" t="b">
        <f t="shared" si="6"/>
        <v>1</v>
      </c>
    </row>
    <row r="89" spans="1:11">
      <c r="A89" s="47">
        <v>58</v>
      </c>
      <c r="B89" s="47" t="s">
        <v>84</v>
      </c>
      <c r="C89" s="39" t="s">
        <v>13</v>
      </c>
      <c r="D89" s="39" t="str">
        <f t="shared" si="4"/>
        <v>H</v>
      </c>
      <c r="E89" t="s">
        <v>99</v>
      </c>
      <c r="F89" s="43">
        <f>SUMIFS('2018-19...'!$D:$D,'2018-19...'!$A:$A,'2018-19'!$C89,'2018-19...'!$C:$C,F$1,'2018-19...'!$E:$E,'2018-19'!$B89)</f>
        <v>43375871</v>
      </c>
      <c r="G89" s="43">
        <f>SUMIFS('2018-19...'!$D:$D,'2018-19...'!$A:$A,'2018-19'!$C89,'2018-19...'!$C:$C,G$1,'2018-19...'!$E:$E,'2018-19'!$B89)</f>
        <v>207091080</v>
      </c>
      <c r="H89" s="43">
        <f>SUMIFS('2018-19...'!$D:$D,'2018-19...'!$A:$A,'2018-19'!$C89,'2018-19...'!$C:$C,H$1,'2018-19...'!$E:$E,'2018-19'!$B89)</f>
        <v>0</v>
      </c>
      <c r="I89" s="43">
        <f>SUMIFS('2018-19...'!$D:$D,'2018-19...'!$A:$A,'2018-19'!$C89,'2018-19...'!$C:$C,I$1,'2018-19...'!$E:$E,'2018-19'!$B89)</f>
        <v>250466951</v>
      </c>
      <c r="J89" s="43">
        <f t="shared" si="5"/>
        <v>250466951</v>
      </c>
      <c r="K89" t="b">
        <f t="shared" si="6"/>
        <v>1</v>
      </c>
    </row>
    <row r="90" spans="1:11">
      <c r="A90" s="47">
        <v>58</v>
      </c>
      <c r="B90" s="47" t="s">
        <v>84</v>
      </c>
      <c r="C90" s="39" t="s">
        <v>15</v>
      </c>
      <c r="D90" s="39" t="str">
        <f t="shared" si="4"/>
        <v>H</v>
      </c>
      <c r="E90" t="s">
        <v>100</v>
      </c>
      <c r="F90" s="43">
        <f>SUMIFS('2018-19...'!$D:$D,'2018-19...'!$A:$A,'2018-19'!$C90,'2018-19...'!$C:$C,F$1,'2018-19...'!$E:$E,'2018-19'!$B90)</f>
        <v>37554048</v>
      </c>
      <c r="G90" s="43">
        <f>SUMIFS('2018-19...'!$D:$D,'2018-19...'!$A:$A,'2018-19'!$C90,'2018-19...'!$C:$C,G$1,'2018-19...'!$E:$E,'2018-19'!$B90)</f>
        <v>0</v>
      </c>
      <c r="H90" s="43">
        <f>SUMIFS('2018-19...'!$D:$D,'2018-19...'!$A:$A,'2018-19'!$C90,'2018-19...'!$C:$C,H$1,'2018-19...'!$E:$E,'2018-19'!$B90)</f>
        <v>0</v>
      </c>
      <c r="I90" s="43">
        <f>SUMIFS('2018-19...'!$D:$D,'2018-19...'!$A:$A,'2018-19'!$C90,'2018-19...'!$C:$C,I$1,'2018-19...'!$E:$E,'2018-19'!$B90)</f>
        <v>37554048</v>
      </c>
      <c r="J90" s="43">
        <f t="shared" si="5"/>
        <v>37554048</v>
      </c>
      <c r="K90" t="b">
        <f t="shared" si="6"/>
        <v>1</v>
      </c>
    </row>
    <row r="91" spans="1:11">
      <c r="A91" s="47">
        <v>59</v>
      </c>
      <c r="B91" s="47" t="s">
        <v>85</v>
      </c>
      <c r="C91" s="39" t="s">
        <v>5</v>
      </c>
      <c r="D91" s="39" t="str">
        <f t="shared" si="4"/>
        <v>E</v>
      </c>
      <c r="E91" s="39" t="s">
        <v>96</v>
      </c>
      <c r="F91" s="43">
        <f>SUMIFS('2018-19...'!$D:$D,'2018-19...'!$A:$A,'2018-19'!$C91,'2018-19...'!$C:$C,F$1,'2018-19...'!$E:$E,'2018-19'!$B91)</f>
        <v>2993498889</v>
      </c>
      <c r="G91" s="43">
        <f>SUMIFS('2018-19...'!$D:$D,'2018-19...'!$A:$A,'2018-19'!$C91,'2018-19...'!$C:$C,G$1,'2018-19...'!$E:$E,'2018-19'!$B91)</f>
        <v>256234020</v>
      </c>
      <c r="H91" s="43">
        <f>SUMIFS('2018-19...'!$D:$D,'2018-19...'!$A:$A,'2018-19'!$C91,'2018-19...'!$C:$C,H$1,'2018-19...'!$E:$E,'2018-19'!$B91)</f>
        <v>0</v>
      </c>
      <c r="I91" s="43">
        <f>SUMIFS('2018-19...'!$D:$D,'2018-19...'!$A:$A,'2018-19'!$C91,'2018-19...'!$C:$C,I$1,'2018-19...'!$E:$E,'2018-19'!$B91)</f>
        <v>3249732909</v>
      </c>
      <c r="J91" s="43">
        <f t="shared" si="5"/>
        <v>3249732909</v>
      </c>
      <c r="K91" s="39" t="b">
        <f t="shared" si="6"/>
        <v>1</v>
      </c>
    </row>
    <row r="92" spans="1:11">
      <c r="A92" s="47">
        <v>59</v>
      </c>
      <c r="B92" s="47" t="s">
        <v>85</v>
      </c>
      <c r="C92" s="39" t="s">
        <v>9</v>
      </c>
      <c r="D92" s="39" t="str">
        <f t="shared" si="4"/>
        <v>E</v>
      </c>
      <c r="E92" s="39" t="s">
        <v>97</v>
      </c>
      <c r="F92" s="43">
        <f>SUMIFS('2018-19...'!$D:$D,'2018-19...'!$A:$A,'2018-19'!$C92,'2018-19...'!$C:$C,F$1,'2018-19...'!$E:$E,'2018-19'!$B92)</f>
        <v>1521503011</v>
      </c>
      <c r="G92" s="43">
        <f>SUMIFS('2018-19...'!$D:$D,'2018-19...'!$A:$A,'2018-19'!$C92,'2018-19...'!$C:$C,G$1,'2018-19...'!$E:$E,'2018-19'!$B92)</f>
        <v>0</v>
      </c>
      <c r="H92" s="43">
        <f>SUMIFS('2018-19...'!$D:$D,'2018-19...'!$A:$A,'2018-19'!$C92,'2018-19...'!$C:$C,H$1,'2018-19...'!$E:$E,'2018-19'!$B92)</f>
        <v>0</v>
      </c>
      <c r="I92" s="43">
        <f>SUMIFS('2018-19...'!$D:$D,'2018-19...'!$A:$A,'2018-19'!$C92,'2018-19...'!$C:$C,I$1,'2018-19...'!$E:$E,'2018-19'!$B92)</f>
        <v>1521503011</v>
      </c>
      <c r="J92" s="43">
        <f t="shared" si="5"/>
        <v>1521503011</v>
      </c>
      <c r="K92" s="39" t="b">
        <f t="shared" si="6"/>
        <v>1</v>
      </c>
    </row>
    <row r="93" spans="1:11">
      <c r="A93" s="47">
        <v>59</v>
      </c>
      <c r="B93" s="47" t="s">
        <v>85</v>
      </c>
      <c r="C93" s="39" t="s">
        <v>11</v>
      </c>
      <c r="D93" s="39" t="str">
        <f t="shared" si="4"/>
        <v>H</v>
      </c>
      <c r="E93" t="s">
        <v>98</v>
      </c>
      <c r="F93" s="43">
        <f>SUMIFS('2018-19...'!$D:$D,'2018-19...'!$A:$A,'2018-19'!$C93,'2018-19...'!$C:$C,F$1,'2018-19...'!$E:$E,'2018-19'!$B93)</f>
        <v>1475295552</v>
      </c>
      <c r="G93" s="43">
        <f>SUMIFS('2018-19...'!$D:$D,'2018-19...'!$A:$A,'2018-19'!$C93,'2018-19...'!$C:$C,G$1,'2018-19...'!$E:$E,'2018-19'!$B93)</f>
        <v>0</v>
      </c>
      <c r="H93" s="43">
        <f>SUMIFS('2018-19...'!$D:$D,'2018-19...'!$A:$A,'2018-19'!$C93,'2018-19...'!$C:$C,H$1,'2018-19...'!$E:$E,'2018-19'!$B93)</f>
        <v>0</v>
      </c>
      <c r="I93" s="43">
        <f>SUMIFS('2018-19...'!$D:$D,'2018-19...'!$A:$A,'2018-19'!$C93,'2018-19...'!$C:$C,I$1,'2018-19...'!$E:$E,'2018-19'!$B93)</f>
        <v>1475295552</v>
      </c>
      <c r="J93" s="43">
        <f t="shared" si="5"/>
        <v>1475295552</v>
      </c>
      <c r="K93" t="b">
        <f t="shared" si="6"/>
        <v>1</v>
      </c>
    </row>
    <row r="94" spans="1:11">
      <c r="A94" s="47">
        <v>59</v>
      </c>
      <c r="B94" s="47" t="s">
        <v>85</v>
      </c>
      <c r="C94" s="39" t="s">
        <v>13</v>
      </c>
      <c r="D94" s="39" t="str">
        <f t="shared" si="4"/>
        <v>H</v>
      </c>
      <c r="E94" t="s">
        <v>99</v>
      </c>
      <c r="F94" s="43">
        <f>SUMIFS('2018-19...'!$D:$D,'2018-19...'!$A:$A,'2018-19'!$C94,'2018-19...'!$C:$C,F$1,'2018-19...'!$E:$E,'2018-19'!$B94)</f>
        <v>34970858</v>
      </c>
      <c r="G94" s="43">
        <f>SUMIFS('2018-19...'!$D:$D,'2018-19...'!$A:$A,'2018-19'!$C94,'2018-19...'!$C:$C,G$1,'2018-19...'!$E:$E,'2018-19'!$B94)</f>
        <v>357862842</v>
      </c>
      <c r="H94" s="43">
        <f>SUMIFS('2018-19...'!$D:$D,'2018-19...'!$A:$A,'2018-19'!$C94,'2018-19...'!$C:$C,H$1,'2018-19...'!$E:$E,'2018-19'!$B94)</f>
        <v>0</v>
      </c>
      <c r="I94" s="43">
        <f>SUMIFS('2018-19...'!$D:$D,'2018-19...'!$A:$A,'2018-19'!$C94,'2018-19...'!$C:$C,I$1,'2018-19...'!$E:$E,'2018-19'!$B94)</f>
        <v>420833700</v>
      </c>
      <c r="J94" s="43">
        <f>F94+G94</f>
        <v>392833700</v>
      </c>
      <c r="K94" t="b">
        <f t="shared" si="6"/>
        <v>0</v>
      </c>
    </row>
    <row r="95" spans="1:11">
      <c r="A95" s="47">
        <v>59</v>
      </c>
      <c r="B95" s="47" t="s">
        <v>85</v>
      </c>
      <c r="C95" s="39" t="s">
        <v>15</v>
      </c>
      <c r="D95" s="39" t="str">
        <f t="shared" si="4"/>
        <v>H</v>
      </c>
      <c r="E95" t="s">
        <v>100</v>
      </c>
      <c r="F95" s="43">
        <f>SUMIFS('2018-19...'!$D:$D,'2018-19...'!$A:$A,'2018-19'!$C95,'2018-19...'!$C:$C,F$1,'2018-19...'!$E:$E,'2018-19'!$B95)</f>
        <v>54725788</v>
      </c>
      <c r="G95" s="43">
        <f>SUMIFS('2018-19...'!$D:$D,'2018-19...'!$A:$A,'2018-19'!$C95,'2018-19...'!$C:$C,G$1,'2018-19...'!$E:$E,'2018-19'!$B95)</f>
        <v>0</v>
      </c>
      <c r="H95" s="43">
        <f>SUMIFS('2018-19...'!$D:$D,'2018-19...'!$A:$A,'2018-19'!$C95,'2018-19...'!$C:$C,H$1,'2018-19...'!$E:$E,'2018-19'!$B95)</f>
        <v>0</v>
      </c>
      <c r="I95" s="43">
        <f>SUMIFS('2018-19...'!$D:$D,'2018-19...'!$A:$A,'2018-19'!$C95,'2018-19...'!$C:$C,I$1,'2018-19...'!$E:$E,'2018-19'!$B95)</f>
        <v>54725788</v>
      </c>
      <c r="J95" s="43">
        <f t="shared" si="5"/>
        <v>54725788</v>
      </c>
      <c r="K95" t="b">
        <f t="shared" si="6"/>
        <v>1</v>
      </c>
    </row>
    <row r="96" spans="1:11">
      <c r="A96" s="47">
        <v>60</v>
      </c>
      <c r="B96" s="47" t="s">
        <v>86</v>
      </c>
      <c r="C96" s="39" t="s">
        <v>5</v>
      </c>
      <c r="D96" s="39" t="str">
        <f t="shared" si="4"/>
        <v>E</v>
      </c>
      <c r="E96" s="39" t="s">
        <v>96</v>
      </c>
      <c r="F96" s="43">
        <f>SUMIFS('2018-19...'!$D:$D,'2018-19...'!$A:$A,'2018-19'!$C96,'2018-19...'!$C:$C,F$1,'2018-19...'!$E:$E,'2018-19'!$B96)</f>
        <v>2456382174</v>
      </c>
      <c r="G96" s="43">
        <f>SUMIFS('2018-19...'!$D:$D,'2018-19...'!$A:$A,'2018-19'!$C96,'2018-19...'!$C:$C,G$1,'2018-19...'!$E:$E,'2018-19'!$B96)</f>
        <v>213933554</v>
      </c>
      <c r="H96" s="43">
        <f>SUMIFS('2018-19...'!$D:$D,'2018-19...'!$A:$A,'2018-19'!$C96,'2018-19...'!$C:$C,H$1,'2018-19...'!$E:$E,'2018-19'!$B96)</f>
        <v>0</v>
      </c>
      <c r="I96" s="43">
        <f>SUMIFS('2018-19...'!$D:$D,'2018-19...'!$A:$A,'2018-19'!$C96,'2018-19...'!$C:$C,I$1,'2018-19...'!$E:$E,'2018-19'!$B96)</f>
        <v>2670315728</v>
      </c>
      <c r="J96" s="43">
        <f t="shared" si="5"/>
        <v>2670315728</v>
      </c>
      <c r="K96" s="39" t="b">
        <f t="shared" si="6"/>
        <v>1</v>
      </c>
    </row>
    <row r="97" spans="1:11">
      <c r="A97" s="47">
        <v>60</v>
      </c>
      <c r="B97" s="47" t="s">
        <v>86</v>
      </c>
      <c r="C97" s="39" t="s">
        <v>9</v>
      </c>
      <c r="D97" s="39" t="str">
        <f t="shared" si="4"/>
        <v>E</v>
      </c>
      <c r="E97" s="39" t="s">
        <v>97</v>
      </c>
      <c r="F97" s="43">
        <f>SUMIFS('2018-19...'!$D:$D,'2018-19...'!$A:$A,'2018-19'!$C97,'2018-19...'!$C:$C,F$1,'2018-19...'!$E:$E,'2018-19'!$B97)</f>
        <v>1594586212</v>
      </c>
      <c r="G97" s="43">
        <f>SUMIFS('2018-19...'!$D:$D,'2018-19...'!$A:$A,'2018-19'!$C97,'2018-19...'!$C:$C,G$1,'2018-19...'!$E:$E,'2018-19'!$B97)</f>
        <v>0</v>
      </c>
      <c r="H97" s="43">
        <f>SUMIFS('2018-19...'!$D:$D,'2018-19...'!$A:$A,'2018-19'!$C97,'2018-19...'!$C:$C,H$1,'2018-19...'!$E:$E,'2018-19'!$B97)</f>
        <v>0</v>
      </c>
      <c r="I97" s="43">
        <f>SUMIFS('2018-19...'!$D:$D,'2018-19...'!$A:$A,'2018-19'!$C97,'2018-19...'!$C:$C,I$1,'2018-19...'!$E:$E,'2018-19'!$B97)</f>
        <v>1594586212</v>
      </c>
      <c r="J97" s="43">
        <f t="shared" si="5"/>
        <v>1594586212</v>
      </c>
      <c r="K97" s="39" t="b">
        <f t="shared" si="6"/>
        <v>1</v>
      </c>
    </row>
    <row r="98" spans="1:11">
      <c r="A98" s="47">
        <v>60</v>
      </c>
      <c r="B98" s="47" t="s">
        <v>86</v>
      </c>
      <c r="C98" s="39" t="s">
        <v>11</v>
      </c>
      <c r="D98" s="39" t="str">
        <f t="shared" si="4"/>
        <v>H</v>
      </c>
      <c r="E98" t="s">
        <v>98</v>
      </c>
      <c r="F98" s="43">
        <f>SUMIFS('2018-19...'!$D:$D,'2018-19...'!$A:$A,'2018-19'!$C98,'2018-19...'!$C:$C,F$1,'2018-19...'!$E:$E,'2018-19'!$B98)</f>
        <v>822573153</v>
      </c>
      <c r="G98" s="43">
        <f>SUMIFS('2018-19...'!$D:$D,'2018-19...'!$A:$A,'2018-19'!$C98,'2018-19...'!$C:$C,G$1,'2018-19...'!$E:$E,'2018-19'!$B98)</f>
        <v>0</v>
      </c>
      <c r="H98" s="43">
        <f>SUMIFS('2018-19...'!$D:$D,'2018-19...'!$A:$A,'2018-19'!$C98,'2018-19...'!$C:$C,H$1,'2018-19...'!$E:$E,'2018-19'!$B98)</f>
        <v>0</v>
      </c>
      <c r="I98" s="43">
        <f>SUMIFS('2018-19...'!$D:$D,'2018-19...'!$A:$A,'2018-19'!$C98,'2018-19...'!$C:$C,I$1,'2018-19...'!$E:$E,'2018-19'!$B98)</f>
        <v>822573153</v>
      </c>
      <c r="J98" s="43">
        <f t="shared" si="5"/>
        <v>822573153</v>
      </c>
      <c r="K98" t="b">
        <f t="shared" si="6"/>
        <v>1</v>
      </c>
    </row>
    <row r="99" spans="1:11">
      <c r="A99" s="47">
        <v>60</v>
      </c>
      <c r="B99" s="47" t="s">
        <v>86</v>
      </c>
      <c r="C99" s="39" t="s">
        <v>13</v>
      </c>
      <c r="D99" s="39" t="str">
        <f t="shared" si="4"/>
        <v>H</v>
      </c>
      <c r="E99" t="s">
        <v>99</v>
      </c>
      <c r="F99" s="43">
        <f>SUMIFS('2018-19...'!$D:$D,'2018-19...'!$A:$A,'2018-19'!$C99,'2018-19...'!$C:$C,F$1,'2018-19...'!$E:$E,'2018-19'!$B99)</f>
        <v>9461088</v>
      </c>
      <c r="G99" s="43">
        <f>SUMIFS('2018-19...'!$D:$D,'2018-19...'!$A:$A,'2018-19'!$C99,'2018-19...'!$C:$C,G$1,'2018-19...'!$E:$E,'2018-19'!$B99)</f>
        <v>132200000</v>
      </c>
      <c r="H99" s="43">
        <f>SUMIFS('2018-19...'!$D:$D,'2018-19...'!$A:$A,'2018-19'!$C99,'2018-19...'!$C:$C,H$1,'2018-19...'!$E:$E,'2018-19'!$B99)</f>
        <v>0</v>
      </c>
      <c r="I99" s="43">
        <f>SUMIFS('2018-19...'!$D:$D,'2018-19...'!$A:$A,'2018-19'!$C99,'2018-19...'!$C:$C,I$1,'2018-19...'!$E:$E,'2018-19'!$B99)</f>
        <v>141661088</v>
      </c>
      <c r="J99" s="43">
        <f t="shared" si="5"/>
        <v>141661088</v>
      </c>
      <c r="K99" t="b">
        <f t="shared" si="6"/>
        <v>1</v>
      </c>
    </row>
    <row r="100" spans="1:11">
      <c r="A100" s="47">
        <v>61</v>
      </c>
      <c r="B100" s="47" t="s">
        <v>87</v>
      </c>
      <c r="C100" s="39" t="s">
        <v>5</v>
      </c>
      <c r="D100" s="39" t="str">
        <f t="shared" si="4"/>
        <v>E</v>
      </c>
      <c r="E100" s="39" t="s">
        <v>96</v>
      </c>
      <c r="F100" s="43">
        <f>SUMIFS('2018-19...'!$D:$D,'2018-19...'!$A:$A,'2018-19'!$C100,'2018-19...'!$C:$C,F$1,'2018-19...'!$E:$E,'2018-19'!$B100)</f>
        <v>2714180670</v>
      </c>
      <c r="G100" s="43">
        <f>SUMIFS('2018-19...'!$D:$D,'2018-19...'!$A:$A,'2018-19'!$C100,'2018-19...'!$C:$C,G$1,'2018-19...'!$E:$E,'2018-19'!$B100)</f>
        <v>213933554</v>
      </c>
      <c r="H100" s="43">
        <f>SUMIFS('2018-19...'!$D:$D,'2018-19...'!$A:$A,'2018-19'!$C100,'2018-19...'!$C:$C,H$1,'2018-19...'!$E:$E,'2018-19'!$B100)</f>
        <v>0</v>
      </c>
      <c r="I100" s="43">
        <f>SUMIFS('2018-19...'!$D:$D,'2018-19...'!$A:$A,'2018-19'!$C100,'2018-19...'!$C:$C,I$1,'2018-19...'!$E:$E,'2018-19'!$B100)</f>
        <v>2928114224</v>
      </c>
      <c r="J100" s="43">
        <f t="shared" si="5"/>
        <v>2928114224</v>
      </c>
      <c r="K100" s="39" t="b">
        <f t="shared" si="6"/>
        <v>1</v>
      </c>
    </row>
    <row r="101" spans="1:11">
      <c r="A101" s="47">
        <v>61</v>
      </c>
      <c r="B101" s="47" t="s">
        <v>87</v>
      </c>
      <c r="C101" s="39" t="s">
        <v>9</v>
      </c>
      <c r="D101" s="39" t="str">
        <f t="shared" si="4"/>
        <v>E</v>
      </c>
      <c r="E101" s="39" t="s">
        <v>97</v>
      </c>
      <c r="F101" s="43">
        <f>SUMIFS('2018-19...'!$D:$D,'2018-19...'!$A:$A,'2018-19'!$C101,'2018-19...'!$C:$C,F$1,'2018-19...'!$E:$E,'2018-19'!$B101)</f>
        <v>1764214684</v>
      </c>
      <c r="G101" s="43">
        <f>SUMIFS('2018-19...'!$D:$D,'2018-19...'!$A:$A,'2018-19'!$C101,'2018-19...'!$C:$C,G$1,'2018-19...'!$E:$E,'2018-19'!$B101)</f>
        <v>0</v>
      </c>
      <c r="H101" s="43">
        <f>SUMIFS('2018-19...'!$D:$D,'2018-19...'!$A:$A,'2018-19'!$C101,'2018-19...'!$C:$C,H$1,'2018-19...'!$E:$E,'2018-19'!$B101)</f>
        <v>0</v>
      </c>
      <c r="I101" s="43">
        <f>SUMIFS('2018-19...'!$D:$D,'2018-19...'!$A:$A,'2018-19'!$C101,'2018-19...'!$C:$C,I$1,'2018-19...'!$E:$E,'2018-19'!$B101)</f>
        <v>1764214684</v>
      </c>
      <c r="J101" s="43">
        <f t="shared" si="5"/>
        <v>1764214684</v>
      </c>
      <c r="K101" s="39" t="b">
        <f t="shared" si="6"/>
        <v>1</v>
      </c>
    </row>
    <row r="102" spans="1:11">
      <c r="A102" s="47">
        <v>61</v>
      </c>
      <c r="B102" s="47" t="s">
        <v>87</v>
      </c>
      <c r="C102" s="39" t="s">
        <v>11</v>
      </c>
      <c r="D102" s="39" t="str">
        <f t="shared" si="4"/>
        <v>H</v>
      </c>
      <c r="E102" t="s">
        <v>98</v>
      </c>
      <c r="F102" s="43">
        <f>SUMIFS('2018-19...'!$D:$D,'2018-19...'!$A:$A,'2018-19'!$C102,'2018-19...'!$C:$C,F$1,'2018-19...'!$E:$E,'2018-19'!$B102)</f>
        <v>1029763167</v>
      </c>
      <c r="G102" s="43">
        <f>SUMIFS('2018-19...'!$D:$D,'2018-19...'!$A:$A,'2018-19'!$C102,'2018-19...'!$C:$C,G$1,'2018-19...'!$E:$E,'2018-19'!$B102)</f>
        <v>0</v>
      </c>
      <c r="H102" s="43">
        <f>SUMIFS('2018-19...'!$D:$D,'2018-19...'!$A:$A,'2018-19'!$C102,'2018-19...'!$C:$C,H$1,'2018-19...'!$E:$E,'2018-19'!$B102)</f>
        <v>0</v>
      </c>
      <c r="I102" s="43">
        <f>SUMIFS('2018-19...'!$D:$D,'2018-19...'!$A:$A,'2018-19'!$C102,'2018-19...'!$C:$C,I$1,'2018-19...'!$E:$E,'2018-19'!$B102)</f>
        <v>1029763167</v>
      </c>
      <c r="J102" s="43">
        <f t="shared" si="5"/>
        <v>1029763167</v>
      </c>
      <c r="K102" t="b">
        <f t="shared" si="6"/>
        <v>1</v>
      </c>
    </row>
    <row r="103" spans="1:11">
      <c r="A103" s="47">
        <v>61</v>
      </c>
      <c r="B103" s="47" t="s">
        <v>87</v>
      </c>
      <c r="C103" s="39" t="s">
        <v>13</v>
      </c>
      <c r="D103" s="39" t="str">
        <f t="shared" si="4"/>
        <v>H</v>
      </c>
      <c r="E103" t="s">
        <v>99</v>
      </c>
      <c r="F103" s="43">
        <f>SUMIFS('2018-19...'!$D:$D,'2018-19...'!$A:$A,'2018-19'!$C103,'2018-19...'!$C:$C,F$1,'2018-19...'!$E:$E,'2018-19'!$B103)</f>
        <v>9312809</v>
      </c>
      <c r="G103" s="43">
        <f>SUMIFS('2018-19...'!$D:$D,'2018-19...'!$A:$A,'2018-19'!$C103,'2018-19...'!$C:$C,G$1,'2018-19...'!$E:$E,'2018-19'!$B103)</f>
        <v>0</v>
      </c>
      <c r="H103" s="43">
        <f>SUMIFS('2018-19...'!$D:$D,'2018-19...'!$A:$A,'2018-19'!$C103,'2018-19...'!$C:$C,H$1,'2018-19...'!$E:$E,'2018-19'!$B103)</f>
        <v>0</v>
      </c>
      <c r="I103" s="43">
        <f>SUMIFS('2018-19...'!$D:$D,'2018-19...'!$A:$A,'2018-19'!$C103,'2018-19...'!$C:$C,I$1,'2018-19...'!$E:$E,'2018-19'!$B103)</f>
        <v>54312809</v>
      </c>
      <c r="J103" s="43">
        <f t="shared" si="5"/>
        <v>9312809</v>
      </c>
      <c r="K103" t="b">
        <f t="shared" si="6"/>
        <v>0</v>
      </c>
    </row>
    <row r="104" spans="1:11">
      <c r="A104" s="47">
        <v>62</v>
      </c>
      <c r="B104" s="47" t="s">
        <v>88</v>
      </c>
      <c r="C104" s="39" t="s">
        <v>5</v>
      </c>
      <c r="D104" s="39" t="str">
        <f t="shared" si="4"/>
        <v>E</v>
      </c>
      <c r="E104" s="39" t="s">
        <v>96</v>
      </c>
      <c r="F104" s="43">
        <f>SUMIFS('2018-19...'!$D:$D,'2018-19...'!$A:$A,'2018-19'!$C104,'2018-19...'!$C:$C,F$1,'2018-19...'!$E:$E,'2018-19'!$B104)</f>
        <v>2205691074</v>
      </c>
      <c r="G104" s="43">
        <f>SUMIFS('2018-19...'!$D:$D,'2018-19...'!$A:$A,'2018-19'!$C104,'2018-19...'!$C:$C,G$1,'2018-19...'!$E:$E,'2018-19'!$B104)</f>
        <v>0</v>
      </c>
      <c r="H104" s="43">
        <f>SUMIFS('2018-19...'!$D:$D,'2018-19...'!$A:$A,'2018-19'!$C104,'2018-19...'!$C:$C,H$1,'2018-19...'!$E:$E,'2018-19'!$B104)</f>
        <v>0</v>
      </c>
      <c r="I104" s="43">
        <f>SUMIFS('2018-19...'!$D:$D,'2018-19...'!$A:$A,'2018-19'!$C104,'2018-19...'!$C:$C,I$1,'2018-19...'!$E:$E,'2018-19'!$B104)</f>
        <v>2205691074</v>
      </c>
      <c r="J104" s="43">
        <f t="shared" si="5"/>
        <v>2205691074</v>
      </c>
      <c r="K104" s="39" t="b">
        <f t="shared" si="6"/>
        <v>1</v>
      </c>
    </row>
    <row r="105" spans="1:11">
      <c r="A105" s="47">
        <v>62</v>
      </c>
      <c r="B105" s="47" t="s">
        <v>88</v>
      </c>
      <c r="C105" s="39" t="s">
        <v>9</v>
      </c>
      <c r="D105" s="39" t="str">
        <f t="shared" si="4"/>
        <v>E</v>
      </c>
      <c r="E105" s="39" t="s">
        <v>97</v>
      </c>
      <c r="F105" s="43">
        <f>SUMIFS('2018-19...'!$D:$D,'2018-19...'!$A:$A,'2018-19'!$C105,'2018-19...'!$C:$C,F$1,'2018-19...'!$E:$E,'2018-19'!$B105)</f>
        <v>3003770980</v>
      </c>
      <c r="G105" s="43">
        <f>SUMIFS('2018-19...'!$D:$D,'2018-19...'!$A:$A,'2018-19'!$C105,'2018-19...'!$C:$C,G$1,'2018-19...'!$E:$E,'2018-19'!$B105)</f>
        <v>222982294</v>
      </c>
      <c r="H105" s="43">
        <f>SUMIFS('2018-19...'!$D:$D,'2018-19...'!$A:$A,'2018-19'!$C105,'2018-19...'!$C:$C,H$1,'2018-19...'!$E:$E,'2018-19'!$B105)</f>
        <v>0</v>
      </c>
      <c r="I105" s="43">
        <f>SUMIFS('2018-19...'!$D:$D,'2018-19...'!$A:$A,'2018-19'!$C105,'2018-19...'!$C:$C,I$1,'2018-19...'!$E:$E,'2018-19'!$B105)</f>
        <v>3226753274</v>
      </c>
      <c r="J105" s="43">
        <f t="shared" si="5"/>
        <v>3226753274</v>
      </c>
      <c r="K105" s="39" t="b">
        <f t="shared" si="6"/>
        <v>1</v>
      </c>
    </row>
    <row r="106" spans="1:11">
      <c r="A106" s="47">
        <v>62</v>
      </c>
      <c r="B106" s="47" t="s">
        <v>88</v>
      </c>
      <c r="C106" s="39" t="s">
        <v>11</v>
      </c>
      <c r="D106" s="39" t="str">
        <f t="shared" si="4"/>
        <v>H</v>
      </c>
      <c r="E106" t="s">
        <v>98</v>
      </c>
      <c r="F106" s="43">
        <f>SUMIFS('2018-19...'!$D:$D,'2018-19...'!$A:$A,'2018-19'!$C106,'2018-19...'!$C:$C,F$1,'2018-19...'!$E:$E,'2018-19'!$B106)</f>
        <v>1154904164</v>
      </c>
      <c r="G106" s="43">
        <f>SUMIFS('2018-19...'!$D:$D,'2018-19...'!$A:$A,'2018-19'!$C106,'2018-19...'!$C:$C,G$1,'2018-19...'!$E:$E,'2018-19'!$B106)</f>
        <v>0</v>
      </c>
      <c r="H106" s="43">
        <f>SUMIFS('2018-19...'!$D:$D,'2018-19...'!$A:$A,'2018-19'!$C106,'2018-19...'!$C:$C,H$1,'2018-19...'!$E:$E,'2018-19'!$B106)</f>
        <v>0</v>
      </c>
      <c r="I106" s="43">
        <f>SUMIFS('2018-19...'!$D:$D,'2018-19...'!$A:$A,'2018-19'!$C106,'2018-19...'!$C:$C,I$1,'2018-19...'!$E:$E,'2018-19'!$B106)</f>
        <v>1154904164</v>
      </c>
      <c r="J106" s="43">
        <f t="shared" si="5"/>
        <v>1154904164</v>
      </c>
      <c r="K106" t="b">
        <f t="shared" si="6"/>
        <v>1</v>
      </c>
    </row>
    <row r="107" spans="1:11">
      <c r="A107" s="47">
        <v>62</v>
      </c>
      <c r="B107" s="47" t="s">
        <v>88</v>
      </c>
      <c r="C107" s="39" t="s">
        <v>13</v>
      </c>
      <c r="D107" s="39" t="str">
        <f t="shared" si="4"/>
        <v>H</v>
      </c>
      <c r="E107" t="s">
        <v>99</v>
      </c>
      <c r="F107" s="43">
        <f>SUMIFS('2018-19...'!$D:$D,'2018-19...'!$A:$A,'2018-19'!$C107,'2018-19...'!$C:$C,F$1,'2018-19...'!$E:$E,'2018-19'!$B107)</f>
        <v>21714263</v>
      </c>
      <c r="G107" s="43">
        <f>SUMIFS('2018-19...'!$D:$D,'2018-19...'!$A:$A,'2018-19'!$C107,'2018-19...'!$C:$C,G$1,'2018-19...'!$E:$E,'2018-19'!$B107)</f>
        <v>92267755</v>
      </c>
      <c r="H107" s="43">
        <f>SUMIFS('2018-19...'!$D:$D,'2018-19...'!$A:$A,'2018-19'!$C107,'2018-19...'!$C:$C,H$1,'2018-19...'!$E:$E,'2018-19'!$B107)</f>
        <v>0</v>
      </c>
      <c r="I107" s="43">
        <f>SUMIFS('2018-19...'!$D:$D,'2018-19...'!$A:$A,'2018-19'!$C107,'2018-19...'!$C:$C,I$1,'2018-19...'!$E:$E,'2018-19'!$B107)</f>
        <v>137982018</v>
      </c>
      <c r="J107" s="43">
        <f t="shared" si="5"/>
        <v>113982018</v>
      </c>
      <c r="K107" t="b">
        <f t="shared" si="6"/>
        <v>0</v>
      </c>
    </row>
    <row r="108" spans="1:11">
      <c r="A108" s="47">
        <v>62</v>
      </c>
      <c r="B108" s="47" t="s">
        <v>88</v>
      </c>
      <c r="C108" s="39" t="s">
        <v>15</v>
      </c>
      <c r="D108" s="39" t="str">
        <f t="shared" si="4"/>
        <v>H</v>
      </c>
      <c r="E108" t="s">
        <v>100</v>
      </c>
      <c r="F108" s="43">
        <f>SUMIFS('2018-19...'!$D:$D,'2018-19...'!$A:$A,'2018-19'!$C108,'2018-19...'!$C:$C,F$1,'2018-19...'!$E:$E,'2018-19'!$B108)</f>
        <v>44680280</v>
      </c>
      <c r="G108" s="43">
        <f>SUMIFS('2018-19...'!$D:$D,'2018-19...'!$A:$A,'2018-19'!$C108,'2018-19...'!$C:$C,G$1,'2018-19...'!$E:$E,'2018-19'!$B108)</f>
        <v>0</v>
      </c>
      <c r="H108" s="43">
        <f>SUMIFS('2018-19...'!$D:$D,'2018-19...'!$A:$A,'2018-19'!$C108,'2018-19...'!$C:$C,H$1,'2018-19...'!$E:$E,'2018-19'!$B108)</f>
        <v>0</v>
      </c>
      <c r="I108" s="43">
        <f>SUMIFS('2018-19...'!$D:$D,'2018-19...'!$A:$A,'2018-19'!$C108,'2018-19...'!$C:$C,I$1,'2018-19...'!$E:$E,'2018-19'!$B108)</f>
        <v>44680280</v>
      </c>
      <c r="J108" s="43">
        <f t="shared" si="5"/>
        <v>44680280</v>
      </c>
      <c r="K108" t="b">
        <f t="shared" si="6"/>
        <v>1</v>
      </c>
    </row>
    <row r="109" spans="1:11">
      <c r="A109" s="47">
        <v>63</v>
      </c>
      <c r="B109" s="47" t="s">
        <v>89</v>
      </c>
      <c r="C109" s="39" t="s">
        <v>5</v>
      </c>
      <c r="D109" s="39" t="str">
        <f t="shared" si="4"/>
        <v>E</v>
      </c>
      <c r="E109" s="39" t="s">
        <v>96</v>
      </c>
      <c r="F109" s="43">
        <f>SUMIFS('2018-19...'!$D:$D,'2018-19...'!$A:$A,'2018-19'!$C109,'2018-19...'!$C:$C,F$1,'2018-19...'!$E:$E,'2018-19'!$B109)</f>
        <v>1988147684</v>
      </c>
      <c r="G109" s="43">
        <f>SUMIFS('2018-19...'!$D:$D,'2018-19...'!$A:$A,'2018-19'!$C109,'2018-19...'!$C:$C,G$1,'2018-19...'!$E:$E,'2018-19'!$B109)</f>
        <v>0</v>
      </c>
      <c r="H109" s="43">
        <f>SUMIFS('2018-19...'!$D:$D,'2018-19...'!$A:$A,'2018-19'!$C109,'2018-19...'!$C:$C,H$1,'2018-19...'!$E:$E,'2018-19'!$B109)</f>
        <v>0</v>
      </c>
      <c r="I109" s="43">
        <f>SUMIFS('2018-19...'!$D:$D,'2018-19...'!$A:$A,'2018-19'!$C109,'2018-19...'!$C:$C,I$1,'2018-19...'!$E:$E,'2018-19'!$B109)</f>
        <v>1988147684</v>
      </c>
      <c r="J109" s="43">
        <f t="shared" si="5"/>
        <v>1988147684</v>
      </c>
      <c r="K109" s="39" t="b">
        <f t="shared" si="6"/>
        <v>1</v>
      </c>
    </row>
    <row r="110" spans="1:11">
      <c r="A110" s="47">
        <v>63</v>
      </c>
      <c r="B110" s="47" t="s">
        <v>89</v>
      </c>
      <c r="C110" s="39" t="s">
        <v>9</v>
      </c>
      <c r="D110" s="39" t="str">
        <f t="shared" si="4"/>
        <v>E</v>
      </c>
      <c r="E110" s="39" t="s">
        <v>97</v>
      </c>
      <c r="F110" s="43">
        <f>SUMIFS('2018-19...'!$D:$D,'2018-19...'!$A:$A,'2018-19'!$C110,'2018-19...'!$C:$C,F$1,'2018-19...'!$E:$E,'2018-19'!$B110)</f>
        <v>3018574656</v>
      </c>
      <c r="G110" s="43">
        <f>SUMIFS('2018-19...'!$D:$D,'2018-19...'!$A:$A,'2018-19'!$C110,'2018-19...'!$C:$C,G$1,'2018-19...'!$E:$E,'2018-19'!$B110)</f>
        <v>182946358</v>
      </c>
      <c r="H110" s="43">
        <f>SUMIFS('2018-19...'!$D:$D,'2018-19...'!$A:$A,'2018-19'!$C110,'2018-19...'!$C:$C,H$1,'2018-19...'!$E:$E,'2018-19'!$B110)</f>
        <v>0</v>
      </c>
      <c r="I110" s="43">
        <f>SUMIFS('2018-19...'!$D:$D,'2018-19...'!$A:$A,'2018-19'!$C110,'2018-19...'!$C:$C,I$1,'2018-19...'!$E:$E,'2018-19'!$B110)</f>
        <v>3201521014</v>
      </c>
      <c r="J110" s="43">
        <f t="shared" si="5"/>
        <v>3201521014</v>
      </c>
      <c r="K110" s="39" t="b">
        <f t="shared" si="6"/>
        <v>1</v>
      </c>
    </row>
    <row r="111" spans="1:11">
      <c r="A111" s="47">
        <v>63</v>
      </c>
      <c r="B111" s="47" t="s">
        <v>89</v>
      </c>
      <c r="C111" s="39" t="s">
        <v>11</v>
      </c>
      <c r="D111" s="39" t="str">
        <f t="shared" si="4"/>
        <v>H</v>
      </c>
      <c r="E111" t="s">
        <v>98</v>
      </c>
      <c r="F111" s="43">
        <f>SUMIFS('2018-19...'!$D:$D,'2018-19...'!$A:$A,'2018-19'!$C111,'2018-19...'!$C:$C,F$1,'2018-19...'!$E:$E,'2018-19'!$B111)</f>
        <v>1311262260</v>
      </c>
      <c r="G111" s="43">
        <f>SUMIFS('2018-19...'!$D:$D,'2018-19...'!$A:$A,'2018-19'!$C111,'2018-19...'!$C:$C,G$1,'2018-19...'!$E:$E,'2018-19'!$B111)</f>
        <v>0</v>
      </c>
      <c r="H111" s="43">
        <f>SUMIFS('2018-19...'!$D:$D,'2018-19...'!$A:$A,'2018-19'!$C111,'2018-19...'!$C:$C,H$1,'2018-19...'!$E:$E,'2018-19'!$B111)</f>
        <v>0</v>
      </c>
      <c r="I111" s="43">
        <f>SUMIFS('2018-19...'!$D:$D,'2018-19...'!$A:$A,'2018-19'!$C111,'2018-19...'!$C:$C,I$1,'2018-19...'!$E:$E,'2018-19'!$B111)</f>
        <v>1311262260</v>
      </c>
      <c r="J111" s="43">
        <f t="shared" si="5"/>
        <v>1311262260</v>
      </c>
      <c r="K111" t="b">
        <f t="shared" si="6"/>
        <v>1</v>
      </c>
    </row>
    <row r="112" spans="1:11">
      <c r="A112" s="47">
        <v>63</v>
      </c>
      <c r="B112" s="47" t="s">
        <v>89</v>
      </c>
      <c r="C112" s="39" t="s">
        <v>13</v>
      </c>
      <c r="D112" s="39" t="str">
        <f t="shared" si="4"/>
        <v>H</v>
      </c>
      <c r="E112" t="s">
        <v>99</v>
      </c>
      <c r="F112" s="43">
        <f>SUMIFS('2018-19...'!$D:$D,'2018-19...'!$A:$A,'2018-19'!$C112,'2018-19...'!$C:$C,F$1,'2018-19...'!$E:$E,'2018-19'!$B112)</f>
        <v>0</v>
      </c>
      <c r="G112" s="43">
        <f>SUMIFS('2018-19...'!$D:$D,'2018-19...'!$A:$A,'2018-19'!$C112,'2018-19...'!$C:$C,G$1,'2018-19...'!$E:$E,'2018-19'!$B112)</f>
        <v>0</v>
      </c>
      <c r="H112" s="43">
        <f>SUMIFS('2018-19...'!$D:$D,'2018-19...'!$A:$A,'2018-19'!$C112,'2018-19...'!$C:$C,H$1,'2018-19...'!$E:$E,'2018-19'!$B112)</f>
        <v>0</v>
      </c>
      <c r="I112" s="43">
        <f>SUMIFS('2018-19...'!$D:$D,'2018-19...'!$A:$A,'2018-19'!$C112,'2018-19...'!$C:$C,I$1,'2018-19...'!$E:$E,'2018-19'!$B112)</f>
        <v>0</v>
      </c>
      <c r="J112" s="43">
        <f t="shared" si="5"/>
        <v>0</v>
      </c>
      <c r="K112" t="b">
        <f t="shared" si="6"/>
        <v>1</v>
      </c>
    </row>
    <row r="113" spans="1:11">
      <c r="A113" s="47">
        <v>64</v>
      </c>
      <c r="B113" s="47" t="s">
        <v>90</v>
      </c>
      <c r="C113" s="39" t="s">
        <v>5</v>
      </c>
      <c r="D113" s="39" t="str">
        <f t="shared" si="4"/>
        <v>E</v>
      </c>
      <c r="E113" s="39" t="s">
        <v>96</v>
      </c>
      <c r="F113" s="43">
        <f>SUMIFS('2018-19...'!$D:$D,'2018-19...'!$A:$A,'2018-19'!$C113,'2018-19...'!$C:$C,F$1,'2018-19...'!$E:$E,'2018-19'!$B113)</f>
        <v>2776320651</v>
      </c>
      <c r="G113" s="43">
        <f>SUMIFS('2018-19...'!$D:$D,'2018-19...'!$A:$A,'2018-19'!$C113,'2018-19...'!$C:$C,G$1,'2018-19...'!$E:$E,'2018-19'!$B113)</f>
        <v>222982294</v>
      </c>
      <c r="H113" s="43">
        <f>SUMIFS('2018-19...'!$D:$D,'2018-19...'!$A:$A,'2018-19'!$C113,'2018-19...'!$C:$C,H$1,'2018-19...'!$E:$E,'2018-19'!$B113)</f>
        <v>0</v>
      </c>
      <c r="I113" s="43">
        <f>SUMIFS('2018-19...'!$D:$D,'2018-19...'!$A:$A,'2018-19'!$C113,'2018-19...'!$C:$C,I$1,'2018-19...'!$E:$E,'2018-19'!$B113)</f>
        <v>2999302945</v>
      </c>
      <c r="J113" s="43">
        <f t="shared" si="5"/>
        <v>2999302945</v>
      </c>
      <c r="K113" s="39" t="b">
        <f t="shared" si="6"/>
        <v>1</v>
      </c>
    </row>
    <row r="114" spans="1:11">
      <c r="A114" s="47">
        <v>64</v>
      </c>
      <c r="B114" s="47" t="s">
        <v>90</v>
      </c>
      <c r="C114" s="39" t="s">
        <v>9</v>
      </c>
      <c r="D114" s="39" t="str">
        <f t="shared" si="4"/>
        <v>E</v>
      </c>
      <c r="E114" s="39" t="s">
        <v>97</v>
      </c>
      <c r="F114" s="43">
        <f>SUMIFS('2018-19...'!$D:$D,'2018-19...'!$A:$A,'2018-19'!$C114,'2018-19...'!$C:$C,F$1,'2018-19...'!$E:$E,'2018-19'!$B114)</f>
        <v>1311647305</v>
      </c>
      <c r="G114" s="43">
        <f>SUMIFS('2018-19...'!$D:$D,'2018-19...'!$A:$A,'2018-19'!$C114,'2018-19...'!$C:$C,G$1,'2018-19...'!$E:$E,'2018-19'!$B114)</f>
        <v>371700203</v>
      </c>
      <c r="H114" s="43">
        <f>SUMIFS('2018-19...'!$D:$D,'2018-19...'!$A:$A,'2018-19'!$C114,'2018-19...'!$C:$C,H$1,'2018-19...'!$E:$E,'2018-19'!$B114)</f>
        <v>0</v>
      </c>
      <c r="I114" s="43">
        <f>SUMIFS('2018-19...'!$D:$D,'2018-19...'!$A:$A,'2018-19'!$C114,'2018-19...'!$C:$C,I$1,'2018-19...'!$E:$E,'2018-19'!$B114)</f>
        <v>1683347508</v>
      </c>
      <c r="J114" s="43">
        <f t="shared" si="5"/>
        <v>1683347508</v>
      </c>
      <c r="K114" s="39" t="b">
        <f t="shared" si="6"/>
        <v>1</v>
      </c>
    </row>
    <row r="115" spans="1:11">
      <c r="A115" s="47">
        <v>64</v>
      </c>
      <c r="B115" s="47" t="s">
        <v>90</v>
      </c>
      <c r="C115" s="39" t="s">
        <v>11</v>
      </c>
      <c r="D115" s="39" t="str">
        <f t="shared" si="4"/>
        <v>H</v>
      </c>
      <c r="E115" t="s">
        <v>98</v>
      </c>
      <c r="F115" s="43">
        <f>SUMIFS('2018-19...'!$D:$D,'2018-19...'!$A:$A,'2018-19'!$C115,'2018-19...'!$C:$C,F$1,'2018-19...'!$E:$E,'2018-19'!$B115)</f>
        <v>1331218614</v>
      </c>
      <c r="G115" s="43">
        <f>SUMIFS('2018-19...'!$D:$D,'2018-19...'!$A:$A,'2018-19'!$C115,'2018-19...'!$C:$C,G$1,'2018-19...'!$E:$E,'2018-19'!$B115)</f>
        <v>0</v>
      </c>
      <c r="H115" s="43">
        <f>SUMIFS('2018-19...'!$D:$D,'2018-19...'!$A:$A,'2018-19'!$C115,'2018-19...'!$C:$C,H$1,'2018-19...'!$E:$E,'2018-19'!$B115)</f>
        <v>0</v>
      </c>
      <c r="I115" s="43">
        <f>SUMIFS('2018-19...'!$D:$D,'2018-19...'!$A:$A,'2018-19'!$C115,'2018-19...'!$C:$C,I$1,'2018-19...'!$E:$E,'2018-19'!$B115)</f>
        <v>1331218614</v>
      </c>
      <c r="J115" s="43">
        <f t="shared" si="5"/>
        <v>1331218614</v>
      </c>
      <c r="K115" t="b">
        <f t="shared" si="6"/>
        <v>1</v>
      </c>
    </row>
    <row r="116" spans="1:11">
      <c r="A116" s="47">
        <v>64</v>
      </c>
      <c r="B116" s="47" t="s">
        <v>90</v>
      </c>
      <c r="C116" s="39" t="s">
        <v>13</v>
      </c>
      <c r="D116" s="39" t="str">
        <f t="shared" si="4"/>
        <v>H</v>
      </c>
      <c r="E116" t="s">
        <v>99</v>
      </c>
      <c r="F116" s="43">
        <f>SUMIFS('2018-19...'!$D:$D,'2018-19...'!$A:$A,'2018-19'!$C116,'2018-19...'!$C:$C,F$1,'2018-19...'!$E:$E,'2018-19'!$B116)</f>
        <v>6772151</v>
      </c>
      <c r="G116" s="43">
        <f>SUMIFS('2018-19...'!$D:$D,'2018-19...'!$A:$A,'2018-19'!$C116,'2018-19...'!$C:$C,G$1,'2018-19...'!$E:$E,'2018-19'!$B116)</f>
        <v>0</v>
      </c>
      <c r="H116" s="43">
        <f>SUMIFS('2018-19...'!$D:$D,'2018-19...'!$A:$A,'2018-19'!$C116,'2018-19...'!$C:$C,H$1,'2018-19...'!$E:$E,'2018-19'!$B116)</f>
        <v>0</v>
      </c>
      <c r="I116" s="43">
        <f>SUMIFS('2018-19...'!$D:$D,'2018-19...'!$A:$A,'2018-19'!$C116,'2018-19...'!$C:$C,I$1,'2018-19...'!$E:$E,'2018-19'!$B116)</f>
        <v>6772151</v>
      </c>
      <c r="J116" s="43">
        <f t="shared" si="5"/>
        <v>6772151</v>
      </c>
      <c r="K116" t="b">
        <f t="shared" si="6"/>
        <v>1</v>
      </c>
    </row>
    <row r="117" spans="1:11">
      <c r="A117" s="47">
        <v>64</v>
      </c>
      <c r="B117" s="47" t="s">
        <v>90</v>
      </c>
      <c r="C117" s="39" t="s">
        <v>15</v>
      </c>
      <c r="D117" s="39" t="str">
        <f t="shared" si="4"/>
        <v>H</v>
      </c>
      <c r="E117" t="s">
        <v>100</v>
      </c>
      <c r="F117" s="43">
        <f>SUMIFS('2018-19...'!$D:$D,'2018-19...'!$A:$A,'2018-19'!$C117,'2018-19...'!$C:$C,F$1,'2018-19...'!$E:$E,'2018-19'!$B117)</f>
        <v>94273997</v>
      </c>
      <c r="G117" s="43">
        <f>SUMIFS('2018-19...'!$D:$D,'2018-19...'!$A:$A,'2018-19'!$C117,'2018-19...'!$C:$C,G$1,'2018-19...'!$E:$E,'2018-19'!$B117)</f>
        <v>0</v>
      </c>
      <c r="H117" s="43">
        <f>SUMIFS('2018-19...'!$D:$D,'2018-19...'!$A:$A,'2018-19'!$C117,'2018-19...'!$C:$C,H$1,'2018-19...'!$E:$E,'2018-19'!$B117)</f>
        <v>0</v>
      </c>
      <c r="I117" s="43">
        <f>SUMIFS('2018-19...'!$D:$D,'2018-19...'!$A:$A,'2018-19'!$C117,'2018-19...'!$C:$C,I$1,'2018-19...'!$E:$E,'2018-19'!$B117)</f>
        <v>94273997</v>
      </c>
      <c r="J117" s="43">
        <f t="shared" si="5"/>
        <v>94273997</v>
      </c>
      <c r="K117" t="b">
        <f t="shared" si="6"/>
        <v>1</v>
      </c>
    </row>
    <row r="118" spans="1:11">
      <c r="A118" s="47">
        <v>65</v>
      </c>
      <c r="B118" s="47" t="s">
        <v>91</v>
      </c>
      <c r="C118" s="39" t="s">
        <v>5</v>
      </c>
      <c r="D118" s="39" t="str">
        <f t="shared" si="4"/>
        <v>E</v>
      </c>
      <c r="E118" s="39" t="s">
        <v>96</v>
      </c>
      <c r="F118" s="43">
        <f>SUMIFS('2018-19...'!$D:$D,'2018-19...'!$A:$A,'2018-19'!$C118,'2018-19...'!$C:$C,F$1,'2018-19...'!$E:$E,'2018-19'!$B118)</f>
        <v>2218859083</v>
      </c>
      <c r="G118" s="43">
        <f>SUMIFS('2018-19...'!$D:$D,'2018-19...'!$A:$A,'2018-19'!$C118,'2018-19...'!$C:$C,G$1,'2018-19...'!$E:$E,'2018-19'!$B118)</f>
        <v>179820825</v>
      </c>
      <c r="H118" s="43">
        <f>SUMIFS('2018-19...'!$D:$D,'2018-19...'!$A:$A,'2018-19'!$C118,'2018-19...'!$C:$C,H$1,'2018-19...'!$E:$E,'2018-19'!$B118)</f>
        <v>0</v>
      </c>
      <c r="I118" s="43">
        <f>SUMIFS('2018-19...'!$D:$D,'2018-19...'!$A:$A,'2018-19'!$C118,'2018-19...'!$C:$C,I$1,'2018-19...'!$E:$E,'2018-19'!$B118)</f>
        <v>2398679908</v>
      </c>
      <c r="J118" s="43">
        <f t="shared" si="5"/>
        <v>2398679908</v>
      </c>
      <c r="K118" s="39" t="b">
        <f t="shared" si="6"/>
        <v>1</v>
      </c>
    </row>
    <row r="119" spans="1:11">
      <c r="A119" s="47">
        <v>65</v>
      </c>
      <c r="B119" s="47" t="s">
        <v>91</v>
      </c>
      <c r="C119" s="39" t="s">
        <v>9</v>
      </c>
      <c r="D119" s="39" t="str">
        <f t="shared" si="4"/>
        <v>E</v>
      </c>
      <c r="E119" s="39" t="s">
        <v>97</v>
      </c>
      <c r="F119" s="43">
        <f>SUMIFS('2018-19...'!$D:$D,'2018-19...'!$A:$A,'2018-19'!$C119,'2018-19...'!$C:$C,F$1,'2018-19...'!$E:$E,'2018-19'!$B119)</f>
        <v>2376015963</v>
      </c>
      <c r="G119" s="43">
        <f>SUMIFS('2018-19...'!$D:$D,'2018-19...'!$A:$A,'2018-19'!$C119,'2018-19...'!$C:$C,G$1,'2018-19...'!$E:$E,'2018-19'!$B119)</f>
        <v>34767400</v>
      </c>
      <c r="H119" s="43">
        <f>SUMIFS('2018-19...'!$D:$D,'2018-19...'!$A:$A,'2018-19'!$C119,'2018-19...'!$C:$C,H$1,'2018-19...'!$E:$E,'2018-19'!$B119)</f>
        <v>0</v>
      </c>
      <c r="I119" s="43">
        <f>SUMIFS('2018-19...'!$D:$D,'2018-19...'!$A:$A,'2018-19'!$C119,'2018-19...'!$C:$C,I$1,'2018-19...'!$E:$E,'2018-19'!$B119)</f>
        <v>2410783363</v>
      </c>
      <c r="J119" s="43">
        <f t="shared" si="5"/>
        <v>2410783363</v>
      </c>
      <c r="K119" s="39" t="b">
        <f t="shared" si="6"/>
        <v>1</v>
      </c>
    </row>
    <row r="120" spans="1:11">
      <c r="A120" s="47">
        <v>65</v>
      </c>
      <c r="B120" s="47" t="s">
        <v>91</v>
      </c>
      <c r="C120" s="39" t="s">
        <v>11</v>
      </c>
      <c r="D120" s="39" t="str">
        <f t="shared" si="4"/>
        <v>H</v>
      </c>
      <c r="E120" t="s">
        <v>98</v>
      </c>
      <c r="F120" s="43">
        <f>SUMIFS('2018-19...'!$D:$D,'2018-19...'!$A:$A,'2018-19'!$C120,'2018-19...'!$C:$C,F$1,'2018-19...'!$E:$E,'2018-19'!$B120)</f>
        <v>1327916518</v>
      </c>
      <c r="G120" s="43">
        <f>SUMIFS('2018-19...'!$D:$D,'2018-19...'!$A:$A,'2018-19'!$C120,'2018-19...'!$C:$C,G$1,'2018-19...'!$E:$E,'2018-19'!$B120)</f>
        <v>0</v>
      </c>
      <c r="H120" s="43">
        <f>SUMIFS('2018-19...'!$D:$D,'2018-19...'!$A:$A,'2018-19'!$C120,'2018-19...'!$C:$C,H$1,'2018-19...'!$E:$E,'2018-19'!$B120)</f>
        <v>0</v>
      </c>
      <c r="I120" s="43">
        <f>SUMIFS('2018-19...'!$D:$D,'2018-19...'!$A:$A,'2018-19'!$C120,'2018-19...'!$C:$C,I$1,'2018-19...'!$E:$E,'2018-19'!$B120)</f>
        <v>1327916518</v>
      </c>
      <c r="J120" s="43">
        <f t="shared" si="5"/>
        <v>1327916518</v>
      </c>
      <c r="K120" t="b">
        <f t="shared" si="6"/>
        <v>1</v>
      </c>
    </row>
    <row r="121" spans="1:11">
      <c r="A121" s="47">
        <v>65</v>
      </c>
      <c r="B121" s="47" t="s">
        <v>91</v>
      </c>
      <c r="C121" s="39" t="s">
        <v>13</v>
      </c>
      <c r="D121" s="39" t="str">
        <f t="shared" si="4"/>
        <v>H</v>
      </c>
      <c r="E121" t="s">
        <v>99</v>
      </c>
      <c r="F121" s="43">
        <f>SUMIFS('2018-19...'!$D:$D,'2018-19...'!$A:$A,'2018-19'!$C121,'2018-19...'!$C:$C,F$1,'2018-19...'!$E:$E,'2018-19'!$B121)</f>
        <v>28925597</v>
      </c>
      <c r="G121" s="43">
        <f>SUMIFS('2018-19...'!$D:$D,'2018-19...'!$A:$A,'2018-19'!$C121,'2018-19...'!$C:$C,G$1,'2018-19...'!$E:$E,'2018-19'!$B121)</f>
        <v>57702913</v>
      </c>
      <c r="H121" s="43">
        <f>SUMIFS('2018-19...'!$D:$D,'2018-19...'!$A:$A,'2018-19'!$C121,'2018-19...'!$C:$C,H$1,'2018-19...'!$E:$E,'2018-19'!$B121)</f>
        <v>0</v>
      </c>
      <c r="I121" s="43">
        <f>SUMIFS('2018-19...'!$D:$D,'2018-19...'!$A:$A,'2018-19'!$C121,'2018-19...'!$C:$C,I$1,'2018-19...'!$E:$E,'2018-19'!$B121)</f>
        <v>86628510</v>
      </c>
      <c r="J121" s="43">
        <f t="shared" si="5"/>
        <v>86628510</v>
      </c>
      <c r="K121" t="b">
        <f t="shared" si="6"/>
        <v>1</v>
      </c>
    </row>
    <row r="122" spans="1:11">
      <c r="A122" s="47">
        <v>65</v>
      </c>
      <c r="B122" s="47" t="s">
        <v>91</v>
      </c>
      <c r="C122" s="39" t="s">
        <v>15</v>
      </c>
      <c r="D122" s="39" t="str">
        <f t="shared" si="4"/>
        <v>H</v>
      </c>
      <c r="E122" t="s">
        <v>100</v>
      </c>
      <c r="F122" s="43">
        <f>SUMIFS('2018-19...'!$D:$D,'2018-19...'!$A:$A,'2018-19'!$C122,'2018-19...'!$C:$C,F$1,'2018-19...'!$E:$E,'2018-19'!$B122)</f>
        <v>39607669</v>
      </c>
      <c r="G122" s="43">
        <f>SUMIFS('2018-19...'!$D:$D,'2018-19...'!$A:$A,'2018-19'!$C122,'2018-19...'!$C:$C,G$1,'2018-19...'!$E:$E,'2018-19'!$B122)</f>
        <v>0</v>
      </c>
      <c r="H122" s="43">
        <f>SUMIFS('2018-19...'!$D:$D,'2018-19...'!$A:$A,'2018-19'!$C122,'2018-19...'!$C:$C,H$1,'2018-19...'!$E:$E,'2018-19'!$B122)</f>
        <v>0</v>
      </c>
      <c r="I122" s="43">
        <f>SUMIFS('2018-19...'!$D:$D,'2018-19...'!$A:$A,'2018-19'!$C122,'2018-19...'!$C:$C,I$1,'2018-19...'!$E:$E,'2018-19'!$B122)</f>
        <v>39607669</v>
      </c>
      <c r="J122" s="43">
        <f t="shared" si="5"/>
        <v>39607669</v>
      </c>
      <c r="K122" t="b">
        <f t="shared" si="6"/>
        <v>1</v>
      </c>
    </row>
    <row r="123" spans="1:11">
      <c r="A123" s="47">
        <v>66</v>
      </c>
      <c r="B123" s="47" t="s">
        <v>92</v>
      </c>
      <c r="C123" s="39" t="s">
        <v>5</v>
      </c>
      <c r="D123" s="39" t="str">
        <f t="shared" si="4"/>
        <v>E</v>
      </c>
      <c r="E123" s="39" t="s">
        <v>96</v>
      </c>
      <c r="F123" s="43">
        <f>SUMIFS('2018-19...'!$D:$D,'2018-19...'!$A:$A,'2018-19'!$C123,'2018-19...'!$C:$C,F$1,'2018-19...'!$E:$E,'2018-19'!$B123)</f>
        <v>2364623259</v>
      </c>
      <c r="G123" s="43">
        <f>SUMIFS('2018-19...'!$D:$D,'2018-19...'!$A:$A,'2018-19'!$C123,'2018-19...'!$C:$C,G$1,'2018-19...'!$E:$E,'2018-19'!$B123)</f>
        <v>175994705</v>
      </c>
      <c r="H123" s="43">
        <f>SUMIFS('2018-19...'!$D:$D,'2018-19...'!$A:$A,'2018-19'!$C123,'2018-19...'!$C:$C,H$1,'2018-19...'!$E:$E,'2018-19'!$B123)</f>
        <v>0</v>
      </c>
      <c r="I123" s="43">
        <f>SUMIFS('2018-19...'!$D:$D,'2018-19...'!$A:$A,'2018-19'!$C123,'2018-19...'!$C:$C,I$1,'2018-19...'!$E:$E,'2018-19'!$B123)</f>
        <v>2540617964</v>
      </c>
      <c r="J123" s="43">
        <f t="shared" si="5"/>
        <v>2540617964</v>
      </c>
      <c r="K123" s="39" t="b">
        <f t="shared" si="6"/>
        <v>1</v>
      </c>
    </row>
    <row r="124" spans="1:11">
      <c r="A124" s="47">
        <v>66</v>
      </c>
      <c r="B124" s="47" t="s">
        <v>92</v>
      </c>
      <c r="C124" s="39" t="s">
        <v>9</v>
      </c>
      <c r="D124" s="39" t="str">
        <f t="shared" si="4"/>
        <v>E</v>
      </c>
      <c r="E124" s="39" t="s">
        <v>97</v>
      </c>
      <c r="F124" s="43">
        <f>SUMIFS('2018-19...'!$D:$D,'2018-19...'!$A:$A,'2018-19'!$C124,'2018-19...'!$C:$C,F$1,'2018-19...'!$E:$E,'2018-19'!$B124)</f>
        <v>2090316503</v>
      </c>
      <c r="G124" s="43">
        <f>SUMIFS('2018-19...'!$D:$D,'2018-19...'!$A:$A,'2018-19'!$C124,'2018-19...'!$C:$C,G$1,'2018-19...'!$E:$E,'2018-19'!$B124)</f>
        <v>0</v>
      </c>
      <c r="H124" s="43">
        <f>SUMIFS('2018-19...'!$D:$D,'2018-19...'!$A:$A,'2018-19'!$C124,'2018-19...'!$C:$C,H$1,'2018-19...'!$E:$E,'2018-19'!$B124)</f>
        <v>0</v>
      </c>
      <c r="I124" s="43">
        <f>SUMIFS('2018-19...'!$D:$D,'2018-19...'!$A:$A,'2018-19'!$C124,'2018-19...'!$C:$C,I$1,'2018-19...'!$E:$E,'2018-19'!$B124)</f>
        <v>2090316503</v>
      </c>
      <c r="J124" s="43">
        <f t="shared" si="5"/>
        <v>2090316503</v>
      </c>
      <c r="K124" s="39" t="b">
        <f t="shared" si="6"/>
        <v>1</v>
      </c>
    </row>
    <row r="125" spans="1:11">
      <c r="A125" s="47">
        <v>66</v>
      </c>
      <c r="B125" s="47" t="s">
        <v>92</v>
      </c>
      <c r="C125" s="39" t="s">
        <v>11</v>
      </c>
      <c r="D125" s="39" t="str">
        <f t="shared" si="4"/>
        <v>H</v>
      </c>
      <c r="E125" t="s">
        <v>98</v>
      </c>
      <c r="F125" s="43">
        <f>SUMIFS('2018-19...'!$D:$D,'2018-19...'!$A:$A,'2018-19'!$C125,'2018-19...'!$C:$C,F$1,'2018-19...'!$E:$E,'2018-19'!$B125)</f>
        <v>1571505236</v>
      </c>
      <c r="G125" s="43">
        <f>SUMIFS('2018-19...'!$D:$D,'2018-19...'!$A:$A,'2018-19'!$C125,'2018-19...'!$C:$C,G$1,'2018-19...'!$E:$E,'2018-19'!$B125)</f>
        <v>0</v>
      </c>
      <c r="H125" s="43">
        <f>SUMIFS('2018-19...'!$D:$D,'2018-19...'!$A:$A,'2018-19'!$C125,'2018-19...'!$C:$C,H$1,'2018-19...'!$E:$E,'2018-19'!$B125)</f>
        <v>0</v>
      </c>
      <c r="I125" s="43">
        <f>SUMIFS('2018-19...'!$D:$D,'2018-19...'!$A:$A,'2018-19'!$C125,'2018-19...'!$C:$C,I$1,'2018-19...'!$E:$E,'2018-19'!$B125)</f>
        <v>1571505236</v>
      </c>
      <c r="J125" s="43">
        <f t="shared" si="5"/>
        <v>1571505236</v>
      </c>
      <c r="K125" t="b">
        <f t="shared" si="6"/>
        <v>1</v>
      </c>
    </row>
    <row r="126" spans="1:11">
      <c r="A126" s="47">
        <v>66</v>
      </c>
      <c r="B126" s="47" t="s">
        <v>92</v>
      </c>
      <c r="C126" s="39" t="s">
        <v>13</v>
      </c>
      <c r="D126" s="39" t="str">
        <f t="shared" si="4"/>
        <v>H</v>
      </c>
      <c r="E126" t="s">
        <v>99</v>
      </c>
      <c r="F126" s="43">
        <f>SUMIFS('2018-19...'!$D:$D,'2018-19...'!$A:$A,'2018-19'!$C126,'2018-19...'!$C:$C,F$1,'2018-19...'!$E:$E,'2018-19'!$B126)</f>
        <v>35657193</v>
      </c>
      <c r="G126" s="43">
        <f>SUMIFS('2018-19...'!$D:$D,'2018-19...'!$A:$A,'2018-19'!$C126,'2018-19...'!$C:$C,G$1,'2018-19...'!$E:$E,'2018-19'!$B126)</f>
        <v>30000000</v>
      </c>
      <c r="H126" s="43">
        <f>SUMIFS('2018-19...'!$D:$D,'2018-19...'!$A:$A,'2018-19'!$C126,'2018-19...'!$C:$C,H$1,'2018-19...'!$E:$E,'2018-19'!$B126)</f>
        <v>0</v>
      </c>
      <c r="I126" s="43">
        <f>SUMIFS('2018-19...'!$D:$D,'2018-19...'!$A:$A,'2018-19'!$C126,'2018-19...'!$C:$C,I$1,'2018-19...'!$E:$E,'2018-19'!$B126)</f>
        <v>65657193</v>
      </c>
      <c r="J126" s="43">
        <f t="shared" si="5"/>
        <v>65657193</v>
      </c>
      <c r="K126" t="b">
        <f t="shared" si="6"/>
        <v>1</v>
      </c>
    </row>
    <row r="127" spans="1:11">
      <c r="A127" s="47">
        <v>66</v>
      </c>
      <c r="B127" s="47" t="s">
        <v>92</v>
      </c>
      <c r="C127" s="39" t="s">
        <v>15</v>
      </c>
      <c r="D127" s="39" t="str">
        <f t="shared" si="4"/>
        <v>H</v>
      </c>
      <c r="E127" t="s">
        <v>100</v>
      </c>
      <c r="F127" s="43">
        <f>SUMIFS('2018-19...'!$D:$D,'2018-19...'!$A:$A,'2018-19'!$C127,'2018-19...'!$C:$C,F$1,'2018-19...'!$E:$E,'2018-19'!$B127)</f>
        <v>70934446</v>
      </c>
      <c r="G127" s="43">
        <f>SUMIFS('2018-19...'!$D:$D,'2018-19...'!$A:$A,'2018-19'!$C127,'2018-19...'!$C:$C,G$1,'2018-19...'!$E:$E,'2018-19'!$B127)</f>
        <v>0</v>
      </c>
      <c r="H127" s="43">
        <f>SUMIFS('2018-19...'!$D:$D,'2018-19...'!$A:$A,'2018-19'!$C127,'2018-19...'!$C:$C,H$1,'2018-19...'!$E:$E,'2018-19'!$B127)</f>
        <v>0</v>
      </c>
      <c r="I127" s="43">
        <f>SUMIFS('2018-19...'!$D:$D,'2018-19...'!$A:$A,'2018-19'!$C127,'2018-19...'!$C:$C,I$1,'2018-19...'!$E:$E,'2018-19'!$B127)</f>
        <v>70934446</v>
      </c>
      <c r="J127" s="43">
        <f t="shared" si="5"/>
        <v>70934446</v>
      </c>
      <c r="K127" t="b">
        <f t="shared" si="6"/>
        <v>1</v>
      </c>
    </row>
    <row r="128" spans="1:11">
      <c r="A128" s="47">
        <v>67</v>
      </c>
      <c r="B128" s="47" t="s">
        <v>93</v>
      </c>
      <c r="C128" s="39" t="s">
        <v>5</v>
      </c>
      <c r="D128" s="39" t="str">
        <f t="shared" si="4"/>
        <v>E</v>
      </c>
      <c r="E128" s="39" t="s">
        <v>96</v>
      </c>
      <c r="F128" s="43">
        <f>SUMIFS('2018-19...'!$D:$D,'2018-19...'!$A:$A,'2018-19'!$C128,'2018-19...'!$C:$C,F$1,'2018-19...'!$E:$E,'2018-19'!$B128)</f>
        <v>2664268254</v>
      </c>
      <c r="G128" s="43">
        <f>SUMIFS('2018-19...'!$D:$D,'2018-19...'!$A:$A,'2018-19'!$C128,'2018-19...'!$C:$C,G$1,'2018-19...'!$E:$E,'2018-19'!$B128)</f>
        <v>161895555</v>
      </c>
      <c r="H128" s="43">
        <f>SUMIFS('2018-19...'!$D:$D,'2018-19...'!$A:$A,'2018-19'!$C128,'2018-19...'!$C:$C,H$1,'2018-19...'!$E:$E,'2018-19'!$B128)</f>
        <v>0</v>
      </c>
      <c r="I128" s="43">
        <f>SUMIFS('2018-19...'!$D:$D,'2018-19...'!$A:$A,'2018-19'!$C128,'2018-19...'!$C:$C,I$1,'2018-19...'!$E:$E,'2018-19'!$B128)</f>
        <v>2846163809</v>
      </c>
      <c r="J128" s="43">
        <f t="shared" si="5"/>
        <v>2826163809</v>
      </c>
      <c r="K128" s="39" t="b">
        <f t="shared" si="6"/>
        <v>0</v>
      </c>
    </row>
    <row r="129" spans="1:11">
      <c r="A129" s="47">
        <v>67</v>
      </c>
      <c r="B129" s="47" t="s">
        <v>93</v>
      </c>
      <c r="C129" s="39" t="s">
        <v>9</v>
      </c>
      <c r="D129" s="39" t="str">
        <f t="shared" si="4"/>
        <v>E</v>
      </c>
      <c r="E129" s="39" t="s">
        <v>97</v>
      </c>
      <c r="F129" s="43">
        <f>SUMIFS('2018-19...'!$D:$D,'2018-19...'!$A:$A,'2018-19'!$C129,'2018-19...'!$C:$C,F$1,'2018-19...'!$E:$E,'2018-19'!$B129)</f>
        <v>318393454</v>
      </c>
      <c r="G129" s="43">
        <f>SUMIFS('2018-19...'!$D:$D,'2018-19...'!$A:$A,'2018-19'!$C129,'2018-19...'!$C:$C,G$1,'2018-19...'!$E:$E,'2018-19'!$B129)</f>
        <v>0</v>
      </c>
      <c r="H129" s="43">
        <f>SUMIFS('2018-19...'!$D:$D,'2018-19...'!$A:$A,'2018-19'!$C129,'2018-19...'!$C:$C,H$1,'2018-19...'!$E:$E,'2018-19'!$B129)</f>
        <v>0</v>
      </c>
      <c r="I129" s="43">
        <f>SUMIFS('2018-19...'!$D:$D,'2018-19...'!$A:$A,'2018-19'!$C129,'2018-19...'!$C:$C,I$1,'2018-19...'!$E:$E,'2018-19'!$B129)</f>
        <v>318393454</v>
      </c>
      <c r="J129" s="43">
        <f t="shared" si="5"/>
        <v>318393454</v>
      </c>
      <c r="K129" s="39" t="b">
        <f t="shared" si="6"/>
        <v>1</v>
      </c>
    </row>
    <row r="130" spans="1:11">
      <c r="A130" s="47">
        <v>67</v>
      </c>
      <c r="B130" s="47" t="s">
        <v>93</v>
      </c>
      <c r="C130" s="39" t="s">
        <v>11</v>
      </c>
      <c r="D130" s="39" t="str">
        <f t="shared" si="4"/>
        <v>H</v>
      </c>
      <c r="E130" t="s">
        <v>98</v>
      </c>
      <c r="F130" s="43">
        <f>SUMIFS('2018-19...'!$D:$D,'2018-19...'!$A:$A,'2018-19'!$C130,'2018-19...'!$C:$C,F$1,'2018-19...'!$E:$E,'2018-19'!$B130)</f>
        <v>1150274563</v>
      </c>
      <c r="G130" s="43">
        <f>SUMIFS('2018-19...'!$D:$D,'2018-19...'!$A:$A,'2018-19'!$C130,'2018-19...'!$C:$C,G$1,'2018-19...'!$E:$E,'2018-19'!$B130)</f>
        <v>0</v>
      </c>
      <c r="H130" s="43">
        <f>SUMIFS('2018-19...'!$D:$D,'2018-19...'!$A:$A,'2018-19'!$C130,'2018-19...'!$C:$C,H$1,'2018-19...'!$E:$E,'2018-19'!$B130)</f>
        <v>0</v>
      </c>
      <c r="I130" s="43">
        <f>SUMIFS('2018-19...'!$D:$D,'2018-19...'!$A:$A,'2018-19'!$C130,'2018-19...'!$C:$C,I$1,'2018-19...'!$E:$E,'2018-19'!$B130)</f>
        <v>1150274563</v>
      </c>
      <c r="J130" s="43">
        <f t="shared" si="5"/>
        <v>1150274563</v>
      </c>
      <c r="K130" t="b">
        <f t="shared" si="6"/>
        <v>1</v>
      </c>
    </row>
    <row r="131" spans="1:11">
      <c r="A131" s="47">
        <v>67</v>
      </c>
      <c r="B131" s="47" t="s">
        <v>93</v>
      </c>
      <c r="C131" s="39" t="s">
        <v>13</v>
      </c>
      <c r="D131" s="39" t="str">
        <f t="shared" ref="D131:D141" si="7">IF(OR(C131="D101",C131="D102"),"E","H")</f>
        <v>H</v>
      </c>
      <c r="E131" t="s">
        <v>99</v>
      </c>
      <c r="F131" s="43">
        <f>SUMIFS('2018-19...'!$D:$D,'2018-19...'!$A:$A,'2018-19'!$C131,'2018-19...'!$C:$C,F$1,'2018-19...'!$E:$E,'2018-19'!$B131)</f>
        <v>127244651</v>
      </c>
      <c r="G131" s="43">
        <f>SUMIFS('2018-19...'!$D:$D,'2018-19...'!$A:$A,'2018-19'!$C131,'2018-19...'!$C:$C,G$1,'2018-19...'!$E:$E,'2018-19'!$B131)</f>
        <v>4252458413</v>
      </c>
      <c r="H131" s="43">
        <f>SUMIFS('2018-19...'!$D:$D,'2018-19...'!$A:$A,'2018-19'!$C131,'2018-19...'!$C:$C,H$1,'2018-19...'!$E:$E,'2018-19'!$B131)</f>
        <v>0</v>
      </c>
      <c r="I131" s="43">
        <f>SUMIFS('2018-19...'!$D:$D,'2018-19...'!$A:$A,'2018-19'!$C131,'2018-19...'!$C:$C,I$1,'2018-19...'!$E:$E,'2018-19'!$B131)</f>
        <v>4379703064</v>
      </c>
      <c r="J131" s="43">
        <f t="shared" ref="J131:J140" si="8">F131+G131</f>
        <v>4379703064</v>
      </c>
      <c r="K131" t="b">
        <f t="shared" ref="K131:K150" si="9">J131=I131-H131</f>
        <v>1</v>
      </c>
    </row>
    <row r="132" spans="1:11">
      <c r="A132" s="47">
        <v>67</v>
      </c>
      <c r="B132" s="47" t="s">
        <v>93</v>
      </c>
      <c r="C132" s="39" t="s">
        <v>15</v>
      </c>
      <c r="D132" s="39" t="str">
        <f t="shared" si="7"/>
        <v>H</v>
      </c>
      <c r="E132" t="s">
        <v>100</v>
      </c>
      <c r="F132" s="43">
        <f>SUMIFS('2018-19...'!$D:$D,'2018-19...'!$A:$A,'2018-19'!$C132,'2018-19...'!$C:$C,F$1,'2018-19...'!$E:$E,'2018-19'!$B132)</f>
        <v>31989325</v>
      </c>
      <c r="G132" s="43">
        <f>SUMIFS('2018-19...'!$D:$D,'2018-19...'!$A:$A,'2018-19'!$C132,'2018-19...'!$C:$C,G$1,'2018-19...'!$E:$E,'2018-19'!$B132)</f>
        <v>0</v>
      </c>
      <c r="H132" s="43">
        <f>SUMIFS('2018-19...'!$D:$D,'2018-19...'!$A:$A,'2018-19'!$C132,'2018-19...'!$C:$C,H$1,'2018-19...'!$E:$E,'2018-19'!$B132)</f>
        <v>0</v>
      </c>
      <c r="I132" s="43">
        <f>SUMIFS('2018-19...'!$D:$D,'2018-19...'!$A:$A,'2018-19'!$C132,'2018-19...'!$C:$C,I$1,'2018-19...'!$E:$E,'2018-19'!$B132)</f>
        <v>31989325</v>
      </c>
      <c r="J132" s="43">
        <f t="shared" si="8"/>
        <v>31989325</v>
      </c>
      <c r="K132" t="b">
        <f t="shared" si="9"/>
        <v>1</v>
      </c>
    </row>
    <row r="133" spans="1:11">
      <c r="A133" s="47">
        <v>68</v>
      </c>
      <c r="B133" s="47" t="s">
        <v>94</v>
      </c>
      <c r="C133" s="39" t="s">
        <v>5</v>
      </c>
      <c r="D133" s="39" t="str">
        <f t="shared" si="7"/>
        <v>E</v>
      </c>
      <c r="E133" s="39" t="s">
        <v>96</v>
      </c>
      <c r="F133" s="43">
        <f>SUMIFS('2018-19...'!$D:$D,'2018-19...'!$A:$A,'2018-19'!$C133,'2018-19...'!$C:$C,F$1,'2018-19...'!$E:$E,'2018-19'!$B133)</f>
        <v>1219237194</v>
      </c>
      <c r="G133" s="43">
        <f>SUMIFS('2018-19...'!$D:$D,'2018-19...'!$A:$A,'2018-19'!$C133,'2018-19...'!$C:$C,G$1,'2018-19...'!$E:$E,'2018-19'!$B133)</f>
        <v>161879650</v>
      </c>
      <c r="H133" s="43">
        <f>SUMIFS('2018-19...'!$D:$D,'2018-19...'!$A:$A,'2018-19'!$C133,'2018-19...'!$C:$C,H$1,'2018-19...'!$E:$E,'2018-19'!$B133)</f>
        <v>0</v>
      </c>
      <c r="I133" s="43">
        <f>SUMIFS('2018-19...'!$D:$D,'2018-19...'!$A:$A,'2018-19'!$C133,'2018-19...'!$C:$C,I$1,'2018-19...'!$E:$E,'2018-19'!$B133)</f>
        <v>1381116844</v>
      </c>
      <c r="J133" s="43">
        <f t="shared" si="8"/>
        <v>1381116844</v>
      </c>
      <c r="K133" s="39" t="b">
        <f t="shared" si="9"/>
        <v>1</v>
      </c>
    </row>
    <row r="134" spans="1:11">
      <c r="A134" s="47">
        <v>68</v>
      </c>
      <c r="B134" s="47" t="s">
        <v>94</v>
      </c>
      <c r="C134" s="39" t="s">
        <v>9</v>
      </c>
      <c r="D134" s="39" t="str">
        <f t="shared" si="7"/>
        <v>E</v>
      </c>
      <c r="E134" s="39" t="s">
        <v>97</v>
      </c>
      <c r="F134" s="43">
        <f>SUMIFS('2018-19...'!$D:$D,'2018-19...'!$A:$A,'2018-19'!$C134,'2018-19...'!$C:$C,F$1,'2018-19...'!$E:$E,'2018-19'!$B134)</f>
        <v>1518588947</v>
      </c>
      <c r="G134" s="43">
        <f>SUMIFS('2018-19...'!$D:$D,'2018-19...'!$A:$A,'2018-19'!$C134,'2018-19...'!$C:$C,G$1,'2018-19...'!$E:$E,'2018-19'!$B134)</f>
        <v>1600000000</v>
      </c>
      <c r="H134" s="43">
        <f>SUMIFS('2018-19...'!$D:$D,'2018-19...'!$A:$A,'2018-19'!$C134,'2018-19...'!$C:$C,H$1,'2018-19...'!$E:$E,'2018-19'!$B134)</f>
        <v>0</v>
      </c>
      <c r="I134" s="43">
        <f>SUMIFS('2018-19...'!$D:$D,'2018-19...'!$A:$A,'2018-19'!$C134,'2018-19...'!$C:$C,I$1,'2018-19...'!$E:$E,'2018-19'!$B134)</f>
        <v>3158588947</v>
      </c>
      <c r="J134" s="43">
        <f t="shared" si="8"/>
        <v>3118588947</v>
      </c>
      <c r="K134" s="39" t="b">
        <f t="shared" si="9"/>
        <v>0</v>
      </c>
    </row>
    <row r="135" spans="1:11">
      <c r="A135" s="47">
        <v>68</v>
      </c>
      <c r="B135" s="47" t="s">
        <v>94</v>
      </c>
      <c r="C135" s="39" t="s">
        <v>11</v>
      </c>
      <c r="D135" s="39" t="str">
        <f t="shared" si="7"/>
        <v>H</v>
      </c>
      <c r="E135" t="s">
        <v>98</v>
      </c>
      <c r="F135" s="43">
        <f>SUMIFS('2018-19...'!$D:$D,'2018-19...'!$A:$A,'2018-19'!$C135,'2018-19...'!$C:$C,F$1,'2018-19...'!$E:$E,'2018-19'!$B135)</f>
        <v>1307560276</v>
      </c>
      <c r="G135" s="43">
        <f>SUMIFS('2018-19...'!$D:$D,'2018-19...'!$A:$A,'2018-19'!$C135,'2018-19...'!$C:$C,G$1,'2018-19...'!$E:$E,'2018-19'!$B135)</f>
        <v>0</v>
      </c>
      <c r="H135" s="43">
        <f>SUMIFS('2018-19...'!$D:$D,'2018-19...'!$A:$A,'2018-19'!$C135,'2018-19...'!$C:$C,H$1,'2018-19...'!$E:$E,'2018-19'!$B135)</f>
        <v>0</v>
      </c>
      <c r="I135" s="43">
        <f>SUMIFS('2018-19...'!$D:$D,'2018-19...'!$A:$A,'2018-19'!$C135,'2018-19...'!$C:$C,I$1,'2018-19...'!$E:$E,'2018-19'!$B135)</f>
        <v>1307560276</v>
      </c>
      <c r="J135" s="43">
        <f t="shared" si="8"/>
        <v>1307560276</v>
      </c>
      <c r="K135" t="b">
        <f t="shared" si="9"/>
        <v>1</v>
      </c>
    </row>
    <row r="136" spans="1:11">
      <c r="A136" s="47">
        <v>68</v>
      </c>
      <c r="B136" s="47" t="s">
        <v>94</v>
      </c>
      <c r="C136" s="39" t="s">
        <v>13</v>
      </c>
      <c r="D136" s="39" t="str">
        <f t="shared" si="7"/>
        <v>H</v>
      </c>
      <c r="E136" t="s">
        <v>99</v>
      </c>
      <c r="F136" s="43">
        <f>SUMIFS('2018-19...'!$D:$D,'2018-19...'!$A:$A,'2018-19'!$C136,'2018-19...'!$C:$C,F$1,'2018-19...'!$E:$E,'2018-19'!$B136)</f>
        <v>126853841</v>
      </c>
      <c r="G136" s="43">
        <f>SUMIFS('2018-19...'!$D:$D,'2018-19...'!$A:$A,'2018-19'!$C136,'2018-19...'!$C:$C,G$1,'2018-19...'!$E:$E,'2018-19'!$B136)</f>
        <v>0</v>
      </c>
      <c r="H136" s="43">
        <f>SUMIFS('2018-19...'!$D:$D,'2018-19...'!$A:$A,'2018-19'!$C136,'2018-19...'!$C:$C,H$1,'2018-19...'!$E:$E,'2018-19'!$B136)</f>
        <v>0</v>
      </c>
      <c r="I136" s="43">
        <f>SUMIFS('2018-19...'!$D:$D,'2018-19...'!$A:$A,'2018-19'!$C136,'2018-19...'!$C:$C,I$1,'2018-19...'!$E:$E,'2018-19'!$B136)</f>
        <v>151853841</v>
      </c>
      <c r="J136" s="43">
        <f t="shared" si="8"/>
        <v>126853841</v>
      </c>
      <c r="K136" t="b">
        <f t="shared" si="9"/>
        <v>0</v>
      </c>
    </row>
    <row r="137" spans="1:11">
      <c r="A137" s="47">
        <v>69</v>
      </c>
      <c r="B137" s="47" t="s">
        <v>95</v>
      </c>
      <c r="C137" s="39" t="s">
        <v>5</v>
      </c>
      <c r="D137" s="39" t="str">
        <f t="shared" si="7"/>
        <v>E</v>
      </c>
      <c r="E137" s="39" t="s">
        <v>96</v>
      </c>
      <c r="F137" s="43">
        <f>SUMIFS('2018-19...'!$D:$D,'2018-19...'!$A:$A,'2018-19'!$C137,'2018-19...'!$C:$C,F$1,'2018-19...'!$E:$E,'2018-19'!$B137)</f>
        <v>2618759795</v>
      </c>
      <c r="G137" s="43">
        <f>SUMIFS('2018-19...'!$D:$D,'2018-19...'!$A:$A,'2018-19'!$C137,'2018-19...'!$C:$C,G$1,'2018-19...'!$E:$E,'2018-19'!$B137)</f>
        <v>170928390</v>
      </c>
      <c r="H137" s="43">
        <f>SUMIFS('2018-19...'!$D:$D,'2018-19...'!$A:$A,'2018-19'!$C137,'2018-19...'!$C:$C,H$1,'2018-19...'!$E:$E,'2018-19'!$B137)</f>
        <v>0</v>
      </c>
      <c r="I137" s="43">
        <f>SUMIFS('2018-19...'!$D:$D,'2018-19...'!$A:$A,'2018-19'!$C137,'2018-19...'!$C:$C,I$1,'2018-19...'!$E:$E,'2018-19'!$B137)</f>
        <v>2789688185</v>
      </c>
      <c r="J137" s="43">
        <f t="shared" si="8"/>
        <v>2789688185</v>
      </c>
      <c r="K137" s="39" t="b">
        <f t="shared" si="9"/>
        <v>1</v>
      </c>
    </row>
    <row r="138" spans="1:11">
      <c r="A138" s="47">
        <v>69</v>
      </c>
      <c r="B138" s="47" t="s">
        <v>95</v>
      </c>
      <c r="C138" s="39" t="s">
        <v>9</v>
      </c>
      <c r="D138" s="39" t="str">
        <f t="shared" si="7"/>
        <v>E</v>
      </c>
      <c r="E138" s="39" t="s">
        <v>97</v>
      </c>
      <c r="F138" s="43">
        <f>SUMIFS('2018-19...'!$D:$D,'2018-19...'!$A:$A,'2018-19'!$C138,'2018-19...'!$C:$C,F$1,'2018-19...'!$E:$E,'2018-19'!$B138)</f>
        <v>984929197</v>
      </c>
      <c r="G138" s="43">
        <f>SUMIFS('2018-19...'!$D:$D,'2018-19...'!$A:$A,'2018-19'!$C138,'2018-19...'!$C:$C,G$1,'2018-19...'!$E:$E,'2018-19'!$B138)</f>
        <v>421598532</v>
      </c>
      <c r="H138" s="43">
        <f>SUMIFS('2018-19...'!$D:$D,'2018-19...'!$A:$A,'2018-19'!$C138,'2018-19...'!$C:$C,H$1,'2018-19...'!$E:$E,'2018-19'!$B138)</f>
        <v>0</v>
      </c>
      <c r="I138" s="43">
        <f>SUMIFS('2018-19...'!$D:$D,'2018-19...'!$A:$A,'2018-19'!$C138,'2018-19...'!$C:$C,I$1,'2018-19...'!$E:$E,'2018-19'!$B138)</f>
        <v>1496027723</v>
      </c>
      <c r="J138" s="43">
        <f t="shared" si="8"/>
        <v>1406527729</v>
      </c>
      <c r="K138" s="39" t="b">
        <f t="shared" si="9"/>
        <v>0</v>
      </c>
    </row>
    <row r="139" spans="1:11">
      <c r="A139" s="47">
        <v>69</v>
      </c>
      <c r="B139" s="47" t="s">
        <v>95</v>
      </c>
      <c r="C139" s="39" t="s">
        <v>11</v>
      </c>
      <c r="D139" s="39" t="str">
        <f t="shared" si="7"/>
        <v>H</v>
      </c>
      <c r="E139" t="s">
        <v>98</v>
      </c>
      <c r="F139" s="43">
        <f>SUMIFS('2018-19...'!$D:$D,'2018-19...'!$A:$A,'2018-19'!$C139,'2018-19...'!$C:$C,F$1,'2018-19...'!$E:$E,'2018-19'!$B139)</f>
        <v>1853364584</v>
      </c>
      <c r="G139" s="43">
        <f>SUMIFS('2018-19...'!$D:$D,'2018-19...'!$A:$A,'2018-19'!$C139,'2018-19...'!$C:$C,G$1,'2018-19...'!$E:$E,'2018-19'!$B139)</f>
        <v>0</v>
      </c>
      <c r="H139" s="43">
        <f>SUMIFS('2018-19...'!$D:$D,'2018-19...'!$A:$A,'2018-19'!$C139,'2018-19...'!$C:$C,H$1,'2018-19...'!$E:$E,'2018-19'!$B139)</f>
        <v>0</v>
      </c>
      <c r="I139" s="43">
        <f>SUMIFS('2018-19...'!$D:$D,'2018-19...'!$A:$A,'2018-19'!$C139,'2018-19...'!$C:$C,I$1,'2018-19...'!$E:$E,'2018-19'!$B139)</f>
        <v>1853364584</v>
      </c>
      <c r="J139" s="43">
        <f t="shared" si="8"/>
        <v>1853364584</v>
      </c>
      <c r="K139" t="b">
        <f t="shared" si="9"/>
        <v>1</v>
      </c>
    </row>
    <row r="140" spans="1:11">
      <c r="A140" s="47">
        <v>69</v>
      </c>
      <c r="B140" s="47" t="s">
        <v>95</v>
      </c>
      <c r="C140" s="39" t="s">
        <v>13</v>
      </c>
      <c r="D140" s="39" t="str">
        <f t="shared" si="7"/>
        <v>H</v>
      </c>
      <c r="E140" t="s">
        <v>99</v>
      </c>
      <c r="F140" s="43">
        <f>SUMIFS('2018-19...'!$D:$D,'2018-19...'!$A:$A,'2018-19'!$C140,'2018-19...'!$C:$C,F$1,'2018-19...'!$E:$E,'2018-19'!$B140)</f>
        <v>413071574</v>
      </c>
      <c r="G140" s="43">
        <f>SUMIFS('2018-19...'!$D:$D,'2018-19...'!$A:$A,'2018-19'!$C140,'2018-19...'!$C:$C,G$1,'2018-19...'!$E:$E,'2018-19'!$B140)</f>
        <v>0</v>
      </c>
      <c r="H140" s="43">
        <f>SUMIFS('2018-19...'!$D:$D,'2018-19...'!$A:$A,'2018-19'!$C140,'2018-19...'!$C:$C,H$1,'2018-19...'!$E:$E,'2018-19'!$B140)</f>
        <v>0</v>
      </c>
      <c r="I140" s="43">
        <f>SUMIFS('2018-19...'!$D:$D,'2018-19...'!$A:$A,'2018-19'!$C140,'2018-19...'!$C:$C,I$1,'2018-19...'!$E:$E,'2018-19'!$B140)</f>
        <v>529657875</v>
      </c>
      <c r="J140" s="43">
        <f t="shared" si="8"/>
        <v>413071574</v>
      </c>
      <c r="K140" t="b">
        <f t="shared" si="9"/>
        <v>0</v>
      </c>
    </row>
    <row r="141" spans="1:11">
      <c r="A141" s="47">
        <v>69</v>
      </c>
      <c r="B141" s="47" t="s">
        <v>95</v>
      </c>
      <c r="C141" s="39" t="s">
        <v>15</v>
      </c>
      <c r="D141" s="39" t="str">
        <f t="shared" si="7"/>
        <v>H</v>
      </c>
      <c r="E141" t="s">
        <v>100</v>
      </c>
      <c r="F141" s="43">
        <f>SUMIFS('2018-19...'!$D:$D,'2018-19...'!$A:$A,'2018-19'!$C141,'2018-19...'!$C:$C,F$1,'2018-19...'!$E:$E,'2018-19'!$B141)</f>
        <v>59620012</v>
      </c>
      <c r="G141" s="43">
        <f>SUMIFS('2018-19...'!$D:$D,'2018-19...'!$A:$A,'2018-19'!$C141,'2018-19...'!$C:$C,G$1,'2018-19...'!$E:$E,'2018-19'!$B141)</f>
        <v>0</v>
      </c>
      <c r="H141" s="43">
        <f>SUMIFS('2018-19...'!$D:$D,'2018-19...'!$A:$A,'2018-19'!$C141,'2018-19...'!$C:$C,H$1,'2018-19...'!$E:$E,'2018-19'!$B141)</f>
        <v>0</v>
      </c>
      <c r="I141" s="43">
        <f>SUMIFS('2018-19...'!$D:$D,'2018-19...'!$A:$A,'2018-19'!$C141,'2018-19...'!$C:$C,I$1,'2018-19...'!$E:$E,'2018-19'!$B141)</f>
        <v>59620012</v>
      </c>
      <c r="J141" s="43">
        <f>F141+G141</f>
        <v>59620012</v>
      </c>
      <c r="K141" t="b">
        <f t="shared" si="9"/>
        <v>1</v>
      </c>
    </row>
    <row r="142" spans="1:11">
      <c r="A142" s="47">
        <v>63</v>
      </c>
      <c r="B142" s="47" t="s">
        <v>89</v>
      </c>
      <c r="C142"/>
      <c r="D142" s="39" t="s">
        <v>200</v>
      </c>
      <c r="E142" t="s">
        <v>190</v>
      </c>
      <c r="F142" s="44">
        <v>0</v>
      </c>
      <c r="G142" s="44">
        <v>0</v>
      </c>
      <c r="H142" s="44">
        <v>0</v>
      </c>
      <c r="I142" s="44">
        <f>F142+G142+H142</f>
        <v>0</v>
      </c>
      <c r="J142" s="43">
        <f t="shared" ref="J142:J150" si="10">F142+G142</f>
        <v>0</v>
      </c>
      <c r="K142" t="b">
        <f t="shared" si="9"/>
        <v>1</v>
      </c>
    </row>
    <row r="143" spans="1:11" ht="45">
      <c r="A143" s="46">
        <v>45</v>
      </c>
      <c r="B143" s="46" t="s">
        <v>71</v>
      </c>
      <c r="C143" s="45"/>
      <c r="D143" s="45" t="s">
        <v>200</v>
      </c>
      <c r="E143" s="42" t="s">
        <v>191</v>
      </c>
      <c r="F143" s="44">
        <v>0</v>
      </c>
      <c r="G143" s="44">
        <v>2721450256</v>
      </c>
      <c r="H143" s="44">
        <v>0</v>
      </c>
      <c r="I143" s="44">
        <f t="shared" ref="I143:I147" si="11">F143+G143+H143</f>
        <v>2721450256</v>
      </c>
      <c r="J143" s="44">
        <f t="shared" si="10"/>
        <v>2721450256</v>
      </c>
      <c r="K143" t="b">
        <f t="shared" si="9"/>
        <v>1</v>
      </c>
    </row>
    <row r="144" spans="1:11" ht="30">
      <c r="A144" s="46">
        <v>62</v>
      </c>
      <c r="B144" s="46" t="s">
        <v>88</v>
      </c>
      <c r="C144"/>
      <c r="D144" s="45" t="s">
        <v>200</v>
      </c>
      <c r="E144" s="42" t="s">
        <v>192</v>
      </c>
      <c r="F144" s="44">
        <v>0</v>
      </c>
      <c r="G144" s="44">
        <v>841479548</v>
      </c>
      <c r="H144" s="44">
        <v>0</v>
      </c>
      <c r="I144" s="44">
        <f t="shared" si="11"/>
        <v>841479548</v>
      </c>
      <c r="J144" s="44">
        <f t="shared" si="10"/>
        <v>841479548</v>
      </c>
      <c r="K144" t="b">
        <f t="shared" si="9"/>
        <v>1</v>
      </c>
    </row>
    <row r="145" spans="1:11" ht="30">
      <c r="A145" s="46">
        <v>59</v>
      </c>
      <c r="B145" s="46" t="s">
        <v>85</v>
      </c>
      <c r="C145"/>
      <c r="D145" s="45" t="s">
        <v>200</v>
      </c>
      <c r="E145" s="42" t="s">
        <v>193</v>
      </c>
      <c r="F145" s="44">
        <v>0</v>
      </c>
      <c r="G145" s="44">
        <v>1000000000</v>
      </c>
      <c r="H145" s="44">
        <v>0</v>
      </c>
      <c r="I145" s="44">
        <f t="shared" si="11"/>
        <v>1000000000</v>
      </c>
      <c r="J145" s="44">
        <f t="shared" si="10"/>
        <v>1000000000</v>
      </c>
      <c r="K145" t="b">
        <f t="shared" si="9"/>
        <v>1</v>
      </c>
    </row>
    <row r="146" spans="1:11" ht="30">
      <c r="A146" s="46">
        <v>65</v>
      </c>
      <c r="B146" s="46" t="s">
        <v>91</v>
      </c>
      <c r="C146"/>
      <c r="D146" s="45" t="s">
        <v>200</v>
      </c>
      <c r="E146" s="42" t="s">
        <v>194</v>
      </c>
      <c r="F146" s="44">
        <v>0</v>
      </c>
      <c r="G146" s="44">
        <v>1494570546</v>
      </c>
      <c r="H146" s="44">
        <v>0</v>
      </c>
      <c r="I146" s="44">
        <f t="shared" si="11"/>
        <v>1494570546</v>
      </c>
      <c r="J146" s="44">
        <f t="shared" si="10"/>
        <v>1494570546</v>
      </c>
      <c r="K146" t="b">
        <f t="shared" si="9"/>
        <v>1</v>
      </c>
    </row>
    <row r="147" spans="1:11">
      <c r="A147" s="46">
        <v>70</v>
      </c>
      <c r="B147" s="46" t="s">
        <v>48</v>
      </c>
      <c r="C147"/>
      <c r="D147" s="45" t="s">
        <v>200</v>
      </c>
      <c r="E147" s="42" t="s">
        <v>195</v>
      </c>
      <c r="F147" s="44">
        <v>0</v>
      </c>
      <c r="G147" s="44">
        <v>145995753</v>
      </c>
      <c r="H147" s="44">
        <v>4678123437</v>
      </c>
      <c r="I147" s="44">
        <f t="shared" si="11"/>
        <v>4824119190</v>
      </c>
      <c r="J147" s="44">
        <f t="shared" si="10"/>
        <v>145995753</v>
      </c>
      <c r="K147" t="b">
        <f t="shared" si="9"/>
        <v>1</v>
      </c>
    </row>
    <row r="148" spans="1:11">
      <c r="A148" s="46">
        <v>47</v>
      </c>
      <c r="B148" s="46" t="s">
        <v>73</v>
      </c>
      <c r="C148"/>
      <c r="D148" s="45" t="s">
        <v>200</v>
      </c>
      <c r="E148" s="42" t="s">
        <v>196</v>
      </c>
      <c r="F148" s="44">
        <f>I148-G148</f>
        <v>3101604865</v>
      </c>
      <c r="G148" s="44">
        <v>206163236</v>
      </c>
      <c r="H148" s="44">
        <v>0</v>
      </c>
      <c r="I148" s="44">
        <v>3307768101</v>
      </c>
      <c r="J148" s="44">
        <f t="shared" si="10"/>
        <v>3307768101</v>
      </c>
      <c r="K148" t="b">
        <f t="shared" si="9"/>
        <v>1</v>
      </c>
    </row>
    <row r="149" spans="1:11">
      <c r="A149" s="46">
        <v>70</v>
      </c>
      <c r="B149" s="46" t="s">
        <v>48</v>
      </c>
      <c r="C149"/>
      <c r="D149" s="45" t="s">
        <v>200</v>
      </c>
      <c r="E149" s="42" t="s">
        <v>197</v>
      </c>
      <c r="F149" s="44">
        <f>I149-G149</f>
        <v>4265989763</v>
      </c>
      <c r="G149" s="44">
        <v>245552682</v>
      </c>
      <c r="H149" s="44">
        <v>0</v>
      </c>
      <c r="I149" s="44">
        <v>4511542445</v>
      </c>
      <c r="J149" s="44">
        <f t="shared" si="10"/>
        <v>4511542445</v>
      </c>
      <c r="K149" t="b">
        <f t="shared" si="9"/>
        <v>1</v>
      </c>
    </row>
    <row r="150" spans="1:11">
      <c r="A150" s="46">
        <v>53</v>
      </c>
      <c r="B150" s="46" t="s">
        <v>79</v>
      </c>
      <c r="C150"/>
      <c r="D150" s="45" t="s">
        <v>200</v>
      </c>
      <c r="E150" t="s">
        <v>198</v>
      </c>
      <c r="F150" s="44">
        <v>0</v>
      </c>
      <c r="G150" s="44">
        <v>288249562</v>
      </c>
      <c r="H150" s="44">
        <v>1601386459</v>
      </c>
      <c r="I150" s="44">
        <f t="shared" ref="I150" si="12">F150+G150+H150</f>
        <v>1889636021</v>
      </c>
      <c r="J150" s="44">
        <f t="shared" si="10"/>
        <v>288249562</v>
      </c>
      <c r="K150" t="b">
        <f t="shared" si="9"/>
        <v>1</v>
      </c>
    </row>
    <row r="151" spans="1:11">
      <c r="C151"/>
      <c r="D151"/>
      <c r="E151" t="s">
        <v>199</v>
      </c>
      <c r="F151"/>
      <c r="G151"/>
      <c r="H151"/>
      <c r="I151"/>
      <c r="J151"/>
      <c r="K151"/>
    </row>
    <row r="154" spans="1:11">
      <c r="J154" s="43"/>
    </row>
    <row r="155" spans="1:11">
      <c r="J155" s="43"/>
    </row>
  </sheetData>
  <autoFilter ref="A1:K151" xr:uid="{69CB7945-D161-4978-B2F7-2F045A2E904D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3EF1-E80D-4070-977C-01CD091DB173}">
  <dimension ref="A1:I150"/>
  <sheetViews>
    <sheetView topLeftCell="A137" workbookViewId="0">
      <selection activeCell="A142" sqref="A142:D150"/>
    </sheetView>
  </sheetViews>
  <sheetFormatPr defaultRowHeight="15"/>
  <cols>
    <col min="1" max="1" width="13.7109375" bestFit="1" customWidth="1"/>
    <col min="2" max="3" width="9.28515625" customWidth="1"/>
    <col min="4" max="4" width="53" customWidth="1"/>
    <col min="5" max="5" width="17.28515625" bestFit="1" customWidth="1"/>
    <col min="6" max="6" width="21.140625" bestFit="1" customWidth="1"/>
    <col min="7" max="7" width="18.28515625" bestFit="1" customWidth="1"/>
    <col min="8" max="8" width="14.42578125" bestFit="1" customWidth="1"/>
    <col min="9" max="9" width="28.7109375" bestFit="1" customWidth="1"/>
  </cols>
  <sheetData>
    <row r="1" spans="1:9">
      <c r="A1" t="s">
        <v>59</v>
      </c>
      <c r="B1" t="s">
        <v>60</v>
      </c>
      <c r="C1" t="s">
        <v>103</v>
      </c>
      <c r="D1" t="s">
        <v>101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>
      <c r="A2" t="s">
        <v>66</v>
      </c>
      <c r="B2" t="s">
        <v>5</v>
      </c>
      <c r="C2" t="str">
        <f>IF(OR(B2="D101",B2="d102"),"E","H")</f>
        <v>E</v>
      </c>
      <c r="D2" t="s">
        <v>96</v>
      </c>
      <c r="E2">
        <v>3705353289</v>
      </c>
      <c r="F2">
        <v>0</v>
      </c>
      <c r="G2">
        <v>0</v>
      </c>
      <c r="H2">
        <v>3705353289</v>
      </c>
      <c r="I2">
        <v>3705353289</v>
      </c>
    </row>
    <row r="3" spans="1:9">
      <c r="A3" t="s">
        <v>66</v>
      </c>
      <c r="B3" t="s">
        <v>9</v>
      </c>
      <c r="C3" t="str">
        <f t="shared" ref="C3:C66" si="0">IF(OR(B3="D101",B3="d102"),"E","H")</f>
        <v>E</v>
      </c>
      <c r="D3" t="s">
        <v>97</v>
      </c>
      <c r="E3">
        <v>314437340</v>
      </c>
      <c r="F3">
        <v>0</v>
      </c>
      <c r="G3">
        <v>0</v>
      </c>
      <c r="H3">
        <v>314437340</v>
      </c>
      <c r="I3">
        <v>314437340</v>
      </c>
    </row>
    <row r="4" spans="1:9">
      <c r="A4" t="s">
        <v>66</v>
      </c>
      <c r="B4" t="s">
        <v>11</v>
      </c>
      <c r="C4" t="str">
        <f t="shared" si="0"/>
        <v>H</v>
      </c>
      <c r="D4" t="s">
        <v>98</v>
      </c>
      <c r="E4">
        <v>898078619</v>
      </c>
      <c r="F4">
        <v>0</v>
      </c>
      <c r="G4">
        <v>0</v>
      </c>
      <c r="H4">
        <v>898078619</v>
      </c>
      <c r="I4">
        <v>898078619</v>
      </c>
    </row>
    <row r="5" spans="1:9">
      <c r="A5" t="s">
        <v>66</v>
      </c>
      <c r="B5" t="s">
        <v>13</v>
      </c>
      <c r="C5" t="str">
        <f t="shared" si="0"/>
        <v>H</v>
      </c>
      <c r="D5" t="s">
        <v>99</v>
      </c>
      <c r="E5">
        <v>29091434</v>
      </c>
      <c r="F5">
        <v>158333333</v>
      </c>
      <c r="G5">
        <v>0</v>
      </c>
      <c r="H5">
        <v>187424767</v>
      </c>
      <c r="I5">
        <v>187424767</v>
      </c>
    </row>
    <row r="6" spans="1:9">
      <c r="A6" t="s">
        <v>66</v>
      </c>
      <c r="B6" t="s">
        <v>15</v>
      </c>
      <c r="C6" t="str">
        <f t="shared" si="0"/>
        <v>H</v>
      </c>
      <c r="D6" t="s">
        <v>100</v>
      </c>
      <c r="E6">
        <v>38019974</v>
      </c>
      <c r="F6">
        <v>0</v>
      </c>
      <c r="G6">
        <v>0</v>
      </c>
      <c r="H6">
        <v>38019974</v>
      </c>
      <c r="I6">
        <v>38019974</v>
      </c>
    </row>
    <row r="7" spans="1:9">
      <c r="A7" t="s">
        <v>67</v>
      </c>
      <c r="B7" t="s">
        <v>5</v>
      </c>
      <c r="C7" t="str">
        <f t="shared" si="0"/>
        <v>E</v>
      </c>
      <c r="D7" t="s">
        <v>96</v>
      </c>
      <c r="E7">
        <v>2393066726</v>
      </c>
      <c r="F7">
        <v>0</v>
      </c>
      <c r="G7">
        <v>0</v>
      </c>
      <c r="H7">
        <v>2393066726</v>
      </c>
      <c r="I7">
        <v>2393066726</v>
      </c>
    </row>
    <row r="8" spans="1:9">
      <c r="A8" t="s">
        <v>67</v>
      </c>
      <c r="B8" t="s">
        <v>9</v>
      </c>
      <c r="C8" t="str">
        <f t="shared" si="0"/>
        <v>E</v>
      </c>
      <c r="D8" t="s">
        <v>97</v>
      </c>
      <c r="E8">
        <v>1413718598</v>
      </c>
      <c r="F8">
        <v>0</v>
      </c>
      <c r="G8">
        <v>0</v>
      </c>
      <c r="H8">
        <v>1413718598</v>
      </c>
      <c r="I8">
        <v>1413718598</v>
      </c>
    </row>
    <row r="9" spans="1:9">
      <c r="A9" t="s">
        <v>67</v>
      </c>
      <c r="B9" t="s">
        <v>11</v>
      </c>
      <c r="C9" t="str">
        <f t="shared" si="0"/>
        <v>H</v>
      </c>
      <c r="D9" t="s">
        <v>98</v>
      </c>
      <c r="E9">
        <v>837074570</v>
      </c>
      <c r="F9">
        <v>0</v>
      </c>
      <c r="G9">
        <v>0</v>
      </c>
      <c r="H9">
        <v>837074570</v>
      </c>
      <c r="I9">
        <v>837074570</v>
      </c>
    </row>
    <row r="10" spans="1:9">
      <c r="A10" t="s">
        <v>67</v>
      </c>
      <c r="B10" t="s">
        <v>13</v>
      </c>
      <c r="C10" t="str">
        <f t="shared" si="0"/>
        <v>H</v>
      </c>
      <c r="D10" t="s">
        <v>99</v>
      </c>
      <c r="E10">
        <v>14545717</v>
      </c>
      <c r="F10">
        <v>0</v>
      </c>
      <c r="G10">
        <v>0</v>
      </c>
      <c r="H10">
        <v>14545717</v>
      </c>
      <c r="I10">
        <v>14545717</v>
      </c>
    </row>
    <row r="11" spans="1:9">
      <c r="A11" t="s">
        <v>67</v>
      </c>
      <c r="B11" t="s">
        <v>15</v>
      </c>
      <c r="C11" t="str">
        <f t="shared" si="0"/>
        <v>H</v>
      </c>
      <c r="D11" t="s">
        <v>100</v>
      </c>
      <c r="E11">
        <v>40802392</v>
      </c>
      <c r="F11">
        <v>0</v>
      </c>
      <c r="G11">
        <v>0</v>
      </c>
      <c r="H11">
        <v>40802392</v>
      </c>
      <c r="I11">
        <v>40802392</v>
      </c>
    </row>
    <row r="12" spans="1:9">
      <c r="A12" t="s">
        <v>68</v>
      </c>
      <c r="B12" t="s">
        <v>5</v>
      </c>
      <c r="C12" t="str">
        <f t="shared" si="0"/>
        <v>E</v>
      </c>
      <c r="D12" t="s">
        <v>96</v>
      </c>
      <c r="E12">
        <v>3393764672</v>
      </c>
      <c r="F12">
        <v>0</v>
      </c>
      <c r="G12">
        <v>0</v>
      </c>
      <c r="H12">
        <v>3393764672</v>
      </c>
      <c r="I12">
        <v>3393764672</v>
      </c>
    </row>
    <row r="13" spans="1:9">
      <c r="A13" t="s">
        <v>68</v>
      </c>
      <c r="B13" t="s">
        <v>9</v>
      </c>
      <c r="C13" t="str">
        <f t="shared" si="0"/>
        <v>E</v>
      </c>
      <c r="D13" t="s">
        <v>97</v>
      </c>
      <c r="E13">
        <v>1595200167</v>
      </c>
      <c r="F13">
        <v>55767181</v>
      </c>
      <c r="G13">
        <v>15859200</v>
      </c>
      <c r="H13">
        <v>1666826548</v>
      </c>
      <c r="I13">
        <v>1650967348</v>
      </c>
    </row>
    <row r="14" spans="1:9">
      <c r="A14" t="s">
        <v>68</v>
      </c>
      <c r="B14" t="s">
        <v>11</v>
      </c>
      <c r="C14" t="str">
        <f t="shared" si="0"/>
        <v>H</v>
      </c>
      <c r="D14" t="s">
        <v>98</v>
      </c>
      <c r="E14">
        <v>1089083571</v>
      </c>
      <c r="F14">
        <v>0</v>
      </c>
      <c r="G14">
        <v>0</v>
      </c>
      <c r="H14">
        <v>1089083571</v>
      </c>
      <c r="I14">
        <v>1089083571</v>
      </c>
    </row>
    <row r="15" spans="1:9">
      <c r="A15" t="s">
        <v>68</v>
      </c>
      <c r="B15" t="s">
        <v>13</v>
      </c>
      <c r="C15" t="str">
        <f t="shared" si="0"/>
        <v>H</v>
      </c>
      <c r="D15" t="s">
        <v>99</v>
      </c>
      <c r="E15">
        <v>29091434</v>
      </c>
      <c r="F15">
        <v>380946032</v>
      </c>
      <c r="G15">
        <v>0</v>
      </c>
      <c r="H15">
        <v>410037466</v>
      </c>
      <c r="I15">
        <v>410037466</v>
      </c>
    </row>
    <row r="16" spans="1:9">
      <c r="A16" t="s">
        <v>68</v>
      </c>
      <c r="B16" t="s">
        <v>15</v>
      </c>
      <c r="C16" t="str">
        <f t="shared" si="0"/>
        <v>H</v>
      </c>
      <c r="D16" t="s">
        <v>100</v>
      </c>
      <c r="E16">
        <v>48737173</v>
      </c>
      <c r="F16">
        <v>0</v>
      </c>
      <c r="G16">
        <v>0</v>
      </c>
      <c r="H16">
        <v>48737173</v>
      </c>
      <c r="I16">
        <v>48737173</v>
      </c>
    </row>
    <row r="17" spans="1:9">
      <c r="A17" t="s">
        <v>69</v>
      </c>
      <c r="B17" t="s">
        <v>5</v>
      </c>
      <c r="C17" t="str">
        <f t="shared" si="0"/>
        <v>E</v>
      </c>
      <c r="D17" t="s">
        <v>96</v>
      </c>
      <c r="E17">
        <v>2721869822</v>
      </c>
      <c r="F17">
        <v>0</v>
      </c>
      <c r="G17">
        <v>30000000</v>
      </c>
      <c r="H17">
        <v>2751869822</v>
      </c>
      <c r="I17">
        <v>2721869822</v>
      </c>
    </row>
    <row r="18" spans="1:9">
      <c r="A18" t="s">
        <v>69</v>
      </c>
      <c r="B18" t="s">
        <v>9</v>
      </c>
      <c r="C18" t="str">
        <f t="shared" si="0"/>
        <v>E</v>
      </c>
      <c r="D18" t="s">
        <v>97</v>
      </c>
      <c r="E18">
        <v>1237930535</v>
      </c>
      <c r="F18">
        <v>0</v>
      </c>
      <c r="G18">
        <v>0</v>
      </c>
      <c r="H18">
        <v>1237930535</v>
      </c>
      <c r="I18">
        <v>1237930535</v>
      </c>
    </row>
    <row r="19" spans="1:9">
      <c r="A19" t="s">
        <v>69</v>
      </c>
      <c r="B19" t="s">
        <v>13</v>
      </c>
      <c r="C19" t="str">
        <f t="shared" si="0"/>
        <v>H</v>
      </c>
      <c r="D19" t="s">
        <v>99</v>
      </c>
      <c r="E19">
        <v>0</v>
      </c>
      <c r="F19">
        <v>50026035</v>
      </c>
      <c r="G19">
        <v>30000000</v>
      </c>
      <c r="H19">
        <v>80026035</v>
      </c>
      <c r="I19">
        <v>50026035</v>
      </c>
    </row>
    <row r="20" spans="1:9">
      <c r="A20" t="s">
        <v>69</v>
      </c>
      <c r="B20" t="s">
        <v>15</v>
      </c>
      <c r="C20" t="str">
        <f t="shared" si="0"/>
        <v>H</v>
      </c>
      <c r="D20" t="s">
        <v>100</v>
      </c>
      <c r="E20">
        <v>1124711619</v>
      </c>
      <c r="F20">
        <v>0</v>
      </c>
      <c r="G20">
        <v>0</v>
      </c>
      <c r="H20">
        <v>1124711619</v>
      </c>
      <c r="I20">
        <v>1124711619</v>
      </c>
    </row>
    <row r="21" spans="1:9">
      <c r="A21" t="s">
        <v>70</v>
      </c>
      <c r="B21" t="s">
        <v>5</v>
      </c>
      <c r="C21" t="str">
        <f t="shared" si="0"/>
        <v>E</v>
      </c>
      <c r="D21" t="s">
        <v>96</v>
      </c>
      <c r="E21">
        <v>3520294732</v>
      </c>
      <c r="F21">
        <v>0</v>
      </c>
      <c r="G21">
        <v>0</v>
      </c>
      <c r="H21">
        <v>3520294732</v>
      </c>
      <c r="I21">
        <v>3520294732</v>
      </c>
    </row>
    <row r="22" spans="1:9">
      <c r="A22" t="s">
        <v>70</v>
      </c>
      <c r="B22" t="s">
        <v>9</v>
      </c>
      <c r="C22" t="str">
        <f t="shared" si="0"/>
        <v>E</v>
      </c>
      <c r="D22" t="s">
        <v>97</v>
      </c>
      <c r="E22">
        <v>299232745</v>
      </c>
      <c r="F22">
        <v>0</v>
      </c>
      <c r="G22">
        <v>0</v>
      </c>
      <c r="H22">
        <v>299232745</v>
      </c>
      <c r="I22">
        <v>299232745</v>
      </c>
    </row>
    <row r="23" spans="1:9">
      <c r="A23" t="s">
        <v>70</v>
      </c>
      <c r="B23" t="s">
        <v>11</v>
      </c>
      <c r="C23" t="str">
        <f t="shared" si="0"/>
        <v>H</v>
      </c>
      <c r="D23" t="s">
        <v>98</v>
      </c>
      <c r="E23">
        <v>784232618</v>
      </c>
      <c r="F23">
        <v>0</v>
      </c>
      <c r="G23">
        <v>0</v>
      </c>
      <c r="H23">
        <v>784232618</v>
      </c>
      <c r="I23">
        <v>784232618</v>
      </c>
    </row>
    <row r="24" spans="1:9">
      <c r="A24" t="s">
        <v>70</v>
      </c>
      <c r="B24" t="s">
        <v>13</v>
      </c>
      <c r="C24" t="str">
        <f t="shared" si="0"/>
        <v>H</v>
      </c>
      <c r="D24" t="s">
        <v>99</v>
      </c>
      <c r="E24">
        <v>14545717</v>
      </c>
      <c r="F24">
        <v>20000000</v>
      </c>
      <c r="G24">
        <v>0</v>
      </c>
      <c r="H24">
        <v>34545717</v>
      </c>
      <c r="I24">
        <v>34545717</v>
      </c>
    </row>
    <row r="25" spans="1:9">
      <c r="A25" t="s">
        <v>70</v>
      </c>
      <c r="B25" t="s">
        <v>15</v>
      </c>
      <c r="C25" t="str">
        <f t="shared" si="0"/>
        <v>H</v>
      </c>
      <c r="D25" t="s">
        <v>100</v>
      </c>
      <c r="E25">
        <v>38291849</v>
      </c>
      <c r="F25">
        <v>0</v>
      </c>
      <c r="G25">
        <v>0</v>
      </c>
      <c r="H25">
        <v>38291849</v>
      </c>
      <c r="I25">
        <v>38291849</v>
      </c>
    </row>
    <row r="26" spans="1:9">
      <c r="A26" t="s">
        <v>71</v>
      </c>
      <c r="B26" t="s">
        <v>5</v>
      </c>
      <c r="C26" t="str">
        <f t="shared" si="0"/>
        <v>E</v>
      </c>
      <c r="D26" t="s">
        <v>96</v>
      </c>
      <c r="E26">
        <v>2500354162</v>
      </c>
      <c r="F26">
        <v>0</v>
      </c>
      <c r="G26">
        <v>0</v>
      </c>
      <c r="H26">
        <v>2500354162</v>
      </c>
      <c r="I26">
        <v>2500354162</v>
      </c>
    </row>
    <row r="27" spans="1:9">
      <c r="A27" t="s">
        <v>71</v>
      </c>
      <c r="B27" t="s">
        <v>9</v>
      </c>
      <c r="C27" t="str">
        <f t="shared" si="0"/>
        <v>E</v>
      </c>
      <c r="D27" t="s">
        <v>97</v>
      </c>
      <c r="E27">
        <v>2293845194</v>
      </c>
      <c r="F27">
        <v>0</v>
      </c>
      <c r="G27">
        <v>0</v>
      </c>
      <c r="H27">
        <v>2293845194</v>
      </c>
      <c r="I27">
        <v>2293845194</v>
      </c>
    </row>
    <row r="28" spans="1:9">
      <c r="A28" t="s">
        <v>71</v>
      </c>
      <c r="B28" t="s">
        <v>11</v>
      </c>
      <c r="C28" t="str">
        <f t="shared" si="0"/>
        <v>H</v>
      </c>
      <c r="D28" t="s">
        <v>98</v>
      </c>
      <c r="E28">
        <v>828217657</v>
      </c>
      <c r="F28">
        <v>0</v>
      </c>
      <c r="G28">
        <v>0</v>
      </c>
      <c r="H28">
        <v>828217657</v>
      </c>
      <c r="I28">
        <v>828217657</v>
      </c>
    </row>
    <row r="29" spans="1:9">
      <c r="A29" t="s">
        <v>71</v>
      </c>
      <c r="B29" t="s">
        <v>13</v>
      </c>
      <c r="C29" t="str">
        <f t="shared" si="0"/>
        <v>H</v>
      </c>
      <c r="D29" t="s">
        <v>99</v>
      </c>
      <c r="E29">
        <v>29091434</v>
      </c>
      <c r="F29">
        <v>0</v>
      </c>
      <c r="G29">
        <v>0</v>
      </c>
      <c r="H29">
        <v>29091434</v>
      </c>
      <c r="I29">
        <v>29091434</v>
      </c>
    </row>
    <row r="30" spans="1:9">
      <c r="A30" t="s">
        <v>71</v>
      </c>
      <c r="B30" t="s">
        <v>15</v>
      </c>
      <c r="C30" t="str">
        <f t="shared" si="0"/>
        <v>H</v>
      </c>
      <c r="D30" t="s">
        <v>100</v>
      </c>
      <c r="E30">
        <v>52437068</v>
      </c>
      <c r="F30">
        <v>0</v>
      </c>
      <c r="G30">
        <v>0</v>
      </c>
      <c r="H30">
        <v>52437068</v>
      </c>
      <c r="I30">
        <v>52437068</v>
      </c>
    </row>
    <row r="31" spans="1:9">
      <c r="A31" t="s">
        <v>72</v>
      </c>
      <c r="B31" t="s">
        <v>5</v>
      </c>
      <c r="C31" t="str">
        <f t="shared" si="0"/>
        <v>E</v>
      </c>
      <c r="D31" t="s">
        <v>96</v>
      </c>
      <c r="E31">
        <v>2638790042</v>
      </c>
      <c r="F31">
        <v>0</v>
      </c>
      <c r="G31">
        <v>0</v>
      </c>
      <c r="H31">
        <v>2638790042</v>
      </c>
      <c r="I31">
        <v>2638790042</v>
      </c>
    </row>
    <row r="32" spans="1:9">
      <c r="A32" t="s">
        <v>72</v>
      </c>
      <c r="B32" t="s">
        <v>9</v>
      </c>
      <c r="C32" t="str">
        <f t="shared" si="0"/>
        <v>E</v>
      </c>
      <c r="D32" t="s">
        <v>97</v>
      </c>
      <c r="E32">
        <v>1057571363</v>
      </c>
      <c r="F32">
        <v>0</v>
      </c>
      <c r="G32">
        <v>0</v>
      </c>
      <c r="H32">
        <v>1057571363</v>
      </c>
      <c r="I32">
        <v>1057571363</v>
      </c>
    </row>
    <row r="33" spans="1:9">
      <c r="A33" t="s">
        <v>72</v>
      </c>
      <c r="B33" t="s">
        <v>11</v>
      </c>
      <c r="C33" t="str">
        <f t="shared" si="0"/>
        <v>H</v>
      </c>
      <c r="D33" t="s">
        <v>98</v>
      </c>
      <c r="E33">
        <v>1035276325</v>
      </c>
      <c r="F33">
        <v>0</v>
      </c>
      <c r="G33">
        <v>0</v>
      </c>
      <c r="H33">
        <v>1035276325</v>
      </c>
      <c r="I33">
        <v>1035276325</v>
      </c>
    </row>
    <row r="34" spans="1:9">
      <c r="A34" t="s">
        <v>72</v>
      </c>
      <c r="B34" t="s">
        <v>13</v>
      </c>
      <c r="C34" t="str">
        <f t="shared" si="0"/>
        <v>H</v>
      </c>
      <c r="D34" t="s">
        <v>99</v>
      </c>
      <c r="E34">
        <v>29091434</v>
      </c>
      <c r="F34">
        <v>0</v>
      </c>
      <c r="G34">
        <v>0</v>
      </c>
      <c r="H34">
        <v>29091434</v>
      </c>
      <c r="I34">
        <v>29091434</v>
      </c>
    </row>
    <row r="35" spans="1:9">
      <c r="A35" t="s">
        <v>72</v>
      </c>
      <c r="B35" t="s">
        <v>15</v>
      </c>
      <c r="C35" t="str">
        <f t="shared" si="0"/>
        <v>H</v>
      </c>
      <c r="D35" t="s">
        <v>100</v>
      </c>
      <c r="E35">
        <v>34839234</v>
      </c>
      <c r="F35">
        <v>0</v>
      </c>
      <c r="G35">
        <v>0</v>
      </c>
      <c r="H35">
        <v>34839234</v>
      </c>
      <c r="I35">
        <v>34839234</v>
      </c>
    </row>
    <row r="36" spans="1:9">
      <c r="A36" t="s">
        <v>73</v>
      </c>
      <c r="B36" t="s">
        <v>5</v>
      </c>
      <c r="C36" t="str">
        <f t="shared" si="0"/>
        <v>E</v>
      </c>
      <c r="D36" t="s">
        <v>96</v>
      </c>
      <c r="E36">
        <v>2357779103</v>
      </c>
      <c r="F36">
        <v>0</v>
      </c>
      <c r="G36">
        <v>0</v>
      </c>
      <c r="H36">
        <v>2357779103</v>
      </c>
      <c r="I36">
        <v>2357779103</v>
      </c>
    </row>
    <row r="37" spans="1:9">
      <c r="A37" t="s">
        <v>73</v>
      </c>
      <c r="B37" t="s">
        <v>9</v>
      </c>
      <c r="C37" t="str">
        <f t="shared" si="0"/>
        <v>E</v>
      </c>
      <c r="D37" t="s">
        <v>97</v>
      </c>
      <c r="E37">
        <v>1899524586</v>
      </c>
      <c r="F37">
        <v>0</v>
      </c>
      <c r="G37">
        <v>0</v>
      </c>
      <c r="H37">
        <v>1899524586</v>
      </c>
      <c r="I37">
        <v>1899524586</v>
      </c>
    </row>
    <row r="38" spans="1:9">
      <c r="A38" t="s">
        <v>73</v>
      </c>
      <c r="B38" t="s">
        <v>11</v>
      </c>
      <c r="C38" t="str">
        <f t="shared" si="0"/>
        <v>H</v>
      </c>
      <c r="D38" t="s">
        <v>98</v>
      </c>
      <c r="E38">
        <v>851711512</v>
      </c>
      <c r="F38">
        <v>0</v>
      </c>
      <c r="G38">
        <v>0</v>
      </c>
      <c r="H38">
        <v>851711512</v>
      </c>
      <c r="I38">
        <v>851711512</v>
      </c>
    </row>
    <row r="39" spans="1:9">
      <c r="A39" t="s">
        <v>73</v>
      </c>
      <c r="B39" t="s">
        <v>13</v>
      </c>
      <c r="C39" t="str">
        <f t="shared" si="0"/>
        <v>H</v>
      </c>
      <c r="D39" t="s">
        <v>99</v>
      </c>
      <c r="E39">
        <v>21818576</v>
      </c>
      <c r="F39">
        <v>351638242</v>
      </c>
      <c r="G39">
        <v>0</v>
      </c>
      <c r="H39">
        <v>373456818</v>
      </c>
      <c r="I39">
        <v>373456818</v>
      </c>
    </row>
    <row r="40" spans="1:9">
      <c r="A40" t="s">
        <v>73</v>
      </c>
      <c r="B40" t="s">
        <v>15</v>
      </c>
      <c r="C40" t="str">
        <f t="shared" si="0"/>
        <v>H</v>
      </c>
      <c r="D40" t="s">
        <v>100</v>
      </c>
      <c r="E40">
        <v>36901819</v>
      </c>
      <c r="F40">
        <v>0</v>
      </c>
      <c r="G40">
        <v>0</v>
      </c>
      <c r="H40">
        <v>36901819</v>
      </c>
      <c r="I40">
        <v>36901819</v>
      </c>
    </row>
    <row r="41" spans="1:9">
      <c r="A41" t="s">
        <v>74</v>
      </c>
      <c r="B41" t="s">
        <v>5</v>
      </c>
      <c r="C41" t="str">
        <f t="shared" si="0"/>
        <v>E</v>
      </c>
      <c r="D41" t="s">
        <v>96</v>
      </c>
      <c r="E41">
        <v>3300726974</v>
      </c>
      <c r="F41">
        <v>9746749</v>
      </c>
      <c r="G41">
        <v>0</v>
      </c>
      <c r="H41">
        <v>3310473723</v>
      </c>
      <c r="I41">
        <v>3310473723</v>
      </c>
    </row>
    <row r="42" spans="1:9">
      <c r="A42" t="s">
        <v>74</v>
      </c>
      <c r="B42" t="s">
        <v>9</v>
      </c>
      <c r="C42" t="str">
        <f t="shared" si="0"/>
        <v>E</v>
      </c>
      <c r="D42" t="s">
        <v>97</v>
      </c>
      <c r="E42">
        <v>1582469026</v>
      </c>
      <c r="F42">
        <v>18368000</v>
      </c>
      <c r="G42">
        <v>0</v>
      </c>
      <c r="H42">
        <v>1600837026</v>
      </c>
      <c r="I42">
        <v>1600837026</v>
      </c>
    </row>
    <row r="43" spans="1:9">
      <c r="A43" t="s">
        <v>74</v>
      </c>
      <c r="B43" t="s">
        <v>11</v>
      </c>
      <c r="C43" t="str">
        <f t="shared" si="0"/>
        <v>H</v>
      </c>
      <c r="D43" t="s">
        <v>98</v>
      </c>
      <c r="E43">
        <v>1392321594</v>
      </c>
      <c r="F43">
        <v>0</v>
      </c>
      <c r="G43">
        <v>0</v>
      </c>
      <c r="H43">
        <v>1392321594</v>
      </c>
      <c r="I43">
        <v>1392321594</v>
      </c>
    </row>
    <row r="44" spans="1:9">
      <c r="A44" t="s">
        <v>74</v>
      </c>
      <c r="B44" t="s">
        <v>13</v>
      </c>
      <c r="C44" t="str">
        <f t="shared" si="0"/>
        <v>H</v>
      </c>
      <c r="D44" t="s">
        <v>99</v>
      </c>
      <c r="E44">
        <v>15000000</v>
      </c>
      <c r="F44">
        <v>0</v>
      </c>
      <c r="G44">
        <v>0</v>
      </c>
      <c r="H44">
        <v>15000000</v>
      </c>
      <c r="I44">
        <v>15000000</v>
      </c>
    </row>
    <row r="45" spans="1:9">
      <c r="A45" t="s">
        <v>75</v>
      </c>
      <c r="B45" t="s">
        <v>5</v>
      </c>
      <c r="C45" t="str">
        <f t="shared" si="0"/>
        <v>E</v>
      </c>
      <c r="D45" t="s">
        <v>96</v>
      </c>
      <c r="E45">
        <v>2817817566</v>
      </c>
      <c r="F45">
        <v>0</v>
      </c>
      <c r="G45">
        <v>0</v>
      </c>
      <c r="H45">
        <v>2817817566</v>
      </c>
      <c r="I45">
        <v>2817817566</v>
      </c>
    </row>
    <row r="46" spans="1:9">
      <c r="A46" t="s">
        <v>75</v>
      </c>
      <c r="B46" t="s">
        <v>9</v>
      </c>
      <c r="C46" t="str">
        <f t="shared" si="0"/>
        <v>E</v>
      </c>
      <c r="D46" t="s">
        <v>97</v>
      </c>
      <c r="E46">
        <v>1196823841</v>
      </c>
      <c r="F46">
        <v>0</v>
      </c>
      <c r="G46">
        <v>0</v>
      </c>
      <c r="H46">
        <v>1196823841</v>
      </c>
      <c r="I46">
        <v>1196823841</v>
      </c>
    </row>
    <row r="47" spans="1:9">
      <c r="A47" t="s">
        <v>75</v>
      </c>
      <c r="B47" t="s">
        <v>11</v>
      </c>
      <c r="C47" t="str">
        <f t="shared" si="0"/>
        <v>H</v>
      </c>
      <c r="D47" t="s">
        <v>98</v>
      </c>
      <c r="E47">
        <v>975042376</v>
      </c>
      <c r="F47">
        <v>0</v>
      </c>
      <c r="G47">
        <v>0</v>
      </c>
      <c r="H47">
        <v>975042376</v>
      </c>
      <c r="I47">
        <v>975042376</v>
      </c>
    </row>
    <row r="48" spans="1:9">
      <c r="A48" t="s">
        <v>75</v>
      </c>
      <c r="B48" t="s">
        <v>13</v>
      </c>
      <c r="C48" t="str">
        <f t="shared" si="0"/>
        <v>H</v>
      </c>
      <c r="D48" t="s">
        <v>99</v>
      </c>
      <c r="E48">
        <v>29091434</v>
      </c>
      <c r="F48">
        <v>0</v>
      </c>
      <c r="G48">
        <v>145613334</v>
      </c>
      <c r="H48">
        <v>174704768</v>
      </c>
      <c r="I48">
        <v>29091434</v>
      </c>
    </row>
    <row r="49" spans="1:9">
      <c r="A49" t="s">
        <v>75</v>
      </c>
      <c r="B49" t="s">
        <v>15</v>
      </c>
      <c r="C49" t="str">
        <f t="shared" si="0"/>
        <v>H</v>
      </c>
      <c r="D49" t="s">
        <v>100</v>
      </c>
      <c r="E49">
        <v>36250263</v>
      </c>
      <c r="F49">
        <v>36000000</v>
      </c>
      <c r="G49">
        <v>0</v>
      </c>
      <c r="H49">
        <v>72250263</v>
      </c>
      <c r="I49">
        <v>72250263</v>
      </c>
    </row>
    <row r="50" spans="1:9">
      <c r="A50" t="s">
        <v>76</v>
      </c>
      <c r="B50" t="s">
        <v>5</v>
      </c>
      <c r="C50" t="str">
        <f t="shared" si="0"/>
        <v>E</v>
      </c>
      <c r="D50" t="s">
        <v>96</v>
      </c>
      <c r="E50">
        <v>2694559019</v>
      </c>
      <c r="F50">
        <v>0</v>
      </c>
      <c r="G50">
        <v>0</v>
      </c>
      <c r="H50">
        <v>2694559019</v>
      </c>
      <c r="I50">
        <v>2694559019</v>
      </c>
    </row>
    <row r="51" spans="1:9">
      <c r="A51" t="s">
        <v>76</v>
      </c>
      <c r="B51" t="s">
        <v>9</v>
      </c>
      <c r="C51" t="str">
        <f t="shared" si="0"/>
        <v>E</v>
      </c>
      <c r="D51" t="s">
        <v>97</v>
      </c>
      <c r="E51">
        <v>1274115666</v>
      </c>
      <c r="F51">
        <v>0</v>
      </c>
      <c r="G51">
        <v>0</v>
      </c>
      <c r="H51">
        <v>1274115666</v>
      </c>
      <c r="I51">
        <v>1274115666</v>
      </c>
    </row>
    <row r="52" spans="1:9">
      <c r="A52" t="s">
        <v>76</v>
      </c>
      <c r="B52" t="s">
        <v>11</v>
      </c>
      <c r="C52" t="str">
        <f t="shared" si="0"/>
        <v>H</v>
      </c>
      <c r="D52" t="s">
        <v>98</v>
      </c>
      <c r="E52">
        <v>1215366746</v>
      </c>
      <c r="F52">
        <v>0</v>
      </c>
      <c r="G52">
        <v>0</v>
      </c>
      <c r="H52">
        <v>1215366746</v>
      </c>
      <c r="I52">
        <v>1215366746</v>
      </c>
    </row>
    <row r="53" spans="1:9">
      <c r="A53" t="s">
        <v>76</v>
      </c>
      <c r="B53" t="s">
        <v>13</v>
      </c>
      <c r="C53" t="str">
        <f t="shared" si="0"/>
        <v>H</v>
      </c>
      <c r="D53" t="s">
        <v>99</v>
      </c>
      <c r="E53">
        <v>29091434</v>
      </c>
      <c r="F53">
        <v>0</v>
      </c>
      <c r="G53">
        <v>0</v>
      </c>
      <c r="H53">
        <v>29091434</v>
      </c>
      <c r="I53">
        <v>29091434</v>
      </c>
    </row>
    <row r="54" spans="1:9">
      <c r="A54" t="s">
        <v>76</v>
      </c>
      <c r="B54" t="s">
        <v>15</v>
      </c>
      <c r="C54" t="str">
        <f t="shared" si="0"/>
        <v>H</v>
      </c>
      <c r="D54" t="s">
        <v>100</v>
      </c>
      <c r="E54">
        <v>35819262</v>
      </c>
      <c r="F54">
        <v>0</v>
      </c>
      <c r="G54">
        <v>0</v>
      </c>
      <c r="H54">
        <v>35819262</v>
      </c>
      <c r="I54">
        <v>35819262</v>
      </c>
    </row>
    <row r="55" spans="1:9">
      <c r="A55" t="s">
        <v>77</v>
      </c>
      <c r="B55" t="s">
        <v>5</v>
      </c>
      <c r="C55" t="str">
        <f t="shared" si="0"/>
        <v>E</v>
      </c>
      <c r="D55" t="s">
        <v>96</v>
      </c>
      <c r="E55">
        <v>1852845178</v>
      </c>
      <c r="F55">
        <v>22852124</v>
      </c>
      <c r="G55">
        <v>0</v>
      </c>
      <c r="H55">
        <v>1875697302</v>
      </c>
      <c r="I55">
        <v>1875697302</v>
      </c>
    </row>
    <row r="56" spans="1:9">
      <c r="A56" t="s">
        <v>77</v>
      </c>
      <c r="B56" t="s">
        <v>9</v>
      </c>
      <c r="C56" t="str">
        <f t="shared" si="0"/>
        <v>E</v>
      </c>
      <c r="D56" t="s">
        <v>97</v>
      </c>
      <c r="E56">
        <v>2265401428</v>
      </c>
      <c r="F56">
        <v>0</v>
      </c>
      <c r="G56">
        <v>0</v>
      </c>
      <c r="H56">
        <v>2265401428</v>
      </c>
      <c r="I56">
        <v>2265401428</v>
      </c>
    </row>
    <row r="57" spans="1:9">
      <c r="A57" t="s">
        <v>77</v>
      </c>
      <c r="B57" t="s">
        <v>11</v>
      </c>
      <c r="C57" t="str">
        <f t="shared" si="0"/>
        <v>H</v>
      </c>
      <c r="D57" t="s">
        <v>98</v>
      </c>
      <c r="E57">
        <v>880880550</v>
      </c>
      <c r="F57">
        <v>0</v>
      </c>
      <c r="G57">
        <v>0</v>
      </c>
      <c r="H57">
        <v>880880550</v>
      </c>
      <c r="I57">
        <v>880880550</v>
      </c>
    </row>
    <row r="58" spans="1:9">
      <c r="A58" t="s">
        <v>77</v>
      </c>
      <c r="B58" t="s">
        <v>13</v>
      </c>
      <c r="C58" t="str">
        <f t="shared" si="0"/>
        <v>H</v>
      </c>
      <c r="D58" t="s">
        <v>99</v>
      </c>
      <c r="E58">
        <v>21818576</v>
      </c>
      <c r="F58">
        <v>0</v>
      </c>
      <c r="G58">
        <v>0</v>
      </c>
      <c r="H58">
        <v>21818576</v>
      </c>
      <c r="I58">
        <v>21818576</v>
      </c>
    </row>
    <row r="59" spans="1:9">
      <c r="A59" t="s">
        <v>77</v>
      </c>
      <c r="B59" t="s">
        <v>15</v>
      </c>
      <c r="C59" t="str">
        <f t="shared" si="0"/>
        <v>H</v>
      </c>
      <c r="D59" t="s">
        <v>100</v>
      </c>
      <c r="E59">
        <v>38494996</v>
      </c>
      <c r="F59">
        <v>0</v>
      </c>
      <c r="G59">
        <v>0</v>
      </c>
      <c r="H59">
        <v>38494996</v>
      </c>
      <c r="I59">
        <v>38494996</v>
      </c>
    </row>
    <row r="60" spans="1:9">
      <c r="A60" t="s">
        <v>78</v>
      </c>
      <c r="B60" t="s">
        <v>5</v>
      </c>
      <c r="C60" t="str">
        <f t="shared" si="0"/>
        <v>E</v>
      </c>
      <c r="D60" t="s">
        <v>96</v>
      </c>
      <c r="E60">
        <v>2876515482</v>
      </c>
      <c r="F60">
        <v>0</v>
      </c>
      <c r="G60">
        <v>0</v>
      </c>
      <c r="H60">
        <v>2876515482</v>
      </c>
      <c r="I60">
        <v>2876515482</v>
      </c>
    </row>
    <row r="61" spans="1:9">
      <c r="A61" t="s">
        <v>78</v>
      </c>
      <c r="B61" t="s">
        <v>9</v>
      </c>
      <c r="C61" t="str">
        <f t="shared" si="0"/>
        <v>E</v>
      </c>
      <c r="D61" t="s">
        <v>97</v>
      </c>
      <c r="E61">
        <v>1097105074</v>
      </c>
      <c r="F61">
        <v>0</v>
      </c>
      <c r="G61">
        <v>0</v>
      </c>
      <c r="H61">
        <v>1097105074</v>
      </c>
      <c r="I61">
        <v>1097105074</v>
      </c>
    </row>
    <row r="62" spans="1:9">
      <c r="A62" t="s">
        <v>78</v>
      </c>
      <c r="B62" t="s">
        <v>11</v>
      </c>
      <c r="C62" t="str">
        <f t="shared" si="0"/>
        <v>H</v>
      </c>
      <c r="D62" t="s">
        <v>98</v>
      </c>
      <c r="E62">
        <v>1137722598</v>
      </c>
      <c r="F62">
        <v>0</v>
      </c>
      <c r="G62">
        <v>0</v>
      </c>
      <c r="H62">
        <v>1137722598</v>
      </c>
      <c r="I62">
        <v>1137722598</v>
      </c>
    </row>
    <row r="63" spans="1:9">
      <c r="A63" t="s">
        <v>78</v>
      </c>
      <c r="B63" t="s">
        <v>13</v>
      </c>
      <c r="C63" t="str">
        <f t="shared" si="0"/>
        <v>H</v>
      </c>
      <c r="D63" t="s">
        <v>99</v>
      </c>
      <c r="E63">
        <v>0</v>
      </c>
      <c r="F63">
        <v>150000000</v>
      </c>
      <c r="G63">
        <v>0</v>
      </c>
      <c r="H63">
        <v>150000000</v>
      </c>
      <c r="I63">
        <v>150000000</v>
      </c>
    </row>
    <row r="64" spans="1:9">
      <c r="A64" t="s">
        <v>79</v>
      </c>
      <c r="B64" t="s">
        <v>5</v>
      </c>
      <c r="C64" t="str">
        <f t="shared" si="0"/>
        <v>E</v>
      </c>
      <c r="D64" t="s">
        <v>96</v>
      </c>
      <c r="E64">
        <v>2795022697</v>
      </c>
      <c r="F64">
        <v>0</v>
      </c>
      <c r="G64">
        <v>0</v>
      </c>
      <c r="H64">
        <v>2795022697</v>
      </c>
      <c r="I64">
        <v>2795022697</v>
      </c>
    </row>
    <row r="65" spans="1:9">
      <c r="A65" t="s">
        <v>79</v>
      </c>
      <c r="B65" t="s">
        <v>9</v>
      </c>
      <c r="C65" t="str">
        <f t="shared" si="0"/>
        <v>E</v>
      </c>
      <c r="D65" t="s">
        <v>97</v>
      </c>
      <c r="E65">
        <v>1129962678</v>
      </c>
      <c r="F65">
        <v>0</v>
      </c>
      <c r="G65">
        <v>0</v>
      </c>
      <c r="H65">
        <v>1129962678</v>
      </c>
      <c r="I65">
        <v>1129962678</v>
      </c>
    </row>
    <row r="66" spans="1:9">
      <c r="A66" t="s">
        <v>79</v>
      </c>
      <c r="B66" t="s">
        <v>11</v>
      </c>
      <c r="C66" t="str">
        <f t="shared" si="0"/>
        <v>H</v>
      </c>
      <c r="D66" t="s">
        <v>98</v>
      </c>
      <c r="E66">
        <v>855003563</v>
      </c>
      <c r="F66">
        <v>0</v>
      </c>
      <c r="G66">
        <v>0</v>
      </c>
      <c r="H66">
        <v>855003563</v>
      </c>
      <c r="I66">
        <v>855003563</v>
      </c>
    </row>
    <row r="67" spans="1:9">
      <c r="A67" t="s">
        <v>79</v>
      </c>
      <c r="B67" t="s">
        <v>13</v>
      </c>
      <c r="C67" t="str">
        <f t="shared" ref="C67:C130" si="1">IF(OR(B67="D101",B67="d102"),"E","H")</f>
        <v>H</v>
      </c>
      <c r="D67" t="s">
        <v>99</v>
      </c>
      <c r="E67">
        <v>14545717</v>
      </c>
      <c r="F67">
        <v>113000000</v>
      </c>
      <c r="G67">
        <v>0</v>
      </c>
      <c r="H67">
        <v>127545717</v>
      </c>
      <c r="I67">
        <v>127545717</v>
      </c>
    </row>
    <row r="68" spans="1:9">
      <c r="A68" t="s">
        <v>79</v>
      </c>
      <c r="B68" t="s">
        <v>15</v>
      </c>
      <c r="C68" t="str">
        <f t="shared" si="1"/>
        <v>H</v>
      </c>
      <c r="D68" t="s">
        <v>100</v>
      </c>
      <c r="E68">
        <v>32951048</v>
      </c>
      <c r="F68">
        <v>0</v>
      </c>
      <c r="G68">
        <v>0</v>
      </c>
      <c r="H68">
        <v>32951048</v>
      </c>
      <c r="I68">
        <v>32951048</v>
      </c>
    </row>
    <row r="69" spans="1:9">
      <c r="A69" t="s">
        <v>80</v>
      </c>
      <c r="B69" t="s">
        <v>5</v>
      </c>
      <c r="C69" t="str">
        <f t="shared" si="1"/>
        <v>E</v>
      </c>
      <c r="D69" t="s">
        <v>96</v>
      </c>
      <c r="E69">
        <v>1899917901</v>
      </c>
      <c r="F69">
        <v>0</v>
      </c>
      <c r="G69">
        <v>0</v>
      </c>
      <c r="H69">
        <v>1899917901</v>
      </c>
      <c r="I69">
        <v>1899917901</v>
      </c>
    </row>
    <row r="70" spans="1:9">
      <c r="A70" t="s">
        <v>80</v>
      </c>
      <c r="B70" t="s">
        <v>9</v>
      </c>
      <c r="C70" t="str">
        <f t="shared" si="1"/>
        <v>E</v>
      </c>
      <c r="D70" t="s">
        <v>97</v>
      </c>
      <c r="E70">
        <v>2959756884</v>
      </c>
      <c r="F70">
        <v>0</v>
      </c>
      <c r="G70">
        <v>0</v>
      </c>
      <c r="H70">
        <v>2959756884</v>
      </c>
      <c r="I70">
        <v>2959756884</v>
      </c>
    </row>
    <row r="71" spans="1:9">
      <c r="A71" t="s">
        <v>80</v>
      </c>
      <c r="B71" t="s">
        <v>11</v>
      </c>
      <c r="C71" t="str">
        <f t="shared" si="1"/>
        <v>H</v>
      </c>
      <c r="D71" t="s">
        <v>98</v>
      </c>
      <c r="E71">
        <v>1175952043</v>
      </c>
      <c r="F71">
        <v>0</v>
      </c>
      <c r="G71">
        <v>0</v>
      </c>
      <c r="H71">
        <v>1175952043</v>
      </c>
      <c r="I71">
        <v>1175952043</v>
      </c>
    </row>
    <row r="72" spans="1:9">
      <c r="A72" t="s">
        <v>80</v>
      </c>
      <c r="B72" t="s">
        <v>13</v>
      </c>
      <c r="C72" t="str">
        <f t="shared" si="1"/>
        <v>H</v>
      </c>
      <c r="D72" t="s">
        <v>99</v>
      </c>
      <c r="E72">
        <v>43637152</v>
      </c>
      <c r="F72">
        <v>70000000</v>
      </c>
      <c r="G72">
        <v>0</v>
      </c>
      <c r="H72">
        <v>113637152</v>
      </c>
      <c r="I72">
        <v>113637152</v>
      </c>
    </row>
    <row r="73" spans="1:9">
      <c r="A73" t="s">
        <v>80</v>
      </c>
      <c r="B73" t="s">
        <v>15</v>
      </c>
      <c r="C73" t="str">
        <f t="shared" si="1"/>
        <v>H</v>
      </c>
      <c r="D73" t="s">
        <v>100</v>
      </c>
      <c r="E73">
        <v>45448514</v>
      </c>
      <c r="F73">
        <v>0</v>
      </c>
      <c r="G73">
        <v>0</v>
      </c>
      <c r="H73">
        <v>45448514</v>
      </c>
      <c r="I73">
        <v>45448514</v>
      </c>
    </row>
    <row r="74" spans="1:9">
      <c r="A74" t="s">
        <v>81</v>
      </c>
      <c r="B74" t="s">
        <v>5</v>
      </c>
      <c r="C74" t="str">
        <f t="shared" si="1"/>
        <v>E</v>
      </c>
      <c r="D74" t="s">
        <v>96</v>
      </c>
      <c r="E74">
        <v>2795997498</v>
      </c>
      <c r="F74">
        <v>0</v>
      </c>
      <c r="G74">
        <v>0</v>
      </c>
      <c r="H74">
        <v>2795997498</v>
      </c>
      <c r="I74">
        <v>2795997498</v>
      </c>
    </row>
    <row r="75" spans="1:9">
      <c r="A75" t="s">
        <v>81</v>
      </c>
      <c r="B75" t="s">
        <v>9</v>
      </c>
      <c r="C75" t="str">
        <f t="shared" si="1"/>
        <v>E</v>
      </c>
      <c r="D75" t="s">
        <v>97</v>
      </c>
      <c r="E75">
        <v>1225882544</v>
      </c>
      <c r="F75">
        <v>0</v>
      </c>
      <c r="G75">
        <v>0</v>
      </c>
      <c r="H75">
        <v>1225882544</v>
      </c>
      <c r="I75">
        <v>1225882544</v>
      </c>
    </row>
    <row r="76" spans="1:9">
      <c r="A76" t="s">
        <v>81</v>
      </c>
      <c r="B76" t="s">
        <v>11</v>
      </c>
      <c r="C76" t="str">
        <f t="shared" si="1"/>
        <v>H</v>
      </c>
      <c r="D76" t="s">
        <v>98</v>
      </c>
      <c r="E76">
        <v>780369267</v>
      </c>
      <c r="F76">
        <v>0</v>
      </c>
      <c r="G76">
        <v>0</v>
      </c>
      <c r="H76">
        <v>780369267</v>
      </c>
      <c r="I76">
        <v>780369267</v>
      </c>
    </row>
    <row r="77" spans="1:9">
      <c r="A77" t="s">
        <v>81</v>
      </c>
      <c r="B77" t="s">
        <v>15</v>
      </c>
      <c r="C77" t="str">
        <f t="shared" si="1"/>
        <v>H</v>
      </c>
      <c r="D77" t="s">
        <v>100</v>
      </c>
      <c r="E77">
        <v>33193164</v>
      </c>
      <c r="F77">
        <v>0</v>
      </c>
      <c r="G77">
        <v>0</v>
      </c>
      <c r="H77">
        <v>33193164</v>
      </c>
      <c r="I77">
        <v>33193164</v>
      </c>
    </row>
    <row r="78" spans="1:9">
      <c r="A78" t="s">
        <v>82</v>
      </c>
      <c r="B78" t="s">
        <v>5</v>
      </c>
      <c r="C78" t="str">
        <f t="shared" si="1"/>
        <v>E</v>
      </c>
      <c r="D78" t="s">
        <v>96</v>
      </c>
      <c r="E78">
        <v>2765708019</v>
      </c>
      <c r="F78">
        <v>47547492</v>
      </c>
      <c r="G78">
        <v>0</v>
      </c>
      <c r="H78">
        <v>2813255511</v>
      </c>
      <c r="I78">
        <v>2813255511</v>
      </c>
    </row>
    <row r="79" spans="1:9">
      <c r="A79" t="s">
        <v>82</v>
      </c>
      <c r="B79" t="s">
        <v>9</v>
      </c>
      <c r="C79" t="str">
        <f t="shared" si="1"/>
        <v>E</v>
      </c>
      <c r="D79" t="s">
        <v>97</v>
      </c>
      <c r="E79">
        <v>1826008181</v>
      </c>
      <c r="F79">
        <v>0</v>
      </c>
      <c r="G79">
        <v>0</v>
      </c>
      <c r="H79">
        <v>1826008181</v>
      </c>
      <c r="I79">
        <v>1826008181</v>
      </c>
    </row>
    <row r="80" spans="1:9">
      <c r="A80" t="s">
        <v>82</v>
      </c>
      <c r="B80" t="s">
        <v>11</v>
      </c>
      <c r="C80" t="str">
        <f t="shared" si="1"/>
        <v>H</v>
      </c>
      <c r="D80" t="s">
        <v>98</v>
      </c>
      <c r="E80">
        <v>970714409</v>
      </c>
      <c r="F80">
        <v>0</v>
      </c>
      <c r="G80">
        <v>0</v>
      </c>
      <c r="H80">
        <v>970714409</v>
      </c>
      <c r="I80">
        <v>970714409</v>
      </c>
    </row>
    <row r="81" spans="1:9">
      <c r="A81" t="s">
        <v>82</v>
      </c>
      <c r="B81" t="s">
        <v>13</v>
      </c>
      <c r="C81" t="str">
        <f t="shared" si="1"/>
        <v>H</v>
      </c>
      <c r="D81" t="s">
        <v>99</v>
      </c>
      <c r="E81">
        <v>29091434</v>
      </c>
      <c r="F81">
        <v>0</v>
      </c>
      <c r="G81">
        <v>0</v>
      </c>
      <c r="H81">
        <v>29091434</v>
      </c>
      <c r="I81">
        <v>29091434</v>
      </c>
    </row>
    <row r="82" spans="1:9">
      <c r="A82" t="s">
        <v>82</v>
      </c>
      <c r="B82" t="s">
        <v>15</v>
      </c>
      <c r="C82" t="str">
        <f t="shared" si="1"/>
        <v>H</v>
      </c>
      <c r="D82" t="s">
        <v>100</v>
      </c>
      <c r="E82">
        <v>45399776</v>
      </c>
      <c r="F82">
        <v>0</v>
      </c>
      <c r="G82">
        <v>0</v>
      </c>
      <c r="H82">
        <v>45399776</v>
      </c>
      <c r="I82">
        <v>45399776</v>
      </c>
    </row>
    <row r="83" spans="1:9">
      <c r="A83" t="s">
        <v>83</v>
      </c>
      <c r="B83" t="s">
        <v>5</v>
      </c>
      <c r="C83" t="str">
        <f t="shared" si="1"/>
        <v>E</v>
      </c>
      <c r="D83" t="s">
        <v>96</v>
      </c>
      <c r="E83">
        <v>2945854603</v>
      </c>
      <c r="F83">
        <v>0</v>
      </c>
      <c r="G83">
        <v>0</v>
      </c>
      <c r="H83">
        <v>2945854603</v>
      </c>
      <c r="I83">
        <v>2945854603</v>
      </c>
    </row>
    <row r="84" spans="1:9">
      <c r="A84" t="s">
        <v>83</v>
      </c>
      <c r="B84" t="s">
        <v>9</v>
      </c>
      <c r="C84" t="str">
        <f t="shared" si="1"/>
        <v>E</v>
      </c>
      <c r="D84" t="s">
        <v>97</v>
      </c>
      <c r="E84">
        <v>1456231708</v>
      </c>
      <c r="F84">
        <v>0</v>
      </c>
      <c r="G84">
        <v>0</v>
      </c>
      <c r="H84">
        <v>1456231708</v>
      </c>
      <c r="I84">
        <v>1456231708</v>
      </c>
    </row>
    <row r="85" spans="1:9">
      <c r="A85" t="s">
        <v>83</v>
      </c>
      <c r="B85" t="s">
        <v>11</v>
      </c>
      <c r="C85" t="str">
        <f t="shared" si="1"/>
        <v>H</v>
      </c>
      <c r="D85" t="s">
        <v>98</v>
      </c>
      <c r="E85">
        <v>1636873095</v>
      </c>
      <c r="F85">
        <v>0</v>
      </c>
      <c r="G85">
        <v>0</v>
      </c>
      <c r="H85">
        <v>1636873095</v>
      </c>
      <c r="I85">
        <v>1636873095</v>
      </c>
    </row>
    <row r="86" spans="1:9">
      <c r="A86" t="s">
        <v>84</v>
      </c>
      <c r="B86" t="s">
        <v>5</v>
      </c>
      <c r="C86" t="str">
        <f t="shared" si="1"/>
        <v>E</v>
      </c>
      <c r="D86" t="s">
        <v>96</v>
      </c>
      <c r="E86">
        <v>3559167091</v>
      </c>
      <c r="F86">
        <v>0</v>
      </c>
      <c r="G86">
        <v>0</v>
      </c>
      <c r="H86">
        <v>3559167091</v>
      </c>
      <c r="I86">
        <v>3559167091</v>
      </c>
    </row>
    <row r="87" spans="1:9">
      <c r="A87" t="s">
        <v>84</v>
      </c>
      <c r="B87" t="s">
        <v>9</v>
      </c>
      <c r="C87" t="str">
        <f t="shared" si="1"/>
        <v>E</v>
      </c>
      <c r="D87" t="s">
        <v>97</v>
      </c>
      <c r="E87">
        <v>436196399</v>
      </c>
      <c r="F87">
        <v>20000000</v>
      </c>
      <c r="G87">
        <v>0</v>
      </c>
      <c r="H87">
        <v>456196399</v>
      </c>
      <c r="I87">
        <v>456196399</v>
      </c>
    </row>
    <row r="88" spans="1:9">
      <c r="A88" t="s">
        <v>84</v>
      </c>
      <c r="B88" t="s">
        <v>11</v>
      </c>
      <c r="C88" t="str">
        <f t="shared" si="1"/>
        <v>H</v>
      </c>
      <c r="D88" t="s">
        <v>98</v>
      </c>
      <c r="E88">
        <v>954977617</v>
      </c>
      <c r="F88">
        <v>0</v>
      </c>
      <c r="G88">
        <v>0</v>
      </c>
      <c r="H88">
        <v>954977617</v>
      </c>
      <c r="I88">
        <v>954977617</v>
      </c>
    </row>
    <row r="89" spans="1:9">
      <c r="A89" t="s">
        <v>84</v>
      </c>
      <c r="B89" t="s">
        <v>13</v>
      </c>
      <c r="C89" t="str">
        <f t="shared" si="1"/>
        <v>H</v>
      </c>
      <c r="D89" t="s">
        <v>99</v>
      </c>
      <c r="E89">
        <v>29091434</v>
      </c>
      <c r="F89">
        <v>0</v>
      </c>
      <c r="G89">
        <v>0</v>
      </c>
      <c r="H89">
        <v>29091434</v>
      </c>
      <c r="I89">
        <v>29091434</v>
      </c>
    </row>
    <row r="90" spans="1:9">
      <c r="A90" t="s">
        <v>84</v>
      </c>
      <c r="B90" t="s">
        <v>15</v>
      </c>
      <c r="C90" t="str">
        <f t="shared" si="1"/>
        <v>H</v>
      </c>
      <c r="D90" t="s">
        <v>100</v>
      </c>
      <c r="E90">
        <v>37554048</v>
      </c>
      <c r="F90">
        <v>0</v>
      </c>
      <c r="G90">
        <v>0</v>
      </c>
      <c r="H90">
        <v>37554048</v>
      </c>
      <c r="I90">
        <v>37554048</v>
      </c>
    </row>
    <row r="91" spans="1:9">
      <c r="A91" t="s">
        <v>85</v>
      </c>
      <c r="B91" t="s">
        <v>5</v>
      </c>
      <c r="C91" t="str">
        <f t="shared" si="1"/>
        <v>E</v>
      </c>
      <c r="D91" t="s">
        <v>96</v>
      </c>
      <c r="E91">
        <v>2851201190</v>
      </c>
      <c r="F91">
        <v>0</v>
      </c>
      <c r="G91">
        <v>0</v>
      </c>
      <c r="H91">
        <v>2851201190</v>
      </c>
      <c r="I91">
        <v>2851201190</v>
      </c>
    </row>
    <row r="92" spans="1:9">
      <c r="A92" t="s">
        <v>85</v>
      </c>
      <c r="B92" t="s">
        <v>9</v>
      </c>
      <c r="C92" t="str">
        <f t="shared" si="1"/>
        <v>E</v>
      </c>
      <c r="D92" t="s">
        <v>97</v>
      </c>
      <c r="E92">
        <v>2271396366</v>
      </c>
      <c r="F92">
        <v>42229430</v>
      </c>
      <c r="G92">
        <v>0</v>
      </c>
      <c r="H92">
        <v>2313625796</v>
      </c>
      <c r="I92">
        <v>2313625796</v>
      </c>
    </row>
    <row r="93" spans="1:9">
      <c r="A93" t="s">
        <v>85</v>
      </c>
      <c r="B93" t="s">
        <v>11</v>
      </c>
      <c r="C93" t="str">
        <f t="shared" si="1"/>
        <v>H</v>
      </c>
      <c r="D93" t="s">
        <v>98</v>
      </c>
      <c r="E93">
        <v>1359359593</v>
      </c>
      <c r="F93">
        <v>0</v>
      </c>
      <c r="G93">
        <v>0</v>
      </c>
      <c r="H93">
        <v>1359359593</v>
      </c>
      <c r="I93">
        <v>1359359593</v>
      </c>
    </row>
    <row r="94" spans="1:9">
      <c r="A94" t="s">
        <v>85</v>
      </c>
      <c r="B94" t="s">
        <v>13</v>
      </c>
      <c r="C94" t="str">
        <f t="shared" si="1"/>
        <v>H</v>
      </c>
      <c r="D94" t="s">
        <v>99</v>
      </c>
      <c r="E94">
        <v>43637152</v>
      </c>
      <c r="F94">
        <v>154187804</v>
      </c>
      <c r="G94">
        <v>0</v>
      </c>
      <c r="H94">
        <v>197824956</v>
      </c>
      <c r="I94">
        <v>197824956</v>
      </c>
    </row>
    <row r="95" spans="1:9">
      <c r="A95" t="s">
        <v>85</v>
      </c>
      <c r="B95" t="s">
        <v>15</v>
      </c>
      <c r="C95" t="str">
        <f t="shared" si="1"/>
        <v>H</v>
      </c>
      <c r="D95" t="s">
        <v>100</v>
      </c>
      <c r="E95">
        <v>43025788</v>
      </c>
      <c r="F95">
        <v>0</v>
      </c>
      <c r="G95">
        <v>0</v>
      </c>
      <c r="H95">
        <v>43025788</v>
      </c>
      <c r="I95">
        <v>43025788</v>
      </c>
    </row>
    <row r="96" spans="1:9">
      <c r="A96" t="s">
        <v>86</v>
      </c>
      <c r="B96" t="s">
        <v>5</v>
      </c>
      <c r="C96" t="str">
        <f t="shared" si="1"/>
        <v>E</v>
      </c>
      <c r="D96" t="s">
        <v>96</v>
      </c>
      <c r="E96">
        <v>2657928978</v>
      </c>
      <c r="F96">
        <v>0</v>
      </c>
      <c r="G96">
        <v>0</v>
      </c>
      <c r="H96">
        <v>2657928978</v>
      </c>
      <c r="I96">
        <v>2657928978</v>
      </c>
    </row>
    <row r="97" spans="1:9">
      <c r="A97" t="s">
        <v>86</v>
      </c>
      <c r="B97" t="s">
        <v>9</v>
      </c>
      <c r="C97" t="str">
        <f t="shared" si="1"/>
        <v>E</v>
      </c>
      <c r="D97" t="s">
        <v>97</v>
      </c>
      <c r="E97">
        <v>1244473810</v>
      </c>
      <c r="F97">
        <v>0</v>
      </c>
      <c r="G97">
        <v>0</v>
      </c>
      <c r="H97">
        <v>1244473810</v>
      </c>
      <c r="I97">
        <v>1244473810</v>
      </c>
    </row>
    <row r="98" spans="1:9">
      <c r="A98" t="s">
        <v>86</v>
      </c>
      <c r="B98" t="s">
        <v>11</v>
      </c>
      <c r="C98" t="str">
        <f t="shared" si="1"/>
        <v>H</v>
      </c>
      <c r="D98" t="s">
        <v>98</v>
      </c>
      <c r="E98">
        <v>778366555</v>
      </c>
      <c r="F98">
        <v>0</v>
      </c>
      <c r="G98">
        <v>0</v>
      </c>
      <c r="H98">
        <v>778366555</v>
      </c>
      <c r="I98">
        <v>778366555</v>
      </c>
    </row>
    <row r="99" spans="1:9">
      <c r="A99" t="s">
        <v>86</v>
      </c>
      <c r="B99" t="s">
        <v>13</v>
      </c>
      <c r="C99" t="str">
        <f t="shared" si="1"/>
        <v>H</v>
      </c>
      <c r="D99" t="s">
        <v>99</v>
      </c>
      <c r="E99">
        <v>14545717</v>
      </c>
      <c r="F99">
        <v>57400000</v>
      </c>
      <c r="G99">
        <v>0</v>
      </c>
      <c r="H99">
        <v>71945717</v>
      </c>
      <c r="I99">
        <v>71945717</v>
      </c>
    </row>
    <row r="100" spans="1:9">
      <c r="A100" t="s">
        <v>87</v>
      </c>
      <c r="B100" t="s">
        <v>5</v>
      </c>
      <c r="C100" t="str">
        <f t="shared" si="1"/>
        <v>E</v>
      </c>
      <c r="D100" t="s">
        <v>96</v>
      </c>
      <c r="E100">
        <v>3760522364</v>
      </c>
      <c r="F100">
        <v>0</v>
      </c>
      <c r="G100">
        <v>0</v>
      </c>
      <c r="H100">
        <v>3760522364</v>
      </c>
      <c r="I100">
        <v>3760522364</v>
      </c>
    </row>
    <row r="101" spans="1:9">
      <c r="A101" t="s">
        <v>87</v>
      </c>
      <c r="B101" t="s">
        <v>9</v>
      </c>
      <c r="C101" t="str">
        <f t="shared" si="1"/>
        <v>E</v>
      </c>
      <c r="D101" t="s">
        <v>97</v>
      </c>
      <c r="E101">
        <v>351854054</v>
      </c>
      <c r="F101">
        <v>0</v>
      </c>
      <c r="G101">
        <v>0</v>
      </c>
      <c r="H101">
        <v>351854054</v>
      </c>
      <c r="I101">
        <v>351854054</v>
      </c>
    </row>
    <row r="102" spans="1:9">
      <c r="A102" t="s">
        <v>87</v>
      </c>
      <c r="B102" t="s">
        <v>11</v>
      </c>
      <c r="C102" t="str">
        <f t="shared" si="1"/>
        <v>H</v>
      </c>
      <c r="D102" t="s">
        <v>98</v>
      </c>
      <c r="E102">
        <v>957765002</v>
      </c>
      <c r="F102">
        <v>0</v>
      </c>
      <c r="G102">
        <v>0</v>
      </c>
      <c r="H102">
        <v>957765002</v>
      </c>
      <c r="I102">
        <v>957765002</v>
      </c>
    </row>
    <row r="103" spans="1:9">
      <c r="A103" t="s">
        <v>87</v>
      </c>
      <c r="B103" t="s">
        <v>13</v>
      </c>
      <c r="C103" t="str">
        <f t="shared" si="1"/>
        <v>H</v>
      </c>
      <c r="D103" t="s">
        <v>99</v>
      </c>
      <c r="E103">
        <v>14545717</v>
      </c>
      <c r="F103">
        <v>0</v>
      </c>
      <c r="G103">
        <v>0</v>
      </c>
      <c r="H103">
        <v>14545717</v>
      </c>
      <c r="I103">
        <v>14545717</v>
      </c>
    </row>
    <row r="104" spans="1:9">
      <c r="A104" t="s">
        <v>88</v>
      </c>
      <c r="B104" t="s">
        <v>5</v>
      </c>
      <c r="C104" t="str">
        <f t="shared" si="1"/>
        <v>E</v>
      </c>
      <c r="D104" t="s">
        <v>96</v>
      </c>
      <c r="E104">
        <v>3416866595</v>
      </c>
      <c r="F104">
        <v>22516314</v>
      </c>
      <c r="G104">
        <v>0</v>
      </c>
      <c r="H104">
        <v>3439382909</v>
      </c>
      <c r="I104">
        <v>3439382909</v>
      </c>
    </row>
    <row r="105" spans="1:9">
      <c r="A105" t="s">
        <v>88</v>
      </c>
      <c r="B105" t="s">
        <v>9</v>
      </c>
      <c r="C105" t="str">
        <f t="shared" si="1"/>
        <v>E</v>
      </c>
      <c r="D105" t="s">
        <v>97</v>
      </c>
      <c r="E105">
        <v>1590807321</v>
      </c>
      <c r="F105">
        <v>0</v>
      </c>
      <c r="G105">
        <v>0</v>
      </c>
      <c r="H105">
        <v>1590807321</v>
      </c>
      <c r="I105">
        <v>1590807321</v>
      </c>
    </row>
    <row r="106" spans="1:9">
      <c r="A106" t="s">
        <v>88</v>
      </c>
      <c r="B106" t="s">
        <v>11</v>
      </c>
      <c r="C106" t="str">
        <f t="shared" si="1"/>
        <v>H</v>
      </c>
      <c r="D106" t="s">
        <v>98</v>
      </c>
      <c r="E106">
        <v>1068094695</v>
      </c>
      <c r="F106">
        <v>0</v>
      </c>
      <c r="G106">
        <v>0</v>
      </c>
      <c r="H106">
        <v>1068094695</v>
      </c>
      <c r="I106">
        <v>1068094695</v>
      </c>
    </row>
    <row r="107" spans="1:9">
      <c r="A107" t="s">
        <v>88</v>
      </c>
      <c r="B107" t="s">
        <v>13</v>
      </c>
      <c r="C107" t="str">
        <f t="shared" si="1"/>
        <v>H</v>
      </c>
      <c r="D107" t="s">
        <v>99</v>
      </c>
      <c r="E107">
        <v>29091434</v>
      </c>
      <c r="F107">
        <v>330852832</v>
      </c>
      <c r="G107">
        <v>0</v>
      </c>
      <c r="H107">
        <v>359944266</v>
      </c>
      <c r="I107">
        <v>359944266</v>
      </c>
    </row>
    <row r="108" spans="1:9">
      <c r="A108" t="s">
        <v>88</v>
      </c>
      <c r="B108" t="s">
        <v>15</v>
      </c>
      <c r="C108" t="str">
        <f t="shared" si="1"/>
        <v>H</v>
      </c>
      <c r="D108" t="s">
        <v>100</v>
      </c>
      <c r="E108">
        <v>44680280</v>
      </c>
      <c r="F108">
        <v>0</v>
      </c>
      <c r="G108">
        <v>0</v>
      </c>
      <c r="H108">
        <v>44680280</v>
      </c>
      <c r="I108">
        <v>44680280</v>
      </c>
    </row>
    <row r="109" spans="1:9">
      <c r="A109" t="s">
        <v>89</v>
      </c>
      <c r="B109" t="s">
        <v>5</v>
      </c>
      <c r="C109" t="str">
        <f t="shared" si="1"/>
        <v>E</v>
      </c>
      <c r="D109" t="s">
        <v>96</v>
      </c>
      <c r="E109">
        <v>1967156552</v>
      </c>
      <c r="F109">
        <v>0</v>
      </c>
      <c r="G109">
        <v>0</v>
      </c>
      <c r="H109">
        <v>1967156552</v>
      </c>
      <c r="I109">
        <v>1967156552</v>
      </c>
    </row>
    <row r="110" spans="1:9">
      <c r="A110" t="s">
        <v>89</v>
      </c>
      <c r="B110" t="s">
        <v>9</v>
      </c>
      <c r="C110" t="str">
        <f t="shared" si="1"/>
        <v>E</v>
      </c>
      <c r="D110" t="s">
        <v>97</v>
      </c>
      <c r="E110">
        <v>2713585198</v>
      </c>
      <c r="F110">
        <v>0</v>
      </c>
      <c r="G110">
        <v>0</v>
      </c>
      <c r="H110">
        <v>2713585198</v>
      </c>
      <c r="I110">
        <v>2713585198</v>
      </c>
    </row>
    <row r="111" spans="1:9">
      <c r="A111" t="s">
        <v>89</v>
      </c>
      <c r="B111" t="s">
        <v>11</v>
      </c>
      <c r="C111" t="str">
        <f t="shared" si="1"/>
        <v>H</v>
      </c>
      <c r="D111" t="s">
        <v>98</v>
      </c>
      <c r="E111">
        <v>1172017157</v>
      </c>
      <c r="F111">
        <v>0</v>
      </c>
      <c r="G111">
        <v>0</v>
      </c>
      <c r="H111">
        <v>1172017157</v>
      </c>
      <c r="I111">
        <v>1172017157</v>
      </c>
    </row>
    <row r="112" spans="1:9">
      <c r="A112" t="s">
        <v>89</v>
      </c>
      <c r="B112" t="s">
        <v>13</v>
      </c>
      <c r="C112" t="str">
        <f t="shared" si="1"/>
        <v>H</v>
      </c>
      <c r="D112" t="s">
        <v>99</v>
      </c>
      <c r="E112">
        <v>70480473</v>
      </c>
      <c r="F112">
        <v>7081618</v>
      </c>
      <c r="G112">
        <v>207078755</v>
      </c>
      <c r="H112">
        <v>284640846</v>
      </c>
      <c r="I112">
        <v>77562091</v>
      </c>
    </row>
    <row r="113" spans="1:9">
      <c r="A113" t="s">
        <v>90</v>
      </c>
      <c r="B113" t="s">
        <v>5</v>
      </c>
      <c r="C113" t="str">
        <f t="shared" si="1"/>
        <v>E</v>
      </c>
      <c r="D113" t="s">
        <v>96</v>
      </c>
      <c r="E113">
        <v>2607112808</v>
      </c>
      <c r="F113">
        <v>0</v>
      </c>
      <c r="G113">
        <v>0</v>
      </c>
      <c r="H113">
        <v>2607112808</v>
      </c>
      <c r="I113">
        <v>2607112808</v>
      </c>
    </row>
    <row r="114" spans="1:9">
      <c r="A114" t="s">
        <v>90</v>
      </c>
      <c r="B114" t="s">
        <v>9</v>
      </c>
      <c r="C114" t="str">
        <f t="shared" si="1"/>
        <v>E</v>
      </c>
      <c r="D114" t="s">
        <v>97</v>
      </c>
      <c r="E114">
        <v>1277368726</v>
      </c>
      <c r="F114">
        <v>226547046</v>
      </c>
      <c r="G114">
        <v>0</v>
      </c>
      <c r="H114">
        <v>1503915772</v>
      </c>
      <c r="I114">
        <v>1503915772</v>
      </c>
    </row>
    <row r="115" spans="1:9">
      <c r="A115" t="s">
        <v>90</v>
      </c>
      <c r="B115" t="s">
        <v>11</v>
      </c>
      <c r="C115" t="str">
        <f t="shared" si="1"/>
        <v>H</v>
      </c>
      <c r="D115" t="s">
        <v>98</v>
      </c>
      <c r="E115">
        <v>1228380559</v>
      </c>
      <c r="F115">
        <v>0</v>
      </c>
      <c r="G115">
        <v>0</v>
      </c>
      <c r="H115">
        <v>1228380559</v>
      </c>
      <c r="I115">
        <v>1228380559</v>
      </c>
    </row>
    <row r="116" spans="1:9">
      <c r="A116" t="s">
        <v>90</v>
      </c>
      <c r="B116" t="s">
        <v>13</v>
      </c>
      <c r="C116" t="str">
        <f t="shared" si="1"/>
        <v>H</v>
      </c>
      <c r="D116" t="s">
        <v>99</v>
      </c>
      <c r="E116">
        <v>45658819</v>
      </c>
      <c r="F116">
        <v>0</v>
      </c>
      <c r="G116">
        <v>0</v>
      </c>
      <c r="H116">
        <v>45658819</v>
      </c>
      <c r="I116">
        <v>45658819</v>
      </c>
    </row>
    <row r="117" spans="1:9">
      <c r="A117" t="s">
        <v>90</v>
      </c>
      <c r="B117" t="s">
        <v>15</v>
      </c>
      <c r="C117" t="str">
        <f t="shared" si="1"/>
        <v>H</v>
      </c>
      <c r="D117" t="s">
        <v>100</v>
      </c>
      <c r="E117">
        <v>23098175</v>
      </c>
      <c r="F117">
        <v>0</v>
      </c>
      <c r="G117">
        <v>0</v>
      </c>
      <c r="H117">
        <v>23098175</v>
      </c>
      <c r="I117">
        <v>23098175</v>
      </c>
    </row>
    <row r="118" spans="1:9">
      <c r="A118" t="s">
        <v>91</v>
      </c>
      <c r="B118" t="s">
        <v>5</v>
      </c>
      <c r="C118" t="str">
        <f t="shared" si="1"/>
        <v>E</v>
      </c>
      <c r="D118" t="s">
        <v>96</v>
      </c>
      <c r="E118">
        <v>2155052858</v>
      </c>
      <c r="F118">
        <v>0</v>
      </c>
      <c r="G118">
        <v>0</v>
      </c>
      <c r="H118">
        <v>2155052858</v>
      </c>
      <c r="I118">
        <v>2155052858</v>
      </c>
    </row>
    <row r="119" spans="1:9">
      <c r="A119" t="s">
        <v>91</v>
      </c>
      <c r="B119" t="s">
        <v>9</v>
      </c>
      <c r="C119" t="str">
        <f t="shared" si="1"/>
        <v>E</v>
      </c>
      <c r="D119" t="s">
        <v>97</v>
      </c>
      <c r="E119">
        <v>2109257440</v>
      </c>
      <c r="F119">
        <v>2210200</v>
      </c>
      <c r="G119">
        <v>0</v>
      </c>
      <c r="H119">
        <v>2111467640</v>
      </c>
      <c r="I119">
        <v>2111467640</v>
      </c>
    </row>
    <row r="120" spans="1:9">
      <c r="A120" t="s">
        <v>91</v>
      </c>
      <c r="B120" t="s">
        <v>11</v>
      </c>
      <c r="C120" t="str">
        <f t="shared" si="1"/>
        <v>H</v>
      </c>
      <c r="D120" t="s">
        <v>98</v>
      </c>
      <c r="E120">
        <v>1170833198</v>
      </c>
      <c r="F120">
        <v>0</v>
      </c>
      <c r="G120">
        <v>0</v>
      </c>
      <c r="H120">
        <v>1170833198</v>
      </c>
      <c r="I120">
        <v>1170833198</v>
      </c>
    </row>
    <row r="121" spans="1:9">
      <c r="A121" t="s">
        <v>91</v>
      </c>
      <c r="B121" t="s">
        <v>13</v>
      </c>
      <c r="C121" t="str">
        <f t="shared" si="1"/>
        <v>H</v>
      </c>
      <c r="D121" t="s">
        <v>99</v>
      </c>
      <c r="E121">
        <v>0</v>
      </c>
      <c r="F121">
        <v>300927516</v>
      </c>
      <c r="G121">
        <v>0</v>
      </c>
      <c r="H121">
        <v>300927516</v>
      </c>
      <c r="I121">
        <v>300927516</v>
      </c>
    </row>
    <row r="122" spans="1:9">
      <c r="A122" t="s">
        <v>91</v>
      </c>
      <c r="B122" t="s">
        <v>15</v>
      </c>
      <c r="C122" t="str">
        <f t="shared" si="1"/>
        <v>H</v>
      </c>
      <c r="D122" t="s">
        <v>100</v>
      </c>
      <c r="E122">
        <v>74386962</v>
      </c>
      <c r="F122">
        <v>0</v>
      </c>
      <c r="G122">
        <v>0</v>
      </c>
      <c r="H122">
        <v>74386962</v>
      </c>
      <c r="I122">
        <v>74386962</v>
      </c>
    </row>
    <row r="123" spans="1:9">
      <c r="A123" t="s">
        <v>92</v>
      </c>
      <c r="B123" t="s">
        <v>5</v>
      </c>
      <c r="C123" t="str">
        <f t="shared" si="1"/>
        <v>E</v>
      </c>
      <c r="D123" t="s">
        <v>96</v>
      </c>
      <c r="E123">
        <v>2406094369</v>
      </c>
      <c r="F123">
        <v>40497424</v>
      </c>
      <c r="G123">
        <v>0</v>
      </c>
      <c r="H123">
        <v>2446591793</v>
      </c>
      <c r="I123">
        <v>2446591793</v>
      </c>
    </row>
    <row r="124" spans="1:9">
      <c r="A124" t="s">
        <v>92</v>
      </c>
      <c r="B124" t="s">
        <v>9</v>
      </c>
      <c r="C124" t="str">
        <f t="shared" si="1"/>
        <v>E</v>
      </c>
      <c r="D124" t="s">
        <v>97</v>
      </c>
      <c r="E124">
        <v>1836936830</v>
      </c>
      <c r="F124">
        <v>0</v>
      </c>
      <c r="G124">
        <v>0</v>
      </c>
      <c r="H124">
        <v>1836936830</v>
      </c>
      <c r="I124">
        <v>1836936830</v>
      </c>
    </row>
    <row r="125" spans="1:9">
      <c r="A125" t="s">
        <v>92</v>
      </c>
      <c r="B125" t="s">
        <v>11</v>
      </c>
      <c r="C125" t="str">
        <f t="shared" si="1"/>
        <v>H</v>
      </c>
      <c r="D125" t="s">
        <v>98</v>
      </c>
      <c r="E125">
        <v>1428641125</v>
      </c>
      <c r="F125">
        <v>0</v>
      </c>
      <c r="G125">
        <v>0</v>
      </c>
      <c r="H125">
        <v>1428641125</v>
      </c>
      <c r="I125">
        <v>1428641125</v>
      </c>
    </row>
    <row r="126" spans="1:9">
      <c r="A126" t="s">
        <v>92</v>
      </c>
      <c r="B126" t="s">
        <v>13</v>
      </c>
      <c r="C126" t="str">
        <f t="shared" si="1"/>
        <v>H</v>
      </c>
      <c r="D126" t="s">
        <v>99</v>
      </c>
      <c r="E126">
        <v>43637152</v>
      </c>
      <c r="F126">
        <v>30000000</v>
      </c>
      <c r="G126">
        <v>0</v>
      </c>
      <c r="H126">
        <v>73637152</v>
      </c>
      <c r="I126">
        <v>73637152</v>
      </c>
    </row>
    <row r="127" spans="1:9">
      <c r="A127" t="s">
        <v>92</v>
      </c>
      <c r="B127" t="s">
        <v>15</v>
      </c>
      <c r="C127" t="str">
        <f t="shared" si="1"/>
        <v>H</v>
      </c>
      <c r="D127" t="s">
        <v>100</v>
      </c>
      <c r="E127">
        <v>36162446</v>
      </c>
      <c r="F127">
        <v>0</v>
      </c>
      <c r="G127">
        <v>0</v>
      </c>
      <c r="H127">
        <v>36162446</v>
      </c>
      <c r="I127">
        <v>36162446</v>
      </c>
    </row>
    <row r="128" spans="1:9">
      <c r="A128" t="s">
        <v>93</v>
      </c>
      <c r="B128" t="s">
        <v>5</v>
      </c>
      <c r="C128" t="str">
        <f t="shared" si="1"/>
        <v>E</v>
      </c>
      <c r="D128" t="s">
        <v>96</v>
      </c>
      <c r="E128">
        <v>2574619738</v>
      </c>
      <c r="F128">
        <v>0</v>
      </c>
      <c r="G128">
        <v>0</v>
      </c>
      <c r="H128">
        <v>2574619738</v>
      </c>
      <c r="I128">
        <v>2574619738</v>
      </c>
    </row>
    <row r="129" spans="1:9">
      <c r="A129" t="s">
        <v>93</v>
      </c>
      <c r="B129" t="s">
        <v>9</v>
      </c>
      <c r="C129" t="str">
        <f t="shared" si="1"/>
        <v>E</v>
      </c>
      <c r="D129" t="s">
        <v>97</v>
      </c>
      <c r="E129">
        <v>254229426</v>
      </c>
      <c r="F129">
        <v>0</v>
      </c>
      <c r="G129">
        <v>0</v>
      </c>
      <c r="H129">
        <v>254229426</v>
      </c>
      <c r="I129">
        <v>254229426</v>
      </c>
    </row>
    <row r="130" spans="1:9">
      <c r="A130" t="s">
        <v>93</v>
      </c>
      <c r="B130" t="s">
        <v>11</v>
      </c>
      <c r="C130" t="str">
        <f t="shared" si="1"/>
        <v>H</v>
      </c>
      <c r="D130" t="s">
        <v>98</v>
      </c>
      <c r="E130">
        <v>1045704148</v>
      </c>
      <c r="F130">
        <v>0</v>
      </c>
      <c r="G130">
        <v>0</v>
      </c>
      <c r="H130">
        <v>1045704148</v>
      </c>
      <c r="I130">
        <v>1045704148</v>
      </c>
    </row>
    <row r="131" spans="1:9">
      <c r="A131" t="s">
        <v>93</v>
      </c>
      <c r="B131" t="s">
        <v>13</v>
      </c>
      <c r="C131" t="str">
        <f t="shared" ref="C131:C141" si="2">IF(OR(B131="D101",B131="d102"),"E","H")</f>
        <v>H</v>
      </c>
      <c r="D131" t="s">
        <v>99</v>
      </c>
      <c r="E131">
        <v>144937315</v>
      </c>
      <c r="F131">
        <v>0</v>
      </c>
      <c r="G131">
        <v>0</v>
      </c>
      <c r="H131">
        <v>144937315</v>
      </c>
      <c r="I131">
        <v>144937315</v>
      </c>
    </row>
    <row r="132" spans="1:9">
      <c r="A132" t="s">
        <v>93</v>
      </c>
      <c r="B132" t="s">
        <v>15</v>
      </c>
      <c r="C132" t="str">
        <f t="shared" si="2"/>
        <v>H</v>
      </c>
      <c r="D132" t="s">
        <v>100</v>
      </c>
      <c r="E132">
        <v>31989325</v>
      </c>
      <c r="F132">
        <v>0</v>
      </c>
      <c r="G132">
        <v>0</v>
      </c>
      <c r="H132">
        <v>31989325</v>
      </c>
      <c r="I132">
        <v>31989325</v>
      </c>
    </row>
    <row r="133" spans="1:9">
      <c r="A133" t="s">
        <v>94</v>
      </c>
      <c r="B133" t="s">
        <v>5</v>
      </c>
      <c r="C133" t="str">
        <f t="shared" si="2"/>
        <v>E</v>
      </c>
      <c r="D133" t="s">
        <v>96</v>
      </c>
      <c r="E133">
        <v>1618406868</v>
      </c>
      <c r="F133">
        <v>0</v>
      </c>
      <c r="G133">
        <v>0</v>
      </c>
      <c r="H133">
        <v>1618406868</v>
      </c>
      <c r="I133">
        <v>1618406868</v>
      </c>
    </row>
    <row r="134" spans="1:9">
      <c r="A134" t="s">
        <v>94</v>
      </c>
      <c r="B134" t="s">
        <v>9</v>
      </c>
      <c r="C134" t="str">
        <f t="shared" si="2"/>
        <v>E</v>
      </c>
      <c r="D134" t="s">
        <v>97</v>
      </c>
      <c r="E134">
        <v>1004990561</v>
      </c>
      <c r="F134">
        <v>0</v>
      </c>
      <c r="G134">
        <v>0</v>
      </c>
      <c r="H134">
        <v>1004990561</v>
      </c>
      <c r="I134">
        <v>1004990561</v>
      </c>
    </row>
    <row r="135" spans="1:9">
      <c r="A135" t="s">
        <v>94</v>
      </c>
      <c r="B135" t="s">
        <v>11</v>
      </c>
      <c r="C135" t="str">
        <f t="shared" si="2"/>
        <v>H</v>
      </c>
      <c r="D135" t="s">
        <v>98</v>
      </c>
      <c r="E135">
        <v>1264681834</v>
      </c>
      <c r="F135">
        <v>0</v>
      </c>
      <c r="G135">
        <v>0</v>
      </c>
      <c r="H135">
        <v>1264681834</v>
      </c>
      <c r="I135">
        <v>1264681834</v>
      </c>
    </row>
    <row r="136" spans="1:9">
      <c r="A136" t="s">
        <v>94</v>
      </c>
      <c r="B136" t="s">
        <v>13</v>
      </c>
      <c r="C136" t="str">
        <f t="shared" si="2"/>
        <v>H</v>
      </c>
      <c r="D136" t="s">
        <v>99</v>
      </c>
      <c r="E136">
        <v>144937315</v>
      </c>
      <c r="F136">
        <v>0</v>
      </c>
      <c r="G136">
        <v>0</v>
      </c>
      <c r="H136">
        <v>144937315</v>
      </c>
      <c r="I136">
        <v>144937315</v>
      </c>
    </row>
    <row r="137" spans="1:9">
      <c r="A137" t="s">
        <v>95</v>
      </c>
      <c r="B137" t="s">
        <v>5</v>
      </c>
      <c r="C137" t="str">
        <f t="shared" si="2"/>
        <v>E</v>
      </c>
      <c r="D137" t="s">
        <v>96</v>
      </c>
      <c r="E137">
        <v>2095088169</v>
      </c>
      <c r="F137">
        <v>0</v>
      </c>
      <c r="G137">
        <v>0</v>
      </c>
      <c r="H137">
        <v>2095088169</v>
      </c>
      <c r="I137">
        <v>2095088169</v>
      </c>
    </row>
    <row r="138" spans="1:9">
      <c r="A138" t="s">
        <v>95</v>
      </c>
      <c r="B138" t="s">
        <v>9</v>
      </c>
      <c r="C138" t="str">
        <f t="shared" si="2"/>
        <v>E</v>
      </c>
      <c r="D138" t="s">
        <v>97</v>
      </c>
      <c r="E138">
        <v>1347496415</v>
      </c>
      <c r="F138">
        <v>0</v>
      </c>
      <c r="G138">
        <v>0</v>
      </c>
      <c r="H138">
        <v>1347496415</v>
      </c>
      <c r="I138">
        <v>1347496415</v>
      </c>
    </row>
    <row r="139" spans="1:9">
      <c r="A139" t="s">
        <v>95</v>
      </c>
      <c r="B139" t="s">
        <v>11</v>
      </c>
      <c r="C139" t="str">
        <f t="shared" si="2"/>
        <v>H</v>
      </c>
      <c r="D139" t="s">
        <v>98</v>
      </c>
      <c r="E139">
        <v>1982149621</v>
      </c>
      <c r="F139">
        <v>0</v>
      </c>
      <c r="G139">
        <v>0</v>
      </c>
      <c r="H139">
        <v>1982149621</v>
      </c>
      <c r="I139">
        <v>1982149621</v>
      </c>
    </row>
    <row r="140" spans="1:9">
      <c r="A140" t="s">
        <v>95</v>
      </c>
      <c r="B140" t="s">
        <v>13</v>
      </c>
      <c r="C140" t="str">
        <f t="shared" si="2"/>
        <v>H</v>
      </c>
      <c r="D140" t="s">
        <v>99</v>
      </c>
      <c r="E140">
        <v>294937315</v>
      </c>
      <c r="F140">
        <v>430622941</v>
      </c>
      <c r="G140">
        <v>0</v>
      </c>
      <c r="H140">
        <v>725560256</v>
      </c>
      <c r="I140">
        <v>725560256</v>
      </c>
    </row>
    <row r="141" spans="1:9">
      <c r="A141" t="s">
        <v>95</v>
      </c>
      <c r="B141" t="s">
        <v>15</v>
      </c>
      <c r="C141" t="str">
        <f t="shared" si="2"/>
        <v>H</v>
      </c>
      <c r="D141" t="s">
        <v>100</v>
      </c>
      <c r="E141">
        <v>59620012</v>
      </c>
      <c r="F141">
        <v>0</v>
      </c>
      <c r="G141">
        <v>0</v>
      </c>
      <c r="H141">
        <v>59620012</v>
      </c>
      <c r="I141">
        <v>59620012</v>
      </c>
    </row>
    <row r="142" spans="1:9" ht="45">
      <c r="A142" s="46" t="s">
        <v>71</v>
      </c>
      <c r="B142" s="45"/>
      <c r="C142" s="45" t="s">
        <v>200</v>
      </c>
      <c r="D142" s="42" t="s">
        <v>191</v>
      </c>
      <c r="E142" s="44">
        <v>0</v>
      </c>
      <c r="F142" s="44">
        <v>355360561</v>
      </c>
      <c r="G142" s="44">
        <v>0</v>
      </c>
      <c r="H142" s="44">
        <f>E142+F142+G142</f>
        <v>355360561</v>
      </c>
      <c r="I142" s="44">
        <f>H142-G142</f>
        <v>355360561</v>
      </c>
    </row>
    <row r="143" spans="1:9" ht="30">
      <c r="A143" s="46" t="s">
        <v>88</v>
      </c>
      <c r="C143" s="45" t="s">
        <v>200</v>
      </c>
      <c r="D143" s="42" t="s">
        <v>192</v>
      </c>
      <c r="E143" s="44">
        <v>0</v>
      </c>
      <c r="F143" s="44">
        <v>1279248763</v>
      </c>
      <c r="G143" s="44">
        <v>0</v>
      </c>
      <c r="H143" s="44">
        <f t="shared" ref="H143:H150" si="3">E143+F143+G143</f>
        <v>1279248763</v>
      </c>
      <c r="I143" s="44">
        <f t="shared" ref="I143:I150" si="4">H143-G143</f>
        <v>1279248763</v>
      </c>
    </row>
    <row r="144" spans="1:9" ht="30">
      <c r="A144" s="46" t="s">
        <v>85</v>
      </c>
      <c r="C144" s="45" t="s">
        <v>200</v>
      </c>
      <c r="D144" s="42" t="s">
        <v>193</v>
      </c>
      <c r="E144" s="44">
        <v>0</v>
      </c>
      <c r="F144" s="44">
        <v>550000000</v>
      </c>
      <c r="G144" s="44">
        <v>0</v>
      </c>
      <c r="H144" s="44">
        <f t="shared" si="3"/>
        <v>550000000</v>
      </c>
      <c r="I144" s="44">
        <f t="shared" si="4"/>
        <v>550000000</v>
      </c>
    </row>
    <row r="145" spans="1:9" ht="30">
      <c r="A145" s="46" t="s">
        <v>91</v>
      </c>
      <c r="C145" s="45" t="s">
        <v>200</v>
      </c>
      <c r="D145" s="42" t="s">
        <v>194</v>
      </c>
      <c r="E145" s="44">
        <v>0</v>
      </c>
      <c r="F145" s="44">
        <v>1498190182</v>
      </c>
      <c r="G145" s="44">
        <v>0</v>
      </c>
      <c r="H145" s="44">
        <f t="shared" si="3"/>
        <v>1498190182</v>
      </c>
      <c r="I145" s="44">
        <f t="shared" si="4"/>
        <v>1498190182</v>
      </c>
    </row>
    <row r="146" spans="1:9">
      <c r="A146" s="46" t="s">
        <v>73</v>
      </c>
      <c r="C146" s="45" t="s">
        <v>200</v>
      </c>
      <c r="D146" s="42" t="s">
        <v>196</v>
      </c>
      <c r="E146" s="44">
        <v>3051604865</v>
      </c>
      <c r="F146" s="44">
        <v>110932543</v>
      </c>
      <c r="G146" s="44">
        <v>0</v>
      </c>
      <c r="H146" s="44">
        <f t="shared" si="3"/>
        <v>3162537408</v>
      </c>
      <c r="I146" s="44">
        <f t="shared" si="4"/>
        <v>3162537408</v>
      </c>
    </row>
    <row r="147" spans="1:9">
      <c r="A147" s="46" t="s">
        <v>48</v>
      </c>
      <c r="C147" s="45" t="s">
        <v>200</v>
      </c>
      <c r="D147" s="42" t="s">
        <v>197</v>
      </c>
      <c r="E147" s="44">
        <v>4265989763</v>
      </c>
      <c r="F147" s="44">
        <v>297288967</v>
      </c>
      <c r="G147" s="44">
        <v>0</v>
      </c>
      <c r="H147" s="44">
        <f t="shared" si="3"/>
        <v>4563278730</v>
      </c>
      <c r="I147" s="44">
        <f t="shared" si="4"/>
        <v>4563278730</v>
      </c>
    </row>
    <row r="148" spans="1:9">
      <c r="A148" s="46" t="s">
        <v>79</v>
      </c>
      <c r="C148" s="45" t="s">
        <v>200</v>
      </c>
      <c r="D148" t="s">
        <v>198</v>
      </c>
      <c r="E148" s="44">
        <v>0</v>
      </c>
      <c r="F148" s="44">
        <v>0</v>
      </c>
      <c r="G148" s="44">
        <v>1201708209</v>
      </c>
      <c r="H148" s="44">
        <f t="shared" si="3"/>
        <v>1201708209</v>
      </c>
      <c r="I148" s="44">
        <f t="shared" si="4"/>
        <v>0</v>
      </c>
    </row>
    <row r="149" spans="1:9">
      <c r="A149" s="47" t="s">
        <v>89</v>
      </c>
      <c r="C149" s="39" t="s">
        <v>200</v>
      </c>
      <c r="D149" t="s">
        <v>190</v>
      </c>
      <c r="E149" s="44">
        <v>0</v>
      </c>
      <c r="F149" s="44">
        <v>79861173</v>
      </c>
      <c r="G149" s="44">
        <v>0</v>
      </c>
      <c r="H149" s="44">
        <f t="shared" si="3"/>
        <v>79861173</v>
      </c>
      <c r="I149" s="44">
        <f t="shared" si="4"/>
        <v>79861173</v>
      </c>
    </row>
    <row r="150" spans="1:9" ht="30">
      <c r="A150" s="46" t="s">
        <v>71</v>
      </c>
      <c r="C150" s="39" t="s">
        <v>200</v>
      </c>
      <c r="D150" s="42" t="s">
        <v>201</v>
      </c>
      <c r="E150" s="44">
        <v>0</v>
      </c>
      <c r="F150" s="44">
        <v>76449257</v>
      </c>
      <c r="G150" s="45">
        <v>0</v>
      </c>
      <c r="H150" s="44">
        <f t="shared" si="3"/>
        <v>76449257</v>
      </c>
      <c r="I150" s="44">
        <f t="shared" si="4"/>
        <v>76449257</v>
      </c>
    </row>
  </sheetData>
  <autoFilter ref="A1:I141" xr:uid="{F0719577-8DBD-4069-92E3-964D897D782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0B22-C6E4-4AC2-84B7-358E399665CA}">
  <dimension ref="A1:D41"/>
  <sheetViews>
    <sheetView workbookViewId="0">
      <selection activeCell="H16" sqref="H16"/>
    </sheetView>
  </sheetViews>
  <sheetFormatPr defaultRowHeight="15"/>
  <cols>
    <col min="1" max="1" width="27.5703125" style="4" customWidth="1"/>
    <col min="2" max="2" width="24.85546875" style="4" customWidth="1"/>
    <col min="3" max="3" width="17.42578125" style="4" customWidth="1"/>
    <col min="4" max="4" width="16.140625" style="4" customWidth="1"/>
    <col min="5" max="16384" width="9.140625" style="4"/>
  </cols>
  <sheetData>
    <row r="1" spans="1:4">
      <c r="A1" s="2" t="s">
        <v>106</v>
      </c>
      <c r="B1" s="2" t="s">
        <v>107</v>
      </c>
      <c r="C1" s="3" t="s">
        <v>108</v>
      </c>
      <c r="D1" s="3" t="s">
        <v>109</v>
      </c>
    </row>
    <row r="2" spans="1:4">
      <c r="A2" s="3" t="s">
        <v>110</v>
      </c>
      <c r="B2" s="5">
        <v>10515973</v>
      </c>
      <c r="C2" s="5">
        <v>5064868</v>
      </c>
      <c r="D2" s="5">
        <v>5451105</v>
      </c>
    </row>
    <row r="3" spans="1:4">
      <c r="A3" s="3" t="s">
        <v>48</v>
      </c>
      <c r="B3" s="5">
        <v>1132686</v>
      </c>
      <c r="C3" s="5">
        <v>586123</v>
      </c>
      <c r="D3" s="5">
        <v>546563</v>
      </c>
    </row>
    <row r="4" spans="1:4">
      <c r="A4" s="6" t="s">
        <v>111</v>
      </c>
      <c r="B4" s="7">
        <v>284561</v>
      </c>
      <c r="C4" s="7">
        <v>148132</v>
      </c>
      <c r="D4" s="7">
        <v>136429</v>
      </c>
    </row>
    <row r="5" spans="1:4">
      <c r="A5" s="6" t="s">
        <v>112</v>
      </c>
      <c r="B5" s="7">
        <v>529561</v>
      </c>
      <c r="C5" s="7">
        <v>274546</v>
      </c>
      <c r="D5" s="7">
        <v>255015</v>
      </c>
    </row>
    <row r="6" spans="1:4">
      <c r="A6" s="6" t="s">
        <v>113</v>
      </c>
      <c r="B6" s="7">
        <v>318564</v>
      </c>
      <c r="C6" s="7">
        <v>163445</v>
      </c>
      <c r="D6" s="7">
        <v>155119</v>
      </c>
    </row>
    <row r="7" spans="1:4">
      <c r="A7" s="2" t="s">
        <v>114</v>
      </c>
      <c r="B7" s="5">
        <v>2589975</v>
      </c>
      <c r="C7" s="5">
        <v>1233754</v>
      </c>
      <c r="D7" s="5">
        <v>1356221</v>
      </c>
    </row>
    <row r="8" spans="1:4">
      <c r="A8" s="6" t="s">
        <v>115</v>
      </c>
      <c r="B8" s="7">
        <v>323719</v>
      </c>
      <c r="C8" s="7">
        <v>157650</v>
      </c>
      <c r="D8" s="7">
        <v>166069</v>
      </c>
    </row>
    <row r="9" spans="1:4">
      <c r="A9" s="6" t="s">
        <v>116</v>
      </c>
      <c r="B9" s="7">
        <v>322506</v>
      </c>
      <c r="C9" s="7">
        <v>150455</v>
      </c>
      <c r="D9" s="7">
        <v>172051</v>
      </c>
    </row>
    <row r="10" spans="1:4">
      <c r="A10" s="6" t="s">
        <v>117</v>
      </c>
      <c r="B10" s="7">
        <v>294334</v>
      </c>
      <c r="C10" s="7">
        <v>139279</v>
      </c>
      <c r="D10" s="7">
        <v>155055</v>
      </c>
    </row>
    <row r="11" spans="1:4">
      <c r="A11" s="6" t="s">
        <v>118</v>
      </c>
      <c r="B11" s="7">
        <v>328398</v>
      </c>
      <c r="C11" s="7">
        <v>158104</v>
      </c>
      <c r="D11" s="7">
        <v>170294</v>
      </c>
    </row>
    <row r="12" spans="1:4">
      <c r="A12" s="6" t="s">
        <v>119</v>
      </c>
      <c r="B12" s="7">
        <v>341491</v>
      </c>
      <c r="C12" s="7">
        <v>161219</v>
      </c>
      <c r="D12" s="7">
        <v>180272</v>
      </c>
    </row>
    <row r="13" spans="1:4">
      <c r="A13" s="6" t="s">
        <v>120</v>
      </c>
      <c r="B13" s="7">
        <v>319885</v>
      </c>
      <c r="C13" s="7">
        <v>152075</v>
      </c>
      <c r="D13" s="7">
        <v>167810</v>
      </c>
    </row>
    <row r="14" spans="1:4">
      <c r="A14" s="6" t="s">
        <v>121</v>
      </c>
      <c r="B14" s="7">
        <v>319141</v>
      </c>
      <c r="C14" s="7">
        <v>152783</v>
      </c>
      <c r="D14" s="7">
        <v>166358</v>
      </c>
    </row>
    <row r="15" spans="1:4">
      <c r="A15" s="6" t="s">
        <v>122</v>
      </c>
      <c r="B15" s="7">
        <v>340501</v>
      </c>
      <c r="C15" s="7">
        <v>162189</v>
      </c>
      <c r="D15" s="7">
        <v>178312</v>
      </c>
    </row>
    <row r="16" spans="1:4">
      <c r="A16" s="2" t="s">
        <v>123</v>
      </c>
      <c r="B16" s="5">
        <v>2471239</v>
      </c>
      <c r="C16" s="5">
        <v>1168445</v>
      </c>
      <c r="D16" s="5">
        <v>1302794</v>
      </c>
    </row>
    <row r="17" spans="1:4">
      <c r="A17" s="6" t="s">
        <v>124</v>
      </c>
      <c r="B17" s="7">
        <v>331808</v>
      </c>
      <c r="C17" s="7">
        <v>156073</v>
      </c>
      <c r="D17" s="7">
        <v>175735</v>
      </c>
    </row>
    <row r="18" spans="1:4">
      <c r="A18" s="6" t="s">
        <v>125</v>
      </c>
      <c r="B18" s="7">
        <v>324654</v>
      </c>
      <c r="C18" s="7">
        <v>154044</v>
      </c>
      <c r="D18" s="7">
        <v>170610</v>
      </c>
    </row>
    <row r="19" spans="1:4">
      <c r="A19" s="6" t="s">
        <v>126</v>
      </c>
      <c r="B19" s="7">
        <v>403662</v>
      </c>
      <c r="C19" s="7">
        <v>194989</v>
      </c>
      <c r="D19" s="7">
        <v>208673</v>
      </c>
    </row>
    <row r="20" spans="1:4">
      <c r="A20" s="6" t="s">
        <v>127</v>
      </c>
      <c r="B20" s="7">
        <v>294740</v>
      </c>
      <c r="C20" s="7">
        <v>137799</v>
      </c>
      <c r="D20" s="7">
        <v>156941</v>
      </c>
    </row>
    <row r="21" spans="1:4">
      <c r="A21" s="6" t="s">
        <v>128</v>
      </c>
      <c r="B21" s="7">
        <v>333713</v>
      </c>
      <c r="C21" s="7">
        <v>154591</v>
      </c>
      <c r="D21" s="7">
        <v>179122</v>
      </c>
    </row>
    <row r="22" spans="1:4">
      <c r="A22" s="6" t="s">
        <v>129</v>
      </c>
      <c r="B22" s="7">
        <v>400858</v>
      </c>
      <c r="C22" s="7">
        <v>192528</v>
      </c>
      <c r="D22" s="7">
        <v>208330</v>
      </c>
    </row>
    <row r="23" spans="1:4">
      <c r="A23" s="6" t="s">
        <v>130</v>
      </c>
      <c r="B23" s="7">
        <v>381804</v>
      </c>
      <c r="C23" s="7">
        <v>178421</v>
      </c>
      <c r="D23" s="7">
        <v>203383</v>
      </c>
    </row>
    <row r="24" spans="1:4">
      <c r="A24" s="2" t="s">
        <v>131</v>
      </c>
      <c r="B24" s="5">
        <v>1726370</v>
      </c>
      <c r="C24" s="5">
        <v>818456</v>
      </c>
      <c r="D24" s="5">
        <v>907914</v>
      </c>
    </row>
    <row r="25" spans="1:4">
      <c r="A25" s="6" t="s">
        <v>132</v>
      </c>
      <c r="B25" s="7">
        <v>287681</v>
      </c>
      <c r="C25" s="7">
        <v>135625</v>
      </c>
      <c r="D25" s="7">
        <v>152056</v>
      </c>
    </row>
    <row r="26" spans="1:4">
      <c r="A26" s="6" t="s">
        <v>133</v>
      </c>
      <c r="B26" s="7">
        <v>338234</v>
      </c>
      <c r="C26" s="7">
        <v>159366</v>
      </c>
      <c r="D26" s="7">
        <v>178868</v>
      </c>
    </row>
    <row r="27" spans="1:4">
      <c r="A27" s="6" t="s">
        <v>134</v>
      </c>
      <c r="B27" s="7">
        <v>368267</v>
      </c>
      <c r="C27" s="7">
        <v>174399</v>
      </c>
      <c r="D27" s="7">
        <v>193868</v>
      </c>
    </row>
    <row r="28" spans="1:4">
      <c r="A28" s="6" t="s">
        <v>135</v>
      </c>
      <c r="B28" s="7">
        <v>336582</v>
      </c>
      <c r="C28" s="7">
        <v>160395</v>
      </c>
      <c r="D28" s="7">
        <v>176187</v>
      </c>
    </row>
    <row r="29" spans="1:4">
      <c r="A29" s="6" t="s">
        <v>136</v>
      </c>
      <c r="B29" s="7">
        <v>395606</v>
      </c>
      <c r="C29" s="7">
        <v>188671</v>
      </c>
      <c r="D29" s="7">
        <v>206935</v>
      </c>
    </row>
    <row r="30" spans="1:4">
      <c r="A30" s="2" t="s">
        <v>137</v>
      </c>
      <c r="B30" s="5">
        <v>2595703</v>
      </c>
      <c r="C30" s="5">
        <v>1258090</v>
      </c>
      <c r="D30" s="5">
        <v>1337613</v>
      </c>
    </row>
    <row r="31" spans="1:4">
      <c r="A31" s="6" t="s">
        <v>138</v>
      </c>
      <c r="B31" s="7">
        <v>313461</v>
      </c>
      <c r="C31" s="7">
        <v>153607</v>
      </c>
      <c r="D31" s="7">
        <v>159854</v>
      </c>
    </row>
    <row r="32" spans="1:4">
      <c r="A32" s="6" t="s">
        <v>139</v>
      </c>
      <c r="B32" s="7">
        <v>465855</v>
      </c>
      <c r="C32" s="7">
        <v>228325</v>
      </c>
      <c r="D32" s="7">
        <v>237530</v>
      </c>
    </row>
    <row r="33" spans="1:4">
      <c r="A33" s="6" t="s">
        <v>140</v>
      </c>
      <c r="B33" s="7">
        <v>433020</v>
      </c>
      <c r="C33" s="7">
        <v>207669</v>
      </c>
      <c r="D33" s="7">
        <v>225351</v>
      </c>
    </row>
    <row r="34" spans="1:4">
      <c r="A34" s="6" t="s">
        <v>141</v>
      </c>
      <c r="B34" s="7">
        <v>344157</v>
      </c>
      <c r="C34" s="7">
        <v>166720</v>
      </c>
      <c r="D34" s="7">
        <v>177437</v>
      </c>
    </row>
    <row r="35" spans="1:4">
      <c r="A35" s="6" t="s">
        <v>142</v>
      </c>
      <c r="B35" s="7">
        <v>340368</v>
      </c>
      <c r="C35" s="7">
        <v>163790</v>
      </c>
      <c r="D35" s="7">
        <v>176578</v>
      </c>
    </row>
    <row r="36" spans="1:4">
      <c r="A36" s="6" t="s">
        <v>143</v>
      </c>
      <c r="B36" s="7">
        <v>336928</v>
      </c>
      <c r="C36" s="7">
        <v>161769</v>
      </c>
      <c r="D36" s="7">
        <v>175159</v>
      </c>
    </row>
    <row r="37" spans="1:4">
      <c r="A37" s="6" t="s">
        <v>144</v>
      </c>
      <c r="B37" s="7">
        <v>361914</v>
      </c>
      <c r="C37" s="7">
        <v>176210</v>
      </c>
      <c r="D37" s="7">
        <v>185704</v>
      </c>
    </row>
    <row r="38" spans="1:4">
      <c r="A38" s="2" t="s">
        <v>145</v>
      </c>
      <c r="B38" s="2"/>
      <c r="C38" s="2"/>
      <c r="D38" s="2"/>
    </row>
    <row r="39" spans="1:4">
      <c r="A39" s="2" t="s">
        <v>146</v>
      </c>
      <c r="B39" s="2"/>
      <c r="C39" s="2"/>
      <c r="D39" s="2"/>
    </row>
    <row r="40" spans="1:4">
      <c r="A40" s="2" t="s">
        <v>147</v>
      </c>
      <c r="B40" s="2"/>
      <c r="C40" s="2"/>
      <c r="D40" s="2"/>
    </row>
    <row r="41" spans="1:4">
      <c r="A41" s="2"/>
      <c r="B41" s="8"/>
      <c r="C41" s="2"/>
      <c r="D41" s="2"/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AF10-C274-4F00-9CF1-114B480B9DB1}">
  <dimension ref="A2:R41"/>
  <sheetViews>
    <sheetView topLeftCell="A6" workbookViewId="0">
      <selection activeCell="O40" sqref="O40"/>
    </sheetView>
  </sheetViews>
  <sheetFormatPr defaultRowHeight="15"/>
  <cols>
    <col min="1" max="1" width="57.7109375" bestFit="1" customWidth="1"/>
    <col min="8" max="8" width="60.7109375" bestFit="1" customWidth="1"/>
    <col min="9" max="15" width="7.5703125" bestFit="1" customWidth="1"/>
    <col min="16" max="16" width="12.42578125" bestFit="1" customWidth="1"/>
    <col min="17" max="17" width="9.5703125" bestFit="1" customWidth="1"/>
  </cols>
  <sheetData>
    <row r="2" spans="1:18" ht="15.75" thickBot="1"/>
    <row r="3" spans="1:18">
      <c r="A3" s="9" t="s">
        <v>148</v>
      </c>
      <c r="B3" s="10"/>
      <c r="C3" s="10"/>
      <c r="D3" s="10"/>
      <c r="E3" s="10"/>
      <c r="F3" s="10"/>
      <c r="G3" s="11"/>
      <c r="H3" s="9" t="s">
        <v>160</v>
      </c>
      <c r="I3" s="10"/>
      <c r="J3" s="10"/>
      <c r="K3" s="10"/>
      <c r="L3" s="10"/>
      <c r="M3" s="10"/>
      <c r="N3" s="11"/>
    </row>
    <row r="4" spans="1:18" ht="15.75" thickBot="1">
      <c r="A4" s="12" t="s">
        <v>149</v>
      </c>
      <c r="B4" s="13">
        <v>2016</v>
      </c>
      <c r="C4" s="13"/>
      <c r="D4" s="13"/>
      <c r="E4" s="13">
        <v>2017</v>
      </c>
      <c r="F4" s="13"/>
      <c r="G4" s="14"/>
      <c r="H4" s="12" t="s">
        <v>149</v>
      </c>
      <c r="I4" s="13">
        <v>2016</v>
      </c>
      <c r="J4" s="13"/>
      <c r="K4" s="13"/>
      <c r="L4" s="13">
        <v>2017</v>
      </c>
      <c r="M4" s="13"/>
      <c r="N4" s="14"/>
    </row>
    <row r="5" spans="1:18" ht="15.75" thickBot="1">
      <c r="A5" s="17"/>
      <c r="B5" s="25" t="s">
        <v>150</v>
      </c>
      <c r="C5" s="25" t="s">
        <v>151</v>
      </c>
      <c r="D5" s="25" t="s">
        <v>152</v>
      </c>
      <c r="E5" s="25" t="s">
        <v>150</v>
      </c>
      <c r="F5" s="25" t="s">
        <v>151</v>
      </c>
      <c r="G5" s="26" t="s">
        <v>152</v>
      </c>
      <c r="H5" s="17"/>
      <c r="I5" s="25" t="s">
        <v>150</v>
      </c>
      <c r="J5" s="25" t="s">
        <v>151</v>
      </c>
      <c r="K5" s="25" t="s">
        <v>152</v>
      </c>
      <c r="L5" s="25" t="s">
        <v>150</v>
      </c>
      <c r="M5" s="25" t="s">
        <v>151</v>
      </c>
      <c r="N5" s="26" t="s">
        <v>152</v>
      </c>
      <c r="P5" s="20" t="s">
        <v>53</v>
      </c>
      <c r="Q5" s="22" t="s">
        <v>187</v>
      </c>
      <c r="R5" s="21" t="s">
        <v>161</v>
      </c>
    </row>
    <row r="6" spans="1:18">
      <c r="A6" s="12" t="s">
        <v>24</v>
      </c>
      <c r="B6" s="15">
        <v>41224</v>
      </c>
      <c r="C6" s="15">
        <v>40907</v>
      </c>
      <c r="D6" s="15">
        <v>82131</v>
      </c>
      <c r="E6" s="13">
        <v>41745</v>
      </c>
      <c r="F6" s="13">
        <v>41892</v>
      </c>
      <c r="G6" s="16">
        <v>83637</v>
      </c>
      <c r="H6" s="12" t="s">
        <v>24</v>
      </c>
      <c r="I6" s="15">
        <v>6393</v>
      </c>
      <c r="J6" s="15">
        <v>7560</v>
      </c>
      <c r="K6" s="15">
        <v>13953</v>
      </c>
      <c r="L6" s="13">
        <v>6956</v>
      </c>
      <c r="M6" s="13">
        <v>8002</v>
      </c>
      <c r="N6" s="16">
        <v>14958</v>
      </c>
      <c r="P6" s="12" t="s">
        <v>24</v>
      </c>
      <c r="Q6" s="34">
        <f>D6+K6</f>
        <v>96084</v>
      </c>
      <c r="R6" s="23">
        <f t="shared" ref="R6:R41" si="0">N6+G6</f>
        <v>98595</v>
      </c>
    </row>
    <row r="7" spans="1:18">
      <c r="A7" s="12" t="s">
        <v>25</v>
      </c>
      <c r="B7" s="15">
        <v>34913</v>
      </c>
      <c r="C7" s="15">
        <v>34106</v>
      </c>
      <c r="D7" s="15">
        <v>69019</v>
      </c>
      <c r="E7" s="15">
        <v>34328</v>
      </c>
      <c r="F7" s="15">
        <v>33578</v>
      </c>
      <c r="G7" s="16">
        <v>67906</v>
      </c>
      <c r="H7" s="12" t="s">
        <v>25</v>
      </c>
      <c r="I7" s="15">
        <v>7923</v>
      </c>
      <c r="J7" s="15">
        <v>9043</v>
      </c>
      <c r="K7" s="15">
        <v>16966</v>
      </c>
      <c r="L7" s="15">
        <v>7994</v>
      </c>
      <c r="M7" s="15">
        <v>9649</v>
      </c>
      <c r="N7" s="16">
        <v>17643</v>
      </c>
      <c r="P7" s="12" t="s">
        <v>25</v>
      </c>
      <c r="Q7" s="31">
        <f t="shared" ref="Q7:Q41" si="1">D7+K7</f>
        <v>85985</v>
      </c>
      <c r="R7" s="23">
        <f t="shared" si="0"/>
        <v>85549</v>
      </c>
    </row>
    <row r="8" spans="1:18">
      <c r="A8" s="12" t="s">
        <v>26</v>
      </c>
      <c r="B8" s="15">
        <v>42172</v>
      </c>
      <c r="C8" s="15">
        <v>41906</v>
      </c>
      <c r="D8" s="15">
        <v>84078</v>
      </c>
      <c r="E8" s="15">
        <v>42115</v>
      </c>
      <c r="F8" s="15">
        <v>41072</v>
      </c>
      <c r="G8" s="16">
        <v>83187</v>
      </c>
      <c r="H8" s="12" t="s">
        <v>26</v>
      </c>
      <c r="I8" s="15">
        <v>8034</v>
      </c>
      <c r="J8" s="15">
        <v>10456</v>
      </c>
      <c r="K8" s="15">
        <v>18490</v>
      </c>
      <c r="L8" s="15">
        <v>9050</v>
      </c>
      <c r="M8" s="15">
        <v>11434</v>
      </c>
      <c r="N8" s="16">
        <v>20484</v>
      </c>
      <c r="P8" s="12" t="s">
        <v>26</v>
      </c>
      <c r="Q8" s="31">
        <f t="shared" si="1"/>
        <v>102568</v>
      </c>
      <c r="R8" s="23">
        <f t="shared" si="0"/>
        <v>103671</v>
      </c>
    </row>
    <row r="9" spans="1:18">
      <c r="A9" s="12" t="s">
        <v>31</v>
      </c>
      <c r="B9" s="15">
        <v>35905</v>
      </c>
      <c r="C9" s="15">
        <v>35441</v>
      </c>
      <c r="D9" s="15">
        <v>71346</v>
      </c>
      <c r="E9" s="15">
        <v>35702</v>
      </c>
      <c r="F9" s="15">
        <v>35059</v>
      </c>
      <c r="G9" s="16">
        <v>70761</v>
      </c>
      <c r="H9" s="12" t="s">
        <v>31</v>
      </c>
      <c r="I9" s="15">
        <v>10476</v>
      </c>
      <c r="J9" s="15">
        <v>11751</v>
      </c>
      <c r="K9" s="15">
        <v>22227</v>
      </c>
      <c r="L9" s="15">
        <v>11493</v>
      </c>
      <c r="M9" s="15">
        <v>12735</v>
      </c>
      <c r="N9" s="16">
        <v>24228</v>
      </c>
      <c r="P9" s="12" t="s">
        <v>31</v>
      </c>
      <c r="Q9" s="31">
        <f t="shared" si="1"/>
        <v>93573</v>
      </c>
      <c r="R9" s="23">
        <f t="shared" si="0"/>
        <v>94989</v>
      </c>
    </row>
    <row r="10" spans="1:18">
      <c r="A10" s="12" t="s">
        <v>37</v>
      </c>
      <c r="B10" s="15">
        <v>43753</v>
      </c>
      <c r="C10" s="15">
        <v>44458</v>
      </c>
      <c r="D10" s="15">
        <v>88211</v>
      </c>
      <c r="E10" s="15">
        <v>43776</v>
      </c>
      <c r="F10" s="15">
        <v>43763</v>
      </c>
      <c r="G10" s="16">
        <v>87539</v>
      </c>
      <c r="H10" s="12" t="s">
        <v>37</v>
      </c>
      <c r="I10" s="15">
        <v>8447</v>
      </c>
      <c r="J10" s="15">
        <v>10060</v>
      </c>
      <c r="K10" s="15">
        <v>18507</v>
      </c>
      <c r="L10" s="15">
        <v>9097</v>
      </c>
      <c r="M10" s="15">
        <v>10960</v>
      </c>
      <c r="N10" s="16">
        <v>20057</v>
      </c>
      <c r="P10" s="12" t="s">
        <v>37</v>
      </c>
      <c r="Q10" s="31">
        <f t="shared" si="1"/>
        <v>106718</v>
      </c>
      <c r="R10" s="23">
        <f t="shared" si="0"/>
        <v>107596</v>
      </c>
    </row>
    <row r="11" spans="1:18">
      <c r="A11" s="12" t="s">
        <v>39</v>
      </c>
      <c r="B11" s="15">
        <v>40488</v>
      </c>
      <c r="C11" s="15">
        <v>38358</v>
      </c>
      <c r="D11" s="15">
        <v>78846</v>
      </c>
      <c r="E11" s="15">
        <v>39677</v>
      </c>
      <c r="F11" s="15">
        <v>38000</v>
      </c>
      <c r="G11" s="16">
        <v>77677</v>
      </c>
      <c r="H11" s="12" t="s">
        <v>39</v>
      </c>
      <c r="I11" s="15">
        <v>9539</v>
      </c>
      <c r="J11" s="15">
        <v>8745</v>
      </c>
      <c r="K11" s="15">
        <v>18284</v>
      </c>
      <c r="L11" s="15">
        <v>9958</v>
      </c>
      <c r="M11" s="15">
        <v>9877</v>
      </c>
      <c r="N11" s="16">
        <v>19835</v>
      </c>
      <c r="P11" s="12" t="s">
        <v>39</v>
      </c>
      <c r="Q11" s="31">
        <f t="shared" si="1"/>
        <v>97130</v>
      </c>
      <c r="R11" s="23">
        <f t="shared" si="0"/>
        <v>97512</v>
      </c>
    </row>
    <row r="12" spans="1:18">
      <c r="A12" s="12" t="s">
        <v>41</v>
      </c>
      <c r="B12" s="15">
        <v>37689</v>
      </c>
      <c r="C12" s="15">
        <v>37331</v>
      </c>
      <c r="D12" s="15">
        <v>75020</v>
      </c>
      <c r="E12" s="15">
        <v>36788</v>
      </c>
      <c r="F12" s="15">
        <v>36440</v>
      </c>
      <c r="G12" s="16">
        <v>73228</v>
      </c>
      <c r="H12" s="12" t="s">
        <v>41</v>
      </c>
      <c r="I12" s="15">
        <v>7451</v>
      </c>
      <c r="J12" s="15">
        <v>8701</v>
      </c>
      <c r="K12" s="15">
        <v>16152</v>
      </c>
      <c r="L12" s="15">
        <v>7768</v>
      </c>
      <c r="M12" s="15">
        <v>9544</v>
      </c>
      <c r="N12" s="16">
        <v>17312</v>
      </c>
      <c r="P12" s="12" t="s">
        <v>41</v>
      </c>
      <c r="Q12" s="31">
        <f t="shared" si="1"/>
        <v>91172</v>
      </c>
      <c r="R12" s="23">
        <f t="shared" si="0"/>
        <v>90540</v>
      </c>
    </row>
    <row r="13" spans="1:18">
      <c r="A13" s="12" t="s">
        <v>43</v>
      </c>
      <c r="B13" s="15">
        <v>42025</v>
      </c>
      <c r="C13" s="15">
        <v>40990</v>
      </c>
      <c r="D13" s="15">
        <v>83015</v>
      </c>
      <c r="E13" s="15">
        <v>39460</v>
      </c>
      <c r="F13" s="15">
        <v>38295</v>
      </c>
      <c r="G13" s="16">
        <v>77755</v>
      </c>
      <c r="H13" s="12" t="s">
        <v>43</v>
      </c>
      <c r="I13" s="15">
        <v>10009</v>
      </c>
      <c r="J13" s="15">
        <v>11283</v>
      </c>
      <c r="K13" s="15">
        <v>21292</v>
      </c>
      <c r="L13" s="15">
        <v>10178</v>
      </c>
      <c r="M13" s="15">
        <v>11591</v>
      </c>
      <c r="N13" s="16">
        <v>21769</v>
      </c>
      <c r="P13" s="12" t="s">
        <v>43</v>
      </c>
      <c r="Q13" s="31">
        <f t="shared" si="1"/>
        <v>104307</v>
      </c>
      <c r="R13" s="23">
        <f t="shared" si="0"/>
        <v>99524</v>
      </c>
    </row>
    <row r="14" spans="1:18">
      <c r="A14" s="12" t="s">
        <v>153</v>
      </c>
      <c r="B14" s="15">
        <v>318169</v>
      </c>
      <c r="C14" s="15">
        <v>313497</v>
      </c>
      <c r="D14" s="15">
        <v>631666</v>
      </c>
      <c r="E14" s="15">
        <v>313591</v>
      </c>
      <c r="F14" s="15">
        <v>308099</v>
      </c>
      <c r="G14" s="16">
        <v>621690</v>
      </c>
      <c r="H14" s="12" t="s">
        <v>153</v>
      </c>
      <c r="I14" s="15">
        <v>68272</v>
      </c>
      <c r="J14" s="15">
        <v>77599</v>
      </c>
      <c r="K14" s="15">
        <v>145871</v>
      </c>
      <c r="L14" s="15">
        <v>72494</v>
      </c>
      <c r="M14" s="15">
        <v>83792</v>
      </c>
      <c r="N14" s="16">
        <v>156286</v>
      </c>
      <c r="P14" s="12" t="s">
        <v>153</v>
      </c>
      <c r="Q14" s="31">
        <f t="shared" si="1"/>
        <v>777537</v>
      </c>
      <c r="R14" s="23">
        <f t="shared" si="0"/>
        <v>777976</v>
      </c>
    </row>
    <row r="15" spans="1:18">
      <c r="A15" s="12" t="s">
        <v>27</v>
      </c>
      <c r="B15" s="15">
        <v>43736</v>
      </c>
      <c r="C15" s="15">
        <v>42690</v>
      </c>
      <c r="D15" s="15">
        <v>86426</v>
      </c>
      <c r="E15" s="15">
        <v>44514</v>
      </c>
      <c r="F15" s="15">
        <v>42680</v>
      </c>
      <c r="G15" s="16">
        <v>87194</v>
      </c>
      <c r="H15" s="12" t="s">
        <v>27</v>
      </c>
      <c r="I15" s="15">
        <v>9404</v>
      </c>
      <c r="J15" s="15">
        <v>11367</v>
      </c>
      <c r="K15" s="15">
        <v>20771</v>
      </c>
      <c r="L15" s="15">
        <v>9997</v>
      </c>
      <c r="M15" s="15">
        <v>12395</v>
      </c>
      <c r="N15" s="14">
        <v>22392</v>
      </c>
      <c r="P15" s="12" t="s">
        <v>27</v>
      </c>
      <c r="Q15" s="31">
        <f t="shared" si="1"/>
        <v>107197</v>
      </c>
      <c r="R15" s="23">
        <f t="shared" si="0"/>
        <v>109586</v>
      </c>
    </row>
    <row r="16" spans="1:18">
      <c r="A16" s="12" t="s">
        <v>34</v>
      </c>
      <c r="B16" s="15">
        <v>43217</v>
      </c>
      <c r="C16" s="15">
        <v>44381</v>
      </c>
      <c r="D16" s="15">
        <v>87598</v>
      </c>
      <c r="E16" s="15">
        <v>43218</v>
      </c>
      <c r="F16" s="15">
        <v>43807</v>
      </c>
      <c r="G16" s="16">
        <v>87025</v>
      </c>
      <c r="H16" s="12" t="s">
        <v>34</v>
      </c>
      <c r="I16" s="15">
        <v>6123</v>
      </c>
      <c r="J16" s="15">
        <v>7456</v>
      </c>
      <c r="K16" s="15">
        <v>13579</v>
      </c>
      <c r="L16" s="15">
        <v>6624</v>
      </c>
      <c r="M16" s="15">
        <v>8536</v>
      </c>
      <c r="N16" s="16">
        <v>15160</v>
      </c>
      <c r="P16" s="12" t="s">
        <v>34</v>
      </c>
      <c r="Q16" s="31">
        <f t="shared" si="1"/>
        <v>101177</v>
      </c>
      <c r="R16" s="23">
        <f t="shared" si="0"/>
        <v>102185</v>
      </c>
    </row>
    <row r="17" spans="1:18">
      <c r="A17" s="12" t="s">
        <v>35</v>
      </c>
      <c r="B17" s="15">
        <v>36164</v>
      </c>
      <c r="C17" s="15">
        <v>37538</v>
      </c>
      <c r="D17" s="15">
        <v>73702</v>
      </c>
      <c r="E17" s="15">
        <v>36189</v>
      </c>
      <c r="F17" s="15">
        <v>37229</v>
      </c>
      <c r="G17" s="16">
        <v>73418</v>
      </c>
      <c r="H17" s="12" t="s">
        <v>35</v>
      </c>
      <c r="I17" s="15">
        <v>7554</v>
      </c>
      <c r="J17" s="15">
        <v>9410</v>
      </c>
      <c r="K17" s="15">
        <v>16964</v>
      </c>
      <c r="L17" s="15">
        <v>7506</v>
      </c>
      <c r="M17" s="15">
        <v>9742</v>
      </c>
      <c r="N17" s="16">
        <v>17248</v>
      </c>
      <c r="P17" s="12" t="s">
        <v>35</v>
      </c>
      <c r="Q17" s="31">
        <f t="shared" si="1"/>
        <v>90666</v>
      </c>
      <c r="R17" s="23">
        <f t="shared" si="0"/>
        <v>90666</v>
      </c>
    </row>
    <row r="18" spans="1:18">
      <c r="A18" s="12" t="s">
        <v>38</v>
      </c>
      <c r="B18" s="15">
        <v>47570</v>
      </c>
      <c r="C18" s="15">
        <v>47205</v>
      </c>
      <c r="D18" s="15">
        <v>94775</v>
      </c>
      <c r="E18" s="15">
        <v>48474</v>
      </c>
      <c r="F18" s="15">
        <v>47042</v>
      </c>
      <c r="G18" s="16">
        <v>95516</v>
      </c>
      <c r="H18" s="12" t="s">
        <v>38</v>
      </c>
      <c r="I18" s="15">
        <v>9498</v>
      </c>
      <c r="J18" s="15">
        <v>12718</v>
      </c>
      <c r="K18" s="15">
        <v>22216</v>
      </c>
      <c r="L18" s="15">
        <v>10653</v>
      </c>
      <c r="M18" s="15">
        <v>14348</v>
      </c>
      <c r="N18" s="16">
        <v>25001</v>
      </c>
      <c r="P18" s="12" t="s">
        <v>38</v>
      </c>
      <c r="Q18" s="31">
        <f t="shared" si="1"/>
        <v>116991</v>
      </c>
      <c r="R18" s="23">
        <f t="shared" si="0"/>
        <v>120517</v>
      </c>
    </row>
    <row r="19" spans="1:18">
      <c r="A19" s="12" t="s">
        <v>42</v>
      </c>
      <c r="B19" s="15">
        <v>49138</v>
      </c>
      <c r="C19" s="15">
        <v>49085</v>
      </c>
      <c r="D19" s="15">
        <v>98223</v>
      </c>
      <c r="E19" s="15">
        <v>48976</v>
      </c>
      <c r="F19" s="15">
        <v>49283</v>
      </c>
      <c r="G19" s="16">
        <v>98259</v>
      </c>
      <c r="H19" s="12" t="s">
        <v>42</v>
      </c>
      <c r="I19" s="15">
        <v>11342</v>
      </c>
      <c r="J19" s="15">
        <v>10827</v>
      </c>
      <c r="K19" s="15">
        <v>22169</v>
      </c>
      <c r="L19" s="15">
        <v>11735</v>
      </c>
      <c r="M19" s="15">
        <v>11308</v>
      </c>
      <c r="N19" s="16">
        <v>23043</v>
      </c>
      <c r="P19" s="12" t="s">
        <v>42</v>
      </c>
      <c r="Q19" s="31">
        <f t="shared" si="1"/>
        <v>120392</v>
      </c>
      <c r="R19" s="23">
        <f t="shared" si="0"/>
        <v>121302</v>
      </c>
    </row>
    <row r="20" spans="1:18">
      <c r="A20" s="12" t="s">
        <v>45</v>
      </c>
      <c r="B20" s="15">
        <v>47522</v>
      </c>
      <c r="C20" s="15">
        <v>46167</v>
      </c>
      <c r="D20" s="15">
        <v>93689</v>
      </c>
      <c r="E20" s="15">
        <v>48547</v>
      </c>
      <c r="F20" s="15">
        <v>46887</v>
      </c>
      <c r="G20" s="16">
        <v>95434</v>
      </c>
      <c r="H20" s="12" t="s">
        <v>45</v>
      </c>
      <c r="I20" s="15">
        <v>10714</v>
      </c>
      <c r="J20" s="15">
        <v>11909</v>
      </c>
      <c r="K20" s="15">
        <v>22623</v>
      </c>
      <c r="L20" s="15">
        <v>11397</v>
      </c>
      <c r="M20" s="15">
        <v>12794</v>
      </c>
      <c r="N20" s="16">
        <v>24191</v>
      </c>
      <c r="P20" s="12" t="s">
        <v>45</v>
      </c>
      <c r="Q20" s="31">
        <f t="shared" si="1"/>
        <v>116312</v>
      </c>
      <c r="R20" s="23">
        <f t="shared" si="0"/>
        <v>119625</v>
      </c>
    </row>
    <row r="21" spans="1:18">
      <c r="A21" s="12" t="s">
        <v>46</v>
      </c>
      <c r="B21" s="15">
        <v>42259</v>
      </c>
      <c r="C21" s="15">
        <v>42786</v>
      </c>
      <c r="D21" s="15">
        <v>85045</v>
      </c>
      <c r="E21" s="15">
        <v>42588</v>
      </c>
      <c r="F21" s="15">
        <v>42927</v>
      </c>
      <c r="G21" s="16">
        <v>85515</v>
      </c>
      <c r="H21" s="12" t="s">
        <v>46</v>
      </c>
      <c r="I21" s="15">
        <v>7560</v>
      </c>
      <c r="J21" s="15">
        <v>8248</v>
      </c>
      <c r="K21" s="15">
        <v>15808</v>
      </c>
      <c r="L21" s="15">
        <v>8327</v>
      </c>
      <c r="M21" s="15">
        <v>9429</v>
      </c>
      <c r="N21" s="16">
        <v>17756</v>
      </c>
      <c r="P21" s="12" t="s">
        <v>46</v>
      </c>
      <c r="Q21" s="31">
        <f t="shared" si="1"/>
        <v>100853</v>
      </c>
      <c r="R21" s="23">
        <f t="shared" si="0"/>
        <v>103271</v>
      </c>
    </row>
    <row r="22" spans="1:18">
      <c r="A22" s="12" t="s">
        <v>154</v>
      </c>
      <c r="B22" s="15">
        <v>309606</v>
      </c>
      <c r="C22" s="15">
        <v>309852</v>
      </c>
      <c r="D22" s="15">
        <v>619458</v>
      </c>
      <c r="E22" s="15">
        <v>312506</v>
      </c>
      <c r="F22" s="15">
        <v>309855</v>
      </c>
      <c r="G22" s="16">
        <v>622361</v>
      </c>
      <c r="H22" s="12" t="s">
        <v>154</v>
      </c>
      <c r="I22" s="15">
        <v>62195</v>
      </c>
      <c r="J22" s="15">
        <v>71935</v>
      </c>
      <c r="K22" s="15">
        <v>134130</v>
      </c>
      <c r="L22" s="15">
        <v>66239</v>
      </c>
      <c r="M22" s="15">
        <v>78552</v>
      </c>
      <c r="N22" s="16">
        <v>144791</v>
      </c>
      <c r="P22" s="12" t="s">
        <v>154</v>
      </c>
      <c r="Q22" s="31">
        <f t="shared" si="1"/>
        <v>753588</v>
      </c>
      <c r="R22" s="23">
        <f t="shared" si="0"/>
        <v>767152</v>
      </c>
    </row>
    <row r="23" spans="1:18">
      <c r="A23" s="12" t="s">
        <v>155</v>
      </c>
      <c r="B23" s="15">
        <v>43853</v>
      </c>
      <c r="C23" s="15">
        <v>44676</v>
      </c>
      <c r="D23" s="15">
        <v>88529</v>
      </c>
      <c r="E23" s="15">
        <v>46005</v>
      </c>
      <c r="F23" s="15">
        <v>46143</v>
      </c>
      <c r="G23" s="16">
        <v>92148</v>
      </c>
      <c r="H23" s="12" t="s">
        <v>155</v>
      </c>
      <c r="I23" s="15">
        <v>7431</v>
      </c>
      <c r="J23" s="15">
        <v>8162</v>
      </c>
      <c r="K23" s="15">
        <v>15593</v>
      </c>
      <c r="L23" s="15">
        <v>7690</v>
      </c>
      <c r="M23" s="15">
        <v>8636</v>
      </c>
      <c r="N23" s="16">
        <v>16326</v>
      </c>
      <c r="P23" s="12" t="s">
        <v>155</v>
      </c>
      <c r="Q23" s="31">
        <f t="shared" si="1"/>
        <v>104122</v>
      </c>
      <c r="R23" s="23">
        <f t="shared" si="0"/>
        <v>108474</v>
      </c>
    </row>
    <row r="24" spans="1:18">
      <c r="A24" s="12" t="s">
        <v>22</v>
      </c>
      <c r="B24" s="15">
        <v>55936</v>
      </c>
      <c r="C24" s="15">
        <v>57060</v>
      </c>
      <c r="D24" s="15">
        <v>112996</v>
      </c>
      <c r="E24" s="15">
        <v>57538</v>
      </c>
      <c r="F24" s="15">
        <v>58361</v>
      </c>
      <c r="G24" s="16">
        <v>115899</v>
      </c>
      <c r="H24" s="12" t="s">
        <v>22</v>
      </c>
      <c r="I24" s="15">
        <v>10412</v>
      </c>
      <c r="J24" s="15">
        <v>10740</v>
      </c>
      <c r="K24" s="15">
        <v>21152</v>
      </c>
      <c r="L24" s="15">
        <v>11476</v>
      </c>
      <c r="M24" s="15">
        <v>12158</v>
      </c>
      <c r="N24" s="16">
        <v>23634</v>
      </c>
      <c r="P24" s="12" t="s">
        <v>22</v>
      </c>
      <c r="Q24" s="31">
        <f t="shared" si="1"/>
        <v>134148</v>
      </c>
      <c r="R24" s="23">
        <f t="shared" si="0"/>
        <v>139533</v>
      </c>
    </row>
    <row r="25" spans="1:18">
      <c r="A25" s="12" t="s">
        <v>28</v>
      </c>
      <c r="B25" s="15">
        <v>48411</v>
      </c>
      <c r="C25" s="15">
        <v>48909</v>
      </c>
      <c r="D25" s="15">
        <v>97320</v>
      </c>
      <c r="E25" s="15">
        <v>44733</v>
      </c>
      <c r="F25" s="15">
        <v>44323</v>
      </c>
      <c r="G25" s="16">
        <v>89056</v>
      </c>
      <c r="H25" s="12" t="s">
        <v>28</v>
      </c>
      <c r="I25" s="15">
        <v>7819</v>
      </c>
      <c r="J25" s="15">
        <v>9489</v>
      </c>
      <c r="K25" s="15">
        <v>17308</v>
      </c>
      <c r="L25" s="15">
        <v>8100</v>
      </c>
      <c r="M25" s="15">
        <v>9714</v>
      </c>
      <c r="N25" s="16">
        <v>17814</v>
      </c>
      <c r="P25" s="12" t="s">
        <v>28</v>
      </c>
      <c r="Q25" s="31">
        <f t="shared" si="1"/>
        <v>114628</v>
      </c>
      <c r="R25" s="23">
        <f t="shared" si="0"/>
        <v>106870</v>
      </c>
    </row>
    <row r="26" spans="1:18">
      <c r="A26" s="12" t="s">
        <v>30</v>
      </c>
      <c r="B26" s="15">
        <v>49792</v>
      </c>
      <c r="C26" s="15">
        <v>50249</v>
      </c>
      <c r="D26" s="15">
        <v>100041</v>
      </c>
      <c r="E26" s="15">
        <v>50992</v>
      </c>
      <c r="F26" s="15">
        <v>51011</v>
      </c>
      <c r="G26" s="16">
        <v>102003</v>
      </c>
      <c r="H26" s="12" t="s">
        <v>30</v>
      </c>
      <c r="I26" s="15">
        <v>8057</v>
      </c>
      <c r="J26" s="15">
        <v>7037</v>
      </c>
      <c r="K26" s="15">
        <v>15094</v>
      </c>
      <c r="L26" s="15">
        <v>9082</v>
      </c>
      <c r="M26" s="15">
        <v>8052</v>
      </c>
      <c r="N26" s="16">
        <v>17134</v>
      </c>
      <c r="P26" s="12" t="s">
        <v>30</v>
      </c>
      <c r="Q26" s="31">
        <f t="shared" si="1"/>
        <v>115135</v>
      </c>
      <c r="R26" s="23">
        <f t="shared" si="0"/>
        <v>119137</v>
      </c>
    </row>
    <row r="27" spans="1:18">
      <c r="A27" s="12" t="s">
        <v>33</v>
      </c>
      <c r="B27" s="15">
        <v>40161</v>
      </c>
      <c r="C27" s="15">
        <v>40089</v>
      </c>
      <c r="D27" s="15">
        <v>80250</v>
      </c>
      <c r="E27" s="15">
        <v>43573</v>
      </c>
      <c r="F27" s="15">
        <v>42433</v>
      </c>
      <c r="G27" s="16">
        <v>86006</v>
      </c>
      <c r="H27" s="12" t="s">
        <v>33</v>
      </c>
      <c r="I27" s="15">
        <v>7889</v>
      </c>
      <c r="J27" s="15">
        <v>8060</v>
      </c>
      <c r="K27" s="15">
        <v>15949</v>
      </c>
      <c r="L27" s="15">
        <v>7945</v>
      </c>
      <c r="M27" s="15">
        <v>8423</v>
      </c>
      <c r="N27" s="16">
        <v>16368</v>
      </c>
      <c r="P27" s="12" t="s">
        <v>33</v>
      </c>
      <c r="Q27" s="31">
        <f t="shared" si="1"/>
        <v>96199</v>
      </c>
      <c r="R27" s="23">
        <f t="shared" si="0"/>
        <v>102374</v>
      </c>
    </row>
    <row r="28" spans="1:18">
      <c r="A28" s="12" t="s">
        <v>36</v>
      </c>
      <c r="B28" s="15">
        <v>59539</v>
      </c>
      <c r="C28" s="15">
        <v>61278</v>
      </c>
      <c r="D28" s="15">
        <v>120817</v>
      </c>
      <c r="E28" s="15">
        <v>57719</v>
      </c>
      <c r="F28" s="15">
        <v>58784</v>
      </c>
      <c r="G28" s="16">
        <v>116503</v>
      </c>
      <c r="H28" s="12" t="s">
        <v>36</v>
      </c>
      <c r="I28" s="15">
        <v>10940</v>
      </c>
      <c r="J28" s="15">
        <v>11492</v>
      </c>
      <c r="K28" s="15">
        <v>22432</v>
      </c>
      <c r="L28" s="15">
        <v>11351</v>
      </c>
      <c r="M28" s="15">
        <v>11758</v>
      </c>
      <c r="N28" s="16">
        <v>23109</v>
      </c>
      <c r="P28" s="12" t="s">
        <v>36</v>
      </c>
      <c r="Q28" s="31">
        <f t="shared" si="1"/>
        <v>143249</v>
      </c>
      <c r="R28" s="23">
        <f t="shared" si="0"/>
        <v>139612</v>
      </c>
    </row>
    <row r="29" spans="1:18">
      <c r="A29" s="12" t="s">
        <v>47</v>
      </c>
      <c r="B29" s="15">
        <v>37178</v>
      </c>
      <c r="C29" s="15">
        <v>37978</v>
      </c>
      <c r="D29" s="15">
        <v>75156</v>
      </c>
      <c r="E29" s="15">
        <v>38559</v>
      </c>
      <c r="F29" s="15">
        <v>38781</v>
      </c>
      <c r="G29" s="16">
        <v>77340</v>
      </c>
      <c r="H29" s="12" t="s">
        <v>47</v>
      </c>
      <c r="I29" s="15">
        <v>7637</v>
      </c>
      <c r="J29" s="15">
        <v>9732</v>
      </c>
      <c r="K29" s="15">
        <v>17369</v>
      </c>
      <c r="L29" s="15">
        <v>8320</v>
      </c>
      <c r="M29" s="15">
        <v>10844</v>
      </c>
      <c r="N29" s="16">
        <v>19164</v>
      </c>
      <c r="P29" s="12" t="s">
        <v>47</v>
      </c>
      <c r="Q29" s="31">
        <f t="shared" si="1"/>
        <v>92525</v>
      </c>
      <c r="R29" s="23">
        <f t="shared" si="0"/>
        <v>96504</v>
      </c>
    </row>
    <row r="30" spans="1:18">
      <c r="A30" s="12" t="s">
        <v>156</v>
      </c>
      <c r="B30" s="15">
        <v>334870</v>
      </c>
      <c r="C30" s="15">
        <v>340239</v>
      </c>
      <c r="D30" s="15">
        <v>675109</v>
      </c>
      <c r="E30" s="15">
        <v>339119</v>
      </c>
      <c r="F30" s="15">
        <v>339836</v>
      </c>
      <c r="G30" s="16">
        <v>678955</v>
      </c>
      <c r="H30" s="12" t="s">
        <v>156</v>
      </c>
      <c r="I30" s="15">
        <v>60185</v>
      </c>
      <c r="J30" s="15">
        <v>64712</v>
      </c>
      <c r="K30" s="15">
        <v>124897</v>
      </c>
      <c r="L30" s="15">
        <v>63964</v>
      </c>
      <c r="M30" s="15">
        <v>69585</v>
      </c>
      <c r="N30" s="16">
        <v>133549</v>
      </c>
      <c r="P30" s="12" t="s">
        <v>156</v>
      </c>
      <c r="Q30" s="31">
        <f t="shared" si="1"/>
        <v>800006</v>
      </c>
      <c r="R30" s="23">
        <f t="shared" si="0"/>
        <v>812504</v>
      </c>
    </row>
    <row r="31" spans="1:18">
      <c r="A31" s="12" t="s">
        <v>8</v>
      </c>
      <c r="B31" s="15">
        <v>44051</v>
      </c>
      <c r="C31" s="15">
        <v>46327</v>
      </c>
      <c r="D31" s="15">
        <v>90378</v>
      </c>
      <c r="E31" s="15">
        <v>42758</v>
      </c>
      <c r="F31" s="15">
        <v>45209</v>
      </c>
      <c r="G31" s="16">
        <v>87967</v>
      </c>
      <c r="H31" s="12" t="s">
        <v>8</v>
      </c>
      <c r="I31" s="15">
        <v>8463</v>
      </c>
      <c r="J31" s="15">
        <v>8268</v>
      </c>
      <c r="K31" s="15">
        <v>16731</v>
      </c>
      <c r="L31" s="15">
        <v>8688</v>
      </c>
      <c r="M31" s="15">
        <v>9205</v>
      </c>
      <c r="N31" s="16">
        <v>17893</v>
      </c>
      <c r="P31" s="12" t="s">
        <v>8</v>
      </c>
      <c r="Q31" s="31">
        <f t="shared" si="1"/>
        <v>107109</v>
      </c>
      <c r="R31" s="23">
        <f t="shared" si="0"/>
        <v>105860</v>
      </c>
    </row>
    <row r="32" spans="1:18">
      <c r="A32" s="12" t="s">
        <v>20</v>
      </c>
      <c r="B32" s="15">
        <v>38488</v>
      </c>
      <c r="C32" s="15">
        <v>38664</v>
      </c>
      <c r="D32" s="15">
        <v>77152</v>
      </c>
      <c r="E32" s="15">
        <v>37929</v>
      </c>
      <c r="F32" s="15">
        <v>37665</v>
      </c>
      <c r="G32" s="16">
        <v>75594</v>
      </c>
      <c r="H32" s="12" t="s">
        <v>20</v>
      </c>
      <c r="I32" s="15">
        <v>7044</v>
      </c>
      <c r="J32" s="15">
        <v>8653</v>
      </c>
      <c r="K32" s="15">
        <v>15697</v>
      </c>
      <c r="L32" s="15">
        <v>7366</v>
      </c>
      <c r="M32" s="15">
        <v>9073</v>
      </c>
      <c r="N32" s="16">
        <v>16439</v>
      </c>
      <c r="P32" s="12" t="s">
        <v>20</v>
      </c>
      <c r="Q32" s="31">
        <f t="shared" si="1"/>
        <v>92849</v>
      </c>
      <c r="R32" s="23">
        <f t="shared" si="0"/>
        <v>92033</v>
      </c>
    </row>
    <row r="33" spans="1:18">
      <c r="A33" s="12" t="s">
        <v>23</v>
      </c>
      <c r="B33" s="15">
        <v>48532</v>
      </c>
      <c r="C33" s="15">
        <v>49679</v>
      </c>
      <c r="D33" s="15">
        <v>98211</v>
      </c>
      <c r="E33" s="15">
        <v>47441</v>
      </c>
      <c r="F33" s="15">
        <v>48167</v>
      </c>
      <c r="G33" s="16">
        <v>95608</v>
      </c>
      <c r="H33" s="12" t="s">
        <v>23</v>
      </c>
      <c r="I33" s="15">
        <v>9963</v>
      </c>
      <c r="J33" s="15">
        <v>12731</v>
      </c>
      <c r="K33" s="15">
        <v>22694</v>
      </c>
      <c r="L33" s="15">
        <v>10525</v>
      </c>
      <c r="M33" s="15">
        <v>13884</v>
      </c>
      <c r="N33" s="16">
        <v>24409</v>
      </c>
      <c r="P33" s="12" t="s">
        <v>23</v>
      </c>
      <c r="Q33" s="31">
        <f t="shared" si="1"/>
        <v>120905</v>
      </c>
      <c r="R33" s="23">
        <f t="shared" si="0"/>
        <v>120017</v>
      </c>
    </row>
    <row r="34" spans="1:18">
      <c r="A34" s="12" t="s">
        <v>32</v>
      </c>
      <c r="B34" s="15">
        <v>45332</v>
      </c>
      <c r="C34" s="15">
        <v>45609</v>
      </c>
      <c r="D34" s="15">
        <v>90941</v>
      </c>
      <c r="E34" s="15">
        <v>44754</v>
      </c>
      <c r="F34" s="15">
        <v>45178</v>
      </c>
      <c r="G34" s="16">
        <v>89932</v>
      </c>
      <c r="H34" s="12" t="s">
        <v>32</v>
      </c>
      <c r="I34" s="15">
        <v>9961</v>
      </c>
      <c r="J34" s="15">
        <v>12850</v>
      </c>
      <c r="K34" s="15">
        <v>22811</v>
      </c>
      <c r="L34" s="15">
        <v>10775</v>
      </c>
      <c r="M34" s="15">
        <v>14054</v>
      </c>
      <c r="N34" s="16">
        <v>24829</v>
      </c>
      <c r="P34" s="12" t="s">
        <v>32</v>
      </c>
      <c r="Q34" s="31">
        <f t="shared" si="1"/>
        <v>113752</v>
      </c>
      <c r="R34" s="23">
        <f t="shared" si="0"/>
        <v>114761</v>
      </c>
    </row>
    <row r="35" spans="1:18">
      <c r="A35" s="12" t="s">
        <v>44</v>
      </c>
      <c r="B35" s="15">
        <v>33554</v>
      </c>
      <c r="C35" s="15">
        <v>33610</v>
      </c>
      <c r="D35" s="15">
        <v>67164</v>
      </c>
      <c r="E35" s="15">
        <v>32621</v>
      </c>
      <c r="F35" s="15">
        <v>33002</v>
      </c>
      <c r="G35" s="16">
        <v>65623</v>
      </c>
      <c r="H35" s="12" t="s">
        <v>44</v>
      </c>
      <c r="I35" s="15">
        <v>7722</v>
      </c>
      <c r="J35" s="15">
        <v>9905</v>
      </c>
      <c r="K35" s="15">
        <v>17627</v>
      </c>
      <c r="L35" s="15">
        <v>8061</v>
      </c>
      <c r="M35" s="15">
        <v>10383</v>
      </c>
      <c r="N35" s="16">
        <v>18444</v>
      </c>
      <c r="P35" s="12" t="s">
        <v>44</v>
      </c>
      <c r="Q35" s="31">
        <f t="shared" si="1"/>
        <v>84791</v>
      </c>
      <c r="R35" s="23">
        <f t="shared" si="0"/>
        <v>84067</v>
      </c>
    </row>
    <row r="36" spans="1:18">
      <c r="A36" s="12" t="s">
        <v>157</v>
      </c>
      <c r="B36" s="15">
        <v>209957</v>
      </c>
      <c r="C36" s="15">
        <v>213889</v>
      </c>
      <c r="D36" s="15">
        <v>423846</v>
      </c>
      <c r="E36" s="15">
        <v>205503</v>
      </c>
      <c r="F36" s="15">
        <v>209221</v>
      </c>
      <c r="G36" s="16">
        <v>414724</v>
      </c>
      <c r="H36" s="12" t="s">
        <v>157</v>
      </c>
      <c r="I36" s="15">
        <v>43153</v>
      </c>
      <c r="J36" s="15">
        <v>52407</v>
      </c>
      <c r="K36" s="15">
        <v>95560</v>
      </c>
      <c r="L36" s="15">
        <v>45415</v>
      </c>
      <c r="M36" s="15">
        <v>56599</v>
      </c>
      <c r="N36" s="16">
        <v>102014</v>
      </c>
      <c r="P36" s="12" t="s">
        <v>157</v>
      </c>
      <c r="Q36" s="31">
        <f t="shared" si="1"/>
        <v>519406</v>
      </c>
      <c r="R36" s="23">
        <f t="shared" si="0"/>
        <v>516738</v>
      </c>
    </row>
    <row r="37" spans="1:18">
      <c r="A37" s="12" t="s">
        <v>21</v>
      </c>
      <c r="B37" s="15">
        <v>46629</v>
      </c>
      <c r="C37" s="15">
        <v>46611</v>
      </c>
      <c r="D37" s="15">
        <v>93240</v>
      </c>
      <c r="E37" s="15">
        <v>48584</v>
      </c>
      <c r="F37" s="15">
        <v>48110</v>
      </c>
      <c r="G37" s="16">
        <v>96694</v>
      </c>
      <c r="H37" s="12" t="s">
        <v>21</v>
      </c>
      <c r="I37" s="15">
        <v>9159</v>
      </c>
      <c r="J37" s="15">
        <v>10377</v>
      </c>
      <c r="K37" s="15">
        <v>19536</v>
      </c>
      <c r="L37" s="15">
        <v>9836</v>
      </c>
      <c r="M37" s="15">
        <v>10555</v>
      </c>
      <c r="N37" s="16">
        <v>20391</v>
      </c>
      <c r="P37" s="12" t="s">
        <v>21</v>
      </c>
      <c r="Q37" s="31">
        <f t="shared" si="1"/>
        <v>112776</v>
      </c>
      <c r="R37" s="23">
        <f t="shared" si="0"/>
        <v>117085</v>
      </c>
    </row>
    <row r="38" spans="1:18">
      <c r="A38" s="12" t="s">
        <v>29</v>
      </c>
      <c r="B38" s="15">
        <v>25357</v>
      </c>
      <c r="C38" s="15">
        <v>24779</v>
      </c>
      <c r="D38" s="15">
        <v>50136</v>
      </c>
      <c r="E38" s="15">
        <v>26268</v>
      </c>
      <c r="F38" s="15">
        <v>25685</v>
      </c>
      <c r="G38" s="16">
        <v>51953</v>
      </c>
      <c r="H38" s="12" t="s">
        <v>29</v>
      </c>
      <c r="I38" s="15">
        <v>10257</v>
      </c>
      <c r="J38" s="15">
        <v>8783</v>
      </c>
      <c r="K38" s="15">
        <v>19040</v>
      </c>
      <c r="L38" s="15">
        <v>10798</v>
      </c>
      <c r="M38" s="15">
        <v>9248</v>
      </c>
      <c r="N38" s="16">
        <v>20046</v>
      </c>
      <c r="P38" s="12" t="s">
        <v>29</v>
      </c>
      <c r="Q38" s="31">
        <f t="shared" si="1"/>
        <v>69176</v>
      </c>
      <c r="R38" s="23">
        <f t="shared" si="0"/>
        <v>71999</v>
      </c>
    </row>
    <row r="39" spans="1:18">
      <c r="A39" s="12" t="s">
        <v>40</v>
      </c>
      <c r="B39" s="15">
        <v>26582</v>
      </c>
      <c r="C39" s="15">
        <v>26226</v>
      </c>
      <c r="D39" s="15">
        <v>52808</v>
      </c>
      <c r="E39" s="15">
        <v>27271</v>
      </c>
      <c r="F39" s="15">
        <v>26726</v>
      </c>
      <c r="G39" s="16">
        <v>53997</v>
      </c>
      <c r="H39" s="12" t="s">
        <v>40</v>
      </c>
      <c r="I39" s="15">
        <v>7458</v>
      </c>
      <c r="J39" s="15">
        <v>7247</v>
      </c>
      <c r="K39" s="15">
        <v>14705</v>
      </c>
      <c r="L39" s="15">
        <v>7691</v>
      </c>
      <c r="M39" s="15">
        <v>7733</v>
      </c>
      <c r="N39" s="16">
        <v>15424</v>
      </c>
      <c r="P39" s="12" t="s">
        <v>40</v>
      </c>
      <c r="Q39" s="31">
        <f t="shared" si="1"/>
        <v>67513</v>
      </c>
      <c r="R39" s="23">
        <f t="shared" si="0"/>
        <v>69421</v>
      </c>
    </row>
    <row r="40" spans="1:18" ht="15.75" thickBot="1">
      <c r="A40" s="12" t="s">
        <v>158</v>
      </c>
      <c r="B40" s="15">
        <v>98568</v>
      </c>
      <c r="C40" s="15">
        <v>97616</v>
      </c>
      <c r="D40" s="15">
        <v>196184</v>
      </c>
      <c r="E40" s="15">
        <v>102123</v>
      </c>
      <c r="F40" s="15">
        <v>100521</v>
      </c>
      <c r="G40" s="16">
        <v>202644</v>
      </c>
      <c r="H40" s="12" t="s">
        <v>158</v>
      </c>
      <c r="I40" s="15">
        <v>26874</v>
      </c>
      <c r="J40" s="15">
        <v>26407</v>
      </c>
      <c r="K40" s="15">
        <v>53281</v>
      </c>
      <c r="L40" s="15">
        <v>28325</v>
      </c>
      <c r="M40" s="15">
        <v>27536</v>
      </c>
      <c r="N40" s="16">
        <v>55861</v>
      </c>
      <c r="P40" s="12" t="s">
        <v>158</v>
      </c>
      <c r="Q40" s="32">
        <f t="shared" si="1"/>
        <v>249465</v>
      </c>
      <c r="R40" s="28">
        <f t="shared" si="0"/>
        <v>258505</v>
      </c>
    </row>
    <row r="41" spans="1:18" ht="16.5" thickTop="1" thickBot="1">
      <c r="A41" s="17" t="s">
        <v>159</v>
      </c>
      <c r="B41" s="18">
        <v>1271170</v>
      </c>
      <c r="C41" s="18">
        <v>1275093</v>
      </c>
      <c r="D41" s="18">
        <v>2546263</v>
      </c>
      <c r="E41" s="18">
        <v>1272842</v>
      </c>
      <c r="F41" s="18">
        <v>1267532</v>
      </c>
      <c r="G41" s="19">
        <v>2540374</v>
      </c>
      <c r="H41" s="17" t="s">
        <v>159</v>
      </c>
      <c r="I41" s="18">
        <v>260679</v>
      </c>
      <c r="J41" s="18">
        <v>293060</v>
      </c>
      <c r="K41" s="18">
        <v>553739</v>
      </c>
      <c r="L41" s="18">
        <v>276437</v>
      </c>
      <c r="M41" s="18">
        <v>316064</v>
      </c>
      <c r="N41" s="19">
        <v>592501</v>
      </c>
      <c r="P41" s="27" t="s">
        <v>159</v>
      </c>
      <c r="Q41" s="33">
        <f t="shared" si="1"/>
        <v>3100002</v>
      </c>
      <c r="R41" s="24">
        <f t="shared" si="0"/>
        <v>3132875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Rwanda_educ_health_spending ($)</vt:lpstr>
      <vt:lpstr>Calcs</vt:lpstr>
      <vt:lpstr>2018-19...</vt:lpstr>
      <vt:lpstr>2016-17...</vt:lpstr>
      <vt:lpstr>2016-17</vt:lpstr>
      <vt:lpstr>2018-19</vt:lpstr>
      <vt:lpstr>2017-18</vt:lpstr>
      <vt:lpstr>Population data</vt:lpstr>
      <vt:lpstr>Enrolment data</vt:lpstr>
      <vt:lpstr>Exchange rate</vt:lpstr>
      <vt:lpstr>Methodology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2019-01-16T17:26:39Z</dcterms:created>
  <dcterms:modified xsi:type="dcterms:W3CDTF">2019-01-18T14:24:58Z</dcterms:modified>
</cp:coreProperties>
</file>