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i\Documents\Project HOLON\Git_Local_Clone\HOLON\Data\"/>
    </mc:Choice>
  </mc:AlternateContent>
  <xr:revisionPtr revIDLastSave="0" documentId="13_ncr:1_{2FBF427C-40E7-499A-BE5D-15E898D77FD6}" xr6:coauthVersionLast="47" xr6:coauthVersionMax="47" xr10:uidLastSave="{00000000-0000-0000-0000-000000000000}"/>
  <bookViews>
    <workbookView xWindow="3855" yWindow="4695" windowWidth="38700" windowHeight="15435" activeTab="1" xr2:uid="{208BE1E8-6DE5-4A2F-ABE4-805A1B8EE376}"/>
  </bookViews>
  <sheets>
    <sheet name="Sheet1" sheetId="1" r:id="rId1"/>
    <sheet name="Heike 36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2" l="1"/>
  <c r="D12" i="2"/>
  <c r="D13" i="2" s="1"/>
  <c r="D19" i="2" s="1"/>
  <c r="D15" i="2"/>
  <c r="D17" i="2" s="1"/>
  <c r="D4" i="2"/>
  <c r="D6" i="2" s="1"/>
  <c r="D25" i="2" l="1"/>
  <c r="D21" i="2"/>
  <c r="D11" i="2"/>
</calcChain>
</file>

<file path=xl/sharedStrings.xml><?xml version="1.0" encoding="utf-8"?>
<sst xmlns="http://schemas.openxmlformats.org/spreadsheetml/2006/main" count="55" uniqueCount="49">
  <si>
    <t>Value</t>
  </si>
  <si>
    <t>Unit</t>
  </si>
  <si>
    <t>m2</t>
  </si>
  <si>
    <t xml:space="preserve">m3 </t>
  </si>
  <si>
    <t>Gasverbruik</t>
  </si>
  <si>
    <t>Buitentemp avg</t>
  </si>
  <si>
    <t>Binnentemp avg</t>
  </si>
  <si>
    <t>graden C</t>
  </si>
  <si>
    <t>Oppervlak</t>
  </si>
  <si>
    <t>Constantes</t>
  </si>
  <si>
    <t>Energetische waarde gas</t>
  </si>
  <si>
    <t>kWh/m3</t>
  </si>
  <si>
    <t>Dichtheid lucht</t>
  </si>
  <si>
    <t>kg/m3</t>
  </si>
  <si>
    <t>Warmtecapaciteit lucht</t>
  </si>
  <si>
    <t>rho_lucht</t>
  </si>
  <si>
    <t>cp_lucht</t>
  </si>
  <si>
    <t>Symbool</t>
  </si>
  <si>
    <t>m3/h</t>
  </si>
  <si>
    <t>?</t>
  </si>
  <si>
    <t>Schiloppervlak</t>
  </si>
  <si>
    <t>Energieverbruik verwarming</t>
  </si>
  <si>
    <t>kWh</t>
  </si>
  <si>
    <t>Gemiddel vermogen verwarming</t>
  </si>
  <si>
    <t>kW</t>
  </si>
  <si>
    <t>Warmte-lek</t>
  </si>
  <si>
    <t>kW/degC</t>
  </si>
  <si>
    <t>Efficientie verwarming</t>
  </si>
  <si>
    <t>[-]</t>
  </si>
  <si>
    <t>Specifiek ventilatie debiet</t>
  </si>
  <si>
    <t>m/h</t>
  </si>
  <si>
    <t>Ventilatiewarmteverlies</t>
  </si>
  <si>
    <t>kJ/kgK</t>
  </si>
  <si>
    <t>Schilwarmteverlies</t>
  </si>
  <si>
    <t>GemiddeldeR</t>
  </si>
  <si>
    <t>m2K/W</t>
  </si>
  <si>
    <t>Geschat warmteverlies</t>
  </si>
  <si>
    <t>Totaal geschat warmteverlies</t>
  </si>
  <si>
    <t>Geschatte warmtecapaciteit huis</t>
  </si>
  <si>
    <t>Afkoeling 1 nacht</t>
  </si>
  <si>
    <t>Duur nacht</t>
  </si>
  <si>
    <t>uur</t>
  </si>
  <si>
    <t>Afkoelsnelheid</t>
  </si>
  <si>
    <t>graden C / uur</t>
  </si>
  <si>
    <t>kWh/K</t>
  </si>
  <si>
    <t>Warmtecapaciteit huis</t>
  </si>
  <si>
    <t>kJ/K</t>
  </si>
  <si>
    <t>Bekende waardes januari</t>
  </si>
  <si>
    <t>Ventilatiedebiet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</si>
</sst>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C7A7-CDD2-4D9F-B2E2-F3EEE8EEAD53}">
  <dimension ref="A1:D5"/>
  <sheetViews>
    <sheetView workbookViewId="0">
      <selection activeCell="C5" sqref="C5"/>
    </sheetView>
  </sheetViews>
  <sheetFormatPr defaultRowHeight="15" x14ac:dyDescent="0.25"/>
  <cols>
    <col min="1" max="1" width="25.7109375" customWidth="1"/>
    <col min="2" max="2" width="19" customWidth="1"/>
  </cols>
  <sheetData>
    <row r="1" spans="1:4" x14ac:dyDescent="0.25">
      <c r="A1" t="s">
        <v>9</v>
      </c>
      <c r="B1" t="s">
        <v>17</v>
      </c>
      <c r="C1" t="s">
        <v>0</v>
      </c>
      <c r="D1" t="s">
        <v>1</v>
      </c>
    </row>
    <row r="2" spans="1:4" x14ac:dyDescent="0.25">
      <c r="A2" t="s">
        <v>10</v>
      </c>
      <c r="C2">
        <v>9.77</v>
      </c>
      <c r="D2" t="s">
        <v>11</v>
      </c>
    </row>
    <row r="3" spans="1:4" x14ac:dyDescent="0.25">
      <c r="A3" t="s">
        <v>12</v>
      </c>
      <c r="B3" t="s">
        <v>15</v>
      </c>
      <c r="C3" s="1">
        <v>1.2230000000000001</v>
      </c>
      <c r="D3" t="s">
        <v>13</v>
      </c>
    </row>
    <row r="4" spans="1:4" x14ac:dyDescent="0.25">
      <c r="A4" t="s">
        <v>14</v>
      </c>
      <c r="B4" t="s">
        <v>16</v>
      </c>
      <c r="C4" s="1">
        <v>1.0069999999999999</v>
      </c>
      <c r="D4" t="s">
        <v>32</v>
      </c>
    </row>
    <row r="5" spans="1:4" x14ac:dyDescent="0.25">
      <c r="A5" t="s">
        <v>29</v>
      </c>
      <c r="C5">
        <v>1.8</v>
      </c>
      <c r="D5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CD2A0-BA9C-4455-9EB8-D7257747F670}">
  <dimension ref="B1:F25"/>
  <sheetViews>
    <sheetView tabSelected="1" workbookViewId="0">
      <selection activeCell="D25" sqref="D25"/>
    </sheetView>
  </sheetViews>
  <sheetFormatPr defaultRowHeight="15" x14ac:dyDescent="0.25"/>
  <cols>
    <col min="3" max="3" width="22" customWidth="1"/>
  </cols>
  <sheetData>
    <row r="1" spans="2:6" x14ac:dyDescent="0.25">
      <c r="B1" s="2" t="s">
        <v>47</v>
      </c>
    </row>
    <row r="2" spans="2:6" x14ac:dyDescent="0.25">
      <c r="B2" t="s">
        <v>8</v>
      </c>
      <c r="D2">
        <v>90</v>
      </c>
      <c r="E2" t="s">
        <v>2</v>
      </c>
    </row>
    <row r="3" spans="2:6" x14ac:dyDescent="0.25">
      <c r="B3" t="s">
        <v>4</v>
      </c>
      <c r="D3">
        <v>100</v>
      </c>
      <c r="E3" t="s">
        <v>3</v>
      </c>
    </row>
    <row r="4" spans="2:6" x14ac:dyDescent="0.25">
      <c r="B4" t="s">
        <v>21</v>
      </c>
      <c r="D4">
        <f>D3*Sheet1!C2</f>
        <v>977</v>
      </c>
      <c r="E4" t="s">
        <v>22</v>
      </c>
    </row>
    <row r="5" spans="2:6" x14ac:dyDescent="0.25">
      <c r="B5" t="s">
        <v>27</v>
      </c>
      <c r="D5">
        <v>0.9</v>
      </c>
      <c r="E5" t="s">
        <v>28</v>
      </c>
    </row>
    <row r="6" spans="2:6" x14ac:dyDescent="0.25">
      <c r="B6" t="s">
        <v>23</v>
      </c>
      <c r="D6">
        <f>D4/24/31*D5</f>
        <v>1.1818548387096774</v>
      </c>
      <c r="E6" t="s">
        <v>24</v>
      </c>
    </row>
    <row r="8" spans="2:6" x14ac:dyDescent="0.25">
      <c r="B8" s="2" t="s">
        <v>36</v>
      </c>
    </row>
    <row r="9" spans="2:6" x14ac:dyDescent="0.25">
      <c r="B9" t="s">
        <v>5</v>
      </c>
      <c r="D9">
        <v>4</v>
      </c>
      <c r="E9" t="s">
        <v>7</v>
      </c>
    </row>
    <row r="10" spans="2:6" x14ac:dyDescent="0.25">
      <c r="B10" t="s">
        <v>6</v>
      </c>
      <c r="D10">
        <v>17.5</v>
      </c>
      <c r="E10" t="s">
        <v>7</v>
      </c>
    </row>
    <row r="11" spans="2:6" x14ac:dyDescent="0.25">
      <c r="B11" t="s">
        <v>25</v>
      </c>
      <c r="D11">
        <f>D6/(D10-D9)</f>
        <v>8.7544802867383517E-2</v>
      </c>
      <c r="E11" t="s">
        <v>26</v>
      </c>
    </row>
    <row r="12" spans="2:6" x14ac:dyDescent="0.25">
      <c r="B12" t="s">
        <v>48</v>
      </c>
      <c r="D12">
        <f>D2*Sheet1!C5</f>
        <v>162</v>
      </c>
      <c r="E12" t="s">
        <v>18</v>
      </c>
    </row>
    <row r="13" spans="2:6" x14ac:dyDescent="0.25">
      <c r="B13" t="s">
        <v>31</v>
      </c>
      <c r="D13">
        <f>D12/3600*(D10-D9)*Sheet1!C3*Sheet1!C4</f>
        <v>0.74817330749999988</v>
      </c>
      <c r="E13" t="s">
        <v>24</v>
      </c>
    </row>
    <row r="15" spans="2:6" x14ac:dyDescent="0.25">
      <c r="B15" t="s">
        <v>20</v>
      </c>
      <c r="D15">
        <f>38*2+D2</f>
        <v>166</v>
      </c>
      <c r="E15" t="s">
        <v>2</v>
      </c>
    </row>
    <row r="16" spans="2:6" x14ac:dyDescent="0.25">
      <c r="B16" t="s">
        <v>34</v>
      </c>
      <c r="D16">
        <v>5</v>
      </c>
      <c r="E16" t="s">
        <v>35</v>
      </c>
      <c r="F16" t="s">
        <v>19</v>
      </c>
    </row>
    <row r="17" spans="2:5" x14ac:dyDescent="0.25">
      <c r="B17" t="s">
        <v>33</v>
      </c>
      <c r="D17">
        <f>D15*(D10-D9)/5/1000</f>
        <v>0.44819999999999999</v>
      </c>
      <c r="E17" t="s">
        <v>24</v>
      </c>
    </row>
    <row r="19" spans="2:5" x14ac:dyDescent="0.25">
      <c r="B19" t="s">
        <v>37</v>
      </c>
      <c r="D19">
        <f>D13+D17</f>
        <v>1.1963733074999998</v>
      </c>
      <c r="E19" t="s">
        <v>24</v>
      </c>
    </row>
    <row r="21" spans="2:5" x14ac:dyDescent="0.25">
      <c r="B21" s="2" t="s">
        <v>38</v>
      </c>
      <c r="D21">
        <f>D19/D24</f>
        <v>3.9879110249999994</v>
      </c>
      <c r="E21" t="s">
        <v>44</v>
      </c>
    </row>
    <row r="22" spans="2:5" x14ac:dyDescent="0.25">
      <c r="B22" t="s">
        <v>39</v>
      </c>
      <c r="D22">
        <v>3</v>
      </c>
      <c r="E22" t="s">
        <v>7</v>
      </c>
    </row>
    <row r="23" spans="2:5" x14ac:dyDescent="0.25">
      <c r="B23" t="s">
        <v>40</v>
      </c>
      <c r="D23">
        <v>10</v>
      </c>
      <c r="E23" t="s">
        <v>41</v>
      </c>
    </row>
    <row r="24" spans="2:5" x14ac:dyDescent="0.25">
      <c r="B24" t="s">
        <v>42</v>
      </c>
      <c r="D24">
        <f>D22/D23</f>
        <v>0.3</v>
      </c>
      <c r="E24" t="s">
        <v>43</v>
      </c>
    </row>
    <row r="25" spans="2:5" x14ac:dyDescent="0.25">
      <c r="B25" t="s">
        <v>45</v>
      </c>
      <c r="D25">
        <f>D19*3600/D24</f>
        <v>14356.479689999996</v>
      </c>
      <c r="E25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Heike 36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Gillis Hommen</dc:creator>
  <cp:lastModifiedBy>Gillis Hommen</cp:lastModifiedBy>
  <dcterms:created xsi:type="dcterms:W3CDTF">2022-03-14T09:31:06Z</dcterms:created>
  <dcterms:modified xsi:type="dcterms:W3CDTF">2022-03-14T15:01:16Z</dcterms:modified>
</cp:coreProperties>
</file>