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.sharepoint.com/sites/NEON/Shared Documents/WP10 - Integral models/Naud Loomans/Models/NEON Netherlands integral model Wind op Zee Groningen/Data/"/>
    </mc:Choice>
  </mc:AlternateContent>
  <xr:revisionPtr revIDLastSave="910" documentId="8_{CAFD5D80-B3EC-4748-87D7-8E3116D483D6}" xr6:coauthVersionLast="46" xr6:coauthVersionMax="46" xr10:uidLastSave="{316FBB67-E73B-4458-8270-4904F4150900}"/>
  <bookViews>
    <workbookView xWindow="28680" yWindow="-120" windowWidth="29040" windowHeight="17640" activeTab="1" xr2:uid="{2B3F864E-1357-4F95-B3A9-99EB27202E18}"/>
  </bookViews>
  <sheets>
    <sheet name="climate_agreement_scenario" sheetId="1" r:id="rId1"/>
    <sheet name="scenarios" sheetId="6" r:id="rId2"/>
    <sheet name="ScenarioV1" sheetId="7" r:id="rId3"/>
    <sheet name="scenarios (2)" sheetId="9" r:id="rId4"/>
    <sheet name="Energy storage project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" i="6" l="1"/>
  <c r="AK3" i="6"/>
  <c r="AK5" i="6"/>
  <c r="AK6" i="6"/>
  <c r="AK17" i="6"/>
  <c r="AK8" i="6"/>
  <c r="AK9" i="6"/>
  <c r="AK7" i="6"/>
  <c r="AK15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B61" i="9"/>
  <c r="AA61" i="9"/>
  <c r="Z61" i="9"/>
  <c r="Y61" i="9"/>
  <c r="X61" i="9"/>
  <c r="W61" i="9"/>
  <c r="V61" i="9"/>
  <c r="U61" i="9"/>
  <c r="T61" i="9"/>
  <c r="S61" i="9"/>
  <c r="Y56" i="9"/>
  <c r="X56" i="9"/>
  <c r="X55" i="9"/>
  <c r="W54" i="9"/>
  <c r="X53" i="9"/>
  <c r="Y53" i="9" s="1"/>
  <c r="S53" i="9"/>
  <c r="S56" i="9" s="1"/>
  <c r="AB24" i="9"/>
  <c r="R24" i="9"/>
  <c r="H9" i="9"/>
  <c r="H8" i="9"/>
  <c r="R6" i="9"/>
  <c r="N6" i="9"/>
  <c r="M6" i="9"/>
  <c r="L6" i="9"/>
  <c r="K6" i="9"/>
  <c r="R5" i="9"/>
  <c r="N5" i="9"/>
  <c r="S54" i="9" l="1"/>
  <c r="Y54" i="9"/>
  <c r="S55" i="9"/>
  <c r="Y55" i="9"/>
  <c r="AK13" i="6" l="1"/>
  <c r="G3" i="1"/>
  <c r="G4" i="1"/>
  <c r="G6" i="1"/>
  <c r="G8" i="1"/>
  <c r="G9" i="1"/>
  <c r="G10" i="1"/>
  <c r="G11" i="1"/>
  <c r="G12" i="1"/>
  <c r="G13" i="1"/>
  <c r="G14" i="1"/>
  <c r="G15" i="1"/>
  <c r="G16" i="1"/>
  <c r="F3" i="1"/>
  <c r="F4" i="1"/>
  <c r="F5" i="1"/>
  <c r="G5" i="1" s="1"/>
  <c r="F6" i="1"/>
  <c r="F7" i="1"/>
  <c r="G7" i="1" s="1"/>
  <c r="F8" i="1"/>
  <c r="F9" i="1"/>
  <c r="F10" i="1"/>
  <c r="F11" i="1"/>
  <c r="F12" i="1"/>
  <c r="F13" i="1"/>
  <c r="F14" i="1"/>
  <c r="F15" i="1"/>
  <c r="F16" i="1"/>
  <c r="F2" i="1"/>
  <c r="G2" i="1" s="1"/>
  <c r="AK11" i="6"/>
  <c r="Y11" i="6" s="1"/>
  <c r="AK10" i="6"/>
  <c r="P10" i="6" s="1"/>
  <c r="P11" i="6" l="1"/>
  <c r="S11" i="6"/>
  <c r="V11" i="6"/>
  <c r="U11" i="6"/>
  <c r="AA11" i="6"/>
  <c r="D11" i="6"/>
  <c r="AC11" i="6"/>
  <c r="H11" i="6"/>
  <c r="L11" i="6"/>
  <c r="K11" i="6"/>
  <c r="AD11" i="6"/>
  <c r="F11" i="6"/>
  <c r="AE11" i="6"/>
  <c r="AA10" i="6"/>
  <c r="X10" i="6"/>
  <c r="E10" i="6"/>
  <c r="AC10" i="6"/>
  <c r="T10" i="6"/>
  <c r="I10" i="6"/>
  <c r="R10" i="6"/>
  <c r="Q10" i="6"/>
  <c r="L10" i="6"/>
  <c r="H10" i="6"/>
  <c r="J10" i="6"/>
  <c r="O10" i="6"/>
  <c r="U10" i="6"/>
  <c r="AE10" i="6"/>
  <c r="AF10" i="6"/>
  <c r="W10" i="6"/>
  <c r="AB10" i="6"/>
  <c r="AD10" i="6"/>
  <c r="S10" i="6"/>
  <c r="Z11" i="6"/>
  <c r="Q11" i="6"/>
  <c r="G11" i="6"/>
  <c r="N11" i="6"/>
  <c r="W11" i="6"/>
  <c r="D10" i="6"/>
  <c r="F10" i="6"/>
  <c r="AB11" i="6"/>
  <c r="T11" i="6"/>
  <c r="R11" i="6"/>
  <c r="I11" i="6"/>
  <c r="Y10" i="6"/>
  <c r="G10" i="6"/>
  <c r="V10" i="6"/>
  <c r="J11" i="6"/>
  <c r="E11" i="6"/>
  <c r="M11" i="6"/>
  <c r="Z10" i="6"/>
  <c r="AF11" i="6"/>
  <c r="X11" i="6"/>
  <c r="N10" i="6"/>
  <c r="M10" i="6"/>
  <c r="K10" i="6"/>
  <c r="O11" i="6"/>
  <c r="AK12" i="6" l="1"/>
  <c r="AK16" i="6" l="1"/>
  <c r="AK14" i="6"/>
  <c r="K14" i="6" s="1"/>
  <c r="Z16" i="6" l="1"/>
  <c r="AA16" i="6"/>
  <c r="AB16" i="6"/>
  <c r="AC16" i="6"/>
  <c r="AD16" i="6"/>
  <c r="AE16" i="6"/>
  <c r="AF16" i="6"/>
  <c r="Y14" i="6"/>
  <c r="AA14" i="6"/>
  <c r="AC14" i="6"/>
  <c r="AD14" i="6"/>
  <c r="AF14" i="6"/>
  <c r="Z14" i="6"/>
  <c r="AB14" i="6"/>
  <c r="AE14" i="6"/>
  <c r="H16" i="6"/>
  <c r="I14" i="6"/>
  <c r="R16" i="6"/>
  <c r="N16" i="6"/>
  <c r="M16" i="6"/>
  <c r="L16" i="6"/>
  <c r="Y16" i="6"/>
  <c r="J16" i="6"/>
  <c r="E14" i="6"/>
  <c r="S14" i="6"/>
  <c r="K16" i="6"/>
  <c r="O14" i="6"/>
  <c r="G16" i="6"/>
  <c r="O16" i="6"/>
  <c r="G14" i="6"/>
  <c r="R14" i="6"/>
  <c r="I16" i="6"/>
  <c r="L14" i="6"/>
  <c r="Q16" i="6"/>
  <c r="X14" i="6"/>
  <c r="U16" i="6"/>
  <c r="F14" i="6"/>
  <c r="T16" i="6"/>
  <c r="H14" i="6"/>
  <c r="W16" i="6"/>
  <c r="D14" i="6"/>
  <c r="W14" i="6"/>
  <c r="T14" i="6"/>
  <c r="P16" i="6"/>
  <c r="E16" i="6"/>
  <c r="P14" i="6"/>
  <c r="V14" i="6"/>
  <c r="F16" i="6"/>
  <c r="U14" i="6"/>
  <c r="X16" i="6"/>
  <c r="V16" i="6"/>
  <c r="M14" i="6"/>
  <c r="S16" i="6"/>
  <c r="Q14" i="6"/>
  <c r="N14" i="6"/>
  <c r="J14" i="6"/>
  <c r="D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Loomans, N.</author>
  </authors>
  <commentList>
    <comment ref="A30" authorId="0" shapeId="0" xr:uid="{306195AF-0A20-48FA-BA74-38C596804668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Loomans, N.</author>
  </authors>
  <commentList>
    <comment ref="A31" authorId="0" shapeId="0" xr:uid="{D33C8D95-9314-4C46-8CD3-386A398C634D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Loomans, N.</author>
  </authors>
  <commentList>
    <comment ref="J1" authorId="0" shapeId="0" xr:uid="{F3EB76B0-677B-4FEB-AD1C-22BDD6C869BB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II studies inclusief synthetische bunkers en kerosine
</t>
        </r>
      </text>
    </comment>
    <comment ref="K4" authorId="0" shapeId="0" xr:uid="{1393E916-B2E0-434C-8ED9-A3A2C5A57991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=13,4% vd Noordzee of 0,1% zonder ruimte ertussen gerekend</t>
        </r>
      </text>
    </comment>
    <comment ref="R4" authorId="0" shapeId="0" xr:uid="{509B906B-7330-4A0B-929D-78239B6DC07F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is 13,4% van totale oppervlakte
</t>
        </r>
      </text>
    </comment>
    <comment ref="N5" authorId="0" shapeId="0" xr:uid="{CB093D72-EAA7-4B1A-AD4E-258EF7E73288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totaal gelijk verdeeld over utility en commercial
</t>
        </r>
      </text>
    </comment>
    <comment ref="R5" authorId="0" shapeId="0" xr:uid="{33977229-BCD2-4003-9CE2-2F7C56FFBE2B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Op bedrijfsdaken studie overmorgen
</t>
        </r>
      </text>
    </comment>
    <comment ref="R6" authorId="0" shapeId="0" xr:uid="{46F6163F-AA3D-4C58-AE6C-1EA3FAA6AD06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Totaal geschikt dakoppervlak (incl bedrijven) bij 300WP per zonnepaneel en deloitte studie betreffende 270m panelen
</t>
        </r>
      </text>
    </comment>
    <comment ref="R25" authorId="0" shapeId="0" xr:uid="{D5E58F84-43B3-4AB8-BB53-835A2A71BD7A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Contouren en
instrumenten voor
een Routekaart
Groengas 2020-
2050 - vergt wel specifieke kweek zeewier e.d.</t>
        </r>
      </text>
    </comment>
    <comment ref="A30" authorId="0" shapeId="0" xr:uid="{68E98DF1-85E2-4B53-9788-01344D2232E0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<sst xmlns="http://schemas.openxmlformats.org/spreadsheetml/2006/main" count="357" uniqueCount="141">
  <si>
    <t>Offshore wind</t>
  </si>
  <si>
    <t>Onshore wind</t>
  </si>
  <si>
    <t>Solar total</t>
  </si>
  <si>
    <t>Solar Roof</t>
  </si>
  <si>
    <t>Solar Field</t>
  </si>
  <si>
    <t>Gas</t>
  </si>
  <si>
    <t>Coal</t>
  </si>
  <si>
    <t>Biomassa</t>
  </si>
  <si>
    <t>Nuclear</t>
  </si>
  <si>
    <t>Geothermal</t>
  </si>
  <si>
    <t>Batteries</t>
  </si>
  <si>
    <t>Climate agreement</t>
  </si>
  <si>
    <t>Year</t>
  </si>
  <si>
    <t>CA</t>
  </si>
  <si>
    <t>AvailabilityFactorOnshoreWind</t>
  </si>
  <si>
    <t>AvailabilityFactorOffshoreWind</t>
  </si>
  <si>
    <t>FuelCell</t>
  </si>
  <si>
    <t>Electrolyzer</t>
  </si>
  <si>
    <t>X_Scen</t>
  </si>
  <si>
    <t>Res_Scen</t>
  </si>
  <si>
    <t>Share of electric vehicles</t>
  </si>
  <si>
    <t>Wind onshore (GW)</t>
  </si>
  <si>
    <t>Wind offshore (GW)</t>
  </si>
  <si>
    <t>PV utility (GW)</t>
  </si>
  <si>
    <t>PV commercial (GW)</t>
  </si>
  <si>
    <t>Coal (GW)</t>
  </si>
  <si>
    <t>Nuclear (GW)</t>
  </si>
  <si>
    <t>Waste Incineration &amp; CHP (GW)</t>
  </si>
  <si>
    <t>Green gas turbine (GW)</t>
  </si>
  <si>
    <t>Hydrogen turbine (GW)</t>
  </si>
  <si>
    <t>Battery storage utility (GW)</t>
  </si>
  <si>
    <t>Battery storage utility (GWh)</t>
  </si>
  <si>
    <t>Battery storage commercial (GW)</t>
  </si>
  <si>
    <t>Battery storage commercial (GWh)</t>
  </si>
  <si>
    <t>Elektrolysis (GW)</t>
  </si>
  <si>
    <t>Fuel cell backup (GW)</t>
  </si>
  <si>
    <t>Hydrogen storage (GWh)</t>
  </si>
  <si>
    <t>Heat network</t>
  </si>
  <si>
    <t>Waste heat</t>
  </si>
  <si>
    <t>Solar pv</t>
  </si>
  <si>
    <t>Biomass (total) (PJ)</t>
  </si>
  <si>
    <t>Green gas</t>
  </si>
  <si>
    <t>Biomass heat network</t>
  </si>
  <si>
    <t>Biomass electricity</t>
  </si>
  <si>
    <t>Biomass chp</t>
  </si>
  <si>
    <t>Household perc all-electric HP</t>
  </si>
  <si>
    <t>Household perc hybrid HP</t>
  </si>
  <si>
    <t>Household heat network</t>
  </si>
  <si>
    <t>Houshold insulation heat demand reduction (%/y)</t>
  </si>
  <si>
    <t>Household efficiency appliances (%/y)</t>
  </si>
  <si>
    <t>Household increase # appliances (%/y)</t>
  </si>
  <si>
    <t>Buildings perc all-electric HP</t>
  </si>
  <si>
    <t>Buildings perc hybrid HP</t>
  </si>
  <si>
    <t>Buildings heat network</t>
  </si>
  <si>
    <t>Buildings insulation heat demand reduction</t>
  </si>
  <si>
    <t>Mobility passenger vehicles share EV</t>
  </si>
  <si>
    <t>Mobility passenger vehicles share hydrogen</t>
  </si>
  <si>
    <t>Mobility passenger vehicles share biofuel</t>
  </si>
  <si>
    <t>Industry heat demand electric share (%)</t>
  </si>
  <si>
    <t>Industry heat demand heat network share</t>
  </si>
  <si>
    <t>Industry heat demand hydrogen share</t>
  </si>
  <si>
    <t>Industry heat demand green gas share</t>
  </si>
  <si>
    <t>Industry electrification (%/y)</t>
  </si>
  <si>
    <t>Industry efficiency electric appliances (%/y)</t>
  </si>
  <si>
    <t>Industry efficiency heat (%/y)</t>
  </si>
  <si>
    <t>Agriculture heat demand electric share (%)</t>
  </si>
  <si>
    <t>Agricultureheat demand heat network share</t>
  </si>
  <si>
    <t>Agriculture heat demand hydrogen share</t>
  </si>
  <si>
    <t>Agriculture heat demand green gas share</t>
  </si>
  <si>
    <t>Agriculture electricity growth (%/y)</t>
  </si>
  <si>
    <t>Agriculture heat demand reduction (%/y)</t>
  </si>
  <si>
    <t>Aviation energy consumption (PJ)</t>
  </si>
  <si>
    <t>Shipping energy consumption (PJ)</t>
  </si>
  <si>
    <t>Energy for DAC (PJ) (Direct Air Capture for producing synthetic fuels)</t>
  </si>
  <si>
    <t>Production synthethic fuels</t>
  </si>
  <si>
    <t>Import for international transport</t>
  </si>
  <si>
    <t>II3050 - Regionale sturing</t>
  </si>
  <si>
    <t>II3050 - Nationale sturing</t>
  </si>
  <si>
    <t>II3050 - Europese CO2-sturing</t>
  </si>
  <si>
    <t>II3050 - Internationale sturing</t>
  </si>
  <si>
    <t>TNO ADAPT</t>
  </si>
  <si>
    <t>TNO TRANSFORM</t>
  </si>
  <si>
    <t>Elektricitieit</t>
  </si>
  <si>
    <t>Waterstof lokaal</t>
  </si>
  <si>
    <t>Biomassa lokaal</t>
  </si>
  <si>
    <t>Collectieve warmte</t>
  </si>
  <si>
    <t>Besparing</t>
  </si>
  <si>
    <t>Kernenergie / CCS</t>
  </si>
  <si>
    <t>Waterstof / biogas boilers</t>
  </si>
  <si>
    <t>Waterstof import</t>
  </si>
  <si>
    <t>Biomassa import</t>
  </si>
  <si>
    <t>A/B</t>
  </si>
  <si>
    <t>A</t>
  </si>
  <si>
    <t>B</t>
  </si>
  <si>
    <t>Test</t>
  </si>
  <si>
    <t>Climate Agreement</t>
  </si>
  <si>
    <t>Buildings efficiency appliances (%/y)</t>
  </si>
  <si>
    <t>Buildings increase # appliances (%/y)</t>
  </si>
  <si>
    <t>Mobility passenger vehicles share hybrid</t>
  </si>
  <si>
    <t>Mobility transport share electric</t>
  </si>
  <si>
    <t>Mobility transport share hydrogen</t>
  </si>
  <si>
    <t>Mobility transport share biofuel</t>
  </si>
  <si>
    <t>Transport growth (#)</t>
  </si>
  <si>
    <t>Transport growth (km)</t>
  </si>
  <si>
    <t>Passenger vehicle growth (# cars %/y)</t>
  </si>
  <si>
    <t>Passenger vehicle growth (km %/y)</t>
  </si>
  <si>
    <t>Industry heat demand reduction</t>
  </si>
  <si>
    <t>Industry electricity demand reduction</t>
  </si>
  <si>
    <t>Industry non-energetic energy consumption growth</t>
  </si>
  <si>
    <t>CBS 2017</t>
  </si>
  <si>
    <t>CBS 2020</t>
  </si>
  <si>
    <t>KEV 2030</t>
  </si>
  <si>
    <t>Urgenda 2030</t>
  </si>
  <si>
    <t>Max 2030</t>
  </si>
  <si>
    <t>KIVI 2050</t>
  </si>
  <si>
    <t>Min 2050</t>
  </si>
  <si>
    <t>Max 2050</t>
  </si>
  <si>
    <t>Technology</t>
  </si>
  <si>
    <t>Natural Gas (GW)</t>
  </si>
  <si>
    <t>Alfen</t>
  </si>
  <si>
    <t>Capacity (MWh)</t>
  </si>
  <si>
    <t>Power (MW)</t>
  </si>
  <si>
    <t>Location</t>
  </si>
  <si>
    <t>Producer</t>
  </si>
  <si>
    <t>Haringvliet</t>
  </si>
  <si>
    <t>Name</t>
  </si>
  <si>
    <t>Buffalo</t>
  </si>
  <si>
    <t>Giga storage</t>
  </si>
  <si>
    <t>Lelystad</t>
  </si>
  <si>
    <t>Rhino</t>
  </si>
  <si>
    <t>Solar Thermal</t>
  </si>
  <si>
    <t>PV Field (large scale &gt; 15kW) (GW)</t>
  </si>
  <si>
    <t>PV Roof (large-scale &gt; 15kW) (GW)</t>
  </si>
  <si>
    <t>PV roof (small-scale &lt;15kW) (GW)</t>
  </si>
  <si>
    <t>BEV vehicles (millions)</t>
  </si>
  <si>
    <t>PHEV vehicles (millions)</t>
  </si>
  <si>
    <t>Hydrogen vehicles (millions)</t>
  </si>
  <si>
    <t>Biofuel vehicles (millions)</t>
  </si>
  <si>
    <t>Test 2020</t>
  </si>
  <si>
    <t>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</si>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</sst>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2" fontId="0" fillId="0" borderId="5" xfId="0" applyNumberFormat="1" applyBorder="1"/>
    <xf numFmtId="0" fontId="0" fillId="0" borderId="0" xfId="0" applyBorder="1"/>
    <xf numFmtId="2" fontId="0" fillId="0" borderId="0" xfId="0" applyNumberFormat="1" applyBorder="1"/>
    <xf numFmtId="2" fontId="0" fillId="2" borderId="0" xfId="0" applyNumberFormat="1" applyFill="1" applyBorder="1"/>
    <xf numFmtId="2" fontId="1" fillId="0" borderId="0" xfId="0" applyNumberFormat="1" applyFont="1" applyBorder="1"/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3" borderId="4" xfId="0" applyFill="1" applyBorder="1"/>
    <xf numFmtId="0" fontId="0" fillId="0" borderId="6" xfId="0" applyBorder="1"/>
    <xf numFmtId="2" fontId="0" fillId="4" borderId="1" xfId="0" applyNumberFormat="1" applyFill="1" applyBorder="1"/>
    <xf numFmtId="0" fontId="0" fillId="0" borderId="7" xfId="0" applyBorder="1"/>
    <xf numFmtId="2" fontId="0" fillId="4" borderId="2" xfId="0" applyNumberFormat="1" applyFill="1" applyBorder="1"/>
    <xf numFmtId="2" fontId="0" fillId="2" borderId="5" xfId="0" applyNumberFormat="1" applyFill="1" applyBorder="1"/>
    <xf numFmtId="1" fontId="0" fillId="0" borderId="0" xfId="0" applyNumberFormat="1"/>
    <xf numFmtId="9" fontId="0" fillId="0" borderId="0" xfId="0" applyNumberFormat="1"/>
    <xf numFmtId="0" fontId="1" fillId="0" borderId="0" xfId="0" applyFont="1"/>
    <xf numFmtId="1" fontId="1" fillId="4" borderId="1" xfId="0" applyNumberFormat="1" applyFont="1" applyFill="1" applyBorder="1"/>
    <xf numFmtId="2" fontId="1" fillId="2" borderId="0" xfId="0" applyNumberFormat="1" applyFont="1" applyFill="1" applyBorder="1"/>
    <xf numFmtId="2" fontId="1" fillId="4" borderId="1" xfId="0" applyNumberFormat="1" applyFont="1" applyFill="1" applyBorder="1"/>
    <xf numFmtId="1" fontId="1" fillId="0" borderId="0" xfId="0" applyNumberFormat="1" applyFont="1" applyBorder="1"/>
    <xf numFmtId="1" fontId="1" fillId="0" borderId="0" xfId="0" applyNumberFormat="1" applyFont="1"/>
    <xf numFmtId="1" fontId="1" fillId="0" borderId="0" xfId="0" applyNumberFormat="1" applyFont="1" applyFill="1" applyBorder="1"/>
    <xf numFmtId="1" fontId="0" fillId="0" borderId="0" xfId="0" applyNumberFormat="1" applyBorder="1"/>
    <xf numFmtId="0" fontId="1" fillId="0" borderId="3" xfId="0" applyFont="1" applyBorder="1" applyAlignment="1">
      <alignment textRotation="45"/>
    </xf>
    <xf numFmtId="0" fontId="1" fillId="0" borderId="4" xfId="0" applyFont="1" applyBorder="1" applyAlignment="1">
      <alignment textRotation="45"/>
    </xf>
    <xf numFmtId="0" fontId="0" fillId="0" borderId="4" xfId="0" applyBorder="1" applyAlignment="1">
      <alignment textRotation="45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0" fillId="0" borderId="0" xfId="1" applyNumberFormat="1" applyFont="1"/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wrapText="1"/>
    </xf>
    <xf numFmtId="0" fontId="0" fillId="0" borderId="0" xfId="0" applyFill="1"/>
    <xf numFmtId="165" fontId="0" fillId="0" borderId="0" xfId="0" applyNumberFormat="1"/>
  </cellXfs>
  <cellStyles count="3">
    <cellStyle name="Normal" xfId="0" builtinId="0"/>
    <cellStyle name="Normal 2" xfId="2" xr:uid="{1F10EED9-0D8B-4634-812E-829B3D6CB2D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Energy mix development Climate Agreement until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3979336303892245"/>
          <c:y val="0.14372386748231922"/>
          <c:w val="0.67877499033551036"/>
          <c:h val="0.66596475736353278"/>
        </c:manualLayout>
      </c:layout>
      <c:areaChart>
        <c:grouping val="stacked"/>
        <c:varyColors val="0"/>
        <c:ser>
          <c:idx val="5"/>
          <c:order val="0"/>
          <c:tx>
            <c:strRef>
              <c:f>climate_agreement_scenario!$K$1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000D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climate_agreement_scenario!$B$2:$B$15</c15:sqref>
                  </c15:fullRef>
                </c:ext>
              </c:extLst>
              <c:f>climate_agreement_scenario!$B$4:$B$15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climate_agreement_scenario!$K$2:$K$15</c15:sqref>
                  </c15:fullRef>
                </c:ext>
              </c:extLst>
              <c:f>climate_agreement_scenario!$K$4:$K$15</c:f>
              <c:numCache>
                <c:formatCode>0</c:formatCode>
                <c:ptCount val="12"/>
                <c:pt idx="0">
                  <c:v>485</c:v>
                </c:pt>
                <c:pt idx="1">
                  <c:v>485</c:v>
                </c:pt>
                <c:pt idx="2">
                  <c:v>485</c:v>
                </c:pt>
                <c:pt idx="3">
                  <c:v>485</c:v>
                </c:pt>
                <c:pt idx="4">
                  <c:v>485</c:v>
                </c:pt>
                <c:pt idx="5">
                  <c:v>485</c:v>
                </c:pt>
                <c:pt idx="6">
                  <c:v>485</c:v>
                </c:pt>
                <c:pt idx="7">
                  <c:v>485</c:v>
                </c:pt>
                <c:pt idx="8">
                  <c:v>485</c:v>
                </c:pt>
                <c:pt idx="9">
                  <c:v>485</c:v>
                </c:pt>
                <c:pt idx="10">
                  <c:v>485</c:v>
                </c:pt>
                <c:pt idx="1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5E8-B54F-A968FEE89AE9}"/>
            </c:ext>
          </c:extLst>
        </c:ser>
        <c:ser>
          <c:idx val="4"/>
          <c:order val="1"/>
          <c:tx>
            <c:strRef>
              <c:f>climate_agreement_scenario!$I$1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climate_agreement_scenario!$B$2:$B$15</c15:sqref>
                  </c15:fullRef>
                </c:ext>
              </c:extLst>
              <c:f>climate_agreement_scenario!$B$4:$B$15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climate_agreement_scenario!$I$2:$I$15</c15:sqref>
                  </c15:fullRef>
                </c:ext>
              </c:extLst>
              <c:f>climate_agreement_scenario!$I$4:$I$15</c:f>
              <c:numCache>
                <c:formatCode>0</c:formatCode>
                <c:ptCount val="12"/>
                <c:pt idx="0">
                  <c:v>4600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3780</c:v>
                </c:pt>
                <c:pt idx="8">
                  <c:v>3560</c:v>
                </c:pt>
                <c:pt idx="9">
                  <c:v>3340</c:v>
                </c:pt>
                <c:pt idx="10">
                  <c:v>3120</c:v>
                </c:pt>
                <c:pt idx="11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5E8-B54F-A968FEE89AE9}"/>
            </c:ext>
          </c:extLst>
        </c:ser>
        <c:ser>
          <c:idx val="3"/>
          <c:order val="2"/>
          <c:tx>
            <c:strRef>
              <c:f>climate_agreement_scenario!$H$1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climate_agreement_scenario!$B$2:$B$15</c15:sqref>
                  </c15:fullRef>
                </c:ext>
              </c:extLst>
              <c:f>climate_agreement_scenario!$B$4:$B$15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climate_agreement_scenario!$H$2:$H$15</c15:sqref>
                  </c15:fullRef>
                </c:ext>
              </c:extLst>
              <c:f>climate_agreement_scenario!$H$4:$H$15</c:f>
              <c:numCache>
                <c:formatCode>0</c:formatCode>
                <c:ptCount val="12"/>
                <c:pt idx="0">
                  <c:v>16100</c:v>
                </c:pt>
                <c:pt idx="1">
                  <c:v>15500</c:v>
                </c:pt>
                <c:pt idx="2">
                  <c:v>16600</c:v>
                </c:pt>
                <c:pt idx="3">
                  <c:v>16200</c:v>
                </c:pt>
                <c:pt idx="4">
                  <c:v>15800</c:v>
                </c:pt>
                <c:pt idx="5">
                  <c:v>15400</c:v>
                </c:pt>
                <c:pt idx="6">
                  <c:v>15000</c:v>
                </c:pt>
                <c:pt idx="7">
                  <c:v>14460</c:v>
                </c:pt>
                <c:pt idx="8">
                  <c:v>13920</c:v>
                </c:pt>
                <c:pt idx="9">
                  <c:v>13380</c:v>
                </c:pt>
                <c:pt idx="10">
                  <c:v>12840</c:v>
                </c:pt>
                <c:pt idx="11">
                  <c:v>12300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3-45E8-B54F-A968FEE89AE9}"/>
            </c:ext>
          </c:extLst>
        </c:ser>
        <c:ser>
          <c:idx val="0"/>
          <c:order val="3"/>
          <c:tx>
            <c:strRef>
              <c:f>climate_agreement_scenario!$C$1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climate_agreement_scenario!$B$2:$B$15</c15:sqref>
                  </c15:fullRef>
                </c:ext>
              </c:extLst>
              <c:f>climate_agreement_scenario!$B$4:$B$15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climate_agreement_scenario!$C$2:$C$15</c15:sqref>
                  </c15:fullRef>
                </c:ext>
              </c:extLst>
              <c:f>climate_agreement_scenario!$C$4:$C$15</c:f>
              <c:numCache>
                <c:formatCode>0</c:formatCode>
                <c:ptCount val="12"/>
                <c:pt idx="0">
                  <c:v>975</c:v>
                </c:pt>
                <c:pt idx="1">
                  <c:v>975</c:v>
                </c:pt>
                <c:pt idx="2">
                  <c:v>2400</c:v>
                </c:pt>
                <c:pt idx="3">
                  <c:v>3180</c:v>
                </c:pt>
                <c:pt idx="4">
                  <c:v>3880</c:v>
                </c:pt>
                <c:pt idx="5">
                  <c:v>4580</c:v>
                </c:pt>
                <c:pt idx="6">
                  <c:v>5200</c:v>
                </c:pt>
                <c:pt idx="7">
                  <c:v>5550</c:v>
                </c:pt>
                <c:pt idx="8">
                  <c:v>5900</c:v>
                </c:pt>
                <c:pt idx="9">
                  <c:v>6950</c:v>
                </c:pt>
                <c:pt idx="10">
                  <c:v>6950</c:v>
                </c:pt>
                <c:pt idx="11">
                  <c:v>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3-45E8-B54F-A968FEE89AE9}"/>
            </c:ext>
          </c:extLst>
        </c:ser>
        <c:ser>
          <c:idx val="1"/>
          <c:order val="4"/>
          <c:tx>
            <c:strRef>
              <c:f>climate_agreement_scenario!$D$1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climate_agreement_scenario!$B$2:$B$15</c15:sqref>
                  </c15:fullRef>
                </c:ext>
              </c:extLst>
              <c:f>climate_agreement_scenario!$B$4:$B$15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climate_agreement_scenario!$D$2:$D$15</c15:sqref>
                  </c15:fullRef>
                </c:ext>
              </c:extLst>
              <c:f>climate_agreement_scenario!$D$4:$D$15</c:f>
              <c:numCache>
                <c:formatCode>0</c:formatCode>
                <c:ptCount val="12"/>
                <c:pt idx="0">
                  <c:v>3700</c:v>
                </c:pt>
                <c:pt idx="1">
                  <c:v>4100</c:v>
                </c:pt>
                <c:pt idx="2">
                  <c:v>4500</c:v>
                </c:pt>
                <c:pt idx="3">
                  <c:v>4800</c:v>
                </c:pt>
                <c:pt idx="4">
                  <c:v>5100</c:v>
                </c:pt>
                <c:pt idx="5">
                  <c:v>5400</c:v>
                </c:pt>
                <c:pt idx="6">
                  <c:v>5700</c:v>
                </c:pt>
                <c:pt idx="7">
                  <c:v>6120</c:v>
                </c:pt>
                <c:pt idx="8">
                  <c:v>6540</c:v>
                </c:pt>
                <c:pt idx="9">
                  <c:v>6960</c:v>
                </c:pt>
                <c:pt idx="10">
                  <c:v>7380</c:v>
                </c:pt>
                <c:pt idx="11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F3-45E8-B54F-A968FEE89AE9}"/>
            </c:ext>
          </c:extLst>
        </c:ser>
        <c:ser>
          <c:idx val="2"/>
          <c:order val="5"/>
          <c:tx>
            <c:strRef>
              <c:f>climate_agreement_scenario!$F$1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climate_agreement_scenario!$B$2:$B$15</c15:sqref>
                  </c15:fullRef>
                </c:ext>
              </c:extLst>
              <c:f>climate_agreement_scenario!$B$4:$B$15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climate_agreement_scenario!$F$2:$F$15</c15:sqref>
                  </c15:fullRef>
                </c:ext>
              </c:extLst>
              <c:f>climate_agreement_scenario!$F$4:$F$15</c:f>
              <c:numCache>
                <c:formatCode>0</c:formatCode>
                <c:ptCount val="12"/>
                <c:pt idx="0">
                  <c:v>3774</c:v>
                </c:pt>
                <c:pt idx="1">
                  <c:v>4915</c:v>
                </c:pt>
                <c:pt idx="2">
                  <c:v>6056</c:v>
                </c:pt>
                <c:pt idx="3">
                  <c:v>6934</c:v>
                </c:pt>
                <c:pt idx="4">
                  <c:v>7812</c:v>
                </c:pt>
                <c:pt idx="5">
                  <c:v>8689</c:v>
                </c:pt>
                <c:pt idx="6">
                  <c:v>9567</c:v>
                </c:pt>
                <c:pt idx="7">
                  <c:v>12042</c:v>
                </c:pt>
                <c:pt idx="8">
                  <c:v>14517</c:v>
                </c:pt>
                <c:pt idx="9">
                  <c:v>16992</c:v>
                </c:pt>
                <c:pt idx="10">
                  <c:v>19467</c:v>
                </c:pt>
                <c:pt idx="11">
                  <c:v>21943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F3-45E8-B54F-A968FEE89AE9}"/>
            </c:ext>
          </c:extLst>
        </c:ser>
        <c:ser>
          <c:idx val="6"/>
          <c:order val="6"/>
          <c:tx>
            <c:strRef>
              <c:f>climate_agreement_scenario!$G$1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climate_agreement_scenario!$B$2:$B$15</c15:sqref>
                  </c15:fullRef>
                </c:ext>
              </c:extLst>
              <c:f>climate_agreement_scenario!$B$4:$B$15</c:f>
              <c:numCache>
                <c:formatCode>0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climate_agreement_scenario!$G$2:$G$15</c15:sqref>
                  </c15:fullRef>
                </c:ext>
              </c:extLst>
              <c:f>climate_agreement_scenario!$G$4:$G$15</c:f>
              <c:numCache>
                <c:formatCode>0</c:formatCode>
                <c:ptCount val="12"/>
                <c:pt idx="0">
                  <c:v>526</c:v>
                </c:pt>
                <c:pt idx="1">
                  <c:v>685</c:v>
                </c:pt>
                <c:pt idx="2">
                  <c:v>844</c:v>
                </c:pt>
                <c:pt idx="3">
                  <c:v>966</c:v>
                </c:pt>
                <c:pt idx="4">
                  <c:v>1088</c:v>
                </c:pt>
                <c:pt idx="5">
                  <c:v>1211</c:v>
                </c:pt>
                <c:pt idx="6">
                  <c:v>1333</c:v>
                </c:pt>
                <c:pt idx="7">
                  <c:v>1678</c:v>
                </c:pt>
                <c:pt idx="8">
                  <c:v>2023</c:v>
                </c:pt>
                <c:pt idx="9">
                  <c:v>2368</c:v>
                </c:pt>
                <c:pt idx="10">
                  <c:v>2713</c:v>
                </c:pt>
                <c:pt idx="11">
                  <c:v>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F3-45E8-B54F-A968FEE8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38063"/>
        <c:axId val="1273541695"/>
      </c:areaChart>
      <c:catAx>
        <c:axId val="156883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3541695"/>
        <c:crosses val="autoZero"/>
        <c:auto val="1"/>
        <c:lblAlgn val="ctr"/>
        <c:lblOffset val="100"/>
        <c:noMultiLvlLbl val="0"/>
      </c:catAx>
      <c:valAx>
        <c:axId val="12735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Installed 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883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446553</xdr:colOff>
      <xdr:row>25</xdr:row>
      <xdr:rowOff>8683</xdr:rowOff>
    </xdr:from>
    <xdr:to>
      <xdr:col>18</xdr:col>
      <xdr:colOff>1001805</xdr:colOff>
      <xdr:row>42</xdr:row>
      <xdr:rowOff>108696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B8B89-253F-4A3C-983F-176A84A5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7A76-98D0-462E-AE73-B5FB1D5EF783}">
  <dimension ref="A1:Z38"/>
  <sheetViews>
    <sheetView zoomScale="85" zoomScaleNormal="85" workbookViewId="0">
      <selection activeCell="J21" sqref="J21"/>
    </sheetView>
  </sheetViews>
  <sheetFormatPr defaultRowHeight="14.4" x14ac:dyDescent="0.3"/>
  <cols>
    <col min="2" max="2" width="7.5546875" bestFit="1" customWidth="1"/>
    <col min="3" max="3" width="13.88671875" bestFit="1" customWidth="1"/>
    <col min="4" max="4" width="13.5546875" bestFit="1" customWidth="1"/>
    <col min="5" max="6" width="10" bestFit="1" customWidth="1"/>
    <col min="7" max="7" width="10.33203125" bestFit="1" customWidth="1"/>
    <col min="8" max="8" width="8.5546875" bestFit="1" customWidth="1"/>
    <col min="9" max="9" width="7.5546875" bestFit="1" customWidth="1"/>
    <col min="10" max="10" width="9.33203125" bestFit="1" customWidth="1"/>
    <col min="11" max="11" width="7.88671875" bestFit="1" customWidth="1"/>
    <col min="12" max="12" width="11.5546875" bestFit="1" customWidth="1"/>
    <col min="13" max="13" width="8.88671875" bestFit="1" customWidth="1"/>
    <col min="14" max="14" width="9.5546875" bestFit="1" customWidth="1"/>
    <col min="15" max="15" width="18.5546875" bestFit="1" customWidth="1"/>
    <col min="16" max="16" width="18.5546875" customWidth="1"/>
    <col min="17" max="17" width="9" bestFit="1" customWidth="1"/>
    <col min="19" max="19" width="21.88671875" bestFit="1" customWidth="1"/>
    <col min="20" max="20" width="33.44140625" bestFit="1" customWidth="1"/>
    <col min="21" max="21" width="20.5546875" bestFit="1" customWidth="1"/>
    <col min="23" max="23" width="18.33203125" bestFit="1" customWidth="1"/>
  </cols>
  <sheetData>
    <row r="1" spans="1:24" ht="110.4" x14ac:dyDescent="0.3">
      <c r="A1" s="17"/>
      <c r="B1" s="25" t="s">
        <v>12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16</v>
      </c>
      <c r="N1" s="26" t="s">
        <v>17</v>
      </c>
      <c r="O1" s="26" t="s">
        <v>10</v>
      </c>
      <c r="P1" s="26" t="s">
        <v>20</v>
      </c>
      <c r="Q1" s="26" t="s">
        <v>18</v>
      </c>
      <c r="R1" s="26" t="s">
        <v>19</v>
      </c>
      <c r="S1" s="27" t="s">
        <v>14</v>
      </c>
      <c r="T1" s="27" t="s">
        <v>15</v>
      </c>
      <c r="V1" s="8"/>
      <c r="W1" s="9" t="s">
        <v>11</v>
      </c>
      <c r="X1" s="10"/>
    </row>
    <row r="2" spans="1:24" x14ac:dyDescent="0.3">
      <c r="A2" s="17" t="s">
        <v>13</v>
      </c>
      <c r="B2" s="18">
        <v>2017</v>
      </c>
      <c r="C2" s="21">
        <v>975</v>
      </c>
      <c r="D2" s="21">
        <v>3300</v>
      </c>
      <c r="E2" s="21">
        <v>2100</v>
      </c>
      <c r="F2" s="21">
        <f>ROUND(E2*0.8777,0)</f>
        <v>1843</v>
      </c>
      <c r="G2" s="21">
        <f>ROUND(E2-F2,0)</f>
        <v>257</v>
      </c>
      <c r="H2" s="21">
        <v>16200</v>
      </c>
      <c r="I2" s="21">
        <v>5700</v>
      </c>
      <c r="J2" s="21"/>
      <c r="K2" s="21">
        <v>485</v>
      </c>
      <c r="L2" s="21">
        <v>0</v>
      </c>
      <c r="M2" s="23">
        <v>0</v>
      </c>
      <c r="N2" s="23">
        <v>0</v>
      </c>
      <c r="O2" s="23">
        <v>0</v>
      </c>
      <c r="P2" s="23"/>
      <c r="Q2" s="21">
        <v>0</v>
      </c>
      <c r="R2" s="21">
        <v>0</v>
      </c>
      <c r="S2" s="3">
        <v>0.53721520915592647</v>
      </c>
      <c r="T2" s="3">
        <v>0.63905467549233164</v>
      </c>
      <c r="V2" s="3"/>
      <c r="W2" s="2"/>
      <c r="X2" s="12"/>
    </row>
    <row r="3" spans="1:24" x14ac:dyDescent="0.3">
      <c r="A3" s="17" t="s">
        <v>13</v>
      </c>
      <c r="B3" s="18">
        <v>2018</v>
      </c>
      <c r="C3" s="21">
        <v>975</v>
      </c>
      <c r="D3" s="21">
        <v>3200</v>
      </c>
      <c r="E3" s="21">
        <v>2900</v>
      </c>
      <c r="F3" s="21">
        <f t="shared" ref="F3:F16" si="0">ROUND(E3*0.8777,0)</f>
        <v>2545</v>
      </c>
      <c r="G3" s="21">
        <f t="shared" ref="G3:G16" si="1">ROUND(E3-F3,0)</f>
        <v>355</v>
      </c>
      <c r="H3" s="21">
        <v>16100</v>
      </c>
      <c r="I3" s="21">
        <v>4600</v>
      </c>
      <c r="J3" s="21"/>
      <c r="K3" s="21">
        <v>485</v>
      </c>
      <c r="L3" s="21">
        <v>0</v>
      </c>
      <c r="M3" s="23">
        <v>0</v>
      </c>
      <c r="N3" s="23">
        <v>0</v>
      </c>
      <c r="O3" s="23">
        <v>0</v>
      </c>
      <c r="P3" s="23"/>
      <c r="Q3" s="21">
        <v>0</v>
      </c>
      <c r="R3" s="21">
        <v>0</v>
      </c>
      <c r="S3" s="3">
        <v>0.55261539507115454</v>
      </c>
      <c r="T3" s="3">
        <v>0.63905467549233164</v>
      </c>
      <c r="V3" s="3"/>
      <c r="W3" s="2"/>
      <c r="X3" s="12"/>
    </row>
    <row r="4" spans="1:24" x14ac:dyDescent="0.3">
      <c r="A4" s="17" t="s">
        <v>13</v>
      </c>
      <c r="B4" s="18">
        <v>2019</v>
      </c>
      <c r="C4" s="21">
        <v>975</v>
      </c>
      <c r="D4" s="21">
        <v>3700</v>
      </c>
      <c r="E4" s="21">
        <v>4300</v>
      </c>
      <c r="F4" s="21">
        <f t="shared" si="0"/>
        <v>3774</v>
      </c>
      <c r="G4" s="21">
        <f t="shared" si="1"/>
        <v>526</v>
      </c>
      <c r="H4" s="21">
        <v>16100</v>
      </c>
      <c r="I4" s="21">
        <v>4600</v>
      </c>
      <c r="J4" s="21"/>
      <c r="K4" s="21">
        <v>485</v>
      </c>
      <c r="L4" s="21">
        <v>0</v>
      </c>
      <c r="M4" s="23">
        <v>0</v>
      </c>
      <c r="N4" s="21">
        <v>0</v>
      </c>
      <c r="O4" s="21">
        <v>0</v>
      </c>
      <c r="P4" s="21"/>
      <c r="Q4" s="21">
        <v>0</v>
      </c>
      <c r="R4" s="21">
        <v>0</v>
      </c>
      <c r="S4" s="3">
        <v>0.60561889516670919</v>
      </c>
      <c r="T4" s="3">
        <v>0.63905467549233164</v>
      </c>
      <c r="V4" s="3"/>
      <c r="W4" s="2"/>
      <c r="X4" s="12"/>
    </row>
    <row r="5" spans="1:24" x14ac:dyDescent="0.3">
      <c r="A5" s="17" t="s">
        <v>13</v>
      </c>
      <c r="B5" s="18">
        <v>2020</v>
      </c>
      <c r="C5" s="21">
        <v>975</v>
      </c>
      <c r="D5" s="21">
        <v>4100</v>
      </c>
      <c r="E5" s="21">
        <v>5600</v>
      </c>
      <c r="F5" s="21">
        <f t="shared" si="0"/>
        <v>4915</v>
      </c>
      <c r="G5" s="21">
        <f t="shared" si="1"/>
        <v>685</v>
      </c>
      <c r="H5" s="21">
        <v>15500</v>
      </c>
      <c r="I5" s="21">
        <v>4000</v>
      </c>
      <c r="J5" s="21"/>
      <c r="K5" s="21">
        <v>485</v>
      </c>
      <c r="L5" s="21">
        <v>0</v>
      </c>
      <c r="M5" s="23">
        <v>0</v>
      </c>
      <c r="N5" s="21">
        <v>0</v>
      </c>
      <c r="O5" s="21">
        <v>0</v>
      </c>
      <c r="P5" s="21"/>
      <c r="Q5" s="21">
        <v>0</v>
      </c>
      <c r="R5" s="21">
        <v>0</v>
      </c>
      <c r="S5" s="3">
        <v>0.63487853309503217</v>
      </c>
      <c r="T5" s="3">
        <v>0.63387259925577022</v>
      </c>
      <c r="V5" s="3"/>
      <c r="W5" s="2"/>
      <c r="X5" s="12"/>
    </row>
    <row r="6" spans="1:24" x14ac:dyDescent="0.3">
      <c r="A6" s="17" t="s">
        <v>13</v>
      </c>
      <c r="B6" s="18">
        <v>2021</v>
      </c>
      <c r="C6" s="21">
        <v>2400</v>
      </c>
      <c r="D6" s="21">
        <v>4500</v>
      </c>
      <c r="E6" s="21">
        <v>6900</v>
      </c>
      <c r="F6" s="21">
        <f t="shared" si="0"/>
        <v>6056</v>
      </c>
      <c r="G6" s="21">
        <f t="shared" si="1"/>
        <v>844</v>
      </c>
      <c r="H6" s="21">
        <v>16600</v>
      </c>
      <c r="I6" s="21">
        <v>4000</v>
      </c>
      <c r="J6" s="21"/>
      <c r="K6" s="21">
        <v>485</v>
      </c>
      <c r="L6" s="21">
        <v>0</v>
      </c>
      <c r="M6" s="23">
        <v>0</v>
      </c>
      <c r="N6" s="21">
        <v>0</v>
      </c>
      <c r="O6" s="21">
        <v>0</v>
      </c>
      <c r="P6" s="21"/>
      <c r="Q6" s="21">
        <v>0</v>
      </c>
      <c r="R6" s="21">
        <v>0</v>
      </c>
      <c r="S6" s="3">
        <v>0.67305911521339923</v>
      </c>
      <c r="T6" s="3">
        <v>0.7537030458860362</v>
      </c>
      <c r="V6" s="3"/>
      <c r="W6" s="2"/>
      <c r="X6" s="12"/>
    </row>
    <row r="7" spans="1:24" x14ac:dyDescent="0.3">
      <c r="A7" s="17" t="s">
        <v>13</v>
      </c>
      <c r="B7" s="18">
        <v>2022</v>
      </c>
      <c r="C7" s="21">
        <v>3180</v>
      </c>
      <c r="D7" s="21">
        <v>4800</v>
      </c>
      <c r="E7" s="21">
        <v>7900</v>
      </c>
      <c r="F7" s="21">
        <f t="shared" si="0"/>
        <v>6934</v>
      </c>
      <c r="G7" s="21">
        <f t="shared" si="1"/>
        <v>966</v>
      </c>
      <c r="H7" s="21">
        <v>16200</v>
      </c>
      <c r="I7" s="21">
        <v>4000</v>
      </c>
      <c r="J7" s="21"/>
      <c r="K7" s="21">
        <v>485</v>
      </c>
      <c r="L7" s="21">
        <v>0</v>
      </c>
      <c r="M7" s="23">
        <v>0</v>
      </c>
      <c r="N7" s="21">
        <v>0</v>
      </c>
      <c r="O7" s="21">
        <v>0</v>
      </c>
      <c r="P7" s="21"/>
      <c r="Q7" s="21">
        <v>0</v>
      </c>
      <c r="R7" s="21">
        <v>0</v>
      </c>
      <c r="S7" s="3">
        <v>0.70750947091122252</v>
      </c>
      <c r="T7" s="3">
        <v>0.78867903706143205</v>
      </c>
      <c r="V7" s="3"/>
      <c r="W7" s="2"/>
      <c r="X7" s="12"/>
    </row>
    <row r="8" spans="1:24" x14ac:dyDescent="0.3">
      <c r="A8" s="17" t="s">
        <v>13</v>
      </c>
      <c r="B8" s="18">
        <v>2023</v>
      </c>
      <c r="C8" s="21">
        <v>3880</v>
      </c>
      <c r="D8" s="21">
        <v>5100</v>
      </c>
      <c r="E8" s="21">
        <v>8900</v>
      </c>
      <c r="F8" s="21">
        <f t="shared" si="0"/>
        <v>7812</v>
      </c>
      <c r="G8" s="21">
        <f t="shared" si="1"/>
        <v>1088</v>
      </c>
      <c r="H8" s="21">
        <v>15800</v>
      </c>
      <c r="I8" s="21">
        <v>4000</v>
      </c>
      <c r="J8" s="21"/>
      <c r="K8" s="21">
        <v>485</v>
      </c>
      <c r="L8" s="21">
        <v>0</v>
      </c>
      <c r="M8" s="23">
        <v>0</v>
      </c>
      <c r="N8" s="21">
        <v>0</v>
      </c>
      <c r="O8" s="21">
        <v>0</v>
      </c>
      <c r="P8" s="21"/>
      <c r="Q8" s="21">
        <v>0</v>
      </c>
      <c r="R8" s="21">
        <v>0</v>
      </c>
      <c r="S8" s="3">
        <v>0.7419205093876603</v>
      </c>
      <c r="T8" s="3">
        <v>0.81522902944556064</v>
      </c>
      <c r="V8" s="3"/>
      <c r="W8" s="2"/>
      <c r="X8" s="12"/>
    </row>
    <row r="9" spans="1:24" x14ac:dyDescent="0.3">
      <c r="A9" s="17" t="s">
        <v>13</v>
      </c>
      <c r="B9" s="18">
        <v>2024</v>
      </c>
      <c r="C9" s="21">
        <v>4580</v>
      </c>
      <c r="D9" s="21">
        <v>5400</v>
      </c>
      <c r="E9" s="21">
        <v>9900</v>
      </c>
      <c r="F9" s="21">
        <f t="shared" si="0"/>
        <v>8689</v>
      </c>
      <c r="G9" s="21">
        <f t="shared" si="1"/>
        <v>1211</v>
      </c>
      <c r="H9" s="21">
        <v>15400</v>
      </c>
      <c r="I9" s="21">
        <v>4000</v>
      </c>
      <c r="J9" s="21"/>
      <c r="K9" s="21">
        <v>485</v>
      </c>
      <c r="L9" s="21">
        <v>0</v>
      </c>
      <c r="M9" s="23">
        <v>0</v>
      </c>
      <c r="N9" s="21">
        <v>0</v>
      </c>
      <c r="O9" s="21">
        <v>0</v>
      </c>
      <c r="P9" s="21"/>
      <c r="Q9" s="21">
        <v>0</v>
      </c>
      <c r="R9" s="21">
        <v>0</v>
      </c>
      <c r="S9" s="3">
        <v>0.77366946607172637</v>
      </c>
      <c r="T9" s="3">
        <v>0.82889337906978999</v>
      </c>
      <c r="V9" s="3"/>
      <c r="W9" s="2"/>
      <c r="X9" s="12"/>
    </row>
    <row r="10" spans="1:24" x14ac:dyDescent="0.3">
      <c r="A10" s="17" t="s">
        <v>13</v>
      </c>
      <c r="B10" s="18">
        <v>2025</v>
      </c>
      <c r="C10" s="21">
        <v>5200</v>
      </c>
      <c r="D10" s="21">
        <v>5700</v>
      </c>
      <c r="E10" s="21">
        <v>10900</v>
      </c>
      <c r="F10" s="21">
        <f t="shared" si="0"/>
        <v>9567</v>
      </c>
      <c r="G10" s="21">
        <f t="shared" si="1"/>
        <v>1333</v>
      </c>
      <c r="H10" s="21">
        <v>15000</v>
      </c>
      <c r="I10" s="21">
        <v>4000</v>
      </c>
      <c r="J10" s="21"/>
      <c r="K10" s="21">
        <v>485</v>
      </c>
      <c r="L10" s="21">
        <v>0</v>
      </c>
      <c r="M10" s="23">
        <v>0</v>
      </c>
      <c r="N10" s="21">
        <v>0</v>
      </c>
      <c r="O10" s="21">
        <v>0</v>
      </c>
      <c r="P10" s="21"/>
      <c r="Q10" s="21">
        <v>0</v>
      </c>
      <c r="R10" s="21">
        <v>0</v>
      </c>
      <c r="S10" s="3">
        <v>0.81073146356036863</v>
      </c>
      <c r="T10" s="3">
        <v>0.84865773678200485</v>
      </c>
      <c r="V10" s="3"/>
      <c r="W10" s="2"/>
      <c r="X10" s="12"/>
    </row>
    <row r="11" spans="1:24" x14ac:dyDescent="0.3">
      <c r="A11" s="17" t="s">
        <v>13</v>
      </c>
      <c r="B11" s="18">
        <v>2026</v>
      </c>
      <c r="C11" s="21">
        <v>5550</v>
      </c>
      <c r="D11" s="21">
        <v>6120</v>
      </c>
      <c r="E11" s="21">
        <v>13720</v>
      </c>
      <c r="F11" s="21">
        <f t="shared" si="0"/>
        <v>12042</v>
      </c>
      <c r="G11" s="21">
        <f t="shared" si="1"/>
        <v>1678</v>
      </c>
      <c r="H11" s="21">
        <v>14460</v>
      </c>
      <c r="I11" s="21">
        <v>3780</v>
      </c>
      <c r="J11" s="21"/>
      <c r="K11" s="21">
        <v>485</v>
      </c>
      <c r="L11" s="21">
        <v>0</v>
      </c>
      <c r="M11" s="23">
        <v>0</v>
      </c>
      <c r="N11" s="21">
        <v>0</v>
      </c>
      <c r="O11" s="21">
        <v>0</v>
      </c>
      <c r="P11" s="21"/>
      <c r="Q11" s="21">
        <v>0</v>
      </c>
      <c r="R11" s="21">
        <v>0</v>
      </c>
      <c r="S11" s="3">
        <v>0.84547915356340542</v>
      </c>
      <c r="T11" s="3">
        <v>0.86380315733697144</v>
      </c>
      <c r="V11" s="3"/>
      <c r="W11" s="2"/>
      <c r="X11" s="12"/>
    </row>
    <row r="12" spans="1:24" x14ac:dyDescent="0.3">
      <c r="A12" s="17" t="s">
        <v>13</v>
      </c>
      <c r="B12" s="18">
        <v>2027</v>
      </c>
      <c r="C12" s="21">
        <v>5900</v>
      </c>
      <c r="D12" s="21">
        <v>6540</v>
      </c>
      <c r="E12" s="21">
        <v>16540</v>
      </c>
      <c r="F12" s="21">
        <f t="shared" si="0"/>
        <v>14517</v>
      </c>
      <c r="G12" s="21">
        <f t="shared" si="1"/>
        <v>2023</v>
      </c>
      <c r="H12" s="21">
        <v>13920</v>
      </c>
      <c r="I12" s="21">
        <v>3560</v>
      </c>
      <c r="J12" s="21"/>
      <c r="K12" s="21">
        <v>485</v>
      </c>
      <c r="L12" s="21">
        <v>0</v>
      </c>
      <c r="M12" s="22">
        <v>500</v>
      </c>
      <c r="N12" s="22">
        <v>500</v>
      </c>
      <c r="O12" s="24">
        <v>5000</v>
      </c>
      <c r="P12" s="24"/>
      <c r="Q12" s="21">
        <v>0</v>
      </c>
      <c r="R12" s="21">
        <v>0</v>
      </c>
      <c r="S12" s="3">
        <v>0.88016292198416635</v>
      </c>
      <c r="T12" s="3">
        <v>0.87887018719207033</v>
      </c>
      <c r="W12" s="2"/>
      <c r="X12" s="12"/>
    </row>
    <row r="13" spans="1:24" x14ac:dyDescent="0.3">
      <c r="A13" s="17" t="s">
        <v>13</v>
      </c>
      <c r="B13" s="18">
        <v>2028</v>
      </c>
      <c r="C13" s="21">
        <v>6950</v>
      </c>
      <c r="D13" s="21">
        <v>6960</v>
      </c>
      <c r="E13" s="21">
        <v>19360</v>
      </c>
      <c r="F13" s="21">
        <f t="shared" si="0"/>
        <v>16992</v>
      </c>
      <c r="G13" s="21">
        <f t="shared" si="1"/>
        <v>2368</v>
      </c>
      <c r="H13" s="21">
        <v>13380</v>
      </c>
      <c r="I13" s="21">
        <v>3340</v>
      </c>
      <c r="J13" s="21"/>
      <c r="K13" s="21">
        <v>485</v>
      </c>
      <c r="L13" s="21">
        <v>0</v>
      </c>
      <c r="M13" s="22">
        <v>1000</v>
      </c>
      <c r="N13" s="22">
        <v>1000</v>
      </c>
      <c r="O13" s="24">
        <v>10000</v>
      </c>
      <c r="P13" s="24"/>
      <c r="Q13" s="21">
        <v>0</v>
      </c>
      <c r="R13" s="21">
        <v>0</v>
      </c>
      <c r="S13" s="3">
        <v>0.9123523611015677</v>
      </c>
      <c r="T13" s="3">
        <v>0.88901031670555275</v>
      </c>
      <c r="W13" s="2"/>
      <c r="X13" s="12"/>
    </row>
    <row r="14" spans="1:24" x14ac:dyDescent="0.3">
      <c r="A14" s="17" t="s">
        <v>13</v>
      </c>
      <c r="B14" s="18">
        <v>2029</v>
      </c>
      <c r="C14" s="21">
        <v>6950</v>
      </c>
      <c r="D14" s="21">
        <v>7380</v>
      </c>
      <c r="E14" s="21">
        <v>22180</v>
      </c>
      <c r="F14" s="21">
        <f t="shared" si="0"/>
        <v>19467</v>
      </c>
      <c r="G14" s="21">
        <f t="shared" si="1"/>
        <v>2713</v>
      </c>
      <c r="H14" s="21">
        <v>12840</v>
      </c>
      <c r="I14" s="21">
        <v>3120</v>
      </c>
      <c r="J14" s="21"/>
      <c r="K14" s="21">
        <v>485</v>
      </c>
      <c r="L14" s="21">
        <v>0</v>
      </c>
      <c r="M14" s="22">
        <v>1500</v>
      </c>
      <c r="N14" s="22">
        <v>1500</v>
      </c>
      <c r="O14" s="24">
        <v>15000</v>
      </c>
      <c r="P14" s="24"/>
      <c r="Q14" s="21">
        <v>0</v>
      </c>
      <c r="R14" s="21">
        <v>0</v>
      </c>
      <c r="S14" s="3">
        <v>0.94921094114258076</v>
      </c>
      <c r="T14" s="3">
        <v>0.90698604774938341</v>
      </c>
      <c r="W14" s="2"/>
      <c r="X14" s="12"/>
    </row>
    <row r="15" spans="1:24" x14ac:dyDescent="0.3">
      <c r="A15" s="17" t="s">
        <v>13</v>
      </c>
      <c r="B15" s="18">
        <v>2030</v>
      </c>
      <c r="C15" s="21">
        <v>11300</v>
      </c>
      <c r="D15" s="21">
        <v>7800</v>
      </c>
      <c r="E15" s="21">
        <v>25000</v>
      </c>
      <c r="F15" s="21">
        <f t="shared" si="0"/>
        <v>21943</v>
      </c>
      <c r="G15" s="21">
        <f t="shared" si="1"/>
        <v>3057</v>
      </c>
      <c r="H15" s="21">
        <v>12300</v>
      </c>
      <c r="I15" s="21">
        <v>2900</v>
      </c>
      <c r="J15" s="21"/>
      <c r="K15" s="21">
        <v>485</v>
      </c>
      <c r="L15" s="21">
        <v>0</v>
      </c>
      <c r="M15" s="22">
        <v>2000</v>
      </c>
      <c r="N15" s="22">
        <v>2000</v>
      </c>
      <c r="O15" s="24">
        <v>20000</v>
      </c>
      <c r="P15" s="24"/>
      <c r="Q15" s="21">
        <v>0</v>
      </c>
      <c r="R15" s="21">
        <v>0</v>
      </c>
      <c r="S15" s="3">
        <v>0.98233282306806469</v>
      </c>
      <c r="T15" s="3">
        <v>0.92712020265502215</v>
      </c>
      <c r="W15" s="2"/>
      <c r="X15" s="12"/>
    </row>
    <row r="16" spans="1:24" x14ac:dyDescent="0.3">
      <c r="A16" s="17" t="s">
        <v>13</v>
      </c>
      <c r="B16" s="18">
        <v>2031</v>
      </c>
      <c r="C16" s="21">
        <v>0</v>
      </c>
      <c r="D16" s="21">
        <v>0</v>
      </c>
      <c r="E16" s="21">
        <v>0</v>
      </c>
      <c r="F16" s="21">
        <f t="shared" si="0"/>
        <v>0</v>
      </c>
      <c r="G16" s="21">
        <f t="shared" si="1"/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3">
        <v>0</v>
      </c>
      <c r="N16" s="21">
        <v>0</v>
      </c>
      <c r="O16" s="21">
        <v>0</v>
      </c>
      <c r="P16" s="21"/>
      <c r="Q16" s="21">
        <v>0</v>
      </c>
      <c r="R16" s="21">
        <v>0</v>
      </c>
      <c r="S16" s="3">
        <v>0</v>
      </c>
      <c r="T16" s="3">
        <v>0</v>
      </c>
      <c r="U16" s="3"/>
      <c r="V16" s="3"/>
      <c r="W16" s="2"/>
      <c r="X16" s="12"/>
    </row>
    <row r="17" spans="1:26" x14ac:dyDescent="0.3">
      <c r="A17" s="17" t="s">
        <v>13</v>
      </c>
      <c r="B17" s="20">
        <v>2032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19"/>
      <c r="N17" s="5"/>
      <c r="O17" s="5"/>
      <c r="P17" s="5"/>
      <c r="Q17" s="5"/>
      <c r="R17" s="5"/>
      <c r="S17" s="3"/>
      <c r="T17" s="3"/>
      <c r="U17" s="3"/>
      <c r="V17" s="3"/>
      <c r="W17" s="2"/>
      <c r="X17" s="12"/>
      <c r="Z17">
        <v>0</v>
      </c>
    </row>
    <row r="18" spans="1:26" x14ac:dyDescent="0.3">
      <c r="A18" t="s">
        <v>13</v>
      </c>
      <c r="B18" s="11">
        <v>2033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3"/>
      <c r="O18" s="3"/>
      <c r="P18" s="3"/>
      <c r="Q18" s="3"/>
      <c r="S18" s="3"/>
      <c r="T18" s="3"/>
      <c r="U18" s="3"/>
      <c r="V18" s="3"/>
      <c r="W18" s="2"/>
      <c r="X18" s="12"/>
      <c r="Z18">
        <v>0</v>
      </c>
    </row>
    <row r="19" spans="1:26" x14ac:dyDescent="0.3">
      <c r="A19" t="s">
        <v>13</v>
      </c>
      <c r="B19" s="11">
        <v>2034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3"/>
      <c r="O19" s="3"/>
      <c r="P19" s="3"/>
      <c r="Q19" s="3"/>
      <c r="S19" s="3"/>
      <c r="T19" s="3"/>
      <c r="U19" s="3"/>
      <c r="V19" s="3"/>
      <c r="W19" s="2"/>
      <c r="X19" s="12"/>
      <c r="Z19">
        <v>0</v>
      </c>
    </row>
    <row r="20" spans="1:26" x14ac:dyDescent="0.3">
      <c r="A20" t="s">
        <v>13</v>
      </c>
      <c r="B20" s="11">
        <v>2035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3"/>
      <c r="O20" s="3"/>
      <c r="P20" s="3"/>
      <c r="Q20" s="3"/>
      <c r="S20" s="3"/>
      <c r="T20" s="3"/>
      <c r="U20" s="3"/>
      <c r="V20" s="3"/>
      <c r="W20" s="2"/>
      <c r="X20" s="12"/>
      <c r="Z20">
        <v>0</v>
      </c>
    </row>
    <row r="21" spans="1:26" x14ac:dyDescent="0.3">
      <c r="A21" t="s">
        <v>13</v>
      </c>
      <c r="B21" s="11">
        <v>2036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3"/>
      <c r="O21" s="3"/>
      <c r="P21" s="3"/>
      <c r="Q21" s="3"/>
      <c r="S21" s="3"/>
      <c r="T21" s="3"/>
      <c r="U21" s="3"/>
      <c r="V21" s="3"/>
      <c r="W21" s="2"/>
      <c r="X21" s="12"/>
      <c r="Z21">
        <v>0</v>
      </c>
    </row>
    <row r="22" spans="1:26" x14ac:dyDescent="0.3">
      <c r="A22" t="s">
        <v>13</v>
      </c>
      <c r="B22" s="11">
        <v>2037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3"/>
      <c r="O22" s="3"/>
      <c r="P22" s="3"/>
      <c r="Q22" s="3"/>
      <c r="S22" s="3"/>
      <c r="T22" s="3"/>
      <c r="U22" s="3"/>
      <c r="V22" s="3"/>
      <c r="W22" s="2"/>
      <c r="X22" s="12"/>
      <c r="Z22">
        <v>0</v>
      </c>
    </row>
    <row r="23" spans="1:26" x14ac:dyDescent="0.3">
      <c r="A23" t="s">
        <v>13</v>
      </c>
      <c r="B23" s="11">
        <v>2038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3"/>
      <c r="O23" s="3"/>
      <c r="P23" s="3"/>
      <c r="Q23" s="3"/>
      <c r="S23" s="3"/>
      <c r="T23" s="3"/>
      <c r="U23" s="3"/>
      <c r="V23" s="3"/>
      <c r="W23" s="2"/>
      <c r="X23" s="12"/>
      <c r="Z23">
        <v>0</v>
      </c>
    </row>
    <row r="24" spans="1:26" x14ac:dyDescent="0.3">
      <c r="A24" t="s">
        <v>13</v>
      </c>
      <c r="B24" s="11">
        <v>2039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3"/>
      <c r="O24" s="3"/>
      <c r="P24" s="3"/>
      <c r="Q24" s="3"/>
      <c r="S24" s="3"/>
      <c r="T24" s="3"/>
      <c r="U24" s="3"/>
      <c r="V24" s="3"/>
      <c r="W24" s="2"/>
      <c r="X24" s="12"/>
      <c r="Z24">
        <v>0</v>
      </c>
    </row>
    <row r="25" spans="1:26" x14ac:dyDescent="0.3">
      <c r="A25" t="s">
        <v>13</v>
      </c>
      <c r="B25" s="11">
        <v>2040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  <c r="N25" s="3"/>
      <c r="O25" s="3"/>
      <c r="P25" s="3"/>
      <c r="Q25" s="3"/>
      <c r="S25" s="3"/>
      <c r="T25" s="3"/>
      <c r="U25" s="3"/>
      <c r="V25" s="3"/>
      <c r="W25" s="2"/>
      <c r="X25" s="12"/>
    </row>
    <row r="26" spans="1:26" x14ac:dyDescent="0.3">
      <c r="A26" t="s">
        <v>13</v>
      </c>
      <c r="B26" s="11">
        <v>2041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3"/>
      <c r="O26" s="3"/>
      <c r="P26" s="3"/>
      <c r="Q26" s="3"/>
      <c r="S26" s="3"/>
      <c r="T26" s="3"/>
      <c r="U26" s="3"/>
      <c r="V26" s="3"/>
      <c r="W26" s="2"/>
      <c r="X26" s="12"/>
    </row>
    <row r="27" spans="1:26" x14ac:dyDescent="0.3">
      <c r="A27" t="s">
        <v>13</v>
      </c>
      <c r="B27" s="11">
        <v>2042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3"/>
      <c r="O27" s="3"/>
      <c r="P27" s="3"/>
      <c r="Q27" s="3"/>
      <c r="S27" s="3"/>
      <c r="T27" s="3"/>
      <c r="U27" s="3"/>
      <c r="V27" s="3"/>
      <c r="W27" s="2"/>
      <c r="X27" s="12"/>
    </row>
    <row r="28" spans="1:26" x14ac:dyDescent="0.3">
      <c r="A28" t="s">
        <v>13</v>
      </c>
      <c r="B28" s="11">
        <v>2043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3"/>
      <c r="O28" s="3"/>
      <c r="P28" s="3"/>
      <c r="Q28" s="3"/>
      <c r="S28" s="3"/>
      <c r="T28" s="3"/>
      <c r="U28" s="3"/>
      <c r="V28" s="3"/>
      <c r="W28" s="2"/>
      <c r="X28" s="12"/>
    </row>
    <row r="29" spans="1:26" x14ac:dyDescent="0.3">
      <c r="A29" t="s">
        <v>13</v>
      </c>
      <c r="B29" s="11">
        <v>2044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3"/>
      <c r="O29" s="3"/>
      <c r="P29" s="3"/>
      <c r="Q29" s="3"/>
      <c r="S29" s="3"/>
      <c r="T29" s="3"/>
      <c r="U29" s="3"/>
      <c r="V29" s="3"/>
      <c r="W29" s="2"/>
      <c r="X29" s="12"/>
    </row>
    <row r="30" spans="1:26" x14ac:dyDescent="0.3">
      <c r="A30" t="s">
        <v>13</v>
      </c>
      <c r="B30" s="11">
        <v>2045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3"/>
      <c r="O30" s="3"/>
      <c r="P30" s="3"/>
      <c r="Q30" s="3"/>
      <c r="R30" s="3"/>
      <c r="S30" s="3"/>
      <c r="T30" s="3"/>
      <c r="U30" s="3"/>
      <c r="V30" s="3"/>
      <c r="W30" s="2"/>
      <c r="X30" s="12"/>
    </row>
    <row r="31" spans="1:26" x14ac:dyDescent="0.3">
      <c r="A31" t="s">
        <v>13</v>
      </c>
      <c r="B31" s="11">
        <v>2046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3"/>
      <c r="O31" s="3"/>
      <c r="P31" s="3"/>
      <c r="Q31" s="3"/>
      <c r="R31" s="3"/>
      <c r="S31" s="3"/>
      <c r="T31" s="3"/>
      <c r="U31" s="3"/>
      <c r="V31" s="3"/>
      <c r="W31" s="2"/>
      <c r="X31" s="12"/>
    </row>
    <row r="32" spans="1:26" x14ac:dyDescent="0.3">
      <c r="A32" t="s">
        <v>13</v>
      </c>
      <c r="B32" s="11">
        <v>2047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3"/>
      <c r="O32" s="3"/>
      <c r="P32" s="3"/>
      <c r="Q32" s="3"/>
      <c r="R32" s="3"/>
      <c r="S32" s="3"/>
      <c r="T32" s="3"/>
      <c r="U32" s="3"/>
      <c r="V32" s="3"/>
      <c r="W32" s="2"/>
      <c r="X32" s="12"/>
    </row>
    <row r="33" spans="1:24" x14ac:dyDescent="0.3">
      <c r="A33" t="s">
        <v>13</v>
      </c>
      <c r="B33" s="11">
        <v>2048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3"/>
      <c r="O33" s="3"/>
      <c r="P33" s="3"/>
      <c r="Q33" s="3"/>
      <c r="R33" s="3"/>
      <c r="S33" s="3"/>
      <c r="T33" s="3"/>
      <c r="U33" s="3"/>
      <c r="V33" s="3"/>
      <c r="W33" s="2"/>
      <c r="X33" s="12"/>
    </row>
    <row r="34" spans="1:24" x14ac:dyDescent="0.3">
      <c r="A34" t="s">
        <v>13</v>
      </c>
      <c r="B34" s="11">
        <v>2049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3"/>
      <c r="O34" s="3"/>
      <c r="P34" s="3"/>
      <c r="Q34" s="3"/>
      <c r="R34" s="3"/>
      <c r="S34" s="3"/>
      <c r="T34" s="3"/>
      <c r="U34" s="3"/>
      <c r="V34" s="3"/>
      <c r="W34" s="2"/>
      <c r="X34" s="12"/>
    </row>
    <row r="35" spans="1:24" x14ac:dyDescent="0.3">
      <c r="A35" t="s">
        <v>13</v>
      </c>
      <c r="B35" s="13">
        <v>2050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4"/>
      <c r="N35" s="1"/>
      <c r="O35" s="1"/>
      <c r="P35" s="1"/>
      <c r="Q35" s="1"/>
      <c r="R35" s="1"/>
      <c r="S35" s="1"/>
      <c r="T35" s="1"/>
      <c r="U35" s="1"/>
      <c r="V35" s="1"/>
      <c r="W35" s="6"/>
      <c r="X35" s="7"/>
    </row>
    <row r="36" spans="1:24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4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4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11D1-BFDE-4C1D-9634-ACA0EB99B6BC}">
  <dimension ref="A1:AN72"/>
  <sheetViews>
    <sheetView tabSelected="1" zoomScaleNormal="10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P12" sqref="P12"/>
    </sheetView>
  </sheetViews>
  <sheetFormatPr defaultRowHeight="14.4" x14ac:dyDescent="0.3"/>
  <cols>
    <col min="1" max="1" width="37.21875" customWidth="1"/>
    <col min="2" max="3" width="13.6640625" customWidth="1"/>
  </cols>
  <sheetData>
    <row r="1" spans="1:40" x14ac:dyDescent="0.3">
      <c r="A1" t="s">
        <v>117</v>
      </c>
      <c r="B1" t="s">
        <v>94</v>
      </c>
      <c r="C1" t="s">
        <v>94</v>
      </c>
      <c r="D1" t="s">
        <v>94</v>
      </c>
      <c r="E1" t="s">
        <v>94</v>
      </c>
      <c r="F1" t="s">
        <v>94</v>
      </c>
      <c r="G1" t="s">
        <v>94</v>
      </c>
      <c r="H1" t="s">
        <v>94</v>
      </c>
      <c r="I1" t="s">
        <v>94</v>
      </c>
      <c r="J1" t="s">
        <v>94</v>
      </c>
      <c r="K1" t="s">
        <v>94</v>
      </c>
      <c r="L1" t="s">
        <v>94</v>
      </c>
      <c r="M1" t="s">
        <v>94</v>
      </c>
      <c r="N1" t="s">
        <v>94</v>
      </c>
      <c r="O1" t="s">
        <v>94</v>
      </c>
      <c r="P1" t="s">
        <v>94</v>
      </c>
      <c r="Q1" t="s">
        <v>94</v>
      </c>
      <c r="R1" t="s">
        <v>94</v>
      </c>
      <c r="S1" t="s">
        <v>94</v>
      </c>
      <c r="T1" t="s">
        <v>94</v>
      </c>
      <c r="U1" t="s">
        <v>94</v>
      </c>
      <c r="V1" t="s">
        <v>94</v>
      </c>
      <c r="W1" t="s">
        <v>94</v>
      </c>
      <c r="X1" t="s">
        <v>94</v>
      </c>
      <c r="Y1" t="s">
        <v>94</v>
      </c>
      <c r="Z1" t="s">
        <v>94</v>
      </c>
      <c r="AA1" t="s">
        <v>94</v>
      </c>
      <c r="AB1" t="s">
        <v>94</v>
      </c>
      <c r="AC1" t="s">
        <v>94</v>
      </c>
      <c r="AD1" t="s">
        <v>94</v>
      </c>
      <c r="AE1" t="s">
        <v>94</v>
      </c>
      <c r="AF1" t="s">
        <v>94</v>
      </c>
      <c r="AG1" t="s">
        <v>94</v>
      </c>
      <c r="AH1" t="s">
        <v>94</v>
      </c>
      <c r="AI1" t="s">
        <v>94</v>
      </c>
    </row>
    <row r="2" spans="1:40" s="15" customFormat="1" x14ac:dyDescent="0.3">
      <c r="A2" s="15" t="s">
        <v>12</v>
      </c>
      <c r="B2" s="15">
        <v>2019</v>
      </c>
      <c r="C2" s="15">
        <v>2020</v>
      </c>
      <c r="D2" s="15">
        <v>2021</v>
      </c>
      <c r="E2" s="15">
        <v>2022</v>
      </c>
      <c r="F2" s="15">
        <v>2023</v>
      </c>
      <c r="G2" s="15">
        <v>2024</v>
      </c>
      <c r="H2" s="15">
        <v>2025</v>
      </c>
      <c r="I2" s="15">
        <v>2026</v>
      </c>
      <c r="J2" s="15">
        <v>2027</v>
      </c>
      <c r="K2" s="15">
        <v>2028</v>
      </c>
      <c r="L2" s="15">
        <v>2029</v>
      </c>
      <c r="M2" s="15">
        <v>2030</v>
      </c>
      <c r="N2" s="15">
        <v>2031</v>
      </c>
      <c r="O2" s="15">
        <v>2032</v>
      </c>
      <c r="P2" s="15">
        <v>2033</v>
      </c>
      <c r="Q2" s="15">
        <v>2034</v>
      </c>
      <c r="R2" s="15">
        <v>2035</v>
      </c>
      <c r="S2" s="15">
        <v>2036</v>
      </c>
      <c r="T2" s="15">
        <v>2037</v>
      </c>
      <c r="U2" s="15">
        <v>2038</v>
      </c>
      <c r="V2" s="15">
        <v>2039</v>
      </c>
      <c r="W2" s="15">
        <v>2040</v>
      </c>
      <c r="X2" s="15">
        <v>2041</v>
      </c>
      <c r="Y2" s="15">
        <v>2042</v>
      </c>
      <c r="Z2" s="15">
        <v>2043</v>
      </c>
      <c r="AA2" s="15">
        <v>2044</v>
      </c>
      <c r="AB2" s="15">
        <v>2045</v>
      </c>
      <c r="AC2" s="15">
        <v>2046</v>
      </c>
      <c r="AD2" s="15">
        <v>2047</v>
      </c>
      <c r="AE2" s="15">
        <v>2048</v>
      </c>
      <c r="AF2" s="15">
        <v>2049</v>
      </c>
      <c r="AG2" s="15">
        <v>2050</v>
      </c>
      <c r="AH2" s="15">
        <v>2051</v>
      </c>
      <c r="AI2" s="15">
        <v>2052</v>
      </c>
    </row>
    <row r="3" spans="1:40" x14ac:dyDescent="0.3">
      <c r="A3" t="s">
        <v>21</v>
      </c>
      <c r="B3" s="36">
        <v>3.53</v>
      </c>
      <c r="C3" s="36">
        <v>4.1589999999999998</v>
      </c>
      <c r="D3">
        <v>4.4204594226735603</v>
      </c>
      <c r="E3">
        <v>4.6824623502422673</v>
      </c>
      <c r="F3">
        <v>4.9434605772714759</v>
      </c>
      <c r="G3">
        <v>5.204460580405728</v>
      </c>
      <c r="H3">
        <v>5.4664623481956349</v>
      </c>
      <c r="I3">
        <v>5.7274605772750933</v>
      </c>
      <c r="J3">
        <v>5.9894623482011706</v>
      </c>
      <c r="K3">
        <v>6.2504605772750867</v>
      </c>
      <c r="L3">
        <v>6.5114605804057204</v>
      </c>
      <c r="M3">
        <v>6.7734623481956353</v>
      </c>
      <c r="N3">
        <v>7.0344605772750928</v>
      </c>
      <c r="O3">
        <v>7.2954605804057238</v>
      </c>
      <c r="P3">
        <v>7.5574623481956333</v>
      </c>
      <c r="Q3">
        <v>7.8184605772750944</v>
      </c>
      <c r="R3">
        <v>8.0794605804057209</v>
      </c>
      <c r="S3">
        <v>8.0794605804057209</v>
      </c>
      <c r="T3">
        <v>8.0794605804057209</v>
      </c>
      <c r="U3">
        <v>8.0794605804057209</v>
      </c>
      <c r="V3">
        <v>8.0794605804057209</v>
      </c>
      <c r="W3">
        <v>8.0794605804057209</v>
      </c>
      <c r="X3">
        <v>8.0794605804057209</v>
      </c>
      <c r="Y3">
        <v>8.0794605804057209</v>
      </c>
      <c r="Z3">
        <v>8.0794605804057209</v>
      </c>
      <c r="AA3">
        <v>8.0794605804057209</v>
      </c>
      <c r="AB3">
        <v>8.0794605804057209</v>
      </c>
      <c r="AC3">
        <v>8.0794605804057209</v>
      </c>
      <c r="AD3">
        <v>8.0794605804057209</v>
      </c>
      <c r="AE3">
        <v>8.0794605804057209</v>
      </c>
      <c r="AF3">
        <v>8.0794605804057209</v>
      </c>
      <c r="AG3">
        <v>8.0794605804057209</v>
      </c>
      <c r="AH3">
        <v>8.0794605804057209</v>
      </c>
      <c r="AI3">
        <v>8.0794605804057209</v>
      </c>
      <c r="AK3">
        <f>(AH3-C3)/($AH$2-$C$2)</f>
        <v>0.12646647033566843</v>
      </c>
    </row>
    <row r="4" spans="1:40" x14ac:dyDescent="0.3">
      <c r="A4" t="s">
        <v>22</v>
      </c>
      <c r="B4" s="36">
        <v>957</v>
      </c>
      <c r="C4" s="36">
        <v>2.46</v>
      </c>
      <c r="D4">
        <v>3.5994999999999999</v>
      </c>
      <c r="E4">
        <v>4.7394999999999996</v>
      </c>
      <c r="F4">
        <v>5.7394999999999996</v>
      </c>
      <c r="G4">
        <v>7.7394999999999996</v>
      </c>
      <c r="H4">
        <v>8.7394999999999996</v>
      </c>
      <c r="I4">
        <v>9.7394999999999996</v>
      </c>
      <c r="J4">
        <v>10.7395</v>
      </c>
      <c r="K4">
        <v>11.7395</v>
      </c>
      <c r="L4">
        <v>12.7395</v>
      </c>
      <c r="M4">
        <v>13.7395</v>
      </c>
      <c r="N4">
        <v>14.7395</v>
      </c>
      <c r="O4">
        <v>15.7395</v>
      </c>
      <c r="P4">
        <v>16.7395</v>
      </c>
      <c r="Q4">
        <v>17.7395</v>
      </c>
      <c r="R4">
        <v>18.7395</v>
      </c>
      <c r="S4">
        <v>18.7395</v>
      </c>
      <c r="T4">
        <v>18.7395</v>
      </c>
      <c r="U4">
        <v>18.7395</v>
      </c>
      <c r="V4">
        <v>18.7395</v>
      </c>
      <c r="W4">
        <v>18.7395</v>
      </c>
      <c r="X4">
        <v>18.7395</v>
      </c>
      <c r="Y4">
        <v>18.7395</v>
      </c>
      <c r="Z4">
        <v>18.7395</v>
      </c>
      <c r="AA4">
        <v>18.7395</v>
      </c>
      <c r="AB4">
        <v>18.7395</v>
      </c>
      <c r="AC4">
        <v>18.7395</v>
      </c>
      <c r="AD4">
        <v>18.7395</v>
      </c>
      <c r="AE4">
        <v>18.7395</v>
      </c>
      <c r="AF4">
        <v>18.7395</v>
      </c>
      <c r="AG4">
        <v>18.7395</v>
      </c>
      <c r="AH4">
        <v>18.7395</v>
      </c>
      <c r="AI4">
        <v>18.7395</v>
      </c>
      <c r="AK4">
        <f>(AH4-C4)/($AH$2-$C$2)</f>
        <v>0.52514516129032252</v>
      </c>
    </row>
    <row r="5" spans="1:40" x14ac:dyDescent="0.3">
      <c r="A5" t="s">
        <v>23</v>
      </c>
      <c r="B5" s="36">
        <v>3.613</v>
      </c>
      <c r="C5" s="36">
        <v>5.3585000000000003</v>
      </c>
      <c r="D5">
        <v>6.3487398360921699</v>
      </c>
      <c r="E5">
        <v>7.336743506229066</v>
      </c>
      <c r="F5">
        <v>8.3247434997410181</v>
      </c>
      <c r="G5">
        <v>9.3127434997524841</v>
      </c>
      <c r="H5">
        <v>10.300743499752468</v>
      </c>
      <c r="I5">
        <v>11.288743499752465</v>
      </c>
      <c r="J5">
        <v>12.276743499752467</v>
      </c>
      <c r="K5">
        <v>13.264743499752463</v>
      </c>
      <c r="L5">
        <v>14.252743499752468</v>
      </c>
      <c r="M5">
        <v>15.240743499752465</v>
      </c>
      <c r="N5">
        <v>16.228743499752468</v>
      </c>
      <c r="O5">
        <v>17.216743499752464</v>
      </c>
      <c r="P5">
        <v>18.204743499752464</v>
      </c>
      <c r="Q5">
        <v>19.192743499752464</v>
      </c>
      <c r="R5">
        <v>20.180743499752463</v>
      </c>
      <c r="S5">
        <v>20.180743499752463</v>
      </c>
      <c r="T5">
        <v>20.180743499752463</v>
      </c>
      <c r="U5">
        <v>20.180743499752463</v>
      </c>
      <c r="V5">
        <v>20.180743499752463</v>
      </c>
      <c r="W5">
        <v>20.180743499752463</v>
      </c>
      <c r="X5">
        <v>20.180743499752463</v>
      </c>
      <c r="Y5">
        <v>20.180743499752463</v>
      </c>
      <c r="Z5">
        <v>20.180743499752463</v>
      </c>
      <c r="AA5">
        <v>20.180743499752463</v>
      </c>
      <c r="AB5">
        <v>20.180743499752463</v>
      </c>
      <c r="AC5">
        <v>20.180743499752463</v>
      </c>
      <c r="AD5">
        <v>20.180743499752463</v>
      </c>
      <c r="AE5">
        <v>20.180743499752463</v>
      </c>
      <c r="AF5">
        <v>20.180743499752463</v>
      </c>
      <c r="AG5">
        <v>20.180743499752463</v>
      </c>
      <c r="AH5">
        <v>20.180743499752463</v>
      </c>
      <c r="AI5">
        <v>20.180743499752463</v>
      </c>
      <c r="AK5">
        <f t="shared" ref="AK5:AK6" si="0">(AH5-C5)/(AH4-C4)</f>
        <v>0.91048518073358919</v>
      </c>
    </row>
    <row r="6" spans="1:40" x14ac:dyDescent="0.3">
      <c r="A6" t="s">
        <v>24</v>
      </c>
      <c r="B6" s="36">
        <v>3.613</v>
      </c>
      <c r="C6" s="36">
        <v>5.3585000000000003</v>
      </c>
      <c r="D6">
        <v>6.3487426197756598</v>
      </c>
      <c r="E6">
        <v>7.3367435013080851</v>
      </c>
      <c r="F6">
        <v>8.3247434997497134</v>
      </c>
      <c r="G6">
        <v>9.3127434997524716</v>
      </c>
      <c r="H6">
        <v>10.300743499752466</v>
      </c>
      <c r="I6">
        <v>11.288743499752467</v>
      </c>
      <c r="J6">
        <v>12.276743499752465</v>
      </c>
      <c r="K6">
        <v>13.264743499752461</v>
      </c>
      <c r="L6">
        <v>14.252743499752471</v>
      </c>
      <c r="M6">
        <v>15.240743499752464</v>
      </c>
      <c r="N6">
        <v>16.228743499752465</v>
      </c>
      <c r="O6">
        <v>17.216743499752464</v>
      </c>
      <c r="P6">
        <v>18.204743499752468</v>
      </c>
      <c r="Q6">
        <v>19.192743499752464</v>
      </c>
      <c r="R6">
        <v>20.180743499752463</v>
      </c>
      <c r="S6">
        <v>20.180743499752463</v>
      </c>
      <c r="T6">
        <v>20.180743499752463</v>
      </c>
      <c r="U6">
        <v>20.180743499752463</v>
      </c>
      <c r="V6">
        <v>20.180743499752463</v>
      </c>
      <c r="W6">
        <v>20.180743499752463</v>
      </c>
      <c r="X6">
        <v>20.180743499752463</v>
      </c>
      <c r="Y6">
        <v>20.180743499752463</v>
      </c>
      <c r="Z6">
        <v>20.180743499752463</v>
      </c>
      <c r="AA6">
        <v>20.180743499752463</v>
      </c>
      <c r="AB6">
        <v>20.180743499752463</v>
      </c>
      <c r="AC6">
        <v>20.180743499752463</v>
      </c>
      <c r="AD6">
        <v>20.180743499752463</v>
      </c>
      <c r="AE6">
        <v>20.180743499752463</v>
      </c>
      <c r="AF6">
        <v>20.180743499752463</v>
      </c>
      <c r="AG6">
        <v>20.180743499752463</v>
      </c>
      <c r="AH6">
        <v>20.180743499752463</v>
      </c>
      <c r="AI6">
        <v>20.180743499752463</v>
      </c>
      <c r="AK6">
        <f t="shared" si="0"/>
        <v>1</v>
      </c>
    </row>
    <row r="7" spans="1:40" x14ac:dyDescent="0.3">
      <c r="A7" t="s">
        <v>118</v>
      </c>
      <c r="B7" s="36">
        <v>14.85</v>
      </c>
      <c r="C7" s="36">
        <v>14.85</v>
      </c>
      <c r="D7" s="36">
        <v>14.85</v>
      </c>
      <c r="E7" s="36">
        <v>14.85</v>
      </c>
      <c r="F7" s="36">
        <v>14.85</v>
      </c>
      <c r="G7" s="36">
        <v>14.85</v>
      </c>
      <c r="H7" s="36">
        <v>14.85</v>
      </c>
      <c r="I7" s="36">
        <v>14.85</v>
      </c>
      <c r="J7" s="36">
        <v>14.85</v>
      </c>
      <c r="K7" s="36">
        <v>14.85</v>
      </c>
      <c r="L7" s="36">
        <v>14.85</v>
      </c>
      <c r="M7" s="36">
        <v>14.85</v>
      </c>
      <c r="N7" s="36">
        <v>10</v>
      </c>
      <c r="O7" s="36">
        <v>10</v>
      </c>
      <c r="P7" s="36">
        <v>5</v>
      </c>
      <c r="Q7" s="36">
        <v>5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/>
      <c r="AK7">
        <f>(AG7-C7)/($AG$2-$C$2)</f>
        <v>-0.495</v>
      </c>
    </row>
    <row r="8" spans="1:40" x14ac:dyDescent="0.3">
      <c r="A8" t="s">
        <v>25</v>
      </c>
      <c r="B8" s="36">
        <v>3.26</v>
      </c>
      <c r="C8" s="36">
        <v>3.26</v>
      </c>
      <c r="D8" s="36">
        <v>3.26</v>
      </c>
      <c r="E8" s="36">
        <v>3.26</v>
      </c>
      <c r="F8" s="36">
        <v>3.26</v>
      </c>
      <c r="G8" s="36">
        <v>3.26</v>
      </c>
      <c r="H8" s="36">
        <v>3.26</v>
      </c>
      <c r="I8" s="36">
        <v>3.26</v>
      </c>
      <c r="J8" s="36">
        <v>3.26</v>
      </c>
      <c r="K8" s="36">
        <v>3.26</v>
      </c>
      <c r="L8" s="36">
        <v>3.26</v>
      </c>
      <c r="M8" s="36">
        <v>0</v>
      </c>
      <c r="N8" s="36">
        <v>0</v>
      </c>
      <c r="O8" s="36">
        <v>0</v>
      </c>
      <c r="P8" s="36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K8">
        <f>(M8-C8)/($M$2-$C$2)</f>
        <v>-0.32599999999999996</v>
      </c>
    </row>
    <row r="9" spans="1:40" x14ac:dyDescent="0.3">
      <c r="A9" t="s">
        <v>26</v>
      </c>
      <c r="B9" s="36">
        <v>0.48499999999999999</v>
      </c>
      <c r="C9" s="36">
        <v>0.48499999999999999</v>
      </c>
      <c r="D9" s="36">
        <v>0.48499999999999999</v>
      </c>
      <c r="E9" s="36">
        <v>0.48499999999999999</v>
      </c>
      <c r="F9" s="36">
        <v>0.48499999999999999</v>
      </c>
      <c r="G9" s="36">
        <v>0.48499999999999999</v>
      </c>
      <c r="H9" s="36">
        <v>0.48499999999999999</v>
      </c>
      <c r="I9" s="36">
        <v>0.48499999999999999</v>
      </c>
      <c r="J9" s="36">
        <v>0.48499999999999999</v>
      </c>
      <c r="K9" s="36">
        <v>0.48499999999999999</v>
      </c>
      <c r="L9" s="36">
        <v>0.48499999999999999</v>
      </c>
      <c r="M9" s="36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K9">
        <f>(M9-C9)/($M$2-$C$2)</f>
        <v>-4.8500000000000001E-2</v>
      </c>
    </row>
    <row r="10" spans="1:40" x14ac:dyDescent="0.3">
      <c r="A10" t="s">
        <v>27</v>
      </c>
      <c r="B10" s="36">
        <v>0</v>
      </c>
      <c r="C10" s="36">
        <v>0</v>
      </c>
      <c r="D10">
        <f>$C10+($AK10*(D$2-$C$2))</f>
        <v>0</v>
      </c>
      <c r="E10">
        <f>$C10+($AK10*(E$2-$C$2))</f>
        <v>0</v>
      </c>
      <c r="F10">
        <f>$C10+($AK10*(F$2-$C$2))</f>
        <v>0</v>
      </c>
      <c r="G10">
        <f>$C10+($AK10*(G$2-$C$2))</f>
        <v>0</v>
      </c>
      <c r="H10">
        <f>$C10+($AK10*(H$2-$C$2))</f>
        <v>0</v>
      </c>
      <c r="I10">
        <f>$C10+($AK10*(I$2-$C$2))</f>
        <v>0</v>
      </c>
      <c r="J10">
        <f>$C10+($AK10*(J$2-$C$2))</f>
        <v>0</v>
      </c>
      <c r="K10">
        <f>$C10+($AK10*(K$2-$C$2))</f>
        <v>0</v>
      </c>
      <c r="L10">
        <f>$C10+($AK10*(L$2-$C$2))</f>
        <v>0</v>
      </c>
      <c r="M10">
        <f>$C10+($AK10*(M$2-$C$2))</f>
        <v>0</v>
      </c>
      <c r="N10">
        <f>$C10+($AK10*(N$2-$C$2))</f>
        <v>0</v>
      </c>
      <c r="O10">
        <f>$C10+($AK10*(O$2-$C$2))</f>
        <v>0</v>
      </c>
      <c r="P10">
        <f>$C10+($AK10*(P$2-$C$2))</f>
        <v>0</v>
      </c>
      <c r="Q10">
        <f>$C10+($AK10*(Q$2-$C$2))</f>
        <v>0</v>
      </c>
      <c r="R10">
        <f>$C10+($AK10*(R$2-$C$2))</f>
        <v>0</v>
      </c>
      <c r="S10">
        <f>$C10+($AK10*(S$2-$C$2))</f>
        <v>0</v>
      </c>
      <c r="T10">
        <f>$C10+($AK10*(T$2-$C$2))</f>
        <v>0</v>
      </c>
      <c r="U10">
        <f>$C10+($AK10*(U$2-$C$2))</f>
        <v>0</v>
      </c>
      <c r="V10">
        <f>$C10+($AK10*(V$2-$C$2))</f>
        <v>0</v>
      </c>
      <c r="W10">
        <f>$C10+($AK10*(W$2-$C$2))</f>
        <v>0</v>
      </c>
      <c r="X10">
        <f>$C10+($AK10*(X$2-$C$2))</f>
        <v>0</v>
      </c>
      <c r="Y10">
        <f>$C10+($AK10*(Y$2-$C$2))</f>
        <v>0</v>
      </c>
      <c r="Z10">
        <f>$C10+($AK10*(Z$2-$C$2))</f>
        <v>0</v>
      </c>
      <c r="AA10">
        <f>$C10+($AK10*(AA$2-$C$2))</f>
        <v>0</v>
      </c>
      <c r="AB10">
        <f>$C10+($AK10*(AB$2-$C$2))</f>
        <v>0</v>
      </c>
      <c r="AC10">
        <f>$C10+($AK10*(AC$2-$C$2))</f>
        <v>0</v>
      </c>
      <c r="AD10">
        <f>$C10+($AK10*(AD$2-$C$2))</f>
        <v>0</v>
      </c>
      <c r="AE10">
        <f>$C10+($AK10*(AE$2-$C$2))</f>
        <v>0</v>
      </c>
      <c r="AF10">
        <f>$C10+($AK10*(AF$2-$C$2))</f>
        <v>0</v>
      </c>
      <c r="AG10">
        <v>0</v>
      </c>
      <c r="AH10">
        <v>0</v>
      </c>
      <c r="AI10">
        <v>0</v>
      </c>
      <c r="AK10">
        <f t="shared" ref="AK10:AK41" si="1">(AG10-C10)/($AG$2-$C$2)</f>
        <v>0</v>
      </c>
    </row>
    <row r="11" spans="1:40" x14ac:dyDescent="0.3">
      <c r="A11" t="s">
        <v>28</v>
      </c>
      <c r="B11" s="36">
        <v>0</v>
      </c>
      <c r="C11" s="36">
        <v>0</v>
      </c>
      <c r="D11">
        <f>$C11+($AK11*(D$2-$C$2))</f>
        <v>0</v>
      </c>
      <c r="E11">
        <f>$C11+($AK11*(E$2-$C$2))</f>
        <v>0</v>
      </c>
      <c r="F11">
        <f>$C11+($AK11*(F$2-$C$2))</f>
        <v>0</v>
      </c>
      <c r="G11">
        <f>$C11+($AK11*(G$2-$C$2))</f>
        <v>0</v>
      </c>
      <c r="H11">
        <f>$C11+($AK11*(H$2-$C$2))</f>
        <v>0</v>
      </c>
      <c r="I11">
        <f>$C11+($AK11*(I$2-$C$2))</f>
        <v>0</v>
      </c>
      <c r="J11">
        <f>$C11+($AK11*(J$2-$C$2))</f>
        <v>0</v>
      </c>
      <c r="K11">
        <f>$C11+($AK11*(K$2-$C$2))</f>
        <v>0</v>
      </c>
      <c r="L11">
        <f>$C11+($AK11*(L$2-$C$2))</f>
        <v>0</v>
      </c>
      <c r="M11">
        <f>$C11+($AK11*(M$2-$C$2))</f>
        <v>0</v>
      </c>
      <c r="N11">
        <f>$C11+($AK11*(N$2-$C$2))</f>
        <v>0</v>
      </c>
      <c r="O11">
        <f>$C11+($AK11*(O$2-$C$2))</f>
        <v>0</v>
      </c>
      <c r="P11">
        <f>$C11+($AK11*(P$2-$C$2))</f>
        <v>0</v>
      </c>
      <c r="Q11">
        <f>$C11+($AK11*(Q$2-$C$2))</f>
        <v>0</v>
      </c>
      <c r="R11">
        <f>$C11+($AK11*(R$2-$C$2))</f>
        <v>0</v>
      </c>
      <c r="S11">
        <f>$C11+($AK11*(S$2-$C$2))</f>
        <v>0</v>
      </c>
      <c r="T11">
        <f>$C11+($AK11*(T$2-$C$2))</f>
        <v>0</v>
      </c>
      <c r="U11">
        <f>$C11+($AK11*(U$2-$C$2))</f>
        <v>0</v>
      </c>
      <c r="V11">
        <f>$C11+($AK11*(V$2-$C$2))</f>
        <v>0</v>
      </c>
      <c r="W11">
        <f>$C11+($AK11*(W$2-$C$2))</f>
        <v>0</v>
      </c>
      <c r="X11">
        <f>$C11+($AK11*(X$2-$C$2))</f>
        <v>0</v>
      </c>
      <c r="Y11">
        <f>$C11+($AK11*(Y$2-$C$2))</f>
        <v>0</v>
      </c>
      <c r="Z11">
        <f>$C11+($AK11*(Z$2-$C$2))</f>
        <v>0</v>
      </c>
      <c r="AA11">
        <f>$C11+($AK11*(AA$2-$C$2))</f>
        <v>0</v>
      </c>
      <c r="AB11">
        <f>$C11+($AK11*(AB$2-$C$2))</f>
        <v>0</v>
      </c>
      <c r="AC11">
        <f>$C11+($AK11*(AC$2-$C$2))</f>
        <v>0</v>
      </c>
      <c r="AD11">
        <f>$C11+($AK11*(AD$2-$C$2))</f>
        <v>0</v>
      </c>
      <c r="AE11">
        <f>$C11+($AK11*(AE$2-$C$2))</f>
        <v>0</v>
      </c>
      <c r="AF11">
        <f>$C11+($AK11*(AF$2-$C$2))</f>
        <v>0</v>
      </c>
      <c r="AG11">
        <v>0</v>
      </c>
      <c r="AH11">
        <v>0</v>
      </c>
      <c r="AI11">
        <v>0</v>
      </c>
      <c r="AK11">
        <f t="shared" si="1"/>
        <v>0</v>
      </c>
      <c r="AM11" t="s">
        <v>139</v>
      </c>
      <c r="AN11" t="s">
        <v>140</v>
      </c>
    </row>
    <row r="12" spans="1:40" x14ac:dyDescent="0.3">
      <c r="A12" t="s">
        <v>29</v>
      </c>
      <c r="B12" s="36">
        <v>0</v>
      </c>
      <c r="C12" s="36">
        <v>0</v>
      </c>
      <c r="D12">
        <v>0.5</v>
      </c>
      <c r="E12">
        <v>1.5</v>
      </c>
      <c r="F12">
        <v>3</v>
      </c>
      <c r="G12">
        <v>5</v>
      </c>
      <c r="H12">
        <v>7.5</v>
      </c>
      <c r="I12">
        <v>10.5</v>
      </c>
      <c r="J12">
        <v>14</v>
      </c>
      <c r="K12">
        <v>18</v>
      </c>
      <c r="L12">
        <v>22.5</v>
      </c>
      <c r="M12">
        <v>24</v>
      </c>
      <c r="N12">
        <v>24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K12">
        <f t="shared" si="1"/>
        <v>0.8</v>
      </c>
      <c r="AM12">
        <v>0.1</v>
      </c>
      <c r="AN12">
        <v>0.2</v>
      </c>
    </row>
    <row r="13" spans="1:40" x14ac:dyDescent="0.3">
      <c r="A13" t="s">
        <v>30</v>
      </c>
      <c r="B13">
        <v>0</v>
      </c>
      <c r="C13">
        <v>0</v>
      </c>
      <c r="D13">
        <v>0.5</v>
      </c>
      <c r="E13">
        <v>1.5</v>
      </c>
      <c r="F13">
        <v>3</v>
      </c>
      <c r="G13">
        <v>5</v>
      </c>
      <c r="H13">
        <v>7.5</v>
      </c>
      <c r="I13">
        <v>10.5</v>
      </c>
      <c r="J13">
        <v>14</v>
      </c>
      <c r="K13">
        <v>18</v>
      </c>
      <c r="L13">
        <v>22.5</v>
      </c>
      <c r="M13">
        <v>24</v>
      </c>
      <c r="N13">
        <v>24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K13">
        <f t="shared" si="1"/>
        <v>0.8</v>
      </c>
      <c r="AM13">
        <v>0.1</v>
      </c>
      <c r="AN13">
        <v>0.25</v>
      </c>
    </row>
    <row r="14" spans="1:40" x14ac:dyDescent="0.3">
      <c r="A14" t="s">
        <v>31</v>
      </c>
      <c r="B14" s="36">
        <v>0</v>
      </c>
      <c r="C14" s="36">
        <v>0</v>
      </c>
      <c r="D14">
        <f>$C14+($AK14*(D$2-$C$2))</f>
        <v>0</v>
      </c>
      <c r="E14">
        <f>$C14+($AK14*(E$2-$C$2))</f>
        <v>0</v>
      </c>
      <c r="F14">
        <f>$C14+($AK14*(F$2-$C$2))</f>
        <v>0</v>
      </c>
      <c r="G14">
        <f>$C14+($AK14*(G$2-$C$2))</f>
        <v>0</v>
      </c>
      <c r="H14">
        <f>$C14+($AK14*(H$2-$C$2))</f>
        <v>0</v>
      </c>
      <c r="I14">
        <f>$C14+($AK14*(I$2-$C$2))</f>
        <v>0</v>
      </c>
      <c r="J14">
        <f>$C14+($AK14*(J$2-$C$2))</f>
        <v>0</v>
      </c>
      <c r="K14">
        <f>$C14+($AK14*(K$2-$C$2))</f>
        <v>0</v>
      </c>
      <c r="L14">
        <f>$C14+($AK14*(L$2-$C$2))</f>
        <v>0</v>
      </c>
      <c r="M14">
        <f>$C14+($AK14*(M$2-$C$2))</f>
        <v>0</v>
      </c>
      <c r="N14">
        <f>$C14+($AK14*(N$2-$C$2))</f>
        <v>0</v>
      </c>
      <c r="O14">
        <f>$C14+($AK14*(O$2-$C$2))</f>
        <v>0</v>
      </c>
      <c r="P14">
        <f>$C14+($AK14*(P$2-$C$2))</f>
        <v>0</v>
      </c>
      <c r="Q14">
        <f>$C14+($AK14*(Q$2-$C$2))</f>
        <v>0</v>
      </c>
      <c r="R14">
        <f>$C14+($AK14*(R$2-$C$2))</f>
        <v>0</v>
      </c>
      <c r="S14">
        <f>$C14+($AK14*(S$2-$C$2))</f>
        <v>0</v>
      </c>
      <c r="T14">
        <f>$C14+($AK14*(T$2-$C$2))</f>
        <v>0</v>
      </c>
      <c r="U14">
        <f>$C14+($AK14*(U$2-$C$2))</f>
        <v>0</v>
      </c>
      <c r="V14">
        <f>$C14+($AK14*(V$2-$C$2))</f>
        <v>0</v>
      </c>
      <c r="W14">
        <f>$C14+($AK14*(W$2-$C$2))</f>
        <v>0</v>
      </c>
      <c r="X14">
        <f>$C14+($AK14*(X$2-$C$2))</f>
        <v>0</v>
      </c>
      <c r="Y14">
        <f>$C14+($AK14*(Y$2-$C$2))</f>
        <v>0</v>
      </c>
      <c r="Z14">
        <f>$C14+($AK14*(Z$2-$C$2))</f>
        <v>0</v>
      </c>
      <c r="AA14">
        <f>$C14+($AK14*(AA$2-$C$2))</f>
        <v>0</v>
      </c>
      <c r="AB14">
        <f>$C14+($AK14*(AB$2-$C$2))</f>
        <v>0</v>
      </c>
      <c r="AC14">
        <f>$C14+($AK14*(AC$2-$C$2))</f>
        <v>0</v>
      </c>
      <c r="AD14">
        <f>$C14+($AK14*(AD$2-$C$2))</f>
        <v>0</v>
      </c>
      <c r="AE14">
        <f>$C14+($AK14*(AE$2-$C$2))</f>
        <v>0</v>
      </c>
      <c r="AF14">
        <f>$C14+($AK14*(AF$2-$C$2))</f>
        <v>0</v>
      </c>
      <c r="AG14">
        <v>0</v>
      </c>
      <c r="AH14">
        <v>0</v>
      </c>
      <c r="AI14">
        <v>0</v>
      </c>
      <c r="AK14">
        <f t="shared" si="1"/>
        <v>0</v>
      </c>
    </row>
    <row r="15" spans="1:40" x14ac:dyDescent="0.3">
      <c r="A15" t="s">
        <v>32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/>
      <c r="AK15">
        <f t="shared" si="1"/>
        <v>0</v>
      </c>
    </row>
    <row r="16" spans="1:40" x14ac:dyDescent="0.3">
      <c r="A16" t="s">
        <v>33</v>
      </c>
      <c r="B16" s="36">
        <v>0</v>
      </c>
      <c r="C16" s="36">
        <v>0</v>
      </c>
      <c r="D16">
        <f>$C16+($AK16*(D$2-$C$2))</f>
        <v>0</v>
      </c>
      <c r="E16">
        <f>$C16+($AK16*(E$2-$C$2))</f>
        <v>0</v>
      </c>
      <c r="F16">
        <f>$C16+($AK16*(F$2-$C$2))</f>
        <v>0</v>
      </c>
      <c r="G16">
        <f>$C16+($AK16*(G$2-$C$2))</f>
        <v>0</v>
      </c>
      <c r="H16">
        <f>$C16+($AK16*(H$2-$C$2))</f>
        <v>0</v>
      </c>
      <c r="I16">
        <f>$C16+($AK16*(I$2-$C$2))</f>
        <v>0</v>
      </c>
      <c r="J16">
        <f>$C16+($AK16*(J$2-$C$2))</f>
        <v>0</v>
      </c>
      <c r="K16">
        <f>$C16+($AK16*(K$2-$C$2))</f>
        <v>0</v>
      </c>
      <c r="L16">
        <f>$C16+($AK16*(L$2-$C$2))</f>
        <v>0</v>
      </c>
      <c r="M16">
        <f>$C16+($AK16*(M$2-$C$2))</f>
        <v>0</v>
      </c>
      <c r="N16">
        <f>$C16+($AK16*(N$2-$C$2))</f>
        <v>0</v>
      </c>
      <c r="O16">
        <f>$C16+($AK16*(O$2-$C$2))</f>
        <v>0</v>
      </c>
      <c r="P16">
        <f>$C16+($AK16*(P$2-$C$2))</f>
        <v>0</v>
      </c>
      <c r="Q16">
        <f>$C16+($AK16*(Q$2-$C$2))</f>
        <v>0</v>
      </c>
      <c r="R16">
        <f>$C16+($AK16*(R$2-$C$2))</f>
        <v>0</v>
      </c>
      <c r="S16">
        <f>$C16+($AK16*(S$2-$C$2))</f>
        <v>0</v>
      </c>
      <c r="T16">
        <f>$C16+($AK16*(T$2-$C$2))</f>
        <v>0</v>
      </c>
      <c r="U16">
        <f>$C16+($AK16*(U$2-$C$2))</f>
        <v>0</v>
      </c>
      <c r="V16">
        <f>$C16+($AK16*(V$2-$C$2))</f>
        <v>0</v>
      </c>
      <c r="W16">
        <f>$C16+($AK16*(W$2-$C$2))</f>
        <v>0</v>
      </c>
      <c r="X16">
        <f>$C16+($AK16*(X$2-$C$2))</f>
        <v>0</v>
      </c>
      <c r="Y16">
        <f>$C16+($AK16*(Y$2-$C$2))</f>
        <v>0</v>
      </c>
      <c r="Z16">
        <f>$C16+($AK16*(Z$2-$C$2))</f>
        <v>0</v>
      </c>
      <c r="AA16">
        <f>$C16+($AK16*(AA$2-$C$2))</f>
        <v>0</v>
      </c>
      <c r="AB16">
        <f>$C16+($AK16*(AB$2-$C$2))</f>
        <v>0</v>
      </c>
      <c r="AC16">
        <f>$C16+($AK16*(AC$2-$C$2))</f>
        <v>0</v>
      </c>
      <c r="AD16">
        <f>$C16+($AK16*(AD$2-$C$2))</f>
        <v>0</v>
      </c>
      <c r="AE16">
        <f>$C16+($AK16*(AE$2-$C$2))</f>
        <v>0</v>
      </c>
      <c r="AF16">
        <f>$C16+($AK16*(AF$2-$C$2))</f>
        <v>0</v>
      </c>
      <c r="AG16">
        <v>0</v>
      </c>
      <c r="AH16">
        <v>0</v>
      </c>
      <c r="AI16">
        <v>0</v>
      </c>
      <c r="AK16">
        <f t="shared" si="1"/>
        <v>0</v>
      </c>
    </row>
    <row r="17" spans="1:39" x14ac:dyDescent="0.3">
      <c r="A17" t="s">
        <v>34</v>
      </c>
      <c r="B17" s="36">
        <v>0</v>
      </c>
      <c r="C17" s="36">
        <v>0</v>
      </c>
      <c r="D17">
        <v>0.5</v>
      </c>
      <c r="E17">
        <v>1.5</v>
      </c>
      <c r="F17">
        <v>3</v>
      </c>
      <c r="G17">
        <v>5</v>
      </c>
      <c r="H17">
        <v>7.5</v>
      </c>
      <c r="I17">
        <v>10.5</v>
      </c>
      <c r="J17">
        <v>14</v>
      </c>
      <c r="K17">
        <v>18</v>
      </c>
      <c r="L17">
        <v>22.5</v>
      </c>
      <c r="M17">
        <v>24</v>
      </c>
      <c r="N17">
        <v>24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K17">
        <f t="shared" si="1"/>
        <v>0.8</v>
      </c>
      <c r="AM17">
        <v>0.1</v>
      </c>
    </row>
    <row r="18" spans="1:39" x14ac:dyDescent="0.3">
      <c r="A18" t="s">
        <v>35</v>
      </c>
      <c r="B18" s="36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/>
      <c r="AK18">
        <f t="shared" si="1"/>
        <v>0</v>
      </c>
    </row>
    <row r="19" spans="1:39" x14ac:dyDescent="0.3">
      <c r="A19" t="s">
        <v>36</v>
      </c>
      <c r="B19" s="36">
        <v>100</v>
      </c>
      <c r="C19" s="36">
        <v>100</v>
      </c>
      <c r="D19" s="36">
        <v>100</v>
      </c>
      <c r="E19" s="36">
        <v>100</v>
      </c>
      <c r="F19" s="36">
        <v>100</v>
      </c>
      <c r="G19" s="36">
        <v>100</v>
      </c>
      <c r="H19" s="36">
        <v>100</v>
      </c>
      <c r="I19" s="36">
        <v>100</v>
      </c>
      <c r="J19" s="36">
        <v>100</v>
      </c>
      <c r="K19" s="36">
        <v>100</v>
      </c>
      <c r="L19" s="36">
        <v>100</v>
      </c>
      <c r="M19" s="36">
        <v>100</v>
      </c>
      <c r="N19" s="36">
        <v>100</v>
      </c>
      <c r="O19" s="36">
        <v>100</v>
      </c>
      <c r="P19" s="36">
        <v>100</v>
      </c>
      <c r="Q19" s="36">
        <v>100</v>
      </c>
      <c r="R19" s="36">
        <v>100</v>
      </c>
      <c r="S19" s="36">
        <v>100</v>
      </c>
      <c r="T19" s="36">
        <v>100</v>
      </c>
      <c r="U19" s="36">
        <v>100</v>
      </c>
      <c r="V19" s="36">
        <v>100</v>
      </c>
      <c r="W19" s="36">
        <v>100</v>
      </c>
      <c r="X19" s="36">
        <v>100</v>
      </c>
      <c r="Y19" s="36">
        <v>100</v>
      </c>
      <c r="Z19" s="36">
        <v>100</v>
      </c>
      <c r="AA19" s="36">
        <v>100</v>
      </c>
      <c r="AB19" s="36">
        <v>100</v>
      </c>
      <c r="AC19" s="36">
        <v>100</v>
      </c>
      <c r="AD19" s="36">
        <v>100</v>
      </c>
      <c r="AE19" s="36">
        <v>100</v>
      </c>
      <c r="AF19" s="36">
        <v>100</v>
      </c>
      <c r="AG19" s="36">
        <v>100</v>
      </c>
      <c r="AH19" s="36">
        <v>100</v>
      </c>
      <c r="AI19" s="36">
        <v>100</v>
      </c>
      <c r="AJ19" s="36"/>
      <c r="AK19">
        <f t="shared" si="1"/>
        <v>0</v>
      </c>
    </row>
    <row r="20" spans="1:39" x14ac:dyDescent="0.3">
      <c r="A20" t="s">
        <v>37</v>
      </c>
      <c r="B20" s="36">
        <v>100</v>
      </c>
      <c r="C20" s="36">
        <v>100</v>
      </c>
      <c r="D20" s="36">
        <v>100</v>
      </c>
      <c r="E20" s="36">
        <v>100</v>
      </c>
      <c r="F20" s="36">
        <v>100</v>
      </c>
      <c r="G20" s="36">
        <v>100</v>
      </c>
      <c r="H20" s="36">
        <v>100</v>
      </c>
      <c r="I20" s="36">
        <v>100</v>
      </c>
      <c r="J20" s="36">
        <v>100</v>
      </c>
      <c r="K20" s="36">
        <v>100</v>
      </c>
      <c r="L20" s="36">
        <v>100</v>
      </c>
      <c r="M20" s="36">
        <v>100</v>
      </c>
      <c r="N20" s="36">
        <v>100</v>
      </c>
      <c r="O20" s="36">
        <v>100</v>
      </c>
      <c r="P20" s="36">
        <v>100</v>
      </c>
      <c r="Q20" s="36">
        <v>100</v>
      </c>
      <c r="R20" s="36">
        <v>100</v>
      </c>
      <c r="S20" s="36">
        <v>100</v>
      </c>
      <c r="T20" s="36">
        <v>100</v>
      </c>
      <c r="U20" s="36">
        <v>100</v>
      </c>
      <c r="V20" s="36">
        <v>100</v>
      </c>
      <c r="W20" s="36">
        <v>100</v>
      </c>
      <c r="X20" s="36">
        <v>100</v>
      </c>
      <c r="Y20" s="36">
        <v>100</v>
      </c>
      <c r="Z20" s="36">
        <v>100</v>
      </c>
      <c r="AA20" s="36">
        <v>100</v>
      </c>
      <c r="AB20" s="36">
        <v>100</v>
      </c>
      <c r="AC20" s="36">
        <v>100</v>
      </c>
      <c r="AD20" s="36">
        <v>100</v>
      </c>
      <c r="AE20" s="36">
        <v>100</v>
      </c>
      <c r="AF20" s="36">
        <v>100</v>
      </c>
      <c r="AG20" s="36">
        <v>100</v>
      </c>
      <c r="AH20" s="36">
        <v>100</v>
      </c>
      <c r="AI20" s="36">
        <v>100</v>
      </c>
      <c r="AJ20" s="36"/>
      <c r="AK20">
        <f t="shared" si="1"/>
        <v>0</v>
      </c>
    </row>
    <row r="21" spans="1:39" x14ac:dyDescent="0.3">
      <c r="A21" t="s">
        <v>38</v>
      </c>
      <c r="B21" s="36">
        <v>100</v>
      </c>
      <c r="C21" s="36">
        <v>100</v>
      </c>
      <c r="D21" s="36">
        <v>100</v>
      </c>
      <c r="E21" s="36">
        <v>100</v>
      </c>
      <c r="F21" s="36">
        <v>100</v>
      </c>
      <c r="G21" s="36">
        <v>100</v>
      </c>
      <c r="H21" s="36">
        <v>100</v>
      </c>
      <c r="I21" s="36">
        <v>100</v>
      </c>
      <c r="J21" s="36">
        <v>100</v>
      </c>
      <c r="K21" s="36">
        <v>100</v>
      </c>
      <c r="L21" s="36">
        <v>100</v>
      </c>
      <c r="M21" s="36">
        <v>100</v>
      </c>
      <c r="N21" s="36">
        <v>100</v>
      </c>
      <c r="O21" s="36">
        <v>100</v>
      </c>
      <c r="P21" s="36">
        <v>100</v>
      </c>
      <c r="Q21" s="36">
        <v>100</v>
      </c>
      <c r="R21" s="36">
        <v>100</v>
      </c>
      <c r="S21" s="36">
        <v>100</v>
      </c>
      <c r="T21" s="36">
        <v>100</v>
      </c>
      <c r="U21" s="36">
        <v>100</v>
      </c>
      <c r="V21" s="36">
        <v>100</v>
      </c>
      <c r="W21" s="36">
        <v>100</v>
      </c>
      <c r="X21" s="36">
        <v>100</v>
      </c>
      <c r="Y21" s="36">
        <v>100</v>
      </c>
      <c r="Z21" s="36">
        <v>100</v>
      </c>
      <c r="AA21" s="36">
        <v>100</v>
      </c>
      <c r="AB21" s="36">
        <v>100</v>
      </c>
      <c r="AC21" s="36">
        <v>100</v>
      </c>
      <c r="AD21" s="36">
        <v>100</v>
      </c>
      <c r="AE21" s="36">
        <v>100</v>
      </c>
      <c r="AF21" s="36">
        <v>100</v>
      </c>
      <c r="AG21" s="36">
        <v>100</v>
      </c>
      <c r="AH21" s="36">
        <v>100</v>
      </c>
      <c r="AI21" s="36">
        <v>100</v>
      </c>
      <c r="AJ21" s="36"/>
      <c r="AK21">
        <f t="shared" si="1"/>
        <v>0</v>
      </c>
    </row>
    <row r="22" spans="1:39" x14ac:dyDescent="0.3">
      <c r="A22" t="s">
        <v>9</v>
      </c>
      <c r="B22" s="36">
        <v>50</v>
      </c>
      <c r="C22" s="36">
        <v>50</v>
      </c>
      <c r="D22" s="36">
        <v>50</v>
      </c>
      <c r="E22" s="36">
        <v>50</v>
      </c>
      <c r="F22" s="36">
        <v>50</v>
      </c>
      <c r="G22" s="36">
        <v>50</v>
      </c>
      <c r="H22" s="36">
        <v>50</v>
      </c>
      <c r="I22" s="36">
        <v>50</v>
      </c>
      <c r="J22" s="36">
        <v>50</v>
      </c>
      <c r="K22" s="36">
        <v>50</v>
      </c>
      <c r="L22" s="36">
        <v>50</v>
      </c>
      <c r="M22" s="36">
        <v>50</v>
      </c>
      <c r="N22" s="36">
        <v>50</v>
      </c>
      <c r="O22" s="36">
        <v>50</v>
      </c>
      <c r="P22" s="36">
        <v>50</v>
      </c>
      <c r="Q22" s="36">
        <v>50</v>
      </c>
      <c r="R22" s="36">
        <v>50</v>
      </c>
      <c r="S22" s="36">
        <v>50</v>
      </c>
      <c r="T22" s="36">
        <v>50</v>
      </c>
      <c r="U22" s="36">
        <v>50</v>
      </c>
      <c r="V22" s="36">
        <v>50</v>
      </c>
      <c r="W22" s="36">
        <v>50</v>
      </c>
      <c r="X22" s="36">
        <v>50</v>
      </c>
      <c r="Y22" s="36">
        <v>50</v>
      </c>
      <c r="Z22" s="36">
        <v>50</v>
      </c>
      <c r="AA22" s="36">
        <v>50</v>
      </c>
      <c r="AB22" s="36">
        <v>50</v>
      </c>
      <c r="AC22" s="36">
        <v>50</v>
      </c>
      <c r="AD22" s="36">
        <v>50</v>
      </c>
      <c r="AE22" s="36">
        <v>50</v>
      </c>
      <c r="AF22" s="36">
        <v>50</v>
      </c>
      <c r="AG22" s="36">
        <v>50</v>
      </c>
      <c r="AH22" s="36">
        <v>50</v>
      </c>
      <c r="AI22" s="36">
        <v>50</v>
      </c>
      <c r="AJ22" s="36"/>
      <c r="AK22">
        <f t="shared" si="1"/>
        <v>0</v>
      </c>
    </row>
    <row r="23" spans="1:39" x14ac:dyDescent="0.3">
      <c r="A23" t="s">
        <v>39</v>
      </c>
      <c r="B23" s="36">
        <v>10</v>
      </c>
      <c r="C23" s="36">
        <v>10</v>
      </c>
      <c r="D23" s="36">
        <v>10</v>
      </c>
      <c r="E23" s="36">
        <v>10</v>
      </c>
      <c r="F23" s="36">
        <v>10</v>
      </c>
      <c r="G23" s="36">
        <v>10</v>
      </c>
      <c r="H23" s="36">
        <v>10</v>
      </c>
      <c r="I23" s="36">
        <v>10</v>
      </c>
      <c r="J23" s="36">
        <v>10</v>
      </c>
      <c r="K23" s="36">
        <v>10</v>
      </c>
      <c r="L23" s="36">
        <v>10</v>
      </c>
      <c r="M23" s="36">
        <v>10</v>
      </c>
      <c r="N23" s="36">
        <v>10</v>
      </c>
      <c r="O23" s="36">
        <v>10</v>
      </c>
      <c r="P23" s="36">
        <v>10</v>
      </c>
      <c r="Q23" s="36">
        <v>10</v>
      </c>
      <c r="R23" s="36">
        <v>10</v>
      </c>
      <c r="S23" s="36">
        <v>10</v>
      </c>
      <c r="T23" s="36">
        <v>10</v>
      </c>
      <c r="U23" s="36">
        <v>10</v>
      </c>
      <c r="V23" s="36">
        <v>10</v>
      </c>
      <c r="W23" s="36">
        <v>10</v>
      </c>
      <c r="X23" s="36">
        <v>10</v>
      </c>
      <c r="Y23" s="36">
        <v>10</v>
      </c>
      <c r="Z23" s="36">
        <v>10</v>
      </c>
      <c r="AA23" s="36">
        <v>10</v>
      </c>
      <c r="AB23" s="36">
        <v>10</v>
      </c>
      <c r="AC23" s="36">
        <v>10</v>
      </c>
      <c r="AD23" s="36">
        <v>10</v>
      </c>
      <c r="AE23" s="36">
        <v>10</v>
      </c>
      <c r="AF23" s="36">
        <v>10</v>
      </c>
      <c r="AG23" s="36">
        <v>10</v>
      </c>
      <c r="AH23" s="36">
        <v>10</v>
      </c>
      <c r="AI23" s="36">
        <v>10</v>
      </c>
      <c r="AJ23" s="36"/>
      <c r="AK23">
        <f t="shared" si="1"/>
        <v>0</v>
      </c>
    </row>
    <row r="24" spans="1:39" x14ac:dyDescent="0.3">
      <c r="A24" t="s">
        <v>40</v>
      </c>
      <c r="B24" s="36">
        <v>100</v>
      </c>
      <c r="C24" s="36">
        <v>100</v>
      </c>
      <c r="D24" s="36">
        <v>100</v>
      </c>
      <c r="E24" s="36">
        <v>100</v>
      </c>
      <c r="F24" s="36">
        <v>100</v>
      </c>
      <c r="G24" s="36">
        <v>100</v>
      </c>
      <c r="H24" s="36">
        <v>100</v>
      </c>
      <c r="I24" s="36">
        <v>100</v>
      </c>
      <c r="J24" s="36">
        <v>100</v>
      </c>
      <c r="K24" s="36">
        <v>100</v>
      </c>
      <c r="L24" s="36">
        <v>100</v>
      </c>
      <c r="M24" s="36">
        <v>100</v>
      </c>
      <c r="N24" s="36">
        <v>100</v>
      </c>
      <c r="O24" s="36">
        <v>100</v>
      </c>
      <c r="P24" s="36">
        <v>100</v>
      </c>
      <c r="Q24" s="36">
        <v>100</v>
      </c>
      <c r="R24" s="36">
        <v>100</v>
      </c>
      <c r="S24" s="36">
        <v>100</v>
      </c>
      <c r="T24" s="36">
        <v>100</v>
      </c>
      <c r="U24" s="36">
        <v>100</v>
      </c>
      <c r="V24" s="36">
        <v>100</v>
      </c>
      <c r="W24" s="36">
        <v>100</v>
      </c>
      <c r="X24" s="36">
        <v>100</v>
      </c>
      <c r="Y24" s="36">
        <v>100</v>
      </c>
      <c r="Z24" s="36">
        <v>100</v>
      </c>
      <c r="AA24" s="36">
        <v>100</v>
      </c>
      <c r="AB24" s="36">
        <v>100</v>
      </c>
      <c r="AC24" s="36">
        <v>100</v>
      </c>
      <c r="AD24" s="36">
        <v>100</v>
      </c>
      <c r="AE24" s="36">
        <v>100</v>
      </c>
      <c r="AF24" s="36">
        <v>100</v>
      </c>
      <c r="AG24" s="36">
        <v>100</v>
      </c>
      <c r="AH24" s="36">
        <v>100</v>
      </c>
      <c r="AI24" s="36">
        <v>100</v>
      </c>
      <c r="AJ24" s="36"/>
      <c r="AK24">
        <f t="shared" si="1"/>
        <v>0</v>
      </c>
    </row>
    <row r="25" spans="1:39" x14ac:dyDescent="0.3">
      <c r="A25" s="28" t="s">
        <v>41</v>
      </c>
      <c r="B25" s="36">
        <v>20</v>
      </c>
      <c r="C25" s="36">
        <v>20</v>
      </c>
      <c r="D25" s="36">
        <v>20</v>
      </c>
      <c r="E25" s="36">
        <v>20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  <c r="Q25" s="36">
        <v>20</v>
      </c>
      <c r="R25" s="36">
        <v>20</v>
      </c>
      <c r="S25" s="36">
        <v>20</v>
      </c>
      <c r="T25" s="36">
        <v>20</v>
      </c>
      <c r="U25" s="36">
        <v>20</v>
      </c>
      <c r="V25" s="36">
        <v>20</v>
      </c>
      <c r="W25" s="36">
        <v>20</v>
      </c>
      <c r="X25" s="36">
        <v>20</v>
      </c>
      <c r="Y25" s="36">
        <v>20</v>
      </c>
      <c r="Z25" s="36">
        <v>20</v>
      </c>
      <c r="AA25" s="36">
        <v>20</v>
      </c>
      <c r="AB25" s="36">
        <v>20</v>
      </c>
      <c r="AC25" s="36">
        <v>20</v>
      </c>
      <c r="AD25" s="36">
        <v>20</v>
      </c>
      <c r="AE25" s="36">
        <v>20</v>
      </c>
      <c r="AF25" s="36">
        <v>20</v>
      </c>
      <c r="AG25" s="36">
        <v>20</v>
      </c>
      <c r="AH25" s="36">
        <v>20</v>
      </c>
      <c r="AI25" s="36">
        <v>20</v>
      </c>
      <c r="AJ25" s="36"/>
      <c r="AK25">
        <f t="shared" si="1"/>
        <v>0</v>
      </c>
    </row>
    <row r="26" spans="1:39" x14ac:dyDescent="0.3">
      <c r="A26" s="28" t="s">
        <v>42</v>
      </c>
      <c r="B26" s="36">
        <v>40</v>
      </c>
      <c r="C26" s="36">
        <v>40</v>
      </c>
      <c r="D26" s="36">
        <v>40</v>
      </c>
      <c r="E26" s="36">
        <v>40</v>
      </c>
      <c r="F26" s="36">
        <v>40</v>
      </c>
      <c r="G26" s="36">
        <v>40</v>
      </c>
      <c r="H26" s="36">
        <v>40</v>
      </c>
      <c r="I26" s="36">
        <v>40</v>
      </c>
      <c r="J26" s="36">
        <v>40</v>
      </c>
      <c r="K26" s="36">
        <v>40</v>
      </c>
      <c r="L26" s="36">
        <v>40</v>
      </c>
      <c r="M26" s="36">
        <v>40</v>
      </c>
      <c r="N26" s="36">
        <v>40</v>
      </c>
      <c r="O26" s="36">
        <v>40</v>
      </c>
      <c r="P26" s="36">
        <v>40</v>
      </c>
      <c r="Q26" s="36">
        <v>40</v>
      </c>
      <c r="R26" s="36">
        <v>40</v>
      </c>
      <c r="S26" s="36">
        <v>40</v>
      </c>
      <c r="T26" s="36">
        <v>40</v>
      </c>
      <c r="U26" s="36">
        <v>40</v>
      </c>
      <c r="V26" s="36">
        <v>40</v>
      </c>
      <c r="W26" s="36">
        <v>40</v>
      </c>
      <c r="X26" s="36">
        <v>40</v>
      </c>
      <c r="Y26" s="36">
        <v>40</v>
      </c>
      <c r="Z26" s="36">
        <v>40</v>
      </c>
      <c r="AA26" s="36">
        <v>40</v>
      </c>
      <c r="AB26" s="36">
        <v>40</v>
      </c>
      <c r="AC26" s="36">
        <v>40</v>
      </c>
      <c r="AD26" s="36">
        <v>40</v>
      </c>
      <c r="AE26" s="36">
        <v>40</v>
      </c>
      <c r="AF26" s="36">
        <v>40</v>
      </c>
      <c r="AG26" s="36">
        <v>40</v>
      </c>
      <c r="AH26" s="36">
        <v>40</v>
      </c>
      <c r="AI26" s="36">
        <v>40</v>
      </c>
      <c r="AJ26" s="36"/>
      <c r="AK26">
        <f t="shared" si="1"/>
        <v>0</v>
      </c>
    </row>
    <row r="27" spans="1:39" x14ac:dyDescent="0.3">
      <c r="A27" s="28" t="s">
        <v>43</v>
      </c>
      <c r="B27" s="36">
        <v>10</v>
      </c>
      <c r="C27" s="36">
        <v>10</v>
      </c>
      <c r="D27" s="36">
        <v>10</v>
      </c>
      <c r="E27" s="36">
        <v>10</v>
      </c>
      <c r="F27" s="36">
        <v>10</v>
      </c>
      <c r="G27" s="36">
        <v>10</v>
      </c>
      <c r="H27" s="36">
        <v>10</v>
      </c>
      <c r="I27" s="36">
        <v>10</v>
      </c>
      <c r="J27" s="36">
        <v>10</v>
      </c>
      <c r="K27" s="36">
        <v>10</v>
      </c>
      <c r="L27" s="36">
        <v>10</v>
      </c>
      <c r="M27" s="36">
        <v>10</v>
      </c>
      <c r="N27" s="36">
        <v>10</v>
      </c>
      <c r="O27" s="36">
        <v>10</v>
      </c>
      <c r="P27" s="36">
        <v>10</v>
      </c>
      <c r="Q27" s="36">
        <v>10</v>
      </c>
      <c r="R27" s="36">
        <v>10</v>
      </c>
      <c r="S27" s="36">
        <v>10</v>
      </c>
      <c r="T27" s="36">
        <v>10</v>
      </c>
      <c r="U27" s="36">
        <v>10</v>
      </c>
      <c r="V27" s="36">
        <v>10</v>
      </c>
      <c r="W27" s="36">
        <v>10</v>
      </c>
      <c r="X27" s="36">
        <v>10</v>
      </c>
      <c r="Y27" s="36">
        <v>10</v>
      </c>
      <c r="Z27" s="36">
        <v>10</v>
      </c>
      <c r="AA27" s="36">
        <v>10</v>
      </c>
      <c r="AB27" s="36">
        <v>10</v>
      </c>
      <c r="AC27" s="36">
        <v>10</v>
      </c>
      <c r="AD27" s="36">
        <v>10</v>
      </c>
      <c r="AE27" s="36">
        <v>10</v>
      </c>
      <c r="AF27" s="36">
        <v>10</v>
      </c>
      <c r="AG27" s="36">
        <v>10</v>
      </c>
      <c r="AH27" s="36">
        <v>10</v>
      </c>
      <c r="AI27" s="36">
        <v>10</v>
      </c>
      <c r="AJ27" s="36"/>
      <c r="AK27">
        <f t="shared" si="1"/>
        <v>0</v>
      </c>
    </row>
    <row r="28" spans="1:39" x14ac:dyDescent="0.3">
      <c r="A28" s="28" t="s">
        <v>44</v>
      </c>
      <c r="B28" s="36">
        <v>20</v>
      </c>
      <c r="C28" s="36">
        <v>20</v>
      </c>
      <c r="D28" s="36">
        <v>20</v>
      </c>
      <c r="E28" s="36">
        <v>20</v>
      </c>
      <c r="F28" s="36">
        <v>20</v>
      </c>
      <c r="G28" s="36">
        <v>20</v>
      </c>
      <c r="H28" s="36">
        <v>20</v>
      </c>
      <c r="I28" s="36">
        <v>20</v>
      </c>
      <c r="J28" s="36">
        <v>20</v>
      </c>
      <c r="K28" s="36">
        <v>20</v>
      </c>
      <c r="L28" s="36">
        <v>20</v>
      </c>
      <c r="M28" s="36">
        <v>20</v>
      </c>
      <c r="N28" s="36">
        <v>20</v>
      </c>
      <c r="O28" s="36">
        <v>20</v>
      </c>
      <c r="P28" s="36">
        <v>20</v>
      </c>
      <c r="Q28" s="36">
        <v>20</v>
      </c>
      <c r="R28" s="36">
        <v>20</v>
      </c>
      <c r="S28" s="36">
        <v>20</v>
      </c>
      <c r="T28" s="36">
        <v>20</v>
      </c>
      <c r="U28" s="36">
        <v>20</v>
      </c>
      <c r="V28" s="36">
        <v>20</v>
      </c>
      <c r="W28" s="36">
        <v>20</v>
      </c>
      <c r="X28" s="36">
        <v>20</v>
      </c>
      <c r="Y28" s="36">
        <v>20</v>
      </c>
      <c r="Z28" s="36">
        <v>20</v>
      </c>
      <c r="AA28" s="36">
        <v>20</v>
      </c>
      <c r="AB28" s="36">
        <v>20</v>
      </c>
      <c r="AC28" s="36">
        <v>20</v>
      </c>
      <c r="AD28" s="36">
        <v>20</v>
      </c>
      <c r="AE28" s="36">
        <v>20</v>
      </c>
      <c r="AF28" s="36">
        <v>20</v>
      </c>
      <c r="AG28" s="36">
        <v>20</v>
      </c>
      <c r="AH28" s="36">
        <v>20</v>
      </c>
      <c r="AI28" s="36">
        <v>20</v>
      </c>
      <c r="AJ28" s="36"/>
      <c r="AK28">
        <f t="shared" si="1"/>
        <v>0</v>
      </c>
    </row>
    <row r="29" spans="1:39" x14ac:dyDescent="0.3">
      <c r="A29" t="s">
        <v>45</v>
      </c>
      <c r="B29" s="37">
        <v>0.1</v>
      </c>
      <c r="C29" s="37">
        <v>0.1</v>
      </c>
      <c r="D29" s="37">
        <v>0.1</v>
      </c>
      <c r="E29" s="37">
        <v>0.1</v>
      </c>
      <c r="F29" s="37">
        <v>0.1</v>
      </c>
      <c r="G29" s="37">
        <v>0.1</v>
      </c>
      <c r="H29" s="37">
        <v>0.1</v>
      </c>
      <c r="I29" s="37">
        <v>0.1</v>
      </c>
      <c r="J29" s="37">
        <v>0.1</v>
      </c>
      <c r="K29" s="37">
        <v>0.1</v>
      </c>
      <c r="L29" s="37">
        <v>0.1</v>
      </c>
      <c r="M29" s="37">
        <v>0.1</v>
      </c>
      <c r="N29" s="37">
        <v>0.1</v>
      </c>
      <c r="O29" s="37">
        <v>0.1</v>
      </c>
      <c r="P29" s="37">
        <v>0.1</v>
      </c>
      <c r="Q29" s="37">
        <v>0.1</v>
      </c>
      <c r="R29" s="37">
        <v>0.1</v>
      </c>
      <c r="S29" s="37">
        <v>0.1</v>
      </c>
      <c r="T29" s="37">
        <v>0.1</v>
      </c>
      <c r="U29" s="37">
        <v>0.1</v>
      </c>
      <c r="V29" s="37">
        <v>0.1</v>
      </c>
      <c r="W29" s="37">
        <v>0.1</v>
      </c>
      <c r="X29" s="37">
        <v>0.1</v>
      </c>
      <c r="Y29" s="37">
        <v>0.1</v>
      </c>
      <c r="Z29" s="37">
        <v>0.1</v>
      </c>
      <c r="AA29" s="37">
        <v>0.1</v>
      </c>
      <c r="AB29" s="37">
        <v>0.1</v>
      </c>
      <c r="AC29" s="37">
        <v>0.1</v>
      </c>
      <c r="AD29" s="37">
        <v>0.1</v>
      </c>
      <c r="AE29" s="37">
        <v>0.1</v>
      </c>
      <c r="AF29" s="37">
        <v>0.1</v>
      </c>
      <c r="AG29" s="37">
        <v>0.1</v>
      </c>
      <c r="AH29" s="37">
        <v>0.1</v>
      </c>
      <c r="AI29" s="37">
        <v>0.1</v>
      </c>
      <c r="AJ29" s="37"/>
      <c r="AK29">
        <f t="shared" si="1"/>
        <v>0</v>
      </c>
    </row>
    <row r="30" spans="1:39" x14ac:dyDescent="0.3">
      <c r="A30" t="s">
        <v>46</v>
      </c>
      <c r="B30" s="37">
        <v>0.05</v>
      </c>
      <c r="C30" s="37">
        <v>0.05</v>
      </c>
      <c r="D30" s="37">
        <v>0.05</v>
      </c>
      <c r="E30" s="37">
        <v>0.05</v>
      </c>
      <c r="F30" s="37">
        <v>0.05</v>
      </c>
      <c r="G30" s="37">
        <v>0.05</v>
      </c>
      <c r="H30" s="37">
        <v>0.05</v>
      </c>
      <c r="I30" s="37">
        <v>0.05</v>
      </c>
      <c r="J30" s="37">
        <v>0.05</v>
      </c>
      <c r="K30" s="37">
        <v>0.05</v>
      </c>
      <c r="L30" s="37">
        <v>0.05</v>
      </c>
      <c r="M30" s="37">
        <v>0.05</v>
      </c>
      <c r="N30" s="37">
        <v>0.05</v>
      </c>
      <c r="O30" s="37">
        <v>0.05</v>
      </c>
      <c r="P30" s="37">
        <v>0.05</v>
      </c>
      <c r="Q30" s="37">
        <v>0.05</v>
      </c>
      <c r="R30" s="37">
        <v>0.05</v>
      </c>
      <c r="S30" s="37">
        <v>0.05</v>
      </c>
      <c r="T30" s="37">
        <v>0.05</v>
      </c>
      <c r="U30" s="37">
        <v>0.05</v>
      </c>
      <c r="V30" s="37">
        <v>0.05</v>
      </c>
      <c r="W30" s="37">
        <v>0.05</v>
      </c>
      <c r="X30" s="37">
        <v>0.05</v>
      </c>
      <c r="Y30" s="37">
        <v>0.05</v>
      </c>
      <c r="Z30" s="37">
        <v>0.05</v>
      </c>
      <c r="AA30" s="37">
        <v>0.05</v>
      </c>
      <c r="AB30" s="37">
        <v>0.05</v>
      </c>
      <c r="AC30" s="37">
        <v>0.05</v>
      </c>
      <c r="AD30" s="37">
        <v>0.05</v>
      </c>
      <c r="AE30" s="37">
        <v>0.05</v>
      </c>
      <c r="AF30" s="37">
        <v>0.05</v>
      </c>
      <c r="AG30" s="37">
        <v>0.05</v>
      </c>
      <c r="AH30" s="37">
        <v>0.05</v>
      </c>
      <c r="AI30" s="37">
        <v>0.05</v>
      </c>
      <c r="AJ30" s="37"/>
      <c r="AK30">
        <f t="shared" si="1"/>
        <v>0</v>
      </c>
    </row>
    <row r="31" spans="1:39" x14ac:dyDescent="0.3">
      <c r="A31" t="s">
        <v>47</v>
      </c>
      <c r="B31" s="37">
        <v>0.4</v>
      </c>
      <c r="C31" s="37">
        <v>0.4</v>
      </c>
      <c r="D31" s="37">
        <v>0.4</v>
      </c>
      <c r="E31" s="37">
        <v>0.4</v>
      </c>
      <c r="F31" s="37">
        <v>0.4</v>
      </c>
      <c r="G31" s="37">
        <v>0.4</v>
      </c>
      <c r="H31" s="37">
        <v>0.4</v>
      </c>
      <c r="I31" s="37">
        <v>0.4</v>
      </c>
      <c r="J31" s="37">
        <v>0.4</v>
      </c>
      <c r="K31" s="37">
        <v>0.4</v>
      </c>
      <c r="L31" s="37">
        <v>0.4</v>
      </c>
      <c r="M31" s="37">
        <v>0.4</v>
      </c>
      <c r="N31" s="37">
        <v>0.4</v>
      </c>
      <c r="O31" s="37">
        <v>0.4</v>
      </c>
      <c r="P31" s="37">
        <v>0.4</v>
      </c>
      <c r="Q31" s="37">
        <v>0.4</v>
      </c>
      <c r="R31" s="37">
        <v>0.4</v>
      </c>
      <c r="S31" s="37">
        <v>0.4</v>
      </c>
      <c r="T31" s="37">
        <v>0.4</v>
      </c>
      <c r="U31" s="37">
        <v>0.4</v>
      </c>
      <c r="V31" s="37">
        <v>0.4</v>
      </c>
      <c r="W31" s="37">
        <v>0.4</v>
      </c>
      <c r="X31" s="37">
        <v>0.4</v>
      </c>
      <c r="Y31" s="37">
        <v>0.4</v>
      </c>
      <c r="Z31" s="37">
        <v>0.4</v>
      </c>
      <c r="AA31" s="37">
        <v>0.4</v>
      </c>
      <c r="AB31" s="37">
        <v>0.4</v>
      </c>
      <c r="AC31" s="37">
        <v>0.4</v>
      </c>
      <c r="AD31" s="37">
        <v>0.4</v>
      </c>
      <c r="AE31" s="37">
        <v>0.4</v>
      </c>
      <c r="AF31" s="37">
        <v>0.4</v>
      </c>
      <c r="AG31" s="37">
        <v>0.4</v>
      </c>
      <c r="AH31" s="37">
        <v>0.4</v>
      </c>
      <c r="AI31" s="37">
        <v>0.4</v>
      </c>
      <c r="AJ31" s="37"/>
      <c r="AK31">
        <f t="shared" si="1"/>
        <v>0</v>
      </c>
    </row>
    <row r="32" spans="1:39" x14ac:dyDescent="0.3">
      <c r="A32" t="s">
        <v>48</v>
      </c>
      <c r="B32" s="37">
        <v>0.01</v>
      </c>
      <c r="C32" s="37">
        <v>0.01</v>
      </c>
      <c r="D32" s="37">
        <v>0.01</v>
      </c>
      <c r="E32" s="37">
        <v>0.01</v>
      </c>
      <c r="F32" s="37">
        <v>0.01</v>
      </c>
      <c r="G32" s="37">
        <v>0.01</v>
      </c>
      <c r="H32" s="37">
        <v>0.01</v>
      </c>
      <c r="I32" s="37">
        <v>0.01</v>
      </c>
      <c r="J32" s="37">
        <v>0.01</v>
      </c>
      <c r="K32" s="37">
        <v>0.01</v>
      </c>
      <c r="L32" s="37">
        <v>0.01</v>
      </c>
      <c r="M32" s="37">
        <v>0.01</v>
      </c>
      <c r="N32" s="37">
        <v>0.01</v>
      </c>
      <c r="O32" s="37">
        <v>0.01</v>
      </c>
      <c r="P32" s="37">
        <v>0.01</v>
      </c>
      <c r="Q32" s="37">
        <v>0.01</v>
      </c>
      <c r="R32" s="37">
        <v>0.01</v>
      </c>
      <c r="S32" s="37">
        <v>0.01</v>
      </c>
      <c r="T32" s="37">
        <v>0.01</v>
      </c>
      <c r="U32" s="37">
        <v>0.01</v>
      </c>
      <c r="V32" s="37">
        <v>0.01</v>
      </c>
      <c r="W32" s="37">
        <v>0.01</v>
      </c>
      <c r="X32" s="37">
        <v>0.01</v>
      </c>
      <c r="Y32" s="37">
        <v>0.01</v>
      </c>
      <c r="Z32" s="37">
        <v>0.01</v>
      </c>
      <c r="AA32" s="37">
        <v>0.01</v>
      </c>
      <c r="AB32" s="37">
        <v>0.01</v>
      </c>
      <c r="AC32" s="37">
        <v>0.01</v>
      </c>
      <c r="AD32" s="37">
        <v>0.01</v>
      </c>
      <c r="AE32" s="37">
        <v>0.01</v>
      </c>
      <c r="AF32" s="37">
        <v>0.01</v>
      </c>
      <c r="AG32" s="37">
        <v>0.01</v>
      </c>
      <c r="AH32" s="37">
        <v>0.01</v>
      </c>
      <c r="AI32" s="37">
        <v>0.01</v>
      </c>
      <c r="AJ32" s="37"/>
      <c r="AK32">
        <f t="shared" si="1"/>
        <v>0</v>
      </c>
    </row>
    <row r="33" spans="1:37" x14ac:dyDescent="0.3">
      <c r="A33" t="s">
        <v>49</v>
      </c>
      <c r="B33" s="37">
        <v>0.01</v>
      </c>
      <c r="C33" s="37">
        <v>0.01</v>
      </c>
      <c r="D33" s="37">
        <v>0.01</v>
      </c>
      <c r="E33" s="37">
        <v>0.01</v>
      </c>
      <c r="F33" s="37">
        <v>0.01</v>
      </c>
      <c r="G33" s="37">
        <v>0.01</v>
      </c>
      <c r="H33" s="37">
        <v>0.01</v>
      </c>
      <c r="I33" s="37">
        <v>0.01</v>
      </c>
      <c r="J33" s="37">
        <v>0.01</v>
      </c>
      <c r="K33" s="37">
        <v>0.01</v>
      </c>
      <c r="L33" s="37">
        <v>0.01</v>
      </c>
      <c r="M33" s="37">
        <v>0.01</v>
      </c>
      <c r="N33" s="37">
        <v>0.01</v>
      </c>
      <c r="O33" s="37">
        <v>0.01</v>
      </c>
      <c r="P33" s="37">
        <v>0.01</v>
      </c>
      <c r="Q33" s="37">
        <v>0.01</v>
      </c>
      <c r="R33" s="37">
        <v>0.01</v>
      </c>
      <c r="S33" s="37">
        <v>0.01</v>
      </c>
      <c r="T33" s="37">
        <v>0.01</v>
      </c>
      <c r="U33" s="37">
        <v>0.01</v>
      </c>
      <c r="V33" s="37">
        <v>0.01</v>
      </c>
      <c r="W33" s="37">
        <v>0.01</v>
      </c>
      <c r="X33" s="37">
        <v>0.01</v>
      </c>
      <c r="Y33" s="37">
        <v>0.01</v>
      </c>
      <c r="Z33" s="37">
        <v>0.01</v>
      </c>
      <c r="AA33" s="37">
        <v>0.01</v>
      </c>
      <c r="AB33" s="37">
        <v>0.01</v>
      </c>
      <c r="AC33" s="37">
        <v>0.01</v>
      </c>
      <c r="AD33" s="37">
        <v>0.01</v>
      </c>
      <c r="AE33" s="37">
        <v>0.01</v>
      </c>
      <c r="AF33" s="37">
        <v>0.01</v>
      </c>
      <c r="AG33" s="37">
        <v>0.01</v>
      </c>
      <c r="AH33" s="37">
        <v>0.01</v>
      </c>
      <c r="AI33" s="37">
        <v>0.01</v>
      </c>
      <c r="AJ33" s="37"/>
      <c r="AK33">
        <f t="shared" si="1"/>
        <v>0</v>
      </c>
    </row>
    <row r="34" spans="1:37" x14ac:dyDescent="0.3">
      <c r="A34" t="s">
        <v>50</v>
      </c>
      <c r="B34" s="37">
        <v>0.01</v>
      </c>
      <c r="C34" s="37">
        <v>0.01</v>
      </c>
      <c r="D34" s="37">
        <v>0.01</v>
      </c>
      <c r="E34" s="37">
        <v>0.01</v>
      </c>
      <c r="F34" s="37">
        <v>0.01</v>
      </c>
      <c r="G34" s="37">
        <v>0.01</v>
      </c>
      <c r="H34" s="37">
        <v>0.01</v>
      </c>
      <c r="I34" s="37">
        <v>0.01</v>
      </c>
      <c r="J34" s="37">
        <v>0.01</v>
      </c>
      <c r="K34" s="37">
        <v>0.01</v>
      </c>
      <c r="L34" s="37">
        <v>0.01</v>
      </c>
      <c r="M34" s="37">
        <v>0.01</v>
      </c>
      <c r="N34" s="37">
        <v>0.01</v>
      </c>
      <c r="O34" s="37">
        <v>0.01</v>
      </c>
      <c r="P34" s="37">
        <v>0.01</v>
      </c>
      <c r="Q34" s="37">
        <v>0.01</v>
      </c>
      <c r="R34" s="37">
        <v>0.01</v>
      </c>
      <c r="S34" s="37">
        <v>0.01</v>
      </c>
      <c r="T34" s="37">
        <v>0.01</v>
      </c>
      <c r="U34" s="37">
        <v>0.01</v>
      </c>
      <c r="V34" s="37">
        <v>0.01</v>
      </c>
      <c r="W34" s="37">
        <v>0.01</v>
      </c>
      <c r="X34" s="37">
        <v>0.01</v>
      </c>
      <c r="Y34" s="37">
        <v>0.01</v>
      </c>
      <c r="Z34" s="37">
        <v>0.01</v>
      </c>
      <c r="AA34" s="37">
        <v>0.01</v>
      </c>
      <c r="AB34" s="37">
        <v>0.01</v>
      </c>
      <c r="AC34" s="37">
        <v>0.01</v>
      </c>
      <c r="AD34" s="37">
        <v>0.01</v>
      </c>
      <c r="AE34" s="37">
        <v>0.01</v>
      </c>
      <c r="AF34" s="37">
        <v>0.01</v>
      </c>
      <c r="AG34" s="37">
        <v>0.01</v>
      </c>
      <c r="AH34" s="37">
        <v>0.01</v>
      </c>
      <c r="AI34" s="37">
        <v>0.01</v>
      </c>
      <c r="AJ34" s="37"/>
      <c r="AK34">
        <f t="shared" si="1"/>
        <v>0</v>
      </c>
    </row>
    <row r="35" spans="1:37" x14ac:dyDescent="0.3">
      <c r="A35" t="s">
        <v>51</v>
      </c>
      <c r="B35" s="37">
        <v>0.1</v>
      </c>
      <c r="C35" s="37">
        <v>0.1</v>
      </c>
      <c r="D35" s="37">
        <v>0.1</v>
      </c>
      <c r="E35" s="37">
        <v>0.1</v>
      </c>
      <c r="F35" s="37">
        <v>0.1</v>
      </c>
      <c r="G35" s="37">
        <v>0.1</v>
      </c>
      <c r="H35" s="37">
        <v>0.1</v>
      </c>
      <c r="I35" s="37">
        <v>0.1</v>
      </c>
      <c r="J35" s="37">
        <v>0.1</v>
      </c>
      <c r="K35" s="37">
        <v>0.1</v>
      </c>
      <c r="L35" s="37">
        <v>0.1</v>
      </c>
      <c r="M35" s="37">
        <v>0.1</v>
      </c>
      <c r="N35" s="37">
        <v>0.1</v>
      </c>
      <c r="O35" s="37">
        <v>0.1</v>
      </c>
      <c r="P35" s="37">
        <v>0.1</v>
      </c>
      <c r="Q35" s="37">
        <v>0.1</v>
      </c>
      <c r="R35" s="37">
        <v>0.1</v>
      </c>
      <c r="S35" s="37">
        <v>0.1</v>
      </c>
      <c r="T35" s="37">
        <v>0.1</v>
      </c>
      <c r="U35" s="37">
        <v>0.1</v>
      </c>
      <c r="V35" s="37">
        <v>0.1</v>
      </c>
      <c r="W35" s="37">
        <v>0.1</v>
      </c>
      <c r="X35" s="37">
        <v>0.1</v>
      </c>
      <c r="Y35" s="37">
        <v>0.1</v>
      </c>
      <c r="Z35" s="37">
        <v>0.1</v>
      </c>
      <c r="AA35" s="37">
        <v>0.1</v>
      </c>
      <c r="AB35" s="37">
        <v>0.1</v>
      </c>
      <c r="AC35" s="37">
        <v>0.1</v>
      </c>
      <c r="AD35" s="37">
        <v>0.1</v>
      </c>
      <c r="AE35" s="37">
        <v>0.1</v>
      </c>
      <c r="AF35" s="37">
        <v>0.1</v>
      </c>
      <c r="AG35" s="37">
        <v>0.1</v>
      </c>
      <c r="AH35" s="37">
        <v>0.1</v>
      </c>
      <c r="AI35" s="37">
        <v>0.1</v>
      </c>
      <c r="AJ35" s="37"/>
      <c r="AK35">
        <f t="shared" si="1"/>
        <v>0</v>
      </c>
    </row>
    <row r="36" spans="1:37" x14ac:dyDescent="0.3">
      <c r="A36" t="s">
        <v>52</v>
      </c>
      <c r="B36" s="37">
        <v>0.05</v>
      </c>
      <c r="C36" s="37">
        <v>0.05</v>
      </c>
      <c r="D36" s="37">
        <v>0.05</v>
      </c>
      <c r="E36" s="37">
        <v>0.05</v>
      </c>
      <c r="F36" s="37">
        <v>0.05</v>
      </c>
      <c r="G36" s="37">
        <v>0.05</v>
      </c>
      <c r="H36" s="37">
        <v>0.05</v>
      </c>
      <c r="I36" s="37">
        <v>0.05</v>
      </c>
      <c r="J36" s="37">
        <v>0.05</v>
      </c>
      <c r="K36" s="37">
        <v>0.05</v>
      </c>
      <c r="L36" s="37">
        <v>0.05</v>
      </c>
      <c r="M36" s="37">
        <v>0.05</v>
      </c>
      <c r="N36" s="37">
        <v>0.05</v>
      </c>
      <c r="O36" s="37">
        <v>0.05</v>
      </c>
      <c r="P36" s="37">
        <v>0.05</v>
      </c>
      <c r="Q36" s="37">
        <v>0.05</v>
      </c>
      <c r="R36" s="37">
        <v>0.05</v>
      </c>
      <c r="S36" s="37">
        <v>0.05</v>
      </c>
      <c r="T36" s="37">
        <v>0.05</v>
      </c>
      <c r="U36" s="37">
        <v>0.05</v>
      </c>
      <c r="V36" s="37">
        <v>0.05</v>
      </c>
      <c r="W36" s="37">
        <v>0.05</v>
      </c>
      <c r="X36" s="37">
        <v>0.05</v>
      </c>
      <c r="Y36" s="37">
        <v>0.05</v>
      </c>
      <c r="Z36" s="37">
        <v>0.05</v>
      </c>
      <c r="AA36" s="37">
        <v>0.05</v>
      </c>
      <c r="AB36" s="37">
        <v>0.05</v>
      </c>
      <c r="AC36" s="37">
        <v>0.05</v>
      </c>
      <c r="AD36" s="37">
        <v>0.05</v>
      </c>
      <c r="AE36" s="37">
        <v>0.05</v>
      </c>
      <c r="AF36" s="37">
        <v>0.05</v>
      </c>
      <c r="AG36" s="37">
        <v>0.05</v>
      </c>
      <c r="AH36" s="37">
        <v>0.05</v>
      </c>
      <c r="AI36" s="37">
        <v>0.05</v>
      </c>
      <c r="AJ36" s="37"/>
      <c r="AK36">
        <f t="shared" si="1"/>
        <v>0</v>
      </c>
    </row>
    <row r="37" spans="1:37" x14ac:dyDescent="0.3">
      <c r="A37" t="s">
        <v>53</v>
      </c>
      <c r="B37" s="37">
        <v>0.4</v>
      </c>
      <c r="C37" s="37">
        <v>0.4</v>
      </c>
      <c r="D37" s="37">
        <v>0.4</v>
      </c>
      <c r="E37" s="37">
        <v>0.4</v>
      </c>
      <c r="F37" s="37">
        <v>0.4</v>
      </c>
      <c r="G37" s="37">
        <v>0.4</v>
      </c>
      <c r="H37" s="37">
        <v>0.4</v>
      </c>
      <c r="I37" s="37">
        <v>0.4</v>
      </c>
      <c r="J37" s="37">
        <v>0.4</v>
      </c>
      <c r="K37" s="37">
        <v>0.4</v>
      </c>
      <c r="L37" s="37">
        <v>0.4</v>
      </c>
      <c r="M37" s="37">
        <v>0.4</v>
      </c>
      <c r="N37" s="37">
        <v>0.4</v>
      </c>
      <c r="O37" s="37">
        <v>0.4</v>
      </c>
      <c r="P37" s="37">
        <v>0.4</v>
      </c>
      <c r="Q37" s="37">
        <v>0.4</v>
      </c>
      <c r="R37" s="37">
        <v>0.4</v>
      </c>
      <c r="S37" s="37">
        <v>0.4</v>
      </c>
      <c r="T37" s="37">
        <v>0.4</v>
      </c>
      <c r="U37" s="37">
        <v>0.4</v>
      </c>
      <c r="V37" s="37">
        <v>0.4</v>
      </c>
      <c r="W37" s="37">
        <v>0.4</v>
      </c>
      <c r="X37" s="37">
        <v>0.4</v>
      </c>
      <c r="Y37" s="37">
        <v>0.4</v>
      </c>
      <c r="Z37" s="37">
        <v>0.4</v>
      </c>
      <c r="AA37" s="37">
        <v>0.4</v>
      </c>
      <c r="AB37" s="37">
        <v>0.4</v>
      </c>
      <c r="AC37" s="37">
        <v>0.4</v>
      </c>
      <c r="AD37" s="37">
        <v>0.4</v>
      </c>
      <c r="AE37" s="37">
        <v>0.4</v>
      </c>
      <c r="AF37" s="37">
        <v>0.4</v>
      </c>
      <c r="AG37" s="37">
        <v>0.4</v>
      </c>
      <c r="AH37" s="37">
        <v>0.4</v>
      </c>
      <c r="AI37" s="37">
        <v>0.4</v>
      </c>
      <c r="AJ37" s="37"/>
      <c r="AK37">
        <f t="shared" si="1"/>
        <v>0</v>
      </c>
    </row>
    <row r="38" spans="1:37" x14ac:dyDescent="0.3">
      <c r="A38" t="s">
        <v>54</v>
      </c>
      <c r="B38" s="37">
        <v>0.01</v>
      </c>
      <c r="C38" s="37">
        <v>0.01</v>
      </c>
      <c r="D38" s="37">
        <v>0.01</v>
      </c>
      <c r="E38" s="37">
        <v>0.01</v>
      </c>
      <c r="F38" s="37">
        <v>0.01</v>
      </c>
      <c r="G38" s="37">
        <v>0.01</v>
      </c>
      <c r="H38" s="37">
        <v>0.01</v>
      </c>
      <c r="I38" s="37">
        <v>0.01</v>
      </c>
      <c r="J38" s="37">
        <v>0.01</v>
      </c>
      <c r="K38" s="37">
        <v>0.01</v>
      </c>
      <c r="L38" s="37">
        <v>0.01</v>
      </c>
      <c r="M38" s="37">
        <v>0.01</v>
      </c>
      <c r="N38" s="37">
        <v>0.01</v>
      </c>
      <c r="O38" s="37">
        <v>0.01</v>
      </c>
      <c r="P38" s="37">
        <v>0.01</v>
      </c>
      <c r="Q38" s="37">
        <v>0.01</v>
      </c>
      <c r="R38" s="37">
        <v>0.01</v>
      </c>
      <c r="S38" s="37">
        <v>0.01</v>
      </c>
      <c r="T38" s="37">
        <v>0.01</v>
      </c>
      <c r="U38" s="37">
        <v>0.01</v>
      </c>
      <c r="V38" s="37">
        <v>0.01</v>
      </c>
      <c r="W38" s="37">
        <v>0.01</v>
      </c>
      <c r="X38" s="37">
        <v>0.01</v>
      </c>
      <c r="Y38" s="37">
        <v>0.01</v>
      </c>
      <c r="Z38" s="37">
        <v>0.01</v>
      </c>
      <c r="AA38" s="37">
        <v>0.01</v>
      </c>
      <c r="AB38" s="37">
        <v>0.01</v>
      </c>
      <c r="AC38" s="37">
        <v>0.01</v>
      </c>
      <c r="AD38" s="37">
        <v>0.01</v>
      </c>
      <c r="AE38" s="37">
        <v>0.01</v>
      </c>
      <c r="AF38" s="37">
        <v>0.01</v>
      </c>
      <c r="AG38" s="37">
        <v>0.01</v>
      </c>
      <c r="AH38" s="37">
        <v>0.01</v>
      </c>
      <c r="AI38" s="37">
        <v>0.01</v>
      </c>
      <c r="AJ38" s="37"/>
      <c r="AK38">
        <f t="shared" si="1"/>
        <v>0</v>
      </c>
    </row>
    <row r="39" spans="1:37" x14ac:dyDescent="0.3">
      <c r="A39" t="s">
        <v>96</v>
      </c>
      <c r="B39" s="37">
        <v>0.01</v>
      </c>
      <c r="C39" s="37">
        <v>0.01</v>
      </c>
      <c r="D39" s="37">
        <v>0.01</v>
      </c>
      <c r="E39" s="37">
        <v>0.01</v>
      </c>
      <c r="F39" s="37">
        <v>0.01</v>
      </c>
      <c r="G39" s="37">
        <v>0.01</v>
      </c>
      <c r="H39" s="37">
        <v>0.01</v>
      </c>
      <c r="I39" s="37">
        <v>0.01</v>
      </c>
      <c r="J39" s="37">
        <v>0.01</v>
      </c>
      <c r="K39" s="37">
        <v>0.01</v>
      </c>
      <c r="L39" s="37">
        <v>0.01</v>
      </c>
      <c r="M39" s="37">
        <v>0.01</v>
      </c>
      <c r="N39" s="37">
        <v>0.01</v>
      </c>
      <c r="O39" s="37">
        <v>0.01</v>
      </c>
      <c r="P39" s="37">
        <v>0.01</v>
      </c>
      <c r="Q39" s="37">
        <v>0.01</v>
      </c>
      <c r="R39" s="37">
        <v>0.01</v>
      </c>
      <c r="S39" s="37">
        <v>0.01</v>
      </c>
      <c r="T39" s="37">
        <v>0.01</v>
      </c>
      <c r="U39" s="37">
        <v>0.01</v>
      </c>
      <c r="V39" s="37">
        <v>0.01</v>
      </c>
      <c r="W39" s="37">
        <v>0.01</v>
      </c>
      <c r="X39" s="37">
        <v>0.01</v>
      </c>
      <c r="Y39" s="37">
        <v>0.01</v>
      </c>
      <c r="Z39" s="37">
        <v>0.01</v>
      </c>
      <c r="AA39" s="37">
        <v>0.01</v>
      </c>
      <c r="AB39" s="37">
        <v>0.01</v>
      </c>
      <c r="AC39" s="37">
        <v>0.01</v>
      </c>
      <c r="AD39" s="37">
        <v>0.01</v>
      </c>
      <c r="AE39" s="37">
        <v>0.01</v>
      </c>
      <c r="AF39" s="37">
        <v>0.01</v>
      </c>
      <c r="AG39" s="37">
        <v>0.01</v>
      </c>
      <c r="AH39" s="37">
        <v>0.01</v>
      </c>
      <c r="AI39" s="37">
        <v>0.01</v>
      </c>
      <c r="AJ39" s="37"/>
      <c r="AK39">
        <f t="shared" si="1"/>
        <v>0</v>
      </c>
    </row>
    <row r="40" spans="1:37" x14ac:dyDescent="0.3">
      <c r="A40" t="s">
        <v>97</v>
      </c>
      <c r="B40" s="37">
        <v>0.01</v>
      </c>
      <c r="C40" s="37">
        <v>0.01</v>
      </c>
      <c r="D40" s="37">
        <v>0.01</v>
      </c>
      <c r="E40" s="37">
        <v>0.01</v>
      </c>
      <c r="F40" s="37">
        <v>0.01</v>
      </c>
      <c r="G40" s="37">
        <v>0.01</v>
      </c>
      <c r="H40" s="37">
        <v>0.01</v>
      </c>
      <c r="I40" s="37">
        <v>0.01</v>
      </c>
      <c r="J40" s="37">
        <v>0.01</v>
      </c>
      <c r="K40" s="37">
        <v>0.01</v>
      </c>
      <c r="L40" s="37">
        <v>0.01</v>
      </c>
      <c r="M40" s="37">
        <v>0.01</v>
      </c>
      <c r="N40" s="37">
        <v>0.01</v>
      </c>
      <c r="O40" s="37">
        <v>0.01</v>
      </c>
      <c r="P40" s="37">
        <v>0.01</v>
      </c>
      <c r="Q40" s="37">
        <v>0.01</v>
      </c>
      <c r="R40" s="37">
        <v>0.01</v>
      </c>
      <c r="S40" s="37">
        <v>0.01</v>
      </c>
      <c r="T40" s="37">
        <v>0.01</v>
      </c>
      <c r="U40" s="37">
        <v>0.01</v>
      </c>
      <c r="V40" s="37">
        <v>0.01</v>
      </c>
      <c r="W40" s="37">
        <v>0.01</v>
      </c>
      <c r="X40" s="37">
        <v>0.01</v>
      </c>
      <c r="Y40" s="37">
        <v>0.01</v>
      </c>
      <c r="Z40" s="37">
        <v>0.01</v>
      </c>
      <c r="AA40" s="37">
        <v>0.01</v>
      </c>
      <c r="AB40" s="37">
        <v>0.01</v>
      </c>
      <c r="AC40" s="37">
        <v>0.01</v>
      </c>
      <c r="AD40" s="37">
        <v>0.01</v>
      </c>
      <c r="AE40" s="37">
        <v>0.01</v>
      </c>
      <c r="AF40" s="37">
        <v>0.01</v>
      </c>
      <c r="AG40" s="37">
        <v>0.01</v>
      </c>
      <c r="AH40" s="37">
        <v>0.01</v>
      </c>
      <c r="AI40" s="37">
        <v>0.01</v>
      </c>
      <c r="AJ40" s="37"/>
      <c r="AK40">
        <f t="shared" si="1"/>
        <v>0</v>
      </c>
    </row>
    <row r="41" spans="1:37" x14ac:dyDescent="0.3">
      <c r="A41" t="s">
        <v>55</v>
      </c>
      <c r="B41" s="37">
        <v>0.7</v>
      </c>
      <c r="C41" s="37">
        <v>0.7</v>
      </c>
      <c r="D41" s="37">
        <v>0.7</v>
      </c>
      <c r="E41" s="37">
        <v>0.7</v>
      </c>
      <c r="F41" s="37">
        <v>0.7</v>
      </c>
      <c r="G41" s="37">
        <v>0.7</v>
      </c>
      <c r="H41" s="37">
        <v>0.7</v>
      </c>
      <c r="I41" s="37">
        <v>0.7</v>
      </c>
      <c r="J41" s="37">
        <v>0.7</v>
      </c>
      <c r="K41" s="37">
        <v>0.7</v>
      </c>
      <c r="L41" s="37">
        <v>0.7</v>
      </c>
      <c r="M41" s="37">
        <v>0.7</v>
      </c>
      <c r="N41" s="37">
        <v>0.7</v>
      </c>
      <c r="O41" s="37">
        <v>0.7</v>
      </c>
      <c r="P41" s="37">
        <v>0.7</v>
      </c>
      <c r="Q41" s="37">
        <v>0.7</v>
      </c>
      <c r="R41" s="37">
        <v>0.7</v>
      </c>
      <c r="S41" s="37">
        <v>0.7</v>
      </c>
      <c r="T41" s="37">
        <v>0.7</v>
      </c>
      <c r="U41" s="37">
        <v>0.7</v>
      </c>
      <c r="V41" s="37">
        <v>0.7</v>
      </c>
      <c r="W41" s="37">
        <v>0.7</v>
      </c>
      <c r="X41" s="37">
        <v>0.7</v>
      </c>
      <c r="Y41" s="37">
        <v>0.7</v>
      </c>
      <c r="Z41" s="37">
        <v>0.7</v>
      </c>
      <c r="AA41" s="37">
        <v>0.7</v>
      </c>
      <c r="AB41" s="37">
        <v>0.7</v>
      </c>
      <c r="AC41" s="37">
        <v>0.7</v>
      </c>
      <c r="AD41" s="37">
        <v>0.7</v>
      </c>
      <c r="AE41" s="37">
        <v>0.7</v>
      </c>
      <c r="AF41" s="37">
        <v>0.7</v>
      </c>
      <c r="AG41" s="37">
        <v>0.7</v>
      </c>
      <c r="AH41" s="37">
        <v>0.7</v>
      </c>
      <c r="AI41" s="37">
        <v>0.7</v>
      </c>
      <c r="AJ41" s="37"/>
      <c r="AK41">
        <f t="shared" si="1"/>
        <v>0</v>
      </c>
    </row>
    <row r="42" spans="1:37" x14ac:dyDescent="0.3">
      <c r="A42" t="s">
        <v>98</v>
      </c>
      <c r="B42" s="37">
        <v>0.3</v>
      </c>
      <c r="C42" s="37">
        <v>0.3</v>
      </c>
      <c r="D42" s="37">
        <v>0.3</v>
      </c>
      <c r="E42" s="37">
        <v>0.3</v>
      </c>
      <c r="F42" s="37">
        <v>0.3</v>
      </c>
      <c r="G42" s="37">
        <v>0.3</v>
      </c>
      <c r="H42" s="37">
        <v>0.3</v>
      </c>
      <c r="I42" s="37">
        <v>0.3</v>
      </c>
      <c r="J42" s="37">
        <v>0.3</v>
      </c>
      <c r="K42" s="37">
        <v>0.3</v>
      </c>
      <c r="L42" s="37">
        <v>0.3</v>
      </c>
      <c r="M42" s="37">
        <v>0.3</v>
      </c>
      <c r="N42" s="37">
        <v>0.3</v>
      </c>
      <c r="O42" s="37">
        <v>0.3</v>
      </c>
      <c r="P42" s="37">
        <v>0.3</v>
      </c>
      <c r="Q42" s="37">
        <v>0.3</v>
      </c>
      <c r="R42" s="37">
        <v>0.3</v>
      </c>
      <c r="S42" s="37">
        <v>0.3</v>
      </c>
      <c r="T42" s="37">
        <v>0.3</v>
      </c>
      <c r="U42" s="37">
        <v>0.3</v>
      </c>
      <c r="V42" s="37">
        <v>0.3</v>
      </c>
      <c r="W42" s="37">
        <v>0.3</v>
      </c>
      <c r="X42" s="37">
        <v>0.3</v>
      </c>
      <c r="Y42" s="37">
        <v>0.3</v>
      </c>
      <c r="Z42" s="37">
        <v>0.3</v>
      </c>
      <c r="AA42" s="37">
        <v>0.3</v>
      </c>
      <c r="AB42" s="37">
        <v>0.3</v>
      </c>
      <c r="AC42" s="37">
        <v>0.3</v>
      </c>
      <c r="AD42" s="37">
        <v>0.3</v>
      </c>
      <c r="AE42" s="37">
        <v>0.3</v>
      </c>
      <c r="AF42" s="37">
        <v>0.3</v>
      </c>
      <c r="AG42" s="37">
        <v>0.3</v>
      </c>
      <c r="AH42" s="37">
        <v>0.3</v>
      </c>
      <c r="AI42" s="37">
        <v>0.3</v>
      </c>
      <c r="AJ42" s="37"/>
      <c r="AK42">
        <f t="shared" ref="AK42:AK72" si="2">(AG42-C42)/($AG$2-$C$2)</f>
        <v>0</v>
      </c>
    </row>
    <row r="43" spans="1:37" x14ac:dyDescent="0.3">
      <c r="A43" t="s">
        <v>56</v>
      </c>
      <c r="B43" s="35">
        <v>0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/>
      <c r="AK43">
        <f t="shared" si="2"/>
        <v>0</v>
      </c>
    </row>
    <row r="44" spans="1:37" x14ac:dyDescent="0.3">
      <c r="A44" t="s">
        <v>57</v>
      </c>
      <c r="B44" s="35">
        <v>0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/>
      <c r="AK44">
        <f t="shared" si="2"/>
        <v>0</v>
      </c>
    </row>
    <row r="45" spans="1:37" x14ac:dyDescent="0.3">
      <c r="A45" t="s">
        <v>104</v>
      </c>
      <c r="B45" s="35">
        <v>0.01</v>
      </c>
      <c r="C45" s="35">
        <v>0.01</v>
      </c>
      <c r="D45" s="35">
        <v>0.01</v>
      </c>
      <c r="E45" s="35">
        <v>0.01</v>
      </c>
      <c r="F45" s="35">
        <v>0.01</v>
      </c>
      <c r="G45" s="35">
        <v>0.01</v>
      </c>
      <c r="H45" s="35">
        <v>0.01</v>
      </c>
      <c r="I45" s="35">
        <v>0.01</v>
      </c>
      <c r="J45" s="35">
        <v>0.01</v>
      </c>
      <c r="K45" s="35">
        <v>0.01</v>
      </c>
      <c r="L45" s="35">
        <v>0.01</v>
      </c>
      <c r="M45" s="35">
        <v>0.01</v>
      </c>
      <c r="N45" s="35">
        <v>0.01</v>
      </c>
      <c r="O45" s="35">
        <v>0.01</v>
      </c>
      <c r="P45" s="35">
        <v>0.01</v>
      </c>
      <c r="Q45" s="35">
        <v>0.01</v>
      </c>
      <c r="R45" s="35">
        <v>0.01</v>
      </c>
      <c r="S45" s="35">
        <v>0.01</v>
      </c>
      <c r="T45" s="35">
        <v>0.01</v>
      </c>
      <c r="U45" s="35">
        <v>0.01</v>
      </c>
      <c r="V45" s="35">
        <v>0.01</v>
      </c>
      <c r="W45" s="35">
        <v>0.01</v>
      </c>
      <c r="X45" s="35">
        <v>0.01</v>
      </c>
      <c r="Y45" s="35">
        <v>0.01</v>
      </c>
      <c r="Z45" s="35">
        <v>0.01</v>
      </c>
      <c r="AA45" s="35">
        <v>0.01</v>
      </c>
      <c r="AB45" s="35">
        <v>0.01</v>
      </c>
      <c r="AC45" s="35">
        <v>0.01</v>
      </c>
      <c r="AD45" s="35">
        <v>0.01</v>
      </c>
      <c r="AE45" s="35">
        <v>0.01</v>
      </c>
      <c r="AF45" s="35">
        <v>0.01</v>
      </c>
      <c r="AG45" s="35">
        <v>0.01</v>
      </c>
      <c r="AH45" s="35">
        <v>0.01</v>
      </c>
      <c r="AI45" s="35">
        <v>0.01</v>
      </c>
      <c r="AJ45" s="35"/>
      <c r="AK45">
        <f t="shared" si="2"/>
        <v>0</v>
      </c>
    </row>
    <row r="46" spans="1:37" x14ac:dyDescent="0.3">
      <c r="A46" t="s">
        <v>105</v>
      </c>
      <c r="B46" s="35">
        <v>0.01</v>
      </c>
      <c r="C46" s="35">
        <v>0.01</v>
      </c>
      <c r="D46" s="35">
        <v>0.01</v>
      </c>
      <c r="E46" s="35">
        <v>0.01</v>
      </c>
      <c r="F46" s="35">
        <v>0.01</v>
      </c>
      <c r="G46" s="35">
        <v>0.01</v>
      </c>
      <c r="H46" s="35">
        <v>0.01</v>
      </c>
      <c r="I46" s="35">
        <v>0.01</v>
      </c>
      <c r="J46" s="35">
        <v>0.01</v>
      </c>
      <c r="K46" s="35">
        <v>0.01</v>
      </c>
      <c r="L46" s="35">
        <v>0.01</v>
      </c>
      <c r="M46" s="35">
        <v>0.01</v>
      </c>
      <c r="N46" s="35">
        <v>0.01</v>
      </c>
      <c r="O46" s="35">
        <v>0.01</v>
      </c>
      <c r="P46" s="35">
        <v>0.01</v>
      </c>
      <c r="Q46" s="35">
        <v>0.01</v>
      </c>
      <c r="R46" s="35">
        <v>0.01</v>
      </c>
      <c r="S46" s="35">
        <v>0.01</v>
      </c>
      <c r="T46" s="35">
        <v>0.01</v>
      </c>
      <c r="U46" s="35">
        <v>0.01</v>
      </c>
      <c r="V46" s="35">
        <v>0.01</v>
      </c>
      <c r="W46" s="35">
        <v>0.01</v>
      </c>
      <c r="X46" s="35">
        <v>0.01</v>
      </c>
      <c r="Y46" s="35">
        <v>0.01</v>
      </c>
      <c r="Z46" s="35">
        <v>0.01</v>
      </c>
      <c r="AA46" s="35">
        <v>0.01</v>
      </c>
      <c r="AB46" s="35">
        <v>0.01</v>
      </c>
      <c r="AC46" s="35">
        <v>0.01</v>
      </c>
      <c r="AD46" s="35">
        <v>0.01</v>
      </c>
      <c r="AE46" s="35">
        <v>0.01</v>
      </c>
      <c r="AF46" s="35">
        <v>0.01</v>
      </c>
      <c r="AG46" s="35">
        <v>0.01</v>
      </c>
      <c r="AH46" s="35">
        <v>0.01</v>
      </c>
      <c r="AI46" s="35">
        <v>0.01</v>
      </c>
      <c r="AJ46" s="35"/>
      <c r="AK46">
        <f t="shared" si="2"/>
        <v>0</v>
      </c>
    </row>
    <row r="47" spans="1:37" x14ac:dyDescent="0.3">
      <c r="A47" t="s">
        <v>99</v>
      </c>
      <c r="B47" s="35">
        <v>0.3</v>
      </c>
      <c r="C47" s="35">
        <v>0.3</v>
      </c>
      <c r="D47" s="35">
        <v>0.3</v>
      </c>
      <c r="E47" s="35">
        <v>0.3</v>
      </c>
      <c r="F47" s="35">
        <v>0.3</v>
      </c>
      <c r="G47" s="35">
        <v>0.3</v>
      </c>
      <c r="H47" s="35">
        <v>0.3</v>
      </c>
      <c r="I47" s="35">
        <v>0.3</v>
      </c>
      <c r="J47" s="35">
        <v>0.3</v>
      </c>
      <c r="K47" s="35">
        <v>0.3</v>
      </c>
      <c r="L47" s="35">
        <v>0.3</v>
      </c>
      <c r="M47" s="35">
        <v>0.3</v>
      </c>
      <c r="N47" s="35">
        <v>0.3</v>
      </c>
      <c r="O47" s="35">
        <v>0.3</v>
      </c>
      <c r="P47" s="35">
        <v>0.3</v>
      </c>
      <c r="Q47" s="35">
        <v>0.3</v>
      </c>
      <c r="R47" s="35">
        <v>0.3</v>
      </c>
      <c r="S47" s="35">
        <v>0.3</v>
      </c>
      <c r="T47" s="35">
        <v>0.3</v>
      </c>
      <c r="U47" s="35">
        <v>0.3</v>
      </c>
      <c r="V47" s="35">
        <v>0.3</v>
      </c>
      <c r="W47" s="35">
        <v>0.3</v>
      </c>
      <c r="X47" s="35">
        <v>0.3</v>
      </c>
      <c r="Y47" s="35">
        <v>0.3</v>
      </c>
      <c r="Z47" s="35">
        <v>0.3</v>
      </c>
      <c r="AA47" s="35">
        <v>0.3</v>
      </c>
      <c r="AB47" s="35">
        <v>0.3</v>
      </c>
      <c r="AC47" s="35">
        <v>0.3</v>
      </c>
      <c r="AD47" s="35">
        <v>0.3</v>
      </c>
      <c r="AE47" s="35">
        <v>0.3</v>
      </c>
      <c r="AF47" s="35">
        <v>0.3</v>
      </c>
      <c r="AG47" s="35">
        <v>0.3</v>
      </c>
      <c r="AH47" s="35">
        <v>0.3</v>
      </c>
      <c r="AI47" s="35">
        <v>0.3</v>
      </c>
      <c r="AJ47" s="35"/>
      <c r="AK47">
        <f t="shared" si="2"/>
        <v>0</v>
      </c>
    </row>
    <row r="48" spans="1:37" x14ac:dyDescent="0.3">
      <c r="A48" t="s">
        <v>100</v>
      </c>
      <c r="B48" s="35">
        <v>0.3</v>
      </c>
      <c r="C48" s="35">
        <v>0.3</v>
      </c>
      <c r="D48" s="35">
        <v>0.3</v>
      </c>
      <c r="E48" s="35">
        <v>0.3</v>
      </c>
      <c r="F48" s="35">
        <v>0.3</v>
      </c>
      <c r="G48" s="35">
        <v>0.3</v>
      </c>
      <c r="H48" s="35">
        <v>0.3</v>
      </c>
      <c r="I48" s="35">
        <v>0.3</v>
      </c>
      <c r="J48" s="35">
        <v>0.3</v>
      </c>
      <c r="K48" s="35">
        <v>0.3</v>
      </c>
      <c r="L48" s="35">
        <v>0.3</v>
      </c>
      <c r="M48" s="35">
        <v>0.3</v>
      </c>
      <c r="N48" s="35">
        <v>0.3</v>
      </c>
      <c r="O48" s="35">
        <v>0.3</v>
      </c>
      <c r="P48" s="35">
        <v>0.3</v>
      </c>
      <c r="Q48" s="35">
        <v>0.3</v>
      </c>
      <c r="R48" s="35">
        <v>0.3</v>
      </c>
      <c r="S48" s="35">
        <v>0.3</v>
      </c>
      <c r="T48" s="35">
        <v>0.3</v>
      </c>
      <c r="U48" s="35">
        <v>0.3</v>
      </c>
      <c r="V48" s="35">
        <v>0.3</v>
      </c>
      <c r="W48" s="35">
        <v>0.3</v>
      </c>
      <c r="X48" s="35">
        <v>0.3</v>
      </c>
      <c r="Y48" s="35">
        <v>0.3</v>
      </c>
      <c r="Z48" s="35">
        <v>0.3</v>
      </c>
      <c r="AA48" s="35">
        <v>0.3</v>
      </c>
      <c r="AB48" s="35">
        <v>0.3</v>
      </c>
      <c r="AC48" s="35">
        <v>0.3</v>
      </c>
      <c r="AD48" s="35">
        <v>0.3</v>
      </c>
      <c r="AE48" s="35">
        <v>0.3</v>
      </c>
      <c r="AF48" s="35">
        <v>0.3</v>
      </c>
      <c r="AG48" s="35">
        <v>0.3</v>
      </c>
      <c r="AH48" s="35">
        <v>0.3</v>
      </c>
      <c r="AI48" s="35">
        <v>0.3</v>
      </c>
      <c r="AJ48" s="35"/>
      <c r="AK48">
        <f t="shared" si="2"/>
        <v>0</v>
      </c>
    </row>
    <row r="49" spans="1:37" x14ac:dyDescent="0.3">
      <c r="A49" t="s">
        <v>101</v>
      </c>
      <c r="B49" s="35">
        <v>0.4</v>
      </c>
      <c r="C49" s="35">
        <v>0.4</v>
      </c>
      <c r="D49" s="35">
        <v>0.4</v>
      </c>
      <c r="E49" s="35">
        <v>0.4</v>
      </c>
      <c r="F49" s="35">
        <v>0.4</v>
      </c>
      <c r="G49" s="35">
        <v>0.4</v>
      </c>
      <c r="H49" s="35">
        <v>0.4</v>
      </c>
      <c r="I49" s="35">
        <v>0.4</v>
      </c>
      <c r="J49" s="35">
        <v>0.4</v>
      </c>
      <c r="K49" s="35">
        <v>0.4</v>
      </c>
      <c r="L49" s="35">
        <v>0.4</v>
      </c>
      <c r="M49" s="35">
        <v>0.4</v>
      </c>
      <c r="N49" s="35">
        <v>0.4</v>
      </c>
      <c r="O49" s="35">
        <v>0.4</v>
      </c>
      <c r="P49" s="35">
        <v>0.4</v>
      </c>
      <c r="Q49" s="35">
        <v>0.4</v>
      </c>
      <c r="R49" s="35">
        <v>0.4</v>
      </c>
      <c r="S49" s="35">
        <v>0.4</v>
      </c>
      <c r="T49" s="35">
        <v>0.4</v>
      </c>
      <c r="U49" s="35">
        <v>0.4</v>
      </c>
      <c r="V49" s="35">
        <v>0.4</v>
      </c>
      <c r="W49" s="35">
        <v>0.4</v>
      </c>
      <c r="X49" s="35">
        <v>0.4</v>
      </c>
      <c r="Y49" s="35">
        <v>0.4</v>
      </c>
      <c r="Z49" s="35">
        <v>0.4</v>
      </c>
      <c r="AA49" s="35">
        <v>0.4</v>
      </c>
      <c r="AB49" s="35">
        <v>0.4</v>
      </c>
      <c r="AC49" s="35">
        <v>0.4</v>
      </c>
      <c r="AD49" s="35">
        <v>0.4</v>
      </c>
      <c r="AE49" s="35">
        <v>0.4</v>
      </c>
      <c r="AF49" s="35">
        <v>0.4</v>
      </c>
      <c r="AG49" s="35">
        <v>0.4</v>
      </c>
      <c r="AH49" s="35">
        <v>0.4</v>
      </c>
      <c r="AI49" s="35">
        <v>0.4</v>
      </c>
      <c r="AJ49" s="35"/>
      <c r="AK49">
        <f t="shared" si="2"/>
        <v>0</v>
      </c>
    </row>
    <row r="50" spans="1:37" x14ac:dyDescent="0.3">
      <c r="A50" t="s">
        <v>102</v>
      </c>
      <c r="B50" s="35">
        <v>0.01</v>
      </c>
      <c r="C50" s="35">
        <v>0.01</v>
      </c>
      <c r="D50" s="35">
        <v>0.01</v>
      </c>
      <c r="E50" s="35">
        <v>0.01</v>
      </c>
      <c r="F50" s="35">
        <v>0.01</v>
      </c>
      <c r="G50" s="35">
        <v>0.01</v>
      </c>
      <c r="H50" s="35">
        <v>0.01</v>
      </c>
      <c r="I50" s="35">
        <v>0.01</v>
      </c>
      <c r="J50" s="35">
        <v>0.01</v>
      </c>
      <c r="K50" s="35">
        <v>0.01</v>
      </c>
      <c r="L50" s="35">
        <v>0.01</v>
      </c>
      <c r="M50" s="35">
        <v>0.01</v>
      </c>
      <c r="N50" s="35">
        <v>0.01</v>
      </c>
      <c r="O50" s="35">
        <v>0.01</v>
      </c>
      <c r="P50" s="35">
        <v>0.01</v>
      </c>
      <c r="Q50" s="35">
        <v>0.01</v>
      </c>
      <c r="R50" s="35">
        <v>0.01</v>
      </c>
      <c r="S50" s="35">
        <v>0.01</v>
      </c>
      <c r="T50" s="35">
        <v>0.01</v>
      </c>
      <c r="U50" s="35">
        <v>0.01</v>
      </c>
      <c r="V50" s="35">
        <v>0.01</v>
      </c>
      <c r="W50" s="35">
        <v>0.01</v>
      </c>
      <c r="X50" s="35">
        <v>0.01</v>
      </c>
      <c r="Y50" s="35">
        <v>0.01</v>
      </c>
      <c r="Z50" s="35">
        <v>0.01</v>
      </c>
      <c r="AA50" s="35">
        <v>0.01</v>
      </c>
      <c r="AB50" s="35">
        <v>0.01</v>
      </c>
      <c r="AC50" s="35">
        <v>0.01</v>
      </c>
      <c r="AD50" s="35">
        <v>0.01</v>
      </c>
      <c r="AE50" s="35">
        <v>0.01</v>
      </c>
      <c r="AF50" s="35">
        <v>0.01</v>
      </c>
      <c r="AG50" s="35">
        <v>0.01</v>
      </c>
      <c r="AH50" s="35">
        <v>0.01</v>
      </c>
      <c r="AI50" s="35">
        <v>0.01</v>
      </c>
      <c r="AJ50" s="35"/>
      <c r="AK50">
        <f t="shared" si="2"/>
        <v>0</v>
      </c>
    </row>
    <row r="51" spans="1:37" x14ac:dyDescent="0.3">
      <c r="A51" t="s">
        <v>103</v>
      </c>
      <c r="B51" s="35">
        <v>0.01</v>
      </c>
      <c r="C51" s="35">
        <v>0.01</v>
      </c>
      <c r="D51" s="35">
        <v>0.01</v>
      </c>
      <c r="E51" s="35">
        <v>0.01</v>
      </c>
      <c r="F51" s="35">
        <v>0.01</v>
      </c>
      <c r="G51" s="35">
        <v>0.01</v>
      </c>
      <c r="H51" s="35">
        <v>0.01</v>
      </c>
      <c r="I51" s="35">
        <v>0.01</v>
      </c>
      <c r="J51" s="35">
        <v>0.01</v>
      </c>
      <c r="K51" s="35">
        <v>0.01</v>
      </c>
      <c r="L51" s="35">
        <v>0.01</v>
      </c>
      <c r="M51" s="35">
        <v>0.01</v>
      </c>
      <c r="N51" s="35">
        <v>0.01</v>
      </c>
      <c r="O51" s="35">
        <v>0.01</v>
      </c>
      <c r="P51" s="35">
        <v>0.01</v>
      </c>
      <c r="Q51" s="35">
        <v>0.01</v>
      </c>
      <c r="R51" s="35">
        <v>0.01</v>
      </c>
      <c r="S51" s="35">
        <v>0.01</v>
      </c>
      <c r="T51" s="35">
        <v>0.01</v>
      </c>
      <c r="U51" s="35">
        <v>0.01</v>
      </c>
      <c r="V51" s="35">
        <v>0.01</v>
      </c>
      <c r="W51" s="35">
        <v>0.01</v>
      </c>
      <c r="X51" s="35">
        <v>0.01</v>
      </c>
      <c r="Y51" s="35">
        <v>0.01</v>
      </c>
      <c r="Z51" s="35">
        <v>0.01</v>
      </c>
      <c r="AA51" s="35">
        <v>0.01</v>
      </c>
      <c r="AB51" s="35">
        <v>0.01</v>
      </c>
      <c r="AC51" s="35">
        <v>0.01</v>
      </c>
      <c r="AD51" s="35">
        <v>0.01</v>
      </c>
      <c r="AE51" s="35">
        <v>0.01</v>
      </c>
      <c r="AF51" s="35">
        <v>0.01</v>
      </c>
      <c r="AG51" s="35">
        <v>0.01</v>
      </c>
      <c r="AH51" s="35">
        <v>0.01</v>
      </c>
      <c r="AI51" s="35">
        <v>0.01</v>
      </c>
      <c r="AJ51" s="35"/>
      <c r="AK51">
        <f t="shared" si="2"/>
        <v>0</v>
      </c>
    </row>
    <row r="52" spans="1:37" x14ac:dyDescent="0.3">
      <c r="A52" t="s">
        <v>106</v>
      </c>
      <c r="B52" s="38">
        <v>0.01</v>
      </c>
      <c r="C52" s="38">
        <v>0.01</v>
      </c>
      <c r="D52" s="38">
        <v>0.01</v>
      </c>
      <c r="E52" s="38">
        <v>0.01</v>
      </c>
      <c r="F52" s="38">
        <v>0.01</v>
      </c>
      <c r="G52" s="38">
        <v>0.01</v>
      </c>
      <c r="H52" s="38">
        <v>0.01</v>
      </c>
      <c r="I52" s="38">
        <v>0.01</v>
      </c>
      <c r="J52" s="38">
        <v>0.01</v>
      </c>
      <c r="K52" s="38">
        <v>0.01</v>
      </c>
      <c r="L52" s="38">
        <v>0.01</v>
      </c>
      <c r="M52" s="38">
        <v>0.01</v>
      </c>
      <c r="N52" s="38">
        <v>0.01</v>
      </c>
      <c r="O52" s="38">
        <v>0.01</v>
      </c>
      <c r="P52" s="38">
        <v>0.01</v>
      </c>
      <c r="Q52" s="38">
        <v>0.01</v>
      </c>
      <c r="R52" s="38">
        <v>0.01</v>
      </c>
      <c r="S52" s="38">
        <v>0.01</v>
      </c>
      <c r="T52" s="38">
        <v>0.01</v>
      </c>
      <c r="U52" s="38">
        <v>0.01</v>
      </c>
      <c r="V52" s="38">
        <v>0.01</v>
      </c>
      <c r="W52" s="38">
        <v>0.01</v>
      </c>
      <c r="X52" s="38">
        <v>0.01</v>
      </c>
      <c r="Y52" s="38">
        <v>0.01</v>
      </c>
      <c r="Z52" s="38">
        <v>0.01</v>
      </c>
      <c r="AA52" s="38">
        <v>0.01</v>
      </c>
      <c r="AB52" s="38">
        <v>0.01</v>
      </c>
      <c r="AC52" s="38">
        <v>0.01</v>
      </c>
      <c r="AD52" s="38">
        <v>0.01</v>
      </c>
      <c r="AE52" s="38">
        <v>0.01</v>
      </c>
      <c r="AF52" s="38">
        <v>0.01</v>
      </c>
      <c r="AG52" s="38">
        <v>0.01</v>
      </c>
      <c r="AH52" s="38">
        <v>0.01</v>
      </c>
      <c r="AI52" s="38">
        <v>0.01</v>
      </c>
      <c r="AJ52" s="38"/>
      <c r="AK52">
        <f t="shared" si="2"/>
        <v>0</v>
      </c>
    </row>
    <row r="53" spans="1:37" x14ac:dyDescent="0.3">
      <c r="A53" t="s">
        <v>58</v>
      </c>
      <c r="B53" s="37">
        <v>0.2</v>
      </c>
      <c r="C53" s="37">
        <v>0.2</v>
      </c>
      <c r="D53" s="37">
        <v>0.2</v>
      </c>
      <c r="E53" s="37">
        <v>0.2</v>
      </c>
      <c r="F53" s="37">
        <v>0.2</v>
      </c>
      <c r="G53" s="37">
        <v>0.2</v>
      </c>
      <c r="H53" s="37">
        <v>0.2</v>
      </c>
      <c r="I53" s="37">
        <v>0.2</v>
      </c>
      <c r="J53" s="37">
        <v>0.2</v>
      </c>
      <c r="K53" s="37">
        <v>0.2</v>
      </c>
      <c r="L53" s="37">
        <v>0.2</v>
      </c>
      <c r="M53" s="37">
        <v>0.2</v>
      </c>
      <c r="N53" s="37">
        <v>0.2</v>
      </c>
      <c r="O53" s="37">
        <v>0.2</v>
      </c>
      <c r="P53" s="37">
        <v>0.2</v>
      </c>
      <c r="Q53" s="37">
        <v>0.2</v>
      </c>
      <c r="R53" s="37">
        <v>0.2</v>
      </c>
      <c r="S53" s="37">
        <v>0.2</v>
      </c>
      <c r="T53" s="37">
        <v>0.2</v>
      </c>
      <c r="U53" s="37">
        <v>0.2</v>
      </c>
      <c r="V53" s="37">
        <v>0.2</v>
      </c>
      <c r="W53" s="37">
        <v>0.2</v>
      </c>
      <c r="X53" s="37">
        <v>0.2</v>
      </c>
      <c r="Y53" s="37">
        <v>0.2</v>
      </c>
      <c r="Z53" s="37">
        <v>0.2</v>
      </c>
      <c r="AA53" s="37">
        <v>0.2</v>
      </c>
      <c r="AB53" s="37">
        <v>0.2</v>
      </c>
      <c r="AC53" s="37">
        <v>0.2</v>
      </c>
      <c r="AD53" s="37">
        <v>0.2</v>
      </c>
      <c r="AE53" s="37">
        <v>0.2</v>
      </c>
      <c r="AF53" s="37">
        <v>0.2</v>
      </c>
      <c r="AG53" s="37">
        <v>0.2</v>
      </c>
      <c r="AH53" s="37">
        <v>0.2</v>
      </c>
      <c r="AI53" s="37">
        <v>0.2</v>
      </c>
      <c r="AJ53" s="37"/>
      <c r="AK53">
        <f t="shared" si="2"/>
        <v>0</v>
      </c>
    </row>
    <row r="54" spans="1:37" x14ac:dyDescent="0.3">
      <c r="A54" t="s">
        <v>59</v>
      </c>
      <c r="B54" s="35">
        <v>0.2</v>
      </c>
      <c r="C54" s="35">
        <v>0.2</v>
      </c>
      <c r="D54" s="35">
        <v>0.2</v>
      </c>
      <c r="E54" s="35">
        <v>0.2</v>
      </c>
      <c r="F54" s="35">
        <v>0.2</v>
      </c>
      <c r="G54" s="35">
        <v>0.2</v>
      </c>
      <c r="H54" s="35">
        <v>0.2</v>
      </c>
      <c r="I54" s="35">
        <v>0.2</v>
      </c>
      <c r="J54" s="35">
        <v>0.2</v>
      </c>
      <c r="K54" s="35">
        <v>0.2</v>
      </c>
      <c r="L54" s="35">
        <v>0.2</v>
      </c>
      <c r="M54" s="35">
        <v>0.2</v>
      </c>
      <c r="N54" s="35">
        <v>0.2</v>
      </c>
      <c r="O54" s="35">
        <v>0.2</v>
      </c>
      <c r="P54" s="35">
        <v>0.2</v>
      </c>
      <c r="Q54" s="35">
        <v>0.2</v>
      </c>
      <c r="R54" s="35">
        <v>0.2</v>
      </c>
      <c r="S54" s="35">
        <v>0.2</v>
      </c>
      <c r="T54" s="35">
        <v>0.2</v>
      </c>
      <c r="U54" s="35">
        <v>0.2</v>
      </c>
      <c r="V54" s="35">
        <v>0.2</v>
      </c>
      <c r="W54" s="35">
        <v>0.2</v>
      </c>
      <c r="X54" s="35">
        <v>0.2</v>
      </c>
      <c r="Y54" s="35">
        <v>0.2</v>
      </c>
      <c r="Z54" s="35">
        <v>0.2</v>
      </c>
      <c r="AA54" s="35">
        <v>0.2</v>
      </c>
      <c r="AB54" s="35">
        <v>0.2</v>
      </c>
      <c r="AC54" s="35">
        <v>0.2</v>
      </c>
      <c r="AD54" s="35">
        <v>0.2</v>
      </c>
      <c r="AE54" s="35">
        <v>0.2</v>
      </c>
      <c r="AF54" s="35">
        <v>0.2</v>
      </c>
      <c r="AG54" s="35">
        <v>0.2</v>
      </c>
      <c r="AH54" s="35">
        <v>0.2</v>
      </c>
      <c r="AI54" s="35">
        <v>0.2</v>
      </c>
      <c r="AJ54" s="35"/>
      <c r="AK54">
        <f t="shared" si="2"/>
        <v>0</v>
      </c>
    </row>
    <row r="55" spans="1:37" x14ac:dyDescent="0.3">
      <c r="A55" t="s">
        <v>60</v>
      </c>
      <c r="B55" s="35">
        <v>0.3</v>
      </c>
      <c r="C55" s="35">
        <v>0.3</v>
      </c>
      <c r="D55" s="35">
        <v>0.3</v>
      </c>
      <c r="E55" s="35">
        <v>0.3</v>
      </c>
      <c r="F55" s="35">
        <v>0.3</v>
      </c>
      <c r="G55" s="35">
        <v>0.3</v>
      </c>
      <c r="H55" s="35">
        <v>0.3</v>
      </c>
      <c r="I55" s="35">
        <v>0.3</v>
      </c>
      <c r="J55" s="35">
        <v>0.3</v>
      </c>
      <c r="K55" s="35">
        <v>0.3</v>
      </c>
      <c r="L55" s="35">
        <v>0.3</v>
      </c>
      <c r="M55" s="35">
        <v>0.3</v>
      </c>
      <c r="N55" s="35">
        <v>0.3</v>
      </c>
      <c r="O55" s="35">
        <v>0.3</v>
      </c>
      <c r="P55" s="35">
        <v>0.3</v>
      </c>
      <c r="Q55" s="35">
        <v>0.3</v>
      </c>
      <c r="R55" s="35">
        <v>0.3</v>
      </c>
      <c r="S55" s="35">
        <v>0.3</v>
      </c>
      <c r="T55" s="35">
        <v>0.3</v>
      </c>
      <c r="U55" s="35">
        <v>0.3</v>
      </c>
      <c r="V55" s="35">
        <v>0.3</v>
      </c>
      <c r="W55" s="35">
        <v>0.3</v>
      </c>
      <c r="X55" s="35">
        <v>0.3</v>
      </c>
      <c r="Y55" s="35">
        <v>0.3</v>
      </c>
      <c r="Z55" s="35">
        <v>0.3</v>
      </c>
      <c r="AA55" s="35">
        <v>0.3</v>
      </c>
      <c r="AB55" s="35">
        <v>0.3</v>
      </c>
      <c r="AC55" s="35">
        <v>0.3</v>
      </c>
      <c r="AD55" s="35">
        <v>0.3</v>
      </c>
      <c r="AE55" s="35">
        <v>0.3</v>
      </c>
      <c r="AF55" s="35">
        <v>0.3</v>
      </c>
      <c r="AG55" s="35">
        <v>0.3</v>
      </c>
      <c r="AH55" s="35">
        <v>0.3</v>
      </c>
      <c r="AI55" s="35">
        <v>0.3</v>
      </c>
      <c r="AJ55" s="35"/>
      <c r="AK55">
        <f t="shared" si="2"/>
        <v>0</v>
      </c>
    </row>
    <row r="56" spans="1:37" x14ac:dyDescent="0.3">
      <c r="A56" t="s">
        <v>61</v>
      </c>
      <c r="B56" s="35">
        <v>0.3</v>
      </c>
      <c r="C56" s="35">
        <v>0.3</v>
      </c>
      <c r="D56" s="35">
        <v>0.3</v>
      </c>
      <c r="E56" s="35">
        <v>0.3</v>
      </c>
      <c r="F56" s="35">
        <v>0.3</v>
      </c>
      <c r="G56" s="35">
        <v>0.3</v>
      </c>
      <c r="H56" s="35">
        <v>0.3</v>
      </c>
      <c r="I56" s="35">
        <v>0.3</v>
      </c>
      <c r="J56" s="35">
        <v>0.3</v>
      </c>
      <c r="K56" s="35">
        <v>0.3</v>
      </c>
      <c r="L56" s="35">
        <v>0.3</v>
      </c>
      <c r="M56" s="35">
        <v>0.3</v>
      </c>
      <c r="N56" s="35">
        <v>0.3</v>
      </c>
      <c r="O56" s="35">
        <v>0.3</v>
      </c>
      <c r="P56" s="35">
        <v>0.3</v>
      </c>
      <c r="Q56" s="35">
        <v>0.3</v>
      </c>
      <c r="R56" s="35">
        <v>0.3</v>
      </c>
      <c r="S56" s="35">
        <v>0.3</v>
      </c>
      <c r="T56" s="35">
        <v>0.3</v>
      </c>
      <c r="U56" s="35">
        <v>0.3</v>
      </c>
      <c r="V56" s="35">
        <v>0.3</v>
      </c>
      <c r="W56" s="35">
        <v>0.3</v>
      </c>
      <c r="X56" s="35">
        <v>0.3</v>
      </c>
      <c r="Y56" s="35">
        <v>0.3</v>
      </c>
      <c r="Z56" s="35">
        <v>0.3</v>
      </c>
      <c r="AA56" s="35">
        <v>0.3</v>
      </c>
      <c r="AB56" s="35">
        <v>0.3</v>
      </c>
      <c r="AC56" s="35">
        <v>0.3</v>
      </c>
      <c r="AD56" s="35">
        <v>0.3</v>
      </c>
      <c r="AE56" s="35">
        <v>0.3</v>
      </c>
      <c r="AF56" s="35">
        <v>0.3</v>
      </c>
      <c r="AG56" s="35">
        <v>0.3</v>
      </c>
      <c r="AH56" s="35">
        <v>0.3</v>
      </c>
      <c r="AI56" s="35">
        <v>0.3</v>
      </c>
      <c r="AJ56" s="35"/>
      <c r="AK56">
        <f t="shared" si="2"/>
        <v>0</v>
      </c>
    </row>
    <row r="57" spans="1:37" x14ac:dyDescent="0.3">
      <c r="A57" t="s">
        <v>107</v>
      </c>
      <c r="B57" s="35">
        <v>0.01</v>
      </c>
      <c r="C57" s="35">
        <v>0.01</v>
      </c>
      <c r="D57" s="35">
        <v>0.01</v>
      </c>
      <c r="E57" s="35">
        <v>0.01</v>
      </c>
      <c r="F57" s="35">
        <v>0.01</v>
      </c>
      <c r="G57" s="35">
        <v>0.01</v>
      </c>
      <c r="H57" s="35">
        <v>0.01</v>
      </c>
      <c r="I57" s="35">
        <v>0.01</v>
      </c>
      <c r="J57" s="35">
        <v>0.01</v>
      </c>
      <c r="K57" s="35">
        <v>0.01</v>
      </c>
      <c r="L57" s="35">
        <v>0.01</v>
      </c>
      <c r="M57" s="35">
        <v>0.01</v>
      </c>
      <c r="N57" s="35">
        <v>0.01</v>
      </c>
      <c r="O57" s="35">
        <v>0.01</v>
      </c>
      <c r="P57" s="35">
        <v>0.01</v>
      </c>
      <c r="Q57" s="35">
        <v>0.01</v>
      </c>
      <c r="R57" s="35">
        <v>0.01</v>
      </c>
      <c r="S57" s="35">
        <v>0.01</v>
      </c>
      <c r="T57" s="35">
        <v>0.01</v>
      </c>
      <c r="U57" s="35">
        <v>0.01</v>
      </c>
      <c r="V57" s="35">
        <v>0.01</v>
      </c>
      <c r="W57" s="35">
        <v>0.01</v>
      </c>
      <c r="X57" s="35">
        <v>0.01</v>
      </c>
      <c r="Y57" s="35">
        <v>0.01</v>
      </c>
      <c r="Z57" s="35">
        <v>0.01</v>
      </c>
      <c r="AA57" s="35">
        <v>0.01</v>
      </c>
      <c r="AB57" s="35">
        <v>0.01</v>
      </c>
      <c r="AC57" s="35">
        <v>0.01</v>
      </c>
      <c r="AD57" s="35">
        <v>0.01</v>
      </c>
      <c r="AE57" s="35">
        <v>0.01</v>
      </c>
      <c r="AF57" s="35">
        <v>0.01</v>
      </c>
      <c r="AG57" s="35">
        <v>0.01</v>
      </c>
      <c r="AH57" s="35">
        <v>0.01</v>
      </c>
      <c r="AI57" s="35">
        <v>0.01</v>
      </c>
      <c r="AJ57" s="35"/>
      <c r="AK57">
        <f t="shared" si="2"/>
        <v>0</v>
      </c>
    </row>
    <row r="58" spans="1:37" x14ac:dyDescent="0.3">
      <c r="A58" t="s">
        <v>62</v>
      </c>
      <c r="B58" s="35">
        <v>0.01</v>
      </c>
      <c r="C58" s="35">
        <v>0.01</v>
      </c>
      <c r="D58" s="35">
        <v>0.01</v>
      </c>
      <c r="E58" s="35">
        <v>0.01</v>
      </c>
      <c r="F58" s="35">
        <v>0.01</v>
      </c>
      <c r="G58" s="35">
        <v>0.01</v>
      </c>
      <c r="H58" s="35">
        <v>0.01</v>
      </c>
      <c r="I58" s="35">
        <v>0.01</v>
      </c>
      <c r="J58" s="35">
        <v>0.01</v>
      </c>
      <c r="K58" s="35">
        <v>0.01</v>
      </c>
      <c r="L58" s="35">
        <v>0.01</v>
      </c>
      <c r="M58" s="35">
        <v>0.01</v>
      </c>
      <c r="N58" s="35">
        <v>0.01</v>
      </c>
      <c r="O58" s="35">
        <v>0.01</v>
      </c>
      <c r="P58" s="35">
        <v>0.01</v>
      </c>
      <c r="Q58" s="35">
        <v>0.01</v>
      </c>
      <c r="R58" s="35">
        <v>0.01</v>
      </c>
      <c r="S58" s="35">
        <v>0.01</v>
      </c>
      <c r="T58" s="35">
        <v>0.01</v>
      </c>
      <c r="U58" s="35">
        <v>0.01</v>
      </c>
      <c r="V58" s="35">
        <v>0.01</v>
      </c>
      <c r="W58" s="35">
        <v>0.01</v>
      </c>
      <c r="X58" s="35">
        <v>0.01</v>
      </c>
      <c r="Y58" s="35">
        <v>0.01</v>
      </c>
      <c r="Z58" s="35">
        <v>0.01</v>
      </c>
      <c r="AA58" s="35">
        <v>0.01</v>
      </c>
      <c r="AB58" s="35">
        <v>0.01</v>
      </c>
      <c r="AC58" s="35">
        <v>0.01</v>
      </c>
      <c r="AD58" s="35">
        <v>0.01</v>
      </c>
      <c r="AE58" s="35">
        <v>0.01</v>
      </c>
      <c r="AF58" s="35">
        <v>0.01</v>
      </c>
      <c r="AG58" s="35">
        <v>0.01</v>
      </c>
      <c r="AH58" s="35">
        <v>0.01</v>
      </c>
      <c r="AI58" s="35">
        <v>0.01</v>
      </c>
      <c r="AJ58" s="35"/>
      <c r="AK58">
        <f t="shared" si="2"/>
        <v>0</v>
      </c>
    </row>
    <row r="59" spans="1:37" x14ac:dyDescent="0.3">
      <c r="A59" t="s">
        <v>63</v>
      </c>
      <c r="B59" s="35">
        <v>0.01</v>
      </c>
      <c r="C59" s="35">
        <v>0.01</v>
      </c>
      <c r="D59" s="35">
        <v>0.01</v>
      </c>
      <c r="E59" s="35">
        <v>0.01</v>
      </c>
      <c r="F59" s="35">
        <v>0.01</v>
      </c>
      <c r="G59" s="35">
        <v>0.01</v>
      </c>
      <c r="H59" s="35">
        <v>0.01</v>
      </c>
      <c r="I59" s="35">
        <v>0.01</v>
      </c>
      <c r="J59" s="35">
        <v>0.01</v>
      </c>
      <c r="K59" s="35">
        <v>0.01</v>
      </c>
      <c r="L59" s="35">
        <v>0.01</v>
      </c>
      <c r="M59" s="35">
        <v>0.01</v>
      </c>
      <c r="N59" s="35">
        <v>0.01</v>
      </c>
      <c r="O59" s="35">
        <v>0.01</v>
      </c>
      <c r="P59" s="35">
        <v>0.01</v>
      </c>
      <c r="Q59" s="35">
        <v>0.01</v>
      </c>
      <c r="R59" s="35">
        <v>0.01</v>
      </c>
      <c r="S59" s="35">
        <v>0.01</v>
      </c>
      <c r="T59" s="35">
        <v>0.01</v>
      </c>
      <c r="U59" s="35">
        <v>0.01</v>
      </c>
      <c r="V59" s="35">
        <v>0.01</v>
      </c>
      <c r="W59" s="35">
        <v>0.01</v>
      </c>
      <c r="X59" s="35">
        <v>0.01</v>
      </c>
      <c r="Y59" s="35">
        <v>0.01</v>
      </c>
      <c r="Z59" s="35">
        <v>0.01</v>
      </c>
      <c r="AA59" s="35">
        <v>0.01</v>
      </c>
      <c r="AB59" s="35">
        <v>0.01</v>
      </c>
      <c r="AC59" s="35">
        <v>0.01</v>
      </c>
      <c r="AD59" s="35">
        <v>0.01</v>
      </c>
      <c r="AE59" s="35">
        <v>0.01</v>
      </c>
      <c r="AF59" s="35">
        <v>0.01</v>
      </c>
      <c r="AG59" s="35">
        <v>0.01</v>
      </c>
      <c r="AH59" s="35">
        <v>0.01</v>
      </c>
      <c r="AI59" s="35">
        <v>0.01</v>
      </c>
      <c r="AJ59" s="35"/>
      <c r="AK59">
        <f t="shared" si="2"/>
        <v>0</v>
      </c>
    </row>
    <row r="60" spans="1:37" x14ac:dyDescent="0.3">
      <c r="A60" t="s">
        <v>64</v>
      </c>
      <c r="B60" s="35">
        <v>0.01</v>
      </c>
      <c r="C60" s="35">
        <v>0.01</v>
      </c>
      <c r="D60" s="35">
        <v>0.01</v>
      </c>
      <c r="E60" s="35">
        <v>0.01</v>
      </c>
      <c r="F60" s="35">
        <v>0.01</v>
      </c>
      <c r="G60" s="35">
        <v>0.01</v>
      </c>
      <c r="H60" s="35">
        <v>0.01</v>
      </c>
      <c r="I60" s="35">
        <v>0.01</v>
      </c>
      <c r="J60" s="35">
        <v>0.01</v>
      </c>
      <c r="K60" s="35">
        <v>0.01</v>
      </c>
      <c r="L60" s="35">
        <v>0.01</v>
      </c>
      <c r="M60" s="35">
        <v>0.01</v>
      </c>
      <c r="N60" s="35">
        <v>0.01</v>
      </c>
      <c r="O60" s="35">
        <v>0.01</v>
      </c>
      <c r="P60" s="35">
        <v>0.01</v>
      </c>
      <c r="Q60" s="35">
        <v>0.01</v>
      </c>
      <c r="R60" s="35">
        <v>0.01</v>
      </c>
      <c r="S60" s="35">
        <v>0.01</v>
      </c>
      <c r="T60" s="35">
        <v>0.01</v>
      </c>
      <c r="U60" s="35">
        <v>0.01</v>
      </c>
      <c r="V60" s="35">
        <v>0.01</v>
      </c>
      <c r="W60" s="35">
        <v>0.01</v>
      </c>
      <c r="X60" s="35">
        <v>0.01</v>
      </c>
      <c r="Y60" s="35">
        <v>0.01</v>
      </c>
      <c r="Z60" s="35">
        <v>0.01</v>
      </c>
      <c r="AA60" s="35">
        <v>0.01</v>
      </c>
      <c r="AB60" s="35">
        <v>0.01</v>
      </c>
      <c r="AC60" s="35">
        <v>0.01</v>
      </c>
      <c r="AD60" s="35">
        <v>0.01</v>
      </c>
      <c r="AE60" s="35">
        <v>0.01</v>
      </c>
      <c r="AF60" s="35">
        <v>0.01</v>
      </c>
      <c r="AG60" s="35">
        <v>0.01</v>
      </c>
      <c r="AH60" s="35">
        <v>0.01</v>
      </c>
      <c r="AI60" s="35">
        <v>0.01</v>
      </c>
      <c r="AJ60" s="35"/>
      <c r="AK60">
        <f t="shared" si="2"/>
        <v>0</v>
      </c>
    </row>
    <row r="61" spans="1:37" x14ac:dyDescent="0.3">
      <c r="A61" t="s">
        <v>108</v>
      </c>
      <c r="B61" s="35">
        <v>0.01</v>
      </c>
      <c r="C61" s="35">
        <v>0.01</v>
      </c>
      <c r="D61" s="35">
        <v>0.01</v>
      </c>
      <c r="E61" s="35">
        <v>0.01</v>
      </c>
      <c r="F61" s="35">
        <v>0.01</v>
      </c>
      <c r="G61" s="35">
        <v>0.01</v>
      </c>
      <c r="H61" s="35">
        <v>0.01</v>
      </c>
      <c r="I61" s="35">
        <v>0.01</v>
      </c>
      <c r="J61" s="35">
        <v>0.01</v>
      </c>
      <c r="K61" s="35">
        <v>0.01</v>
      </c>
      <c r="L61" s="35">
        <v>0.01</v>
      </c>
      <c r="M61" s="35">
        <v>0.01</v>
      </c>
      <c r="N61" s="35">
        <v>0.01</v>
      </c>
      <c r="O61" s="35">
        <v>0.01</v>
      </c>
      <c r="P61" s="35">
        <v>0.01</v>
      </c>
      <c r="Q61" s="35">
        <v>0.01</v>
      </c>
      <c r="R61" s="35">
        <v>0.01</v>
      </c>
      <c r="S61" s="35">
        <v>0.01</v>
      </c>
      <c r="T61" s="35">
        <v>0.01</v>
      </c>
      <c r="U61" s="35">
        <v>0.01</v>
      </c>
      <c r="V61" s="35">
        <v>0.01</v>
      </c>
      <c r="W61" s="35">
        <v>0.01</v>
      </c>
      <c r="X61" s="35">
        <v>0.01</v>
      </c>
      <c r="Y61" s="35">
        <v>0.01</v>
      </c>
      <c r="Z61" s="35">
        <v>0.01</v>
      </c>
      <c r="AA61" s="35">
        <v>0.01</v>
      </c>
      <c r="AB61" s="35">
        <v>0.01</v>
      </c>
      <c r="AC61" s="35">
        <v>0.01</v>
      </c>
      <c r="AD61" s="35">
        <v>0.01</v>
      </c>
      <c r="AE61" s="35">
        <v>0.01</v>
      </c>
      <c r="AF61" s="35">
        <v>0.01</v>
      </c>
      <c r="AG61" s="35">
        <v>0.01</v>
      </c>
      <c r="AH61" s="35">
        <v>0.01</v>
      </c>
      <c r="AI61" s="35">
        <v>0.01</v>
      </c>
      <c r="AJ61" s="35"/>
      <c r="AK61">
        <f t="shared" si="2"/>
        <v>0</v>
      </c>
    </row>
    <row r="62" spans="1:37" x14ac:dyDescent="0.3">
      <c r="A62" t="s">
        <v>65</v>
      </c>
      <c r="B62" s="35">
        <v>0.1</v>
      </c>
      <c r="C62" s="35">
        <v>0.1</v>
      </c>
      <c r="D62" s="35">
        <v>0.1</v>
      </c>
      <c r="E62" s="35">
        <v>0.1</v>
      </c>
      <c r="F62" s="35">
        <v>0.1</v>
      </c>
      <c r="G62" s="35">
        <v>0.1</v>
      </c>
      <c r="H62" s="35">
        <v>0.1</v>
      </c>
      <c r="I62" s="35">
        <v>0.1</v>
      </c>
      <c r="J62" s="35">
        <v>0.1</v>
      </c>
      <c r="K62" s="35">
        <v>0.1</v>
      </c>
      <c r="L62" s="35">
        <v>0.1</v>
      </c>
      <c r="M62" s="35">
        <v>0.1</v>
      </c>
      <c r="N62" s="35">
        <v>0.1</v>
      </c>
      <c r="O62" s="35">
        <v>0.1</v>
      </c>
      <c r="P62" s="35">
        <v>0.1</v>
      </c>
      <c r="Q62" s="35">
        <v>0.1</v>
      </c>
      <c r="R62" s="35">
        <v>0.1</v>
      </c>
      <c r="S62" s="35">
        <v>0.1</v>
      </c>
      <c r="T62" s="35">
        <v>0.1</v>
      </c>
      <c r="U62" s="35">
        <v>0.1</v>
      </c>
      <c r="V62" s="35">
        <v>0.1</v>
      </c>
      <c r="W62" s="35">
        <v>0.1</v>
      </c>
      <c r="X62" s="35">
        <v>0.1</v>
      </c>
      <c r="Y62" s="35">
        <v>0.1</v>
      </c>
      <c r="Z62" s="35">
        <v>0.1</v>
      </c>
      <c r="AA62" s="35">
        <v>0.1</v>
      </c>
      <c r="AB62" s="35">
        <v>0.1</v>
      </c>
      <c r="AC62" s="35">
        <v>0.1</v>
      </c>
      <c r="AD62" s="35">
        <v>0.1</v>
      </c>
      <c r="AE62" s="35">
        <v>0.1</v>
      </c>
      <c r="AF62" s="35">
        <v>0.1</v>
      </c>
      <c r="AG62" s="35">
        <v>0.1</v>
      </c>
      <c r="AH62" s="35">
        <v>0.1</v>
      </c>
      <c r="AI62" s="35">
        <v>0.1</v>
      </c>
      <c r="AJ62" s="35"/>
      <c r="AK62">
        <f t="shared" si="2"/>
        <v>0</v>
      </c>
    </row>
    <row r="63" spans="1:37" x14ac:dyDescent="0.3">
      <c r="A63" t="s">
        <v>66</v>
      </c>
      <c r="B63" s="35">
        <v>0.3</v>
      </c>
      <c r="C63" s="35">
        <v>0.3</v>
      </c>
      <c r="D63" s="35">
        <v>0.3</v>
      </c>
      <c r="E63" s="35">
        <v>0.3</v>
      </c>
      <c r="F63" s="35">
        <v>0.3</v>
      </c>
      <c r="G63" s="35">
        <v>0.3</v>
      </c>
      <c r="H63" s="35">
        <v>0.3</v>
      </c>
      <c r="I63" s="35">
        <v>0.3</v>
      </c>
      <c r="J63" s="35">
        <v>0.3</v>
      </c>
      <c r="K63" s="35">
        <v>0.3</v>
      </c>
      <c r="L63" s="35">
        <v>0.3</v>
      </c>
      <c r="M63" s="35">
        <v>0.3</v>
      </c>
      <c r="N63" s="35">
        <v>0.3</v>
      </c>
      <c r="O63" s="35">
        <v>0.3</v>
      </c>
      <c r="P63" s="35">
        <v>0.3</v>
      </c>
      <c r="Q63" s="35">
        <v>0.3</v>
      </c>
      <c r="R63" s="35">
        <v>0.3</v>
      </c>
      <c r="S63" s="35">
        <v>0.3</v>
      </c>
      <c r="T63" s="35">
        <v>0.3</v>
      </c>
      <c r="U63" s="35">
        <v>0.3</v>
      </c>
      <c r="V63" s="35">
        <v>0.3</v>
      </c>
      <c r="W63" s="35">
        <v>0.3</v>
      </c>
      <c r="X63" s="35">
        <v>0.3</v>
      </c>
      <c r="Y63" s="35">
        <v>0.3</v>
      </c>
      <c r="Z63" s="35">
        <v>0.3</v>
      </c>
      <c r="AA63" s="35">
        <v>0.3</v>
      </c>
      <c r="AB63" s="35">
        <v>0.3</v>
      </c>
      <c r="AC63" s="35">
        <v>0.3</v>
      </c>
      <c r="AD63" s="35">
        <v>0.3</v>
      </c>
      <c r="AE63" s="35">
        <v>0.3</v>
      </c>
      <c r="AF63" s="35">
        <v>0.3</v>
      </c>
      <c r="AG63" s="35">
        <v>0.3</v>
      </c>
      <c r="AH63" s="35">
        <v>0.3</v>
      </c>
      <c r="AI63" s="35">
        <v>0.3</v>
      </c>
      <c r="AJ63" s="35"/>
      <c r="AK63">
        <f t="shared" si="2"/>
        <v>0</v>
      </c>
    </row>
    <row r="64" spans="1:37" x14ac:dyDescent="0.3">
      <c r="A64" t="s">
        <v>67</v>
      </c>
      <c r="B64" s="35">
        <v>0.3</v>
      </c>
      <c r="C64" s="35">
        <v>0.3</v>
      </c>
      <c r="D64" s="35">
        <v>0.3</v>
      </c>
      <c r="E64" s="35">
        <v>0.3</v>
      </c>
      <c r="F64" s="35">
        <v>0.3</v>
      </c>
      <c r="G64" s="35">
        <v>0.3</v>
      </c>
      <c r="H64" s="35">
        <v>0.3</v>
      </c>
      <c r="I64" s="35">
        <v>0.3</v>
      </c>
      <c r="J64" s="35">
        <v>0.3</v>
      </c>
      <c r="K64" s="35">
        <v>0.3</v>
      </c>
      <c r="L64" s="35">
        <v>0.3</v>
      </c>
      <c r="M64" s="35">
        <v>0.3</v>
      </c>
      <c r="N64" s="35">
        <v>0.3</v>
      </c>
      <c r="O64" s="35">
        <v>0.3</v>
      </c>
      <c r="P64" s="35">
        <v>0.3</v>
      </c>
      <c r="Q64" s="35">
        <v>0.3</v>
      </c>
      <c r="R64" s="35">
        <v>0.3</v>
      </c>
      <c r="S64" s="35">
        <v>0.3</v>
      </c>
      <c r="T64" s="35">
        <v>0.3</v>
      </c>
      <c r="U64" s="35">
        <v>0.3</v>
      </c>
      <c r="V64" s="35">
        <v>0.3</v>
      </c>
      <c r="W64" s="35">
        <v>0.3</v>
      </c>
      <c r="X64" s="35">
        <v>0.3</v>
      </c>
      <c r="Y64" s="35">
        <v>0.3</v>
      </c>
      <c r="Z64" s="35">
        <v>0.3</v>
      </c>
      <c r="AA64" s="35">
        <v>0.3</v>
      </c>
      <c r="AB64" s="35">
        <v>0.3</v>
      </c>
      <c r="AC64" s="35">
        <v>0.3</v>
      </c>
      <c r="AD64" s="35">
        <v>0.3</v>
      </c>
      <c r="AE64" s="35">
        <v>0.3</v>
      </c>
      <c r="AF64" s="35">
        <v>0.3</v>
      </c>
      <c r="AG64" s="35">
        <v>0.3</v>
      </c>
      <c r="AH64" s="35">
        <v>0.3</v>
      </c>
      <c r="AI64" s="35">
        <v>0.3</v>
      </c>
      <c r="AJ64" s="35"/>
      <c r="AK64">
        <f t="shared" si="2"/>
        <v>0</v>
      </c>
    </row>
    <row r="65" spans="1:37" x14ac:dyDescent="0.3">
      <c r="A65" t="s">
        <v>68</v>
      </c>
      <c r="B65" s="35">
        <v>0.3</v>
      </c>
      <c r="C65" s="35">
        <v>0.3</v>
      </c>
      <c r="D65" s="35">
        <v>0.3</v>
      </c>
      <c r="E65" s="35">
        <v>0.3</v>
      </c>
      <c r="F65" s="35">
        <v>0.3</v>
      </c>
      <c r="G65" s="35">
        <v>0.3</v>
      </c>
      <c r="H65" s="35">
        <v>0.3</v>
      </c>
      <c r="I65" s="35">
        <v>0.3</v>
      </c>
      <c r="J65" s="35">
        <v>0.3</v>
      </c>
      <c r="K65" s="35">
        <v>0.3</v>
      </c>
      <c r="L65" s="35">
        <v>0.3</v>
      </c>
      <c r="M65" s="35">
        <v>0.3</v>
      </c>
      <c r="N65" s="35">
        <v>0.3</v>
      </c>
      <c r="O65" s="35">
        <v>0.3</v>
      </c>
      <c r="P65" s="35">
        <v>0.3</v>
      </c>
      <c r="Q65" s="35">
        <v>0.3</v>
      </c>
      <c r="R65" s="35">
        <v>0.3</v>
      </c>
      <c r="S65" s="35">
        <v>0.3</v>
      </c>
      <c r="T65" s="35">
        <v>0.3</v>
      </c>
      <c r="U65" s="35">
        <v>0.3</v>
      </c>
      <c r="V65" s="35">
        <v>0.3</v>
      </c>
      <c r="W65" s="35">
        <v>0.3</v>
      </c>
      <c r="X65" s="35">
        <v>0.3</v>
      </c>
      <c r="Y65" s="35">
        <v>0.3</v>
      </c>
      <c r="Z65" s="35">
        <v>0.3</v>
      </c>
      <c r="AA65" s="35">
        <v>0.3</v>
      </c>
      <c r="AB65" s="35">
        <v>0.3</v>
      </c>
      <c r="AC65" s="35">
        <v>0.3</v>
      </c>
      <c r="AD65" s="35">
        <v>0.3</v>
      </c>
      <c r="AE65" s="35">
        <v>0.3</v>
      </c>
      <c r="AF65" s="35">
        <v>0.3</v>
      </c>
      <c r="AG65" s="35">
        <v>0.3</v>
      </c>
      <c r="AH65" s="35">
        <v>0.3</v>
      </c>
      <c r="AI65" s="35">
        <v>0.3</v>
      </c>
      <c r="AJ65" s="35"/>
      <c r="AK65">
        <f t="shared" si="2"/>
        <v>0</v>
      </c>
    </row>
    <row r="66" spans="1:37" x14ac:dyDescent="0.3">
      <c r="A66" t="s">
        <v>69</v>
      </c>
      <c r="B66" s="35">
        <v>0.01</v>
      </c>
      <c r="C66" s="35">
        <v>0.01</v>
      </c>
      <c r="D66" s="35">
        <v>0.01</v>
      </c>
      <c r="E66" s="35">
        <v>0.01</v>
      </c>
      <c r="F66" s="35">
        <v>0.01</v>
      </c>
      <c r="G66" s="35">
        <v>0.01</v>
      </c>
      <c r="H66" s="35">
        <v>0.01</v>
      </c>
      <c r="I66" s="35">
        <v>0.01</v>
      </c>
      <c r="J66" s="35">
        <v>0.01</v>
      </c>
      <c r="K66" s="35">
        <v>0.01</v>
      </c>
      <c r="L66" s="35">
        <v>0.01</v>
      </c>
      <c r="M66" s="35">
        <v>0.01</v>
      </c>
      <c r="N66" s="35">
        <v>0.01</v>
      </c>
      <c r="O66" s="35">
        <v>0.01</v>
      </c>
      <c r="P66" s="35">
        <v>0.01</v>
      </c>
      <c r="Q66" s="35">
        <v>0.01</v>
      </c>
      <c r="R66" s="35">
        <v>0.01</v>
      </c>
      <c r="S66" s="35">
        <v>0.01</v>
      </c>
      <c r="T66" s="35">
        <v>0.01</v>
      </c>
      <c r="U66" s="35">
        <v>0.01</v>
      </c>
      <c r="V66" s="35">
        <v>0.01</v>
      </c>
      <c r="W66" s="35">
        <v>0.01</v>
      </c>
      <c r="X66" s="35">
        <v>0.01</v>
      </c>
      <c r="Y66" s="35">
        <v>0.01</v>
      </c>
      <c r="Z66" s="35">
        <v>0.01</v>
      </c>
      <c r="AA66" s="35">
        <v>0.01</v>
      </c>
      <c r="AB66" s="35">
        <v>0.01</v>
      </c>
      <c r="AC66" s="35">
        <v>0.01</v>
      </c>
      <c r="AD66" s="35">
        <v>0.01</v>
      </c>
      <c r="AE66" s="35">
        <v>0.01</v>
      </c>
      <c r="AF66" s="35">
        <v>0.01</v>
      </c>
      <c r="AG66" s="35">
        <v>0.01</v>
      </c>
      <c r="AH66" s="35">
        <v>0.01</v>
      </c>
      <c r="AI66" s="35">
        <v>0.01</v>
      </c>
      <c r="AJ66" s="35"/>
      <c r="AK66">
        <f t="shared" si="2"/>
        <v>0</v>
      </c>
    </row>
    <row r="67" spans="1:37" x14ac:dyDescent="0.3">
      <c r="A67" t="s">
        <v>70</v>
      </c>
      <c r="B67" s="35">
        <v>0.01</v>
      </c>
      <c r="C67" s="35">
        <v>0.01</v>
      </c>
      <c r="D67" s="35">
        <v>0.01</v>
      </c>
      <c r="E67" s="35">
        <v>0.01</v>
      </c>
      <c r="F67" s="35">
        <v>0.01</v>
      </c>
      <c r="G67" s="35">
        <v>0.01</v>
      </c>
      <c r="H67" s="35">
        <v>0.01</v>
      </c>
      <c r="I67" s="35">
        <v>0.01</v>
      </c>
      <c r="J67" s="35">
        <v>0.01</v>
      </c>
      <c r="K67" s="35">
        <v>0.01</v>
      </c>
      <c r="L67" s="35">
        <v>0.01</v>
      </c>
      <c r="M67" s="35">
        <v>0.01</v>
      </c>
      <c r="N67" s="35">
        <v>0.01</v>
      </c>
      <c r="O67" s="35">
        <v>0.01</v>
      </c>
      <c r="P67" s="35">
        <v>0.01</v>
      </c>
      <c r="Q67" s="35">
        <v>0.01</v>
      </c>
      <c r="R67" s="35">
        <v>0.01</v>
      </c>
      <c r="S67" s="35">
        <v>0.01</v>
      </c>
      <c r="T67" s="35">
        <v>0.01</v>
      </c>
      <c r="U67" s="35">
        <v>0.01</v>
      </c>
      <c r="V67" s="35">
        <v>0.01</v>
      </c>
      <c r="W67" s="35">
        <v>0.01</v>
      </c>
      <c r="X67" s="35">
        <v>0.01</v>
      </c>
      <c r="Y67" s="35">
        <v>0.01</v>
      </c>
      <c r="Z67" s="35">
        <v>0.01</v>
      </c>
      <c r="AA67" s="35">
        <v>0.01</v>
      </c>
      <c r="AB67" s="35">
        <v>0.01</v>
      </c>
      <c r="AC67" s="35">
        <v>0.01</v>
      </c>
      <c r="AD67" s="35">
        <v>0.01</v>
      </c>
      <c r="AE67" s="35">
        <v>0.01</v>
      </c>
      <c r="AF67" s="35">
        <v>0.01</v>
      </c>
      <c r="AG67" s="35">
        <v>0.01</v>
      </c>
      <c r="AH67" s="35">
        <v>0.01</v>
      </c>
      <c r="AI67" s="35">
        <v>0.01</v>
      </c>
      <c r="AJ67" s="35"/>
      <c r="AK67">
        <f t="shared" si="2"/>
        <v>0</v>
      </c>
    </row>
    <row r="68" spans="1:37" x14ac:dyDescent="0.3">
      <c r="A68" t="s">
        <v>71</v>
      </c>
      <c r="B68" s="35">
        <v>0.01</v>
      </c>
      <c r="C68" s="35">
        <v>0.01</v>
      </c>
      <c r="D68" s="35">
        <v>0.01</v>
      </c>
      <c r="E68" s="35">
        <v>0.01</v>
      </c>
      <c r="F68" s="35">
        <v>0.01</v>
      </c>
      <c r="G68" s="35">
        <v>0.01</v>
      </c>
      <c r="H68" s="35">
        <v>0.01</v>
      </c>
      <c r="I68" s="35">
        <v>0.01</v>
      </c>
      <c r="J68" s="35">
        <v>0.01</v>
      </c>
      <c r="K68" s="35">
        <v>0.01</v>
      </c>
      <c r="L68" s="35">
        <v>0.01</v>
      </c>
      <c r="M68" s="35">
        <v>0.01</v>
      </c>
      <c r="N68" s="35">
        <v>0.01</v>
      </c>
      <c r="O68" s="35">
        <v>0.01</v>
      </c>
      <c r="P68" s="35">
        <v>0.01</v>
      </c>
      <c r="Q68" s="35">
        <v>0.01</v>
      </c>
      <c r="R68" s="35">
        <v>0.01</v>
      </c>
      <c r="S68" s="35">
        <v>0.01</v>
      </c>
      <c r="T68" s="35">
        <v>0.01</v>
      </c>
      <c r="U68" s="35">
        <v>0.01</v>
      </c>
      <c r="V68" s="35">
        <v>0.01</v>
      </c>
      <c r="W68" s="35">
        <v>0.01</v>
      </c>
      <c r="X68" s="35">
        <v>0.01</v>
      </c>
      <c r="Y68" s="35">
        <v>0.01</v>
      </c>
      <c r="Z68" s="35">
        <v>0.01</v>
      </c>
      <c r="AA68" s="35">
        <v>0.01</v>
      </c>
      <c r="AB68" s="35">
        <v>0.01</v>
      </c>
      <c r="AC68" s="35">
        <v>0.01</v>
      </c>
      <c r="AD68" s="35">
        <v>0.01</v>
      </c>
      <c r="AE68" s="35">
        <v>0.01</v>
      </c>
      <c r="AF68" s="35">
        <v>0.01</v>
      </c>
      <c r="AG68" s="35">
        <v>0.01</v>
      </c>
      <c r="AH68" s="35">
        <v>0.01</v>
      </c>
      <c r="AI68" s="35">
        <v>0.01</v>
      </c>
      <c r="AJ68" s="35"/>
      <c r="AK68">
        <f t="shared" si="2"/>
        <v>0</v>
      </c>
    </row>
    <row r="69" spans="1:37" x14ac:dyDescent="0.3">
      <c r="A69" t="s">
        <v>72</v>
      </c>
      <c r="B69" s="35">
        <v>0.01</v>
      </c>
      <c r="C69" s="35">
        <v>0.01</v>
      </c>
      <c r="D69" s="35">
        <v>0.01</v>
      </c>
      <c r="E69" s="35">
        <v>0.01</v>
      </c>
      <c r="F69" s="35">
        <v>0.01</v>
      </c>
      <c r="G69" s="35">
        <v>0.01</v>
      </c>
      <c r="H69" s="35">
        <v>0.01</v>
      </c>
      <c r="I69" s="35">
        <v>0.01</v>
      </c>
      <c r="J69" s="35">
        <v>0.01</v>
      </c>
      <c r="K69" s="35">
        <v>0.01</v>
      </c>
      <c r="L69" s="35">
        <v>0.01</v>
      </c>
      <c r="M69" s="35">
        <v>0.01</v>
      </c>
      <c r="N69" s="35">
        <v>0.01</v>
      </c>
      <c r="O69" s="35">
        <v>0.01</v>
      </c>
      <c r="P69" s="35">
        <v>0.01</v>
      </c>
      <c r="Q69" s="35">
        <v>0.01</v>
      </c>
      <c r="R69" s="35">
        <v>0.01</v>
      </c>
      <c r="S69" s="35">
        <v>0.01</v>
      </c>
      <c r="T69" s="35">
        <v>0.01</v>
      </c>
      <c r="U69" s="35">
        <v>0.01</v>
      </c>
      <c r="V69" s="35">
        <v>0.01</v>
      </c>
      <c r="W69" s="35">
        <v>0.01</v>
      </c>
      <c r="X69" s="35">
        <v>0.01</v>
      </c>
      <c r="Y69" s="35">
        <v>0.01</v>
      </c>
      <c r="Z69" s="35">
        <v>0.01</v>
      </c>
      <c r="AA69" s="35">
        <v>0.01</v>
      </c>
      <c r="AB69" s="35">
        <v>0.01</v>
      </c>
      <c r="AC69" s="35">
        <v>0.01</v>
      </c>
      <c r="AD69" s="35">
        <v>0.01</v>
      </c>
      <c r="AE69" s="35">
        <v>0.01</v>
      </c>
      <c r="AF69" s="35">
        <v>0.01</v>
      </c>
      <c r="AG69" s="35">
        <v>0.01</v>
      </c>
      <c r="AH69" s="35">
        <v>0.01</v>
      </c>
      <c r="AI69" s="35">
        <v>0.01</v>
      </c>
      <c r="AJ69" s="35"/>
      <c r="AK69">
        <f t="shared" si="2"/>
        <v>0</v>
      </c>
    </row>
    <row r="70" spans="1:37" x14ac:dyDescent="0.3">
      <c r="A70" t="s">
        <v>73</v>
      </c>
      <c r="B70" s="35">
        <v>100</v>
      </c>
      <c r="C70" s="35">
        <v>100</v>
      </c>
      <c r="D70" s="35">
        <v>100</v>
      </c>
      <c r="E70" s="35">
        <v>100</v>
      </c>
      <c r="F70" s="35">
        <v>100</v>
      </c>
      <c r="G70" s="35">
        <v>100</v>
      </c>
      <c r="H70" s="35">
        <v>100</v>
      </c>
      <c r="I70" s="35">
        <v>100</v>
      </c>
      <c r="J70" s="35">
        <v>100</v>
      </c>
      <c r="K70" s="35">
        <v>100</v>
      </c>
      <c r="L70" s="35">
        <v>100</v>
      </c>
      <c r="M70" s="35">
        <v>100</v>
      </c>
      <c r="N70" s="35">
        <v>100</v>
      </c>
      <c r="O70" s="35">
        <v>100</v>
      </c>
      <c r="P70" s="35">
        <v>100</v>
      </c>
      <c r="Q70" s="35">
        <v>100</v>
      </c>
      <c r="R70" s="35">
        <v>100</v>
      </c>
      <c r="S70" s="35">
        <v>100</v>
      </c>
      <c r="T70" s="35">
        <v>100</v>
      </c>
      <c r="U70" s="35">
        <v>100</v>
      </c>
      <c r="V70" s="35">
        <v>100</v>
      </c>
      <c r="W70" s="35">
        <v>100</v>
      </c>
      <c r="X70" s="35">
        <v>100</v>
      </c>
      <c r="Y70" s="35">
        <v>100</v>
      </c>
      <c r="Z70" s="35">
        <v>100</v>
      </c>
      <c r="AA70" s="35">
        <v>100</v>
      </c>
      <c r="AB70" s="35">
        <v>100</v>
      </c>
      <c r="AC70" s="35">
        <v>100</v>
      </c>
      <c r="AD70" s="35">
        <v>100</v>
      </c>
      <c r="AE70" s="35">
        <v>100</v>
      </c>
      <c r="AF70" s="35">
        <v>100</v>
      </c>
      <c r="AG70" s="35">
        <v>100</v>
      </c>
      <c r="AH70" s="35">
        <v>100</v>
      </c>
      <c r="AI70" s="35">
        <v>100</v>
      </c>
      <c r="AJ70" s="35"/>
      <c r="AK70">
        <f t="shared" si="2"/>
        <v>0</v>
      </c>
    </row>
    <row r="71" spans="1:37" x14ac:dyDescent="0.3">
      <c r="A71" t="s">
        <v>74</v>
      </c>
      <c r="B71" s="35">
        <v>100</v>
      </c>
      <c r="C71" s="35">
        <v>100</v>
      </c>
      <c r="D71" s="35">
        <v>100</v>
      </c>
      <c r="E71" s="35">
        <v>100</v>
      </c>
      <c r="F71" s="35">
        <v>100</v>
      </c>
      <c r="G71" s="35">
        <v>100</v>
      </c>
      <c r="H71" s="35">
        <v>100</v>
      </c>
      <c r="I71" s="35">
        <v>100</v>
      </c>
      <c r="J71" s="35">
        <v>100</v>
      </c>
      <c r="K71" s="35">
        <v>100</v>
      </c>
      <c r="L71" s="35">
        <v>100</v>
      </c>
      <c r="M71" s="35">
        <v>100</v>
      </c>
      <c r="N71" s="35">
        <v>100</v>
      </c>
      <c r="O71" s="35">
        <v>100</v>
      </c>
      <c r="P71" s="35">
        <v>100</v>
      </c>
      <c r="Q71" s="35">
        <v>100</v>
      </c>
      <c r="R71" s="35">
        <v>100</v>
      </c>
      <c r="S71" s="35">
        <v>100</v>
      </c>
      <c r="T71" s="35">
        <v>100</v>
      </c>
      <c r="U71" s="35">
        <v>100</v>
      </c>
      <c r="V71" s="35">
        <v>100</v>
      </c>
      <c r="W71" s="35">
        <v>100</v>
      </c>
      <c r="X71" s="35">
        <v>100</v>
      </c>
      <c r="Y71" s="35">
        <v>100</v>
      </c>
      <c r="Z71" s="35">
        <v>100</v>
      </c>
      <c r="AA71" s="35">
        <v>100</v>
      </c>
      <c r="AB71" s="35">
        <v>100</v>
      </c>
      <c r="AC71" s="35">
        <v>100</v>
      </c>
      <c r="AD71" s="35">
        <v>100</v>
      </c>
      <c r="AE71" s="35">
        <v>100</v>
      </c>
      <c r="AF71" s="35">
        <v>100</v>
      </c>
      <c r="AG71" s="35">
        <v>100</v>
      </c>
      <c r="AH71" s="35">
        <v>100</v>
      </c>
      <c r="AI71" s="35">
        <v>100</v>
      </c>
      <c r="AJ71" s="35"/>
      <c r="AK71">
        <f t="shared" si="2"/>
        <v>0</v>
      </c>
    </row>
    <row r="72" spans="1:37" x14ac:dyDescent="0.3">
      <c r="A72" t="s">
        <v>75</v>
      </c>
      <c r="B72" s="35">
        <v>100</v>
      </c>
      <c r="C72" s="35">
        <v>100</v>
      </c>
      <c r="D72" s="35">
        <v>100</v>
      </c>
      <c r="E72" s="35">
        <v>100</v>
      </c>
      <c r="F72" s="35">
        <v>100</v>
      </c>
      <c r="G72" s="35">
        <v>100</v>
      </c>
      <c r="H72" s="35">
        <v>100</v>
      </c>
      <c r="I72" s="35">
        <v>100</v>
      </c>
      <c r="J72" s="35">
        <v>100</v>
      </c>
      <c r="K72" s="35">
        <v>100</v>
      </c>
      <c r="L72" s="35">
        <v>100</v>
      </c>
      <c r="M72" s="35">
        <v>100</v>
      </c>
      <c r="N72" s="35">
        <v>100</v>
      </c>
      <c r="O72" s="35">
        <v>100</v>
      </c>
      <c r="P72" s="35">
        <v>100</v>
      </c>
      <c r="Q72" s="35">
        <v>100</v>
      </c>
      <c r="R72" s="35">
        <v>100</v>
      </c>
      <c r="S72" s="35">
        <v>100</v>
      </c>
      <c r="T72" s="35">
        <v>100</v>
      </c>
      <c r="U72" s="35">
        <v>100</v>
      </c>
      <c r="V72" s="35">
        <v>100</v>
      </c>
      <c r="W72" s="35">
        <v>100</v>
      </c>
      <c r="X72" s="35">
        <v>100</v>
      </c>
      <c r="Y72" s="35">
        <v>100</v>
      </c>
      <c r="Z72" s="35">
        <v>100</v>
      </c>
      <c r="AA72" s="35">
        <v>100</v>
      </c>
      <c r="AB72" s="35">
        <v>100</v>
      </c>
      <c r="AC72" s="35">
        <v>100</v>
      </c>
      <c r="AD72" s="35">
        <v>100</v>
      </c>
      <c r="AE72" s="35">
        <v>100</v>
      </c>
      <c r="AF72" s="35">
        <v>100</v>
      </c>
      <c r="AG72" s="35">
        <v>100</v>
      </c>
      <c r="AH72" s="35">
        <v>100</v>
      </c>
      <c r="AI72" s="35">
        <v>100</v>
      </c>
      <c r="AJ72" s="35"/>
      <c r="AK72">
        <f t="shared" si="2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3F7B-6D57-448F-AD55-FBE74A3FE0C5}">
  <dimension ref="A1:P127"/>
  <sheetViews>
    <sheetView topLeftCell="A10" workbookViewId="0">
      <selection activeCell="A30" sqref="A30"/>
    </sheetView>
  </sheetViews>
  <sheetFormatPr defaultRowHeight="14.4" x14ac:dyDescent="0.3"/>
  <cols>
    <col min="1" max="1" width="37.21875" customWidth="1"/>
    <col min="2" max="3" width="13.6640625" customWidth="1"/>
    <col min="4" max="4" width="12" bestFit="1" customWidth="1"/>
    <col min="12" max="12" width="11" bestFit="1" customWidth="1"/>
  </cols>
  <sheetData>
    <row r="1" spans="1:16" x14ac:dyDescent="0.3">
      <c r="A1" t="s">
        <v>117</v>
      </c>
      <c r="B1" t="s">
        <v>94</v>
      </c>
    </row>
    <row r="2" spans="1:16" x14ac:dyDescent="0.3">
      <c r="A2" s="15" t="s">
        <v>12</v>
      </c>
      <c r="B2" s="15">
        <v>2019</v>
      </c>
      <c r="C2" s="15">
        <v>2020</v>
      </c>
      <c r="D2" s="15">
        <v>2021</v>
      </c>
      <c r="E2" s="15">
        <v>2022</v>
      </c>
      <c r="F2" s="15">
        <v>2023</v>
      </c>
      <c r="G2" s="15">
        <v>2024</v>
      </c>
      <c r="H2" s="15">
        <v>2025</v>
      </c>
      <c r="I2" s="15">
        <v>2026</v>
      </c>
      <c r="J2" s="15">
        <v>2027</v>
      </c>
      <c r="K2" s="15">
        <v>2028</v>
      </c>
    </row>
    <row r="3" spans="1:16" x14ac:dyDescent="0.3">
      <c r="A3" t="s">
        <v>21</v>
      </c>
      <c r="B3" s="41">
        <v>3.53</v>
      </c>
      <c r="C3" s="41">
        <v>4.1589999999999998</v>
      </c>
    </row>
    <row r="4" spans="1:16" x14ac:dyDescent="0.3">
      <c r="A4" t="s">
        <v>22</v>
      </c>
      <c r="B4" s="41">
        <v>0.95699999999999996</v>
      </c>
      <c r="C4" s="41">
        <v>2.46</v>
      </c>
      <c r="P4" s="41"/>
    </row>
    <row r="5" spans="1:16" x14ac:dyDescent="0.3">
      <c r="A5" t="s">
        <v>131</v>
      </c>
      <c r="B5" s="41">
        <v>0.89400000000000002</v>
      </c>
      <c r="C5" s="41">
        <v>1.3933970331588135</v>
      </c>
    </row>
    <row r="6" spans="1:16" x14ac:dyDescent="0.3">
      <c r="A6" t="s">
        <v>132</v>
      </c>
      <c r="B6" s="41">
        <v>2.5609999999999999</v>
      </c>
      <c r="C6" s="41">
        <v>3.9915993310063991</v>
      </c>
    </row>
    <row r="7" spans="1:16" x14ac:dyDescent="0.3">
      <c r="A7" t="s">
        <v>133</v>
      </c>
      <c r="B7" s="41">
        <v>3.4209999999999998</v>
      </c>
      <c r="C7" s="41">
        <v>5.3320036358347878</v>
      </c>
    </row>
    <row r="8" spans="1:16" x14ac:dyDescent="0.3">
      <c r="A8" t="s">
        <v>118</v>
      </c>
      <c r="B8" s="41">
        <v>14.85</v>
      </c>
      <c r="C8" s="41">
        <v>14.85</v>
      </c>
    </row>
    <row r="9" spans="1:16" x14ac:dyDescent="0.3">
      <c r="A9" t="s">
        <v>25</v>
      </c>
      <c r="B9" s="41">
        <v>3.26</v>
      </c>
      <c r="C9" s="41">
        <v>3.26</v>
      </c>
    </row>
    <row r="10" spans="1:16" x14ac:dyDescent="0.3">
      <c r="A10" t="s">
        <v>26</v>
      </c>
      <c r="B10" s="41">
        <v>0.48</v>
      </c>
      <c r="C10" s="41">
        <v>0.48</v>
      </c>
    </row>
    <row r="11" spans="1:16" x14ac:dyDescent="0.3">
      <c r="A11" t="s">
        <v>27</v>
      </c>
      <c r="B11" s="36">
        <v>0</v>
      </c>
      <c r="C11" s="36"/>
    </row>
    <row r="12" spans="1:16" x14ac:dyDescent="0.3">
      <c r="A12" t="s">
        <v>28</v>
      </c>
      <c r="B12" s="36">
        <v>0</v>
      </c>
      <c r="C12" s="36"/>
    </row>
    <row r="13" spans="1:16" x14ac:dyDescent="0.3">
      <c r="A13" t="s">
        <v>29</v>
      </c>
      <c r="B13" s="36">
        <v>0</v>
      </c>
      <c r="C13" s="36"/>
    </row>
    <row r="14" spans="1:16" x14ac:dyDescent="0.3">
      <c r="A14" t="s">
        <v>30</v>
      </c>
      <c r="B14" s="36">
        <v>0.04</v>
      </c>
      <c r="C14" s="36"/>
    </row>
    <row r="15" spans="1:16" x14ac:dyDescent="0.3">
      <c r="A15" t="s">
        <v>31</v>
      </c>
      <c r="B15" s="36">
        <v>0.08</v>
      </c>
      <c r="C15" s="36"/>
      <c r="H15">
        <v>0.5</v>
      </c>
    </row>
    <row r="16" spans="1:16" x14ac:dyDescent="0.3">
      <c r="A16" t="s">
        <v>32</v>
      </c>
      <c r="B16" s="36">
        <v>0</v>
      </c>
      <c r="C16" s="36"/>
      <c r="L16" s="40"/>
    </row>
    <row r="17" spans="1:12" x14ac:dyDescent="0.3">
      <c r="A17" t="s">
        <v>33</v>
      </c>
      <c r="B17" s="36">
        <v>0</v>
      </c>
      <c r="C17" s="36"/>
      <c r="L17" s="40"/>
    </row>
    <row r="18" spans="1:12" x14ac:dyDescent="0.3">
      <c r="A18" t="s">
        <v>34</v>
      </c>
      <c r="B18" s="36">
        <v>0</v>
      </c>
      <c r="C18" s="36"/>
      <c r="L18" s="40"/>
    </row>
    <row r="19" spans="1:12" x14ac:dyDescent="0.3">
      <c r="A19" t="s">
        <v>35</v>
      </c>
      <c r="B19" s="36">
        <v>0</v>
      </c>
      <c r="C19" s="36"/>
      <c r="L19" s="40"/>
    </row>
    <row r="20" spans="1:12" x14ac:dyDescent="0.3">
      <c r="A20" t="s">
        <v>36</v>
      </c>
      <c r="B20" s="36">
        <v>0</v>
      </c>
      <c r="C20" s="36"/>
      <c r="L20" s="40"/>
    </row>
    <row r="21" spans="1:12" x14ac:dyDescent="0.3">
      <c r="A21" t="s">
        <v>37</v>
      </c>
      <c r="B21" s="15">
        <v>15.148732602776425</v>
      </c>
      <c r="C21" s="36"/>
      <c r="L21" s="40"/>
    </row>
    <row r="22" spans="1:12" x14ac:dyDescent="0.3">
      <c r="A22" t="s">
        <v>38</v>
      </c>
      <c r="B22" s="36">
        <v>0</v>
      </c>
      <c r="C22" s="36"/>
      <c r="L22" s="40"/>
    </row>
    <row r="23" spans="1:12" x14ac:dyDescent="0.3">
      <c r="A23" t="s">
        <v>9</v>
      </c>
      <c r="B23" s="36">
        <v>0</v>
      </c>
      <c r="C23" s="36"/>
      <c r="L23" s="40"/>
    </row>
    <row r="24" spans="1:12" x14ac:dyDescent="0.3">
      <c r="A24" t="s">
        <v>130</v>
      </c>
      <c r="B24" s="37">
        <v>0.1</v>
      </c>
      <c r="C24" s="37"/>
      <c r="L24" s="40"/>
    </row>
    <row r="25" spans="1:12" x14ac:dyDescent="0.3">
      <c r="A25" t="s">
        <v>40</v>
      </c>
      <c r="B25" s="37">
        <v>0.05</v>
      </c>
      <c r="C25" s="37"/>
    </row>
    <row r="26" spans="1:12" x14ac:dyDescent="0.3">
      <c r="A26" s="28" t="s">
        <v>41</v>
      </c>
      <c r="B26" s="37">
        <v>0.4</v>
      </c>
      <c r="C26" s="37"/>
    </row>
    <row r="27" spans="1:12" x14ac:dyDescent="0.3">
      <c r="A27" s="28" t="s">
        <v>42</v>
      </c>
      <c r="B27" s="37">
        <v>0.01</v>
      </c>
      <c r="C27" s="37"/>
    </row>
    <row r="28" spans="1:12" x14ac:dyDescent="0.3">
      <c r="A28" s="28" t="s">
        <v>43</v>
      </c>
      <c r="B28" s="37">
        <v>0.01</v>
      </c>
      <c r="C28" s="37"/>
    </row>
    <row r="29" spans="1:12" x14ac:dyDescent="0.3">
      <c r="A29" s="28" t="s">
        <v>44</v>
      </c>
      <c r="B29" s="37">
        <v>0.01</v>
      </c>
      <c r="C29" s="37"/>
    </row>
    <row r="30" spans="1:12" x14ac:dyDescent="0.3">
      <c r="A30" t="s">
        <v>45</v>
      </c>
      <c r="B30" s="37">
        <v>0.1</v>
      </c>
      <c r="C30" s="37"/>
    </row>
    <row r="31" spans="1:12" x14ac:dyDescent="0.3">
      <c r="A31" t="s">
        <v>46</v>
      </c>
      <c r="B31" s="37">
        <v>0.05</v>
      </c>
      <c r="C31" s="37"/>
    </row>
    <row r="32" spans="1:12" x14ac:dyDescent="0.3">
      <c r="A32" t="s">
        <v>47</v>
      </c>
      <c r="B32" s="37">
        <v>0.4</v>
      </c>
      <c r="C32" s="37"/>
    </row>
    <row r="33" spans="1:3" x14ac:dyDescent="0.3">
      <c r="A33" t="s">
        <v>48</v>
      </c>
      <c r="B33" s="37">
        <v>0.01</v>
      </c>
      <c r="C33" s="37"/>
    </row>
    <row r="34" spans="1:3" x14ac:dyDescent="0.3">
      <c r="A34" t="s">
        <v>49</v>
      </c>
      <c r="B34" s="37">
        <v>0.01</v>
      </c>
      <c r="C34" s="37"/>
    </row>
    <row r="35" spans="1:3" x14ac:dyDescent="0.3">
      <c r="A35" t="s">
        <v>50</v>
      </c>
      <c r="B35" s="37">
        <v>0.01</v>
      </c>
      <c r="C35" s="37"/>
    </row>
    <row r="36" spans="1:3" x14ac:dyDescent="0.3">
      <c r="A36" t="s">
        <v>51</v>
      </c>
      <c r="B36" s="37">
        <v>0.7</v>
      </c>
      <c r="C36" s="37"/>
    </row>
    <row r="37" spans="1:3" x14ac:dyDescent="0.3">
      <c r="A37" t="s">
        <v>52</v>
      </c>
      <c r="B37" s="37">
        <v>0.3</v>
      </c>
      <c r="C37" s="37"/>
    </row>
    <row r="38" spans="1:3" x14ac:dyDescent="0.3">
      <c r="A38" t="s">
        <v>53</v>
      </c>
      <c r="B38" s="35">
        <v>0</v>
      </c>
      <c r="C38" s="35"/>
    </row>
    <row r="39" spans="1:3" x14ac:dyDescent="0.3">
      <c r="A39" t="s">
        <v>54</v>
      </c>
      <c r="B39" s="35">
        <v>0</v>
      </c>
      <c r="C39" s="35"/>
    </row>
    <row r="40" spans="1:3" x14ac:dyDescent="0.3">
      <c r="A40" t="s">
        <v>96</v>
      </c>
      <c r="B40" s="35">
        <v>0.01</v>
      </c>
      <c r="C40" s="35"/>
    </row>
    <row r="41" spans="1:3" x14ac:dyDescent="0.3">
      <c r="A41" t="s">
        <v>97</v>
      </c>
      <c r="B41" s="35">
        <v>0.01</v>
      </c>
      <c r="C41" s="35"/>
    </row>
    <row r="42" spans="1:3" x14ac:dyDescent="0.3">
      <c r="A42" t="s">
        <v>134</v>
      </c>
      <c r="B42" s="35">
        <v>4.3999999999999997E-2</v>
      </c>
      <c r="C42" s="35">
        <v>0.106</v>
      </c>
    </row>
    <row r="43" spans="1:3" x14ac:dyDescent="0.3">
      <c r="A43" t="s">
        <v>135</v>
      </c>
      <c r="B43" s="35">
        <v>9.3899999999999997E-2</v>
      </c>
      <c r="C43" s="35">
        <v>9.0999999999999998E-2</v>
      </c>
    </row>
    <row r="44" spans="1:3" x14ac:dyDescent="0.3">
      <c r="A44" t="s">
        <v>136</v>
      </c>
      <c r="B44" s="35">
        <v>0</v>
      </c>
      <c r="C44" s="35"/>
    </row>
    <row r="45" spans="1:3" x14ac:dyDescent="0.3">
      <c r="A45" t="s">
        <v>137</v>
      </c>
      <c r="B45" s="35">
        <v>0</v>
      </c>
      <c r="C45" s="35"/>
    </row>
    <row r="46" spans="1:3" x14ac:dyDescent="0.3">
      <c r="A46" t="s">
        <v>104</v>
      </c>
      <c r="B46" s="35">
        <v>0</v>
      </c>
      <c r="C46" s="35"/>
    </row>
    <row r="47" spans="1:3" x14ac:dyDescent="0.3">
      <c r="A47" t="s">
        <v>105</v>
      </c>
      <c r="B47" s="38">
        <v>0</v>
      </c>
      <c r="C47" s="38"/>
    </row>
    <row r="48" spans="1:3" x14ac:dyDescent="0.3">
      <c r="A48" t="s">
        <v>99</v>
      </c>
      <c r="B48" s="37">
        <v>0</v>
      </c>
      <c r="C48" s="37"/>
    </row>
    <row r="49" spans="1:3" x14ac:dyDescent="0.3">
      <c r="A49" t="s">
        <v>100</v>
      </c>
      <c r="B49" s="35">
        <v>0</v>
      </c>
      <c r="C49" s="35"/>
    </row>
    <row r="50" spans="1:3" x14ac:dyDescent="0.3">
      <c r="A50" t="s">
        <v>101</v>
      </c>
      <c r="B50" s="35">
        <v>0</v>
      </c>
      <c r="C50" s="35"/>
    </row>
    <row r="51" spans="1:3" x14ac:dyDescent="0.3">
      <c r="A51" t="s">
        <v>102</v>
      </c>
      <c r="B51" s="35">
        <v>0</v>
      </c>
      <c r="C51" s="35"/>
    </row>
    <row r="52" spans="1:3" x14ac:dyDescent="0.3">
      <c r="A52" t="s">
        <v>103</v>
      </c>
      <c r="B52" s="35">
        <v>0</v>
      </c>
      <c r="C52" s="35"/>
    </row>
    <row r="53" spans="1:3" x14ac:dyDescent="0.3">
      <c r="A53" t="s">
        <v>106</v>
      </c>
      <c r="B53" s="35">
        <v>0</v>
      </c>
      <c r="C53" s="35"/>
    </row>
    <row r="54" spans="1:3" x14ac:dyDescent="0.3">
      <c r="A54" t="s">
        <v>58</v>
      </c>
      <c r="B54" s="35">
        <v>0</v>
      </c>
      <c r="C54" s="35"/>
    </row>
    <row r="55" spans="1:3" x14ac:dyDescent="0.3">
      <c r="A55" t="s">
        <v>59</v>
      </c>
      <c r="B55" s="35">
        <v>0</v>
      </c>
      <c r="C55" s="35"/>
    </row>
    <row r="56" spans="1:3" x14ac:dyDescent="0.3">
      <c r="A56" t="s">
        <v>60</v>
      </c>
      <c r="B56" s="35">
        <v>0</v>
      </c>
      <c r="C56" s="35"/>
    </row>
    <row r="57" spans="1:3" x14ac:dyDescent="0.3">
      <c r="A57" t="s">
        <v>61</v>
      </c>
      <c r="B57" s="35">
        <v>0</v>
      </c>
      <c r="C57" s="35"/>
    </row>
    <row r="58" spans="1:3" x14ac:dyDescent="0.3">
      <c r="A58" t="s">
        <v>107</v>
      </c>
      <c r="B58" s="35">
        <v>0</v>
      </c>
      <c r="C58" s="35"/>
    </row>
    <row r="59" spans="1:3" x14ac:dyDescent="0.3">
      <c r="A59" t="s">
        <v>62</v>
      </c>
      <c r="B59" s="35">
        <v>0</v>
      </c>
      <c r="C59" s="35"/>
    </row>
    <row r="60" spans="1:3" x14ac:dyDescent="0.3">
      <c r="A60" t="s">
        <v>63</v>
      </c>
      <c r="B60" s="38">
        <v>0</v>
      </c>
      <c r="C60" s="35"/>
    </row>
    <row r="61" spans="1:3" x14ac:dyDescent="0.3">
      <c r="A61" t="s">
        <v>64</v>
      </c>
      <c r="B61" s="37">
        <v>0</v>
      </c>
      <c r="C61" s="35"/>
    </row>
    <row r="62" spans="1:3" x14ac:dyDescent="0.3">
      <c r="A62" t="s">
        <v>108</v>
      </c>
      <c r="B62" s="35">
        <v>0</v>
      </c>
      <c r="C62" s="35"/>
    </row>
    <row r="63" spans="1:3" x14ac:dyDescent="0.3">
      <c r="A63" t="s">
        <v>65</v>
      </c>
      <c r="B63" s="35">
        <v>0</v>
      </c>
      <c r="C63" s="35"/>
    </row>
    <row r="64" spans="1:3" x14ac:dyDescent="0.3">
      <c r="A64" t="s">
        <v>66</v>
      </c>
      <c r="B64" s="35">
        <v>0</v>
      </c>
      <c r="C64" s="35"/>
    </row>
    <row r="65" spans="1:3" x14ac:dyDescent="0.3">
      <c r="A65" t="s">
        <v>67</v>
      </c>
      <c r="B65" s="35">
        <v>0</v>
      </c>
      <c r="C65" s="35"/>
    </row>
    <row r="66" spans="1:3" x14ac:dyDescent="0.3">
      <c r="A66" t="s">
        <v>68</v>
      </c>
      <c r="B66" s="35">
        <v>0</v>
      </c>
      <c r="C66" s="35"/>
    </row>
    <row r="67" spans="1:3" x14ac:dyDescent="0.3">
      <c r="A67" t="s">
        <v>69</v>
      </c>
      <c r="B67" s="35">
        <v>0</v>
      </c>
      <c r="C67" s="35"/>
    </row>
    <row r="68" spans="1:3" x14ac:dyDescent="0.3">
      <c r="A68" t="s">
        <v>70</v>
      </c>
      <c r="B68" s="35">
        <v>0</v>
      </c>
      <c r="C68" s="34"/>
    </row>
    <row r="69" spans="1:3" x14ac:dyDescent="0.3">
      <c r="A69" t="s">
        <v>71</v>
      </c>
      <c r="B69" s="35">
        <v>0</v>
      </c>
      <c r="C69" s="34"/>
    </row>
    <row r="70" spans="1:3" x14ac:dyDescent="0.3">
      <c r="A70" t="s">
        <v>72</v>
      </c>
      <c r="B70" s="35">
        <v>0</v>
      </c>
      <c r="C70" s="34"/>
    </row>
    <row r="71" spans="1:3" x14ac:dyDescent="0.3">
      <c r="A71" t="s">
        <v>73</v>
      </c>
      <c r="B71" s="35">
        <v>0</v>
      </c>
      <c r="C71" s="34"/>
    </row>
    <row r="72" spans="1:3" x14ac:dyDescent="0.3">
      <c r="A72" t="s">
        <v>74</v>
      </c>
      <c r="B72" s="35">
        <v>0</v>
      </c>
      <c r="C72" s="34"/>
    </row>
    <row r="73" spans="1:3" x14ac:dyDescent="0.3">
      <c r="A73" t="s">
        <v>75</v>
      </c>
      <c r="B73" s="34"/>
      <c r="C73" s="34"/>
    </row>
    <row r="74" spans="1:3" x14ac:dyDescent="0.3">
      <c r="B74" s="34"/>
      <c r="C74" s="34"/>
    </row>
    <row r="75" spans="1:3" x14ac:dyDescent="0.3">
      <c r="B75" s="34"/>
      <c r="C75" s="34"/>
    </row>
    <row r="76" spans="1:3" x14ac:dyDescent="0.3">
      <c r="B76" s="34"/>
      <c r="C76" s="34"/>
    </row>
    <row r="77" spans="1:3" x14ac:dyDescent="0.3">
      <c r="B77" s="34"/>
      <c r="C77" s="34"/>
    </row>
    <row r="78" spans="1:3" x14ac:dyDescent="0.3">
      <c r="B78" s="34"/>
      <c r="C78" s="34"/>
    </row>
    <row r="79" spans="1:3" x14ac:dyDescent="0.3">
      <c r="B79" s="34"/>
      <c r="C79" s="34"/>
    </row>
    <row r="80" spans="1:3" x14ac:dyDescent="0.3">
      <c r="B80" s="34"/>
      <c r="C80" s="34"/>
    </row>
    <row r="81" spans="2:3" x14ac:dyDescent="0.3">
      <c r="B81" s="34"/>
      <c r="C81" s="34"/>
    </row>
    <row r="82" spans="2:3" x14ac:dyDescent="0.3">
      <c r="B82" s="34"/>
      <c r="C82" s="34"/>
    </row>
    <row r="83" spans="2:3" x14ac:dyDescent="0.3">
      <c r="B83" s="34"/>
      <c r="C83" s="34"/>
    </row>
    <row r="84" spans="2:3" x14ac:dyDescent="0.3">
      <c r="B84" s="34"/>
      <c r="C84" s="34"/>
    </row>
    <row r="85" spans="2:3" x14ac:dyDescent="0.3">
      <c r="B85" s="34"/>
      <c r="C85" s="34"/>
    </row>
    <row r="86" spans="2:3" x14ac:dyDescent="0.3">
      <c r="B86" s="34"/>
      <c r="C86" s="34"/>
    </row>
    <row r="87" spans="2:3" x14ac:dyDescent="0.3">
      <c r="B87" s="34"/>
      <c r="C87" s="34"/>
    </row>
    <row r="88" spans="2:3" x14ac:dyDescent="0.3">
      <c r="B88" s="34"/>
      <c r="C88" s="34"/>
    </row>
    <row r="89" spans="2:3" x14ac:dyDescent="0.3">
      <c r="B89" s="34"/>
      <c r="C89" s="34"/>
    </row>
    <row r="90" spans="2:3" x14ac:dyDescent="0.3">
      <c r="B90" s="34"/>
      <c r="C90" s="34"/>
    </row>
    <row r="91" spans="2:3" x14ac:dyDescent="0.3">
      <c r="B91" s="34"/>
      <c r="C91" s="34"/>
    </row>
    <row r="92" spans="2:3" x14ac:dyDescent="0.3">
      <c r="B92" s="34"/>
      <c r="C92" s="34"/>
    </row>
    <row r="93" spans="2:3" x14ac:dyDescent="0.3">
      <c r="B93" s="34"/>
      <c r="C93" s="34"/>
    </row>
    <row r="94" spans="2:3" x14ac:dyDescent="0.3">
      <c r="B94" s="34"/>
      <c r="C94" s="34"/>
    </row>
    <row r="95" spans="2:3" x14ac:dyDescent="0.3">
      <c r="B95" s="34"/>
      <c r="C95" s="34"/>
    </row>
    <row r="96" spans="2:3" x14ac:dyDescent="0.3">
      <c r="B96" s="34"/>
      <c r="C96" s="34"/>
    </row>
    <row r="97" spans="2:3" x14ac:dyDescent="0.3">
      <c r="B97" s="34"/>
      <c r="C97" s="34"/>
    </row>
    <row r="98" spans="2:3" x14ac:dyDescent="0.3">
      <c r="B98" s="34"/>
      <c r="C98" s="34"/>
    </row>
    <row r="99" spans="2:3" x14ac:dyDescent="0.3">
      <c r="B99" s="34"/>
      <c r="C99" s="34"/>
    </row>
    <row r="100" spans="2:3" x14ac:dyDescent="0.3">
      <c r="B100" s="34"/>
      <c r="C100" s="34"/>
    </row>
    <row r="101" spans="2:3" x14ac:dyDescent="0.3">
      <c r="B101" s="34"/>
      <c r="C101" s="34"/>
    </row>
    <row r="102" spans="2:3" x14ac:dyDescent="0.3">
      <c r="B102" s="34"/>
      <c r="C102" s="34"/>
    </row>
    <row r="103" spans="2:3" x14ac:dyDescent="0.3">
      <c r="B103" s="34"/>
      <c r="C103" s="34"/>
    </row>
    <row r="104" spans="2:3" x14ac:dyDescent="0.3">
      <c r="B104" s="34"/>
      <c r="C104" s="34"/>
    </row>
    <row r="105" spans="2:3" x14ac:dyDescent="0.3">
      <c r="B105" s="34"/>
      <c r="C105" s="34"/>
    </row>
    <row r="106" spans="2:3" x14ac:dyDescent="0.3">
      <c r="B106" s="34"/>
      <c r="C106" s="34"/>
    </row>
    <row r="107" spans="2:3" x14ac:dyDescent="0.3">
      <c r="B107" s="34"/>
      <c r="C107" s="34"/>
    </row>
    <row r="108" spans="2:3" x14ac:dyDescent="0.3">
      <c r="B108" s="34"/>
      <c r="C108" s="34"/>
    </row>
    <row r="109" spans="2:3" x14ac:dyDescent="0.3">
      <c r="B109" s="34"/>
      <c r="C109" s="34"/>
    </row>
    <row r="110" spans="2:3" x14ac:dyDescent="0.3">
      <c r="B110" s="34"/>
      <c r="C110" s="34"/>
    </row>
    <row r="111" spans="2:3" x14ac:dyDescent="0.3">
      <c r="B111" s="34"/>
      <c r="C111" s="34"/>
    </row>
    <row r="112" spans="2:3" x14ac:dyDescent="0.3">
      <c r="B112" s="34"/>
      <c r="C112" s="34"/>
    </row>
    <row r="113" spans="2:3" x14ac:dyDescent="0.3">
      <c r="B113" s="34"/>
      <c r="C113" s="34"/>
    </row>
    <row r="114" spans="2:3" x14ac:dyDescent="0.3">
      <c r="B114" s="34"/>
      <c r="C114" s="34"/>
    </row>
    <row r="115" spans="2:3" x14ac:dyDescent="0.3">
      <c r="B115" s="34"/>
      <c r="C115" s="34"/>
    </row>
    <row r="116" spans="2:3" x14ac:dyDescent="0.3">
      <c r="B116" s="34"/>
      <c r="C116" s="34"/>
    </row>
    <row r="117" spans="2:3" x14ac:dyDescent="0.3">
      <c r="B117" s="34"/>
      <c r="C117" s="34"/>
    </row>
    <row r="118" spans="2:3" x14ac:dyDescent="0.3">
      <c r="B118" s="34"/>
      <c r="C118" s="34"/>
    </row>
    <row r="119" spans="2:3" x14ac:dyDescent="0.3">
      <c r="B119" s="34"/>
      <c r="C119" s="34"/>
    </row>
    <row r="120" spans="2:3" x14ac:dyDescent="0.3">
      <c r="B120" s="34"/>
      <c r="C120" s="34"/>
    </row>
    <row r="121" spans="2:3" x14ac:dyDescent="0.3">
      <c r="B121" s="34"/>
      <c r="C121" s="34"/>
    </row>
    <row r="122" spans="2:3" x14ac:dyDescent="0.3">
      <c r="B122" s="34"/>
      <c r="C122" s="34"/>
    </row>
    <row r="123" spans="2:3" x14ac:dyDescent="0.3">
      <c r="B123" s="34"/>
      <c r="C123" s="34"/>
    </row>
    <row r="124" spans="2:3" x14ac:dyDescent="0.3">
      <c r="B124" s="34"/>
      <c r="C124" s="34"/>
    </row>
    <row r="125" spans="2:3" x14ac:dyDescent="0.3">
      <c r="B125" s="34"/>
      <c r="C125" s="34"/>
    </row>
    <row r="126" spans="2:3" x14ac:dyDescent="0.3">
      <c r="B126" s="34"/>
      <c r="C126" s="34"/>
    </row>
    <row r="127" spans="2:3" x14ac:dyDescent="0.3">
      <c r="B127" s="34"/>
      <c r="C127" s="3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EECC-E03B-4DFE-A946-5129E6FF7539}">
  <dimension ref="A1:AB132"/>
  <sheetViews>
    <sheetView workbookViewId="0">
      <selection activeCell="C1" sqref="C1"/>
    </sheetView>
  </sheetViews>
  <sheetFormatPr defaultRowHeight="14.4" x14ac:dyDescent="0.3"/>
  <cols>
    <col min="1" max="1" width="37.21875" customWidth="1"/>
    <col min="2" max="3" width="13.6640625" customWidth="1"/>
  </cols>
  <sheetData>
    <row r="1" spans="1:28" ht="57.6" x14ac:dyDescent="0.3">
      <c r="A1" t="s">
        <v>117</v>
      </c>
      <c r="B1" t="s">
        <v>94</v>
      </c>
      <c r="C1" t="s">
        <v>138</v>
      </c>
      <c r="D1" s="29" t="s">
        <v>109</v>
      </c>
      <c r="E1" s="29" t="s">
        <v>110</v>
      </c>
      <c r="F1" s="29" t="s">
        <v>111</v>
      </c>
      <c r="G1" s="29" t="s">
        <v>95</v>
      </c>
      <c r="H1" s="29" t="s">
        <v>112</v>
      </c>
      <c r="I1" s="29" t="s">
        <v>113</v>
      </c>
      <c r="J1" s="29" t="s">
        <v>76</v>
      </c>
      <c r="K1" s="29" t="s">
        <v>77</v>
      </c>
      <c r="L1" s="29" t="s">
        <v>78</v>
      </c>
      <c r="M1" s="29" t="s">
        <v>79</v>
      </c>
      <c r="N1" s="29" t="s">
        <v>114</v>
      </c>
      <c r="O1" s="29" t="s">
        <v>80</v>
      </c>
      <c r="P1" s="29" t="s">
        <v>81</v>
      </c>
      <c r="Q1" s="29" t="s">
        <v>115</v>
      </c>
      <c r="R1" s="29" t="s">
        <v>116</v>
      </c>
      <c r="S1" t="s">
        <v>82</v>
      </c>
      <c r="T1" t="s">
        <v>83</v>
      </c>
      <c r="U1" t="s">
        <v>84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</row>
    <row r="2" spans="1:28" s="15" customFormat="1" x14ac:dyDescent="0.3">
      <c r="A2" s="15" t="s">
        <v>12</v>
      </c>
      <c r="B2" s="15">
        <v>2019</v>
      </c>
      <c r="C2" s="15">
        <v>2020</v>
      </c>
      <c r="D2" s="39">
        <v>2017</v>
      </c>
      <c r="E2" s="39">
        <v>2020</v>
      </c>
      <c r="F2" s="39">
        <v>2030</v>
      </c>
      <c r="G2" s="39">
        <v>2030</v>
      </c>
      <c r="H2" s="39">
        <v>2030</v>
      </c>
      <c r="I2" s="39">
        <v>2030</v>
      </c>
      <c r="J2" s="39">
        <v>2050</v>
      </c>
      <c r="K2" s="39">
        <v>2050</v>
      </c>
      <c r="L2" s="39">
        <v>2050</v>
      </c>
      <c r="M2" s="39">
        <v>2050</v>
      </c>
      <c r="N2" s="39">
        <v>2050</v>
      </c>
      <c r="O2" s="39">
        <v>2050</v>
      </c>
      <c r="P2" s="39">
        <v>2050</v>
      </c>
      <c r="Q2" s="39">
        <v>2050</v>
      </c>
      <c r="R2" s="39">
        <v>2050</v>
      </c>
      <c r="S2" s="39">
        <v>2050</v>
      </c>
      <c r="T2" s="39">
        <v>2050</v>
      </c>
      <c r="U2" s="39">
        <v>2050</v>
      </c>
      <c r="V2" s="39">
        <v>2050</v>
      </c>
      <c r="W2" s="39">
        <v>2050</v>
      </c>
      <c r="X2" s="39">
        <v>2050</v>
      </c>
      <c r="Y2" s="39">
        <v>2050</v>
      </c>
      <c r="Z2" s="39">
        <v>2050</v>
      </c>
      <c r="AA2" s="39">
        <v>2050</v>
      </c>
      <c r="AB2" s="39">
        <v>2050</v>
      </c>
    </row>
    <row r="3" spans="1:28" x14ac:dyDescent="0.3">
      <c r="A3" t="s">
        <v>21</v>
      </c>
      <c r="B3" s="36">
        <v>3.53</v>
      </c>
      <c r="C3" s="36">
        <v>4.1589999999999998</v>
      </c>
      <c r="D3">
        <v>10</v>
      </c>
      <c r="G3">
        <v>6</v>
      </c>
      <c r="H3">
        <v>12</v>
      </c>
      <c r="J3">
        <v>20</v>
      </c>
      <c r="K3">
        <v>20</v>
      </c>
      <c r="L3">
        <v>10</v>
      </c>
      <c r="M3">
        <v>10</v>
      </c>
      <c r="N3">
        <v>6</v>
      </c>
      <c r="R3">
        <v>20</v>
      </c>
      <c r="S3">
        <v>20</v>
      </c>
      <c r="T3">
        <v>20</v>
      </c>
      <c r="U3">
        <v>10</v>
      </c>
      <c r="V3">
        <v>10</v>
      </c>
      <c r="W3">
        <v>10</v>
      </c>
      <c r="X3">
        <v>10</v>
      </c>
      <c r="Y3">
        <v>10</v>
      </c>
      <c r="Z3">
        <v>20</v>
      </c>
      <c r="AA3">
        <v>10</v>
      </c>
      <c r="AB3">
        <v>10</v>
      </c>
    </row>
    <row r="4" spans="1:28" x14ac:dyDescent="0.3">
      <c r="A4" t="s">
        <v>22</v>
      </c>
      <c r="B4" s="36">
        <v>957</v>
      </c>
      <c r="C4" s="36">
        <v>2.46</v>
      </c>
      <c r="D4">
        <v>4</v>
      </c>
      <c r="G4">
        <v>11</v>
      </c>
      <c r="H4">
        <v>0.53</v>
      </c>
      <c r="J4">
        <v>43</v>
      </c>
      <c r="K4">
        <v>72</v>
      </c>
      <c r="L4">
        <v>42</v>
      </c>
      <c r="M4">
        <v>38</v>
      </c>
      <c r="N4">
        <v>60</v>
      </c>
      <c r="R4">
        <v>72</v>
      </c>
      <c r="S4">
        <v>60</v>
      </c>
      <c r="T4">
        <v>72</v>
      </c>
      <c r="U4">
        <v>60</v>
      </c>
      <c r="V4">
        <v>60</v>
      </c>
      <c r="W4">
        <v>60</v>
      </c>
      <c r="X4">
        <v>60</v>
      </c>
      <c r="Y4">
        <v>25</v>
      </c>
      <c r="Z4">
        <v>72</v>
      </c>
      <c r="AA4">
        <v>60</v>
      </c>
      <c r="AB4">
        <v>60</v>
      </c>
    </row>
    <row r="5" spans="1:28" x14ac:dyDescent="0.3">
      <c r="A5" t="s">
        <v>23</v>
      </c>
      <c r="B5" s="36">
        <v>3.613</v>
      </c>
      <c r="C5" s="36">
        <v>5.3585000000000003</v>
      </c>
      <c r="D5">
        <v>10</v>
      </c>
      <c r="G5">
        <v>18</v>
      </c>
      <c r="H5">
        <v>9.1199999999999992</v>
      </c>
      <c r="J5" s="15">
        <v>47</v>
      </c>
      <c r="K5" s="15">
        <v>41</v>
      </c>
      <c r="L5" s="15">
        <v>25</v>
      </c>
      <c r="M5" s="15">
        <v>25</v>
      </c>
      <c r="N5">
        <f>77/2</f>
        <v>38.5</v>
      </c>
      <c r="R5" s="15">
        <f>178</f>
        <v>178</v>
      </c>
      <c r="S5">
        <v>50</v>
      </c>
      <c r="T5">
        <v>50</v>
      </c>
      <c r="U5">
        <v>25</v>
      </c>
      <c r="V5">
        <v>25</v>
      </c>
      <c r="W5">
        <v>25</v>
      </c>
      <c r="X5">
        <v>25</v>
      </c>
      <c r="Y5">
        <v>20</v>
      </c>
      <c r="Z5">
        <v>50</v>
      </c>
      <c r="AA5">
        <v>25</v>
      </c>
      <c r="AB5">
        <v>25</v>
      </c>
    </row>
    <row r="6" spans="1:28" x14ac:dyDescent="0.3">
      <c r="A6" t="s">
        <v>24</v>
      </c>
      <c r="B6" s="36">
        <v>3.613</v>
      </c>
      <c r="C6" s="36">
        <v>5.3585000000000003</v>
      </c>
      <c r="D6">
        <v>0</v>
      </c>
      <c r="G6">
        <v>9</v>
      </c>
      <c r="H6">
        <v>18.11</v>
      </c>
      <c r="J6" s="15">
        <v>43</v>
      </c>
      <c r="K6" s="15">
        <f>35*1224/867</f>
        <v>49.411764705882355</v>
      </c>
      <c r="L6" s="15">
        <f>17*1224/867</f>
        <v>24</v>
      </c>
      <c r="M6" s="15">
        <f>13*1224/867</f>
        <v>18.352941176470587</v>
      </c>
      <c r="N6">
        <f>77/2</f>
        <v>38.5</v>
      </c>
      <c r="R6" s="15">
        <f>270000000*300/1000000000-37000*300*3000*0.5/1000000000</f>
        <v>64.349999999999994</v>
      </c>
      <c r="S6">
        <v>50</v>
      </c>
      <c r="T6">
        <v>50</v>
      </c>
      <c r="U6">
        <v>25</v>
      </c>
      <c r="V6">
        <v>25</v>
      </c>
      <c r="W6">
        <v>25</v>
      </c>
      <c r="X6">
        <v>25</v>
      </c>
      <c r="Y6">
        <v>20</v>
      </c>
      <c r="Z6">
        <v>50</v>
      </c>
      <c r="AA6">
        <v>25</v>
      </c>
      <c r="AB6">
        <v>25</v>
      </c>
    </row>
    <row r="7" spans="1:28" x14ac:dyDescent="0.3">
      <c r="A7" t="s">
        <v>118</v>
      </c>
      <c r="B7" s="36">
        <v>14.85</v>
      </c>
      <c r="C7" s="36">
        <v>14.85</v>
      </c>
      <c r="J7" s="15"/>
      <c r="K7" s="15"/>
      <c r="L7" s="15"/>
      <c r="M7" s="15"/>
      <c r="R7" s="15"/>
    </row>
    <row r="8" spans="1:28" x14ac:dyDescent="0.3">
      <c r="A8" t="s">
        <v>25</v>
      </c>
      <c r="B8" s="36">
        <v>3.26</v>
      </c>
      <c r="C8" s="36">
        <v>3.26</v>
      </c>
      <c r="G8">
        <v>0</v>
      </c>
      <c r="H8">
        <f>(1600+3478)/1000</f>
        <v>5.0780000000000003</v>
      </c>
      <c r="J8">
        <v>0</v>
      </c>
      <c r="K8">
        <v>0</v>
      </c>
      <c r="L8">
        <v>0</v>
      </c>
      <c r="M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t="s">
        <v>26</v>
      </c>
      <c r="B9" s="36">
        <v>0.48</v>
      </c>
      <c r="C9" s="36">
        <v>0.48</v>
      </c>
      <c r="G9">
        <v>17</v>
      </c>
      <c r="H9">
        <f>(9600+4500+720+95.3)/1000</f>
        <v>14.915299999999998</v>
      </c>
      <c r="J9">
        <v>0</v>
      </c>
      <c r="K9">
        <v>0</v>
      </c>
      <c r="L9">
        <v>0</v>
      </c>
      <c r="M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0</v>
      </c>
    </row>
    <row r="10" spans="1:28" x14ac:dyDescent="0.3">
      <c r="A10" t="s">
        <v>27</v>
      </c>
      <c r="B10" s="36">
        <v>3</v>
      </c>
      <c r="C10" s="36"/>
      <c r="J10">
        <v>3</v>
      </c>
      <c r="K10">
        <v>0</v>
      </c>
      <c r="L10">
        <v>52</v>
      </c>
      <c r="M10">
        <v>5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>
        <v>7</v>
      </c>
      <c r="AB10">
        <v>7</v>
      </c>
    </row>
    <row r="11" spans="1:28" x14ac:dyDescent="0.3">
      <c r="A11" t="s">
        <v>28</v>
      </c>
      <c r="B11" s="36">
        <v>2</v>
      </c>
      <c r="C11" s="36"/>
      <c r="G11">
        <v>7</v>
      </c>
      <c r="H11">
        <v>0</v>
      </c>
      <c r="J11">
        <v>0</v>
      </c>
      <c r="K11">
        <v>0.4</v>
      </c>
      <c r="L11">
        <v>1</v>
      </c>
      <c r="M11">
        <v>2</v>
      </c>
      <c r="S11">
        <v>0</v>
      </c>
      <c r="T11">
        <v>0</v>
      </c>
      <c r="U11">
        <v>20</v>
      </c>
      <c r="V11">
        <v>20</v>
      </c>
      <c r="W11">
        <v>0</v>
      </c>
      <c r="X11">
        <v>0</v>
      </c>
      <c r="Y11">
        <v>0</v>
      </c>
      <c r="Z11">
        <v>0</v>
      </c>
      <c r="AA11">
        <v>0</v>
      </c>
      <c r="AB11">
        <v>30</v>
      </c>
    </row>
    <row r="12" spans="1:28" x14ac:dyDescent="0.3">
      <c r="A12" t="s">
        <v>29</v>
      </c>
      <c r="B12" s="36">
        <v>1</v>
      </c>
      <c r="C12" s="36"/>
      <c r="G12">
        <v>0</v>
      </c>
      <c r="H12">
        <v>0</v>
      </c>
      <c r="J12">
        <v>39</v>
      </c>
      <c r="K12">
        <v>52</v>
      </c>
      <c r="L12">
        <v>0</v>
      </c>
      <c r="M12">
        <v>48</v>
      </c>
      <c r="S12">
        <v>20</v>
      </c>
      <c r="T12">
        <v>30</v>
      </c>
      <c r="U12">
        <v>0</v>
      </c>
      <c r="V12">
        <v>0</v>
      </c>
      <c r="W12">
        <v>15</v>
      </c>
      <c r="X12">
        <v>0</v>
      </c>
      <c r="Y12">
        <v>0</v>
      </c>
      <c r="Z12">
        <v>15</v>
      </c>
      <c r="AA12">
        <v>30</v>
      </c>
      <c r="AB12">
        <v>0</v>
      </c>
    </row>
    <row r="13" spans="1:28" x14ac:dyDescent="0.3">
      <c r="A13" t="s">
        <v>30</v>
      </c>
      <c r="B13" s="36">
        <v>10</v>
      </c>
      <c r="C13" s="36"/>
      <c r="G13">
        <v>0</v>
      </c>
    </row>
    <row r="14" spans="1:28" x14ac:dyDescent="0.3">
      <c r="A14" t="s">
        <v>31</v>
      </c>
      <c r="B14" s="36">
        <v>20</v>
      </c>
      <c r="C14" s="36"/>
    </row>
    <row r="15" spans="1:28" x14ac:dyDescent="0.3">
      <c r="A15" t="s">
        <v>32</v>
      </c>
      <c r="B15" s="36">
        <v>10</v>
      </c>
      <c r="C15" s="36"/>
      <c r="G15">
        <v>0</v>
      </c>
      <c r="H15">
        <v>24.75</v>
      </c>
    </row>
    <row r="16" spans="1:28" x14ac:dyDescent="0.3">
      <c r="A16" t="s">
        <v>33</v>
      </c>
      <c r="B16" s="36">
        <v>20</v>
      </c>
      <c r="C16" s="36"/>
      <c r="H16">
        <v>48.02</v>
      </c>
      <c r="N16">
        <v>80</v>
      </c>
    </row>
    <row r="17" spans="1:28" x14ac:dyDescent="0.3">
      <c r="A17" t="s">
        <v>34</v>
      </c>
      <c r="B17" s="36">
        <v>15</v>
      </c>
      <c r="C17" s="36"/>
      <c r="G17">
        <v>0</v>
      </c>
      <c r="H17">
        <v>7.6</v>
      </c>
      <c r="J17">
        <v>42</v>
      </c>
      <c r="K17">
        <v>45</v>
      </c>
      <c r="L17">
        <v>3</v>
      </c>
      <c r="M17">
        <v>3</v>
      </c>
      <c r="N17">
        <v>40</v>
      </c>
    </row>
    <row r="18" spans="1:28" x14ac:dyDescent="0.3">
      <c r="A18" t="s">
        <v>35</v>
      </c>
      <c r="B18" s="36">
        <v>1</v>
      </c>
      <c r="C18" s="36"/>
    </row>
    <row r="19" spans="1:28" x14ac:dyDescent="0.3">
      <c r="A19" t="s">
        <v>36</v>
      </c>
      <c r="B19" s="36">
        <v>100</v>
      </c>
      <c r="C19" s="36"/>
      <c r="N19">
        <v>80</v>
      </c>
    </row>
    <row r="20" spans="1:28" x14ac:dyDescent="0.3">
      <c r="A20" t="s">
        <v>37</v>
      </c>
      <c r="B20" s="36">
        <v>100</v>
      </c>
      <c r="C20" s="36"/>
      <c r="R20">
        <v>270</v>
      </c>
    </row>
    <row r="21" spans="1:28" x14ac:dyDescent="0.3">
      <c r="A21" t="s">
        <v>38</v>
      </c>
      <c r="B21" s="36">
        <v>100</v>
      </c>
      <c r="C21" s="36"/>
      <c r="R21">
        <v>100</v>
      </c>
    </row>
    <row r="22" spans="1:28" x14ac:dyDescent="0.3">
      <c r="A22" t="s">
        <v>9</v>
      </c>
      <c r="B22" s="36">
        <v>50</v>
      </c>
      <c r="C22" s="36"/>
      <c r="R22">
        <v>210</v>
      </c>
    </row>
    <row r="23" spans="1:28" x14ac:dyDescent="0.3">
      <c r="A23" t="s">
        <v>39</v>
      </c>
      <c r="B23" s="36">
        <v>10</v>
      </c>
      <c r="C23" s="36"/>
      <c r="R23">
        <v>107</v>
      </c>
    </row>
    <row r="24" spans="1:28" x14ac:dyDescent="0.3">
      <c r="A24" t="s">
        <v>40</v>
      </c>
      <c r="B24" s="36">
        <v>100</v>
      </c>
      <c r="C24" s="36"/>
      <c r="R24">
        <f>U24+AB25-U25</f>
        <v>803</v>
      </c>
      <c r="U24">
        <v>454</v>
      </c>
      <c r="V24">
        <v>454</v>
      </c>
      <c r="AB24">
        <f>U24+AB25-U25</f>
        <v>803</v>
      </c>
    </row>
    <row r="25" spans="1:28" x14ac:dyDescent="0.3">
      <c r="A25" s="28" t="s">
        <v>41</v>
      </c>
      <c r="B25" s="36">
        <v>20</v>
      </c>
      <c r="C25" s="36"/>
      <c r="R25">
        <v>419</v>
      </c>
      <c r="U25">
        <v>70</v>
      </c>
      <c r="V25">
        <v>105</v>
      </c>
      <c r="AB25">
        <v>419</v>
      </c>
    </row>
    <row r="26" spans="1:28" x14ac:dyDescent="0.3">
      <c r="A26" s="28" t="s">
        <v>42</v>
      </c>
      <c r="B26" s="36">
        <v>40</v>
      </c>
      <c r="C26" s="36"/>
    </row>
    <row r="27" spans="1:28" x14ac:dyDescent="0.3">
      <c r="A27" s="28" t="s">
        <v>43</v>
      </c>
      <c r="B27" s="36">
        <v>10</v>
      </c>
      <c r="C27" s="36"/>
    </row>
    <row r="28" spans="1:28" x14ac:dyDescent="0.3">
      <c r="A28" s="28" t="s">
        <v>44</v>
      </c>
      <c r="B28" s="36">
        <v>20</v>
      </c>
      <c r="C28" s="36"/>
    </row>
    <row r="29" spans="1:28" x14ac:dyDescent="0.3">
      <c r="A29" t="s">
        <v>45</v>
      </c>
      <c r="B29" s="37">
        <v>0.1</v>
      </c>
      <c r="C29" s="37"/>
      <c r="J29" s="16">
        <v>0.35</v>
      </c>
      <c r="K29" s="16">
        <v>0.55000000000000004</v>
      </c>
      <c r="L29" s="16">
        <v>0.25</v>
      </c>
      <c r="M29" s="16">
        <v>0.25</v>
      </c>
      <c r="R29" s="16"/>
      <c r="S29" s="16">
        <v>0.55000000000000004</v>
      </c>
      <c r="T29" s="16">
        <v>0.25</v>
      </c>
      <c r="U29" s="16">
        <v>0.25</v>
      </c>
      <c r="V29" s="16">
        <v>0.25</v>
      </c>
      <c r="W29" s="16">
        <v>0.25</v>
      </c>
      <c r="X29" s="16">
        <v>0.65</v>
      </c>
      <c r="Y29" s="16">
        <v>0.55000000000000004</v>
      </c>
      <c r="Z29" s="16">
        <v>0.35</v>
      </c>
      <c r="AA29" s="16">
        <v>0.55000000000000004</v>
      </c>
      <c r="AB29" s="16">
        <v>0.25</v>
      </c>
    </row>
    <row r="30" spans="1:28" x14ac:dyDescent="0.3">
      <c r="A30" t="s">
        <v>46</v>
      </c>
      <c r="B30" s="37">
        <v>0.05</v>
      </c>
      <c r="C30" s="37"/>
      <c r="J30" s="16">
        <v>0.2</v>
      </c>
      <c r="K30" s="16">
        <v>0.2</v>
      </c>
      <c r="L30" s="16">
        <v>0.6</v>
      </c>
      <c r="M30" s="16">
        <v>0.6</v>
      </c>
      <c r="R30" s="16"/>
      <c r="S30" s="16">
        <v>0.35</v>
      </c>
      <c r="T30" s="16">
        <v>0.6</v>
      </c>
      <c r="U30" s="16">
        <v>0.6</v>
      </c>
      <c r="V30" s="16">
        <v>0.6</v>
      </c>
      <c r="W30" s="16">
        <v>0.3</v>
      </c>
      <c r="X30" s="16">
        <v>0.25</v>
      </c>
      <c r="Y30" s="16">
        <v>0.35</v>
      </c>
      <c r="Z30" s="16">
        <v>0.2</v>
      </c>
      <c r="AA30" s="16">
        <v>0.2</v>
      </c>
      <c r="AB30" s="16">
        <v>0.6</v>
      </c>
    </row>
    <row r="31" spans="1:28" x14ac:dyDescent="0.3">
      <c r="A31" t="s">
        <v>47</v>
      </c>
      <c r="B31" s="37">
        <v>0.4</v>
      </c>
      <c r="C31" s="37"/>
      <c r="J31" s="16">
        <v>0.45</v>
      </c>
      <c r="K31" s="16">
        <v>0.25</v>
      </c>
      <c r="L31" s="16">
        <v>0.15</v>
      </c>
      <c r="M31" s="16">
        <v>0.15</v>
      </c>
      <c r="R31" s="16"/>
      <c r="S31" s="16">
        <v>0.1</v>
      </c>
      <c r="T31" s="16">
        <v>0.15</v>
      </c>
      <c r="U31" s="16">
        <v>0.15</v>
      </c>
      <c r="V31" s="16">
        <v>0.15</v>
      </c>
      <c r="W31" s="16">
        <v>0.45</v>
      </c>
      <c r="X31" s="16">
        <v>0.1</v>
      </c>
      <c r="Y31" s="16">
        <v>0.1</v>
      </c>
      <c r="Z31" s="16">
        <v>0.45</v>
      </c>
      <c r="AA31" s="16">
        <v>0.25</v>
      </c>
      <c r="AB31" s="16">
        <v>0.15</v>
      </c>
    </row>
    <row r="32" spans="1:28" x14ac:dyDescent="0.3">
      <c r="A32" t="s">
        <v>48</v>
      </c>
      <c r="B32" s="37">
        <v>0.01</v>
      </c>
      <c r="C32" s="37"/>
      <c r="J32" t="s">
        <v>91</v>
      </c>
      <c r="K32" t="s">
        <v>92</v>
      </c>
      <c r="L32" t="s">
        <v>93</v>
      </c>
      <c r="M32" t="s">
        <v>93</v>
      </c>
      <c r="S32" s="30">
        <v>3.0000000000000001E-3</v>
      </c>
      <c r="T32" s="30">
        <v>3.0000000000000001E-3</v>
      </c>
      <c r="U32" s="30">
        <v>3.0000000000000001E-3</v>
      </c>
      <c r="V32" s="30">
        <v>3.0000000000000001E-3</v>
      </c>
      <c r="W32" s="30">
        <v>3.0000000000000001E-3</v>
      </c>
      <c r="X32" s="31">
        <v>5.0000000000000001E-3</v>
      </c>
      <c r="Y32" s="30">
        <v>3.0000000000000001E-3</v>
      </c>
      <c r="Z32" s="30">
        <v>3.0000000000000001E-3</v>
      </c>
      <c r="AA32" s="30">
        <v>3.0000000000000001E-3</v>
      </c>
      <c r="AB32" s="30">
        <v>3.0000000000000001E-3</v>
      </c>
    </row>
    <row r="33" spans="1:28" x14ac:dyDescent="0.3">
      <c r="A33" t="s">
        <v>49</v>
      </c>
      <c r="B33" s="37">
        <v>0.01</v>
      </c>
      <c r="C33" s="37"/>
      <c r="J33" s="16">
        <v>0.35</v>
      </c>
      <c r="K33" s="16">
        <v>0.55000000000000004</v>
      </c>
      <c r="L33" s="16">
        <v>0.25</v>
      </c>
      <c r="M33" s="16">
        <v>0.25</v>
      </c>
      <c r="S33" s="30">
        <v>3.0000000000000001E-3</v>
      </c>
      <c r="T33" s="30">
        <v>3.0000000000000001E-3</v>
      </c>
      <c r="U33" s="30">
        <v>3.0000000000000001E-3</v>
      </c>
      <c r="V33" s="30">
        <v>3.0000000000000001E-3</v>
      </c>
      <c r="W33" s="30">
        <v>3.0000000000000001E-3</v>
      </c>
      <c r="X33" s="31">
        <v>5.0000000000000001E-3</v>
      </c>
      <c r="Y33" s="30">
        <v>3.0000000000000001E-3</v>
      </c>
      <c r="Z33" s="30">
        <v>3.0000000000000001E-3</v>
      </c>
      <c r="AA33" s="30">
        <v>3.0000000000000001E-3</v>
      </c>
      <c r="AB33" s="30">
        <v>3.0000000000000001E-3</v>
      </c>
    </row>
    <row r="34" spans="1:28" x14ac:dyDescent="0.3">
      <c r="A34" t="s">
        <v>50</v>
      </c>
      <c r="B34" s="37">
        <v>0.01</v>
      </c>
      <c r="C34" s="37"/>
      <c r="J34" s="16">
        <v>0.2</v>
      </c>
      <c r="K34" s="16">
        <v>0.2</v>
      </c>
      <c r="L34" s="16">
        <v>0.6</v>
      </c>
      <c r="M34" s="16">
        <v>0.6</v>
      </c>
      <c r="S34" s="16">
        <v>0.01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  <c r="Y34" s="16">
        <v>0.01</v>
      </c>
      <c r="Z34" s="16">
        <v>0.01</v>
      </c>
      <c r="AA34" s="16">
        <v>0.01</v>
      </c>
      <c r="AB34" s="16">
        <v>0.01</v>
      </c>
    </row>
    <row r="35" spans="1:28" x14ac:dyDescent="0.3">
      <c r="A35" t="s">
        <v>51</v>
      </c>
      <c r="B35" s="37">
        <v>0.1</v>
      </c>
      <c r="C35" s="37"/>
      <c r="J35" s="16">
        <v>0.45</v>
      </c>
      <c r="K35" s="16">
        <v>0.25</v>
      </c>
      <c r="L35" s="16">
        <v>0.15</v>
      </c>
      <c r="M35" s="16">
        <v>0.15</v>
      </c>
      <c r="R35" s="16"/>
      <c r="S35" s="16">
        <v>0.55000000000000004</v>
      </c>
      <c r="T35" s="16">
        <v>0.25</v>
      </c>
      <c r="U35" s="16">
        <v>0.25</v>
      </c>
      <c r="V35" s="16">
        <v>0.25</v>
      </c>
      <c r="W35" s="16">
        <v>0.25</v>
      </c>
      <c r="X35" s="16">
        <v>0.65</v>
      </c>
      <c r="Y35" s="16">
        <v>0.55000000000000004</v>
      </c>
      <c r="Z35" s="16">
        <v>0.35</v>
      </c>
      <c r="AA35" s="16">
        <v>0.55000000000000004</v>
      </c>
      <c r="AB35" s="16">
        <v>0.25</v>
      </c>
    </row>
    <row r="36" spans="1:28" x14ac:dyDescent="0.3">
      <c r="A36" t="s">
        <v>52</v>
      </c>
      <c r="B36" s="37">
        <v>0.05</v>
      </c>
      <c r="C36" s="37"/>
      <c r="J36" t="s">
        <v>91</v>
      </c>
      <c r="K36" t="s">
        <v>92</v>
      </c>
      <c r="L36" t="s">
        <v>93</v>
      </c>
      <c r="M36" t="s">
        <v>93</v>
      </c>
      <c r="R36" s="16"/>
      <c r="S36" s="16">
        <v>0.35</v>
      </c>
      <c r="T36" s="16">
        <v>0.6</v>
      </c>
      <c r="U36" s="16">
        <v>0.6</v>
      </c>
      <c r="V36" s="16">
        <v>0.6</v>
      </c>
      <c r="W36" s="16">
        <v>0.3</v>
      </c>
      <c r="X36" s="16">
        <v>0.25</v>
      </c>
      <c r="Y36" s="16">
        <v>0.35</v>
      </c>
      <c r="Z36" s="16">
        <v>0.2</v>
      </c>
      <c r="AA36" s="16">
        <v>0.2</v>
      </c>
      <c r="AB36" s="16">
        <v>0.6</v>
      </c>
    </row>
    <row r="37" spans="1:28" x14ac:dyDescent="0.3">
      <c r="A37" t="s">
        <v>53</v>
      </c>
      <c r="B37" s="37">
        <v>0.4</v>
      </c>
      <c r="C37" s="37"/>
      <c r="R37" s="16"/>
      <c r="S37" s="16">
        <v>0.1</v>
      </c>
      <c r="T37" s="16">
        <v>0.15</v>
      </c>
      <c r="U37" s="16">
        <v>0.15</v>
      </c>
      <c r="V37" s="16">
        <v>0.15</v>
      </c>
      <c r="W37" s="16">
        <v>0.45</v>
      </c>
      <c r="X37" s="16">
        <v>0.1</v>
      </c>
      <c r="Y37" s="16">
        <v>0.1</v>
      </c>
      <c r="Z37" s="16">
        <v>0.45</v>
      </c>
      <c r="AA37" s="16">
        <v>0.25</v>
      </c>
      <c r="AB37" s="16">
        <v>0.15</v>
      </c>
    </row>
    <row r="38" spans="1:28" x14ac:dyDescent="0.3">
      <c r="A38" t="s">
        <v>54</v>
      </c>
      <c r="B38" s="37">
        <v>0.01</v>
      </c>
      <c r="C38" s="37"/>
      <c r="S38" s="30">
        <v>3.0000000000000001E-3</v>
      </c>
      <c r="T38" s="30">
        <v>3.0000000000000001E-3</v>
      </c>
      <c r="U38" s="30">
        <v>3.0000000000000001E-3</v>
      </c>
      <c r="V38" s="30">
        <v>3.0000000000000001E-3</v>
      </c>
      <c r="W38" s="30">
        <v>3.0000000000000001E-3</v>
      </c>
      <c r="X38" s="31">
        <v>5.0000000000000001E-3</v>
      </c>
      <c r="Y38" s="30">
        <v>3.0000000000000001E-3</v>
      </c>
      <c r="Z38" s="30">
        <v>3.0000000000000001E-3</v>
      </c>
      <c r="AA38" s="30">
        <v>3.0000000000000001E-3</v>
      </c>
      <c r="AB38" s="30">
        <v>3.0000000000000001E-3</v>
      </c>
    </row>
    <row r="39" spans="1:28" x14ac:dyDescent="0.3">
      <c r="A39" t="s">
        <v>96</v>
      </c>
      <c r="B39" s="37">
        <v>0.01</v>
      </c>
      <c r="C39" s="37"/>
      <c r="S39" s="30">
        <v>3.0000000000000001E-3</v>
      </c>
      <c r="T39" s="30">
        <v>3.0000000000000001E-3</v>
      </c>
      <c r="U39" s="30">
        <v>3.0000000000000001E-3</v>
      </c>
      <c r="V39" s="30">
        <v>3.0000000000000001E-3</v>
      </c>
      <c r="W39" s="30">
        <v>3.0000000000000001E-3</v>
      </c>
      <c r="X39" s="32">
        <v>5.0000000000000001E-3</v>
      </c>
      <c r="Y39" s="30">
        <v>3.0000000000000001E-3</v>
      </c>
      <c r="Z39" s="30">
        <v>3.0000000000000001E-3</v>
      </c>
      <c r="AA39" s="30">
        <v>3.0000000000000001E-3</v>
      </c>
      <c r="AB39" s="30">
        <v>3.0000000000000001E-3</v>
      </c>
    </row>
    <row r="40" spans="1:28" x14ac:dyDescent="0.3">
      <c r="A40" t="s">
        <v>97</v>
      </c>
      <c r="B40" s="37">
        <v>0.01</v>
      </c>
      <c r="C40" s="37"/>
      <c r="S40" s="16">
        <v>0.01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  <c r="Y40" s="16">
        <v>0.01</v>
      </c>
      <c r="Z40" s="16">
        <v>0.01</v>
      </c>
      <c r="AA40" s="16">
        <v>0.01</v>
      </c>
      <c r="AB40" s="16">
        <v>0.01</v>
      </c>
    </row>
    <row r="41" spans="1:28" x14ac:dyDescent="0.3">
      <c r="A41" t="s">
        <v>55</v>
      </c>
      <c r="B41" s="37">
        <v>0.7</v>
      </c>
      <c r="C41" s="37"/>
      <c r="J41" s="16">
        <v>1</v>
      </c>
      <c r="K41" s="16">
        <v>0.95</v>
      </c>
      <c r="L41" s="16">
        <v>0.7</v>
      </c>
      <c r="M41" s="16">
        <v>0.5</v>
      </c>
      <c r="S41" s="16">
        <v>1</v>
      </c>
      <c r="T41" s="16">
        <v>0.95</v>
      </c>
      <c r="U41" s="16">
        <v>0.95</v>
      </c>
      <c r="V41" s="16">
        <v>0.95</v>
      </c>
      <c r="W41" s="16">
        <v>1</v>
      </c>
      <c r="X41" s="16">
        <v>1</v>
      </c>
      <c r="Y41" s="16">
        <v>1</v>
      </c>
      <c r="Z41" s="16">
        <v>1</v>
      </c>
      <c r="AA41" s="16">
        <v>0.95</v>
      </c>
      <c r="AB41" s="16">
        <v>0.95</v>
      </c>
    </row>
    <row r="42" spans="1:28" x14ac:dyDescent="0.3">
      <c r="A42" t="s">
        <v>98</v>
      </c>
      <c r="B42" s="37">
        <v>0.3</v>
      </c>
      <c r="C42" s="37"/>
      <c r="J42" s="16"/>
      <c r="K42" s="16"/>
      <c r="L42" s="16"/>
      <c r="M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x14ac:dyDescent="0.3">
      <c r="A43" t="s">
        <v>56</v>
      </c>
      <c r="B43" s="35">
        <v>0</v>
      </c>
      <c r="C43" s="35"/>
      <c r="K43" s="16">
        <v>0.05</v>
      </c>
      <c r="L43" s="16">
        <v>0.3</v>
      </c>
      <c r="M43" s="16">
        <v>0.4</v>
      </c>
      <c r="T43" s="16">
        <v>0.05</v>
      </c>
      <c r="AA43" s="16">
        <v>0.05</v>
      </c>
    </row>
    <row r="44" spans="1:28" x14ac:dyDescent="0.3">
      <c r="A44" t="s">
        <v>57</v>
      </c>
      <c r="B44" s="35">
        <v>0</v>
      </c>
      <c r="C44" s="35"/>
      <c r="M44" s="16">
        <v>0.1</v>
      </c>
      <c r="U44" s="16">
        <v>0.05</v>
      </c>
      <c r="V44" s="16">
        <v>0.05</v>
      </c>
      <c r="AB44" s="16">
        <v>0.05</v>
      </c>
    </row>
    <row r="45" spans="1:28" x14ac:dyDescent="0.3">
      <c r="A45" t="s">
        <v>104</v>
      </c>
      <c r="B45" s="35">
        <v>0.01</v>
      </c>
      <c r="C45" s="35"/>
      <c r="M45" s="16"/>
      <c r="U45" s="16"/>
      <c r="V45" s="16"/>
      <c r="AB45" s="16"/>
    </row>
    <row r="46" spans="1:28" x14ac:dyDescent="0.3">
      <c r="A46" t="s">
        <v>105</v>
      </c>
      <c r="B46" s="35">
        <v>0.01</v>
      </c>
      <c r="C46" s="35"/>
      <c r="M46" s="16"/>
      <c r="U46" s="16"/>
      <c r="V46" s="16"/>
      <c r="AB46" s="16"/>
    </row>
    <row r="47" spans="1:28" x14ac:dyDescent="0.3">
      <c r="A47" t="s">
        <v>99</v>
      </c>
      <c r="B47" s="35">
        <v>0.3</v>
      </c>
      <c r="C47" s="35"/>
      <c r="J47" s="16">
        <v>1</v>
      </c>
      <c r="K47" s="16">
        <v>0.75</v>
      </c>
      <c r="L47" s="16">
        <v>0.7</v>
      </c>
      <c r="M47" s="16">
        <v>0.5</v>
      </c>
      <c r="S47" s="16">
        <v>1</v>
      </c>
      <c r="T47" s="16">
        <v>0.75</v>
      </c>
      <c r="U47" s="16">
        <v>0.75</v>
      </c>
      <c r="V47" s="16">
        <v>0.75</v>
      </c>
      <c r="W47" s="16">
        <v>1</v>
      </c>
      <c r="X47" s="16">
        <v>1</v>
      </c>
      <c r="Y47" s="16">
        <v>1</v>
      </c>
      <c r="Z47" s="16">
        <v>1</v>
      </c>
      <c r="AA47" s="16">
        <v>0.75</v>
      </c>
      <c r="AB47" s="16">
        <v>0.75</v>
      </c>
    </row>
    <row r="48" spans="1:28" x14ac:dyDescent="0.3">
      <c r="A48" t="s">
        <v>100</v>
      </c>
      <c r="B48" s="35">
        <v>0.3</v>
      </c>
      <c r="C48" s="35"/>
      <c r="K48" s="16">
        <v>0.25</v>
      </c>
      <c r="L48" s="16">
        <v>0.3</v>
      </c>
      <c r="M48" s="16">
        <v>0.4</v>
      </c>
      <c r="T48" s="16">
        <v>0.25</v>
      </c>
      <c r="AA48" s="16">
        <v>0.25</v>
      </c>
    </row>
    <row r="49" spans="1:28" x14ac:dyDescent="0.3">
      <c r="A49" t="s">
        <v>101</v>
      </c>
      <c r="B49" s="35">
        <v>0.4</v>
      </c>
      <c r="C49" s="35"/>
      <c r="M49" s="16">
        <v>0.1</v>
      </c>
      <c r="U49" s="16">
        <v>0.25</v>
      </c>
      <c r="V49" s="16">
        <v>0.25</v>
      </c>
      <c r="AB49" s="16">
        <v>0.25</v>
      </c>
    </row>
    <row r="50" spans="1:28" x14ac:dyDescent="0.3">
      <c r="A50" t="s">
        <v>102</v>
      </c>
      <c r="B50" s="35">
        <v>0.01</v>
      </c>
      <c r="C50" s="35"/>
      <c r="M50" s="16"/>
      <c r="U50" s="16"/>
      <c r="V50" s="16"/>
      <c r="AB50" s="16"/>
    </row>
    <row r="51" spans="1:28" x14ac:dyDescent="0.3">
      <c r="A51" t="s">
        <v>103</v>
      </c>
      <c r="B51" s="35">
        <v>0.01</v>
      </c>
      <c r="C51" s="35"/>
      <c r="M51" s="16"/>
      <c r="U51" s="16"/>
      <c r="V51" s="16"/>
      <c r="AB51" s="16"/>
    </row>
    <row r="52" spans="1:28" x14ac:dyDescent="0.3">
      <c r="A52" t="s">
        <v>106</v>
      </c>
      <c r="B52" s="38">
        <v>0.01</v>
      </c>
      <c r="C52" s="38"/>
      <c r="M52" s="16"/>
      <c r="U52" s="16"/>
      <c r="V52" s="16"/>
      <c r="AB52" s="16"/>
    </row>
    <row r="53" spans="1:28" x14ac:dyDescent="0.3">
      <c r="A53" t="s">
        <v>58</v>
      </c>
      <c r="B53" s="37">
        <v>0.2</v>
      </c>
      <c r="C53" s="37"/>
      <c r="M53" s="16"/>
      <c r="R53" s="16"/>
      <c r="S53" s="33">
        <f>$X$53</f>
        <v>0.36029411764705882</v>
      </c>
      <c r="T53" s="33"/>
      <c r="U53" s="33"/>
      <c r="V53" s="33"/>
      <c r="W53" s="33">
        <v>0.2</v>
      </c>
      <c r="X53" s="33">
        <f>245/680</f>
        <v>0.36029411764705882</v>
      </c>
      <c r="Y53" s="33">
        <f>$X$53</f>
        <v>0.36029411764705882</v>
      </c>
      <c r="Z53" s="33"/>
      <c r="AA53" s="33"/>
      <c r="AB53" s="33"/>
    </row>
    <row r="54" spans="1:28" x14ac:dyDescent="0.3">
      <c r="A54" t="s">
        <v>59</v>
      </c>
      <c r="B54" s="35">
        <v>0.2</v>
      </c>
      <c r="C54" s="35"/>
      <c r="M54" s="16"/>
      <c r="R54" s="16"/>
      <c r="S54" s="33">
        <f>(1-$S$53)/3</f>
        <v>0.21323529411764705</v>
      </c>
      <c r="T54" s="33"/>
      <c r="U54" s="33"/>
      <c r="V54" s="33"/>
      <c r="W54" s="33">
        <f>270/680</f>
        <v>0.39705882352941174</v>
      </c>
      <c r="X54" s="33">
        <v>0.4</v>
      </c>
      <c r="Y54" s="33">
        <f>(1-$S$53)/3</f>
        <v>0.21323529411764705</v>
      </c>
      <c r="Z54" s="33"/>
      <c r="AA54" s="33"/>
      <c r="AB54" s="33"/>
    </row>
    <row r="55" spans="1:28" x14ac:dyDescent="0.3">
      <c r="A55" t="s">
        <v>60</v>
      </c>
      <c r="B55" s="35">
        <v>0.3</v>
      </c>
      <c r="C55" s="35"/>
      <c r="M55" s="16"/>
      <c r="R55" s="16"/>
      <c r="S55" s="33">
        <f t="shared" ref="S55:S56" si="0">(1-$S$53)/3</f>
        <v>0.21323529411764705</v>
      </c>
      <c r="T55" s="33">
        <v>1</v>
      </c>
      <c r="U55" s="33"/>
      <c r="V55" s="33"/>
      <c r="W55" s="33">
        <v>0.2</v>
      </c>
      <c r="X55" s="33">
        <f>(1-$X$54-$X$53)/2</f>
        <v>0.11985294117647058</v>
      </c>
      <c r="Y55" s="33">
        <f t="shared" ref="Y55:Y56" si="1">(1-$S$53)/3</f>
        <v>0.21323529411764705</v>
      </c>
      <c r="Z55" s="33">
        <v>0.5</v>
      </c>
      <c r="AA55" s="33">
        <v>1</v>
      </c>
      <c r="AB55" s="33"/>
    </row>
    <row r="56" spans="1:28" x14ac:dyDescent="0.3">
      <c r="A56" t="s">
        <v>61</v>
      </c>
      <c r="B56" s="35">
        <v>0.3</v>
      </c>
      <c r="C56" s="35"/>
      <c r="M56" s="16"/>
      <c r="S56" s="33">
        <f t="shared" si="0"/>
        <v>0.21323529411764705</v>
      </c>
      <c r="T56" s="33"/>
      <c r="U56" s="33">
        <v>1</v>
      </c>
      <c r="V56" s="33">
        <v>1</v>
      </c>
      <c r="W56" s="33">
        <v>0.2</v>
      </c>
      <c r="X56" s="33">
        <f>(1-$X$54-$X$53)/2</f>
        <v>0.11985294117647058</v>
      </c>
      <c r="Y56" s="33">
        <f t="shared" si="1"/>
        <v>0.21323529411764705</v>
      </c>
      <c r="Z56" s="33">
        <v>0.5</v>
      </c>
      <c r="AA56" s="33"/>
      <c r="AB56" s="33">
        <v>1</v>
      </c>
    </row>
    <row r="57" spans="1:28" x14ac:dyDescent="0.3">
      <c r="A57" t="s">
        <v>107</v>
      </c>
      <c r="B57" s="35">
        <v>0.01</v>
      </c>
      <c r="C57" s="35"/>
      <c r="M57" s="16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spans="1:28" x14ac:dyDescent="0.3">
      <c r="A58" t="s">
        <v>62</v>
      </c>
      <c r="B58" s="35">
        <v>0.01</v>
      </c>
      <c r="C58" s="35"/>
      <c r="M58" s="16"/>
      <c r="S58" s="31">
        <v>1.4999999999999999E-2</v>
      </c>
      <c r="T58" s="16">
        <v>0.01</v>
      </c>
      <c r="U58" s="16">
        <v>0.01</v>
      </c>
      <c r="V58" s="16">
        <v>0.01</v>
      </c>
      <c r="W58" s="16">
        <v>0.01</v>
      </c>
      <c r="X58" s="16">
        <v>0.02</v>
      </c>
      <c r="Y58" s="16">
        <v>0.01</v>
      </c>
      <c r="Z58" s="16">
        <v>0.01</v>
      </c>
      <c r="AA58" s="16">
        <v>0.01</v>
      </c>
      <c r="AB58" s="16">
        <v>0.01</v>
      </c>
    </row>
    <row r="59" spans="1:28" x14ac:dyDescent="0.3">
      <c r="A59" t="s">
        <v>63</v>
      </c>
      <c r="B59" s="35">
        <v>0.01</v>
      </c>
      <c r="C59" s="35"/>
      <c r="M59" s="16"/>
      <c r="S59" s="32">
        <v>2.9999999999999997E-4</v>
      </c>
      <c r="T59" s="32">
        <v>2.9999999999999997E-4</v>
      </c>
      <c r="U59" s="32">
        <v>2.9999999999999997E-4</v>
      </c>
      <c r="V59" s="32">
        <v>2.9999999999999997E-4</v>
      </c>
      <c r="W59" s="32">
        <v>2.9999999999999997E-4</v>
      </c>
      <c r="X59" s="32">
        <v>5.0000000000000001E-4</v>
      </c>
      <c r="Y59" s="32">
        <v>2.9999999999999997E-4</v>
      </c>
      <c r="Z59" s="32">
        <v>2.9999999999999997E-4</v>
      </c>
      <c r="AA59" s="32">
        <v>2.9999999999999997E-4</v>
      </c>
      <c r="AB59" s="32">
        <v>2.9999999999999997E-4</v>
      </c>
    </row>
    <row r="60" spans="1:28" x14ac:dyDescent="0.3">
      <c r="A60" t="s">
        <v>64</v>
      </c>
      <c r="B60" s="35">
        <v>0.01</v>
      </c>
      <c r="C60" s="35"/>
      <c r="M60" s="16"/>
      <c r="S60" s="32">
        <v>2.0000000000000001E-4</v>
      </c>
      <c r="T60" s="32">
        <v>2.0000000000000001E-4</v>
      </c>
      <c r="U60" s="32">
        <v>2.0000000000000001E-4</v>
      </c>
      <c r="V60" s="32">
        <v>2.0000000000000001E-4</v>
      </c>
      <c r="W60" s="32">
        <v>2.0000000000000001E-4</v>
      </c>
      <c r="X60" s="32">
        <v>4.0000000000000002E-4</v>
      </c>
      <c r="Y60" s="32">
        <v>2.0000000000000001E-4</v>
      </c>
      <c r="Z60" s="32">
        <v>2.0000000000000001E-4</v>
      </c>
      <c r="AA60" s="32">
        <v>2.0000000000000001E-4</v>
      </c>
      <c r="AB60" s="32">
        <v>2.0000000000000001E-4</v>
      </c>
    </row>
    <row r="61" spans="1:28" x14ac:dyDescent="0.3">
      <c r="A61" t="s">
        <v>108</v>
      </c>
      <c r="B61" s="35">
        <v>0.01</v>
      </c>
      <c r="C61" s="35"/>
      <c r="M61" s="16"/>
      <c r="S61">
        <f>1297-541</f>
        <v>756</v>
      </c>
      <c r="T61">
        <f t="shared" ref="T61:AB61" si="2">1297-541</f>
        <v>756</v>
      </c>
      <c r="U61">
        <f t="shared" si="2"/>
        <v>756</v>
      </c>
      <c r="V61">
        <f t="shared" si="2"/>
        <v>756</v>
      </c>
      <c r="W61">
        <f t="shared" si="2"/>
        <v>756</v>
      </c>
      <c r="X61">
        <f t="shared" si="2"/>
        <v>756</v>
      </c>
      <c r="Y61">
        <f t="shared" si="2"/>
        <v>756</v>
      </c>
      <c r="Z61">
        <f t="shared" si="2"/>
        <v>756</v>
      </c>
      <c r="AA61">
        <f t="shared" si="2"/>
        <v>756</v>
      </c>
      <c r="AB61">
        <f t="shared" si="2"/>
        <v>756</v>
      </c>
    </row>
    <row r="62" spans="1:28" x14ac:dyDescent="0.3">
      <c r="A62" t="s">
        <v>65</v>
      </c>
      <c r="B62" s="35">
        <v>0.1</v>
      </c>
      <c r="C62" s="35"/>
      <c r="M62" s="16"/>
      <c r="R62" s="16"/>
      <c r="S62" s="33">
        <v>0.8</v>
      </c>
      <c r="T62" s="33"/>
      <c r="U62" s="33"/>
      <c r="V62" s="33"/>
      <c r="W62" s="33"/>
      <c r="X62" s="33">
        <v>0.8</v>
      </c>
      <c r="Y62" s="33">
        <v>0.8</v>
      </c>
      <c r="Z62" s="33"/>
      <c r="AA62" s="33"/>
      <c r="AB62" s="33"/>
    </row>
    <row r="63" spans="1:28" x14ac:dyDescent="0.3">
      <c r="A63" t="s">
        <v>66</v>
      </c>
      <c r="B63" s="35">
        <v>0.3</v>
      </c>
      <c r="C63" s="35"/>
      <c r="M63" s="16"/>
      <c r="R63" s="16"/>
      <c r="S63" s="33">
        <v>0.1</v>
      </c>
      <c r="T63" s="33"/>
      <c r="U63" s="33"/>
      <c r="V63" s="33"/>
      <c r="W63" s="33">
        <v>0.8</v>
      </c>
      <c r="X63" s="33">
        <v>0.1</v>
      </c>
      <c r="Y63" s="33">
        <v>0.1</v>
      </c>
      <c r="Z63" s="33"/>
      <c r="AB63" s="33"/>
    </row>
    <row r="64" spans="1:28" x14ac:dyDescent="0.3">
      <c r="A64" t="s">
        <v>67</v>
      </c>
      <c r="B64" s="35">
        <v>0.3</v>
      </c>
      <c r="C64" s="35"/>
      <c r="M64" s="16"/>
      <c r="R64" s="16"/>
      <c r="S64" s="33">
        <v>0.05</v>
      </c>
      <c r="T64" s="33">
        <v>1</v>
      </c>
      <c r="U64" s="33"/>
      <c r="V64" s="33"/>
      <c r="W64" s="33">
        <v>0.1</v>
      </c>
      <c r="X64" s="33">
        <v>0.05</v>
      </c>
      <c r="Y64" s="33">
        <v>0.05</v>
      </c>
      <c r="Z64" s="33">
        <v>0.5</v>
      </c>
      <c r="AA64" s="33">
        <v>1</v>
      </c>
      <c r="AB64" s="33"/>
    </row>
    <row r="65" spans="1:28" x14ac:dyDescent="0.3">
      <c r="A65" t="s">
        <v>68</v>
      </c>
      <c r="B65" s="35">
        <v>0.3</v>
      </c>
      <c r="C65" s="35"/>
      <c r="M65" s="16"/>
      <c r="S65" s="33">
        <v>0.05</v>
      </c>
      <c r="T65" s="33"/>
      <c r="U65" s="33">
        <v>1</v>
      </c>
      <c r="V65" s="33">
        <v>1</v>
      </c>
      <c r="W65" s="33">
        <v>0.1</v>
      </c>
      <c r="X65" s="33">
        <v>0.05</v>
      </c>
      <c r="Y65" s="33">
        <v>0.05</v>
      </c>
      <c r="Z65" s="33">
        <v>0.5</v>
      </c>
      <c r="AA65" s="33"/>
      <c r="AB65" s="33">
        <v>1</v>
      </c>
    </row>
    <row r="66" spans="1:28" x14ac:dyDescent="0.3">
      <c r="A66" t="s">
        <v>69</v>
      </c>
      <c r="B66" s="35">
        <v>0.01</v>
      </c>
      <c r="C66" s="35"/>
      <c r="M66" s="16"/>
      <c r="S66" s="16">
        <v>0.03</v>
      </c>
      <c r="T66" s="16">
        <v>0.03</v>
      </c>
      <c r="U66" s="16">
        <v>0.03</v>
      </c>
      <c r="V66" s="16">
        <v>0.03</v>
      </c>
      <c r="W66" s="16">
        <v>0.03</v>
      </c>
      <c r="X66" s="16">
        <v>0.03</v>
      </c>
      <c r="Y66" s="16">
        <v>0.03</v>
      </c>
      <c r="Z66" s="16">
        <v>0.03</v>
      </c>
      <c r="AA66" s="16">
        <v>0.03</v>
      </c>
      <c r="AB66" s="16">
        <v>0.03</v>
      </c>
    </row>
    <row r="67" spans="1:28" x14ac:dyDescent="0.3">
      <c r="A67" t="s">
        <v>70</v>
      </c>
      <c r="B67" s="35">
        <v>0.01</v>
      </c>
      <c r="C67" s="35"/>
      <c r="M67" s="16"/>
      <c r="S67" s="16">
        <v>0.01</v>
      </c>
      <c r="T67" s="16">
        <v>0.01</v>
      </c>
      <c r="U67" s="16">
        <v>0.01</v>
      </c>
      <c r="V67" s="16">
        <v>0.01</v>
      </c>
      <c r="W67" s="16">
        <v>0.01</v>
      </c>
      <c r="X67" s="16">
        <v>0.01</v>
      </c>
      <c r="Y67" s="16">
        <v>0.01</v>
      </c>
      <c r="Z67" s="16">
        <v>0.01</v>
      </c>
      <c r="AA67" s="16">
        <v>0.01</v>
      </c>
      <c r="AB67" s="16">
        <v>0.01</v>
      </c>
    </row>
    <row r="68" spans="1:28" x14ac:dyDescent="0.3">
      <c r="A68" t="s">
        <v>71</v>
      </c>
      <c r="B68" s="35">
        <v>0.01</v>
      </c>
      <c r="C68" s="35"/>
      <c r="D68">
        <v>160</v>
      </c>
      <c r="J68">
        <v>125</v>
      </c>
      <c r="K68">
        <v>170</v>
      </c>
      <c r="L68">
        <v>232</v>
      </c>
      <c r="M68">
        <v>315</v>
      </c>
      <c r="S68">
        <v>160</v>
      </c>
      <c r="T68">
        <v>160</v>
      </c>
      <c r="U68">
        <v>160</v>
      </c>
      <c r="V68">
        <v>160</v>
      </c>
      <c r="W68">
        <v>160</v>
      </c>
      <c r="X68">
        <v>160</v>
      </c>
      <c r="Y68">
        <v>160</v>
      </c>
      <c r="Z68">
        <v>160</v>
      </c>
      <c r="AA68">
        <v>160</v>
      </c>
      <c r="AB68">
        <v>160</v>
      </c>
    </row>
    <row r="69" spans="1:28" x14ac:dyDescent="0.3">
      <c r="A69" t="s">
        <v>72</v>
      </c>
      <c r="B69" s="35">
        <v>0.01</v>
      </c>
      <c r="C69" s="35"/>
      <c r="D69">
        <v>510</v>
      </c>
      <c r="J69">
        <v>398</v>
      </c>
      <c r="K69">
        <v>543</v>
      </c>
      <c r="L69">
        <v>740</v>
      </c>
      <c r="M69">
        <v>740</v>
      </c>
      <c r="S69">
        <v>510</v>
      </c>
      <c r="T69">
        <v>510</v>
      </c>
      <c r="U69">
        <v>510</v>
      </c>
      <c r="V69">
        <v>510</v>
      </c>
      <c r="W69">
        <v>510</v>
      </c>
      <c r="X69">
        <v>510</v>
      </c>
      <c r="Y69">
        <v>510</v>
      </c>
      <c r="Z69">
        <v>510</v>
      </c>
      <c r="AA69">
        <v>510</v>
      </c>
      <c r="AB69">
        <v>510</v>
      </c>
    </row>
    <row r="70" spans="1:28" x14ac:dyDescent="0.3">
      <c r="A70" t="s">
        <v>73</v>
      </c>
      <c r="B70" s="35">
        <v>100</v>
      </c>
      <c r="C70" s="35"/>
      <c r="D70">
        <v>0</v>
      </c>
      <c r="H70" s="16"/>
      <c r="J70">
        <v>28</v>
      </c>
      <c r="K70">
        <v>47</v>
      </c>
      <c r="L70">
        <v>27</v>
      </c>
      <c r="M70">
        <v>25</v>
      </c>
    </row>
    <row r="71" spans="1:28" x14ac:dyDescent="0.3">
      <c r="A71" t="s">
        <v>74</v>
      </c>
      <c r="B71" s="35">
        <v>100</v>
      </c>
      <c r="C71" s="35"/>
      <c r="D71">
        <v>0</v>
      </c>
      <c r="H71" s="16"/>
      <c r="J71">
        <v>113</v>
      </c>
      <c r="K71">
        <v>188</v>
      </c>
      <c r="L71">
        <v>110</v>
      </c>
      <c r="M71">
        <v>100</v>
      </c>
    </row>
    <row r="72" spans="1:28" x14ac:dyDescent="0.3">
      <c r="A72" t="s">
        <v>75</v>
      </c>
      <c r="B72" s="35">
        <v>100</v>
      </c>
      <c r="C72" s="35"/>
      <c r="H72" s="16"/>
      <c r="J72">
        <v>410</v>
      </c>
      <c r="K72">
        <v>526</v>
      </c>
      <c r="L72">
        <v>862</v>
      </c>
      <c r="M72">
        <v>954</v>
      </c>
    </row>
    <row r="73" spans="1:28" x14ac:dyDescent="0.3">
      <c r="B73" s="34"/>
      <c r="C73" s="34"/>
    </row>
    <row r="74" spans="1:28" x14ac:dyDescent="0.3">
      <c r="B74" s="34"/>
      <c r="C74" s="34"/>
    </row>
    <row r="75" spans="1:28" x14ac:dyDescent="0.3">
      <c r="B75" s="34"/>
      <c r="C75" s="34"/>
    </row>
    <row r="76" spans="1:28" x14ac:dyDescent="0.3">
      <c r="B76" s="34"/>
      <c r="C76" s="34"/>
    </row>
    <row r="77" spans="1:28" x14ac:dyDescent="0.3">
      <c r="B77" s="34"/>
      <c r="C77" s="34"/>
    </row>
    <row r="78" spans="1:28" x14ac:dyDescent="0.3">
      <c r="B78" s="34"/>
      <c r="C78" s="34"/>
    </row>
    <row r="79" spans="1:28" x14ac:dyDescent="0.3">
      <c r="B79" s="34"/>
      <c r="C79" s="34"/>
    </row>
    <row r="80" spans="1:28" x14ac:dyDescent="0.3">
      <c r="B80" s="34"/>
      <c r="C80" s="34"/>
    </row>
    <row r="81" spans="2:3" x14ac:dyDescent="0.3">
      <c r="B81" s="34"/>
      <c r="C81" s="34"/>
    </row>
    <row r="82" spans="2:3" x14ac:dyDescent="0.3">
      <c r="B82" s="34"/>
      <c r="C82" s="34"/>
    </row>
    <row r="83" spans="2:3" x14ac:dyDescent="0.3">
      <c r="B83" s="34"/>
      <c r="C83" s="34"/>
    </row>
    <row r="84" spans="2:3" x14ac:dyDescent="0.3">
      <c r="B84" s="34"/>
      <c r="C84" s="34"/>
    </row>
    <row r="85" spans="2:3" x14ac:dyDescent="0.3">
      <c r="B85" s="34"/>
      <c r="C85" s="34"/>
    </row>
    <row r="86" spans="2:3" x14ac:dyDescent="0.3">
      <c r="B86" s="34"/>
      <c r="C86" s="34"/>
    </row>
    <row r="87" spans="2:3" x14ac:dyDescent="0.3">
      <c r="B87" s="34"/>
      <c r="C87" s="34"/>
    </row>
    <row r="88" spans="2:3" x14ac:dyDescent="0.3">
      <c r="B88" s="34"/>
      <c r="C88" s="34"/>
    </row>
    <row r="89" spans="2:3" x14ac:dyDescent="0.3">
      <c r="B89" s="34"/>
      <c r="C89" s="34"/>
    </row>
    <row r="90" spans="2:3" x14ac:dyDescent="0.3">
      <c r="B90" s="34"/>
      <c r="C90" s="34"/>
    </row>
    <row r="91" spans="2:3" x14ac:dyDescent="0.3">
      <c r="B91" s="34"/>
      <c r="C91" s="34"/>
    </row>
    <row r="92" spans="2:3" x14ac:dyDescent="0.3">
      <c r="B92" s="34"/>
      <c r="C92" s="34"/>
    </row>
    <row r="93" spans="2:3" x14ac:dyDescent="0.3">
      <c r="B93" s="34"/>
      <c r="C93" s="34"/>
    </row>
    <row r="94" spans="2:3" x14ac:dyDescent="0.3">
      <c r="B94" s="34"/>
      <c r="C94" s="34"/>
    </row>
    <row r="95" spans="2:3" x14ac:dyDescent="0.3">
      <c r="B95" s="34"/>
      <c r="C95" s="34"/>
    </row>
    <row r="96" spans="2:3" x14ac:dyDescent="0.3">
      <c r="B96" s="34"/>
      <c r="C96" s="34"/>
    </row>
    <row r="97" spans="2:3" x14ac:dyDescent="0.3">
      <c r="B97" s="34"/>
      <c r="C97" s="34"/>
    </row>
    <row r="98" spans="2:3" x14ac:dyDescent="0.3">
      <c r="B98" s="34"/>
      <c r="C98" s="34"/>
    </row>
    <row r="99" spans="2:3" x14ac:dyDescent="0.3">
      <c r="B99" s="34"/>
      <c r="C99" s="34"/>
    </row>
    <row r="100" spans="2:3" x14ac:dyDescent="0.3">
      <c r="B100" s="34"/>
      <c r="C100" s="34"/>
    </row>
    <row r="101" spans="2:3" x14ac:dyDescent="0.3">
      <c r="B101" s="34"/>
      <c r="C101" s="34"/>
    </row>
    <row r="102" spans="2:3" x14ac:dyDescent="0.3">
      <c r="B102" s="34"/>
      <c r="C102" s="34"/>
    </row>
    <row r="103" spans="2:3" x14ac:dyDescent="0.3">
      <c r="B103" s="34"/>
      <c r="C103" s="34"/>
    </row>
    <row r="104" spans="2:3" x14ac:dyDescent="0.3">
      <c r="B104" s="34"/>
      <c r="C104" s="34"/>
    </row>
    <row r="105" spans="2:3" x14ac:dyDescent="0.3">
      <c r="B105" s="34"/>
      <c r="C105" s="34"/>
    </row>
    <row r="106" spans="2:3" x14ac:dyDescent="0.3">
      <c r="B106" s="34"/>
      <c r="C106" s="34"/>
    </row>
    <row r="107" spans="2:3" x14ac:dyDescent="0.3">
      <c r="B107" s="34"/>
      <c r="C107" s="34"/>
    </row>
    <row r="108" spans="2:3" x14ac:dyDescent="0.3">
      <c r="B108" s="34"/>
      <c r="C108" s="34"/>
    </row>
    <row r="109" spans="2:3" x14ac:dyDescent="0.3">
      <c r="B109" s="34"/>
      <c r="C109" s="34"/>
    </row>
    <row r="110" spans="2:3" x14ac:dyDescent="0.3">
      <c r="B110" s="34"/>
      <c r="C110" s="34"/>
    </row>
    <row r="111" spans="2:3" x14ac:dyDescent="0.3">
      <c r="B111" s="34"/>
      <c r="C111" s="34"/>
    </row>
    <row r="112" spans="2:3" x14ac:dyDescent="0.3">
      <c r="B112" s="34"/>
      <c r="C112" s="34"/>
    </row>
    <row r="113" spans="2:3" x14ac:dyDescent="0.3">
      <c r="B113" s="34"/>
      <c r="C113" s="34"/>
    </row>
    <row r="114" spans="2:3" x14ac:dyDescent="0.3">
      <c r="B114" s="34"/>
      <c r="C114" s="34"/>
    </row>
    <row r="115" spans="2:3" x14ac:dyDescent="0.3">
      <c r="B115" s="34"/>
      <c r="C115" s="34"/>
    </row>
    <row r="116" spans="2:3" x14ac:dyDescent="0.3">
      <c r="B116" s="34"/>
      <c r="C116" s="34"/>
    </row>
    <row r="117" spans="2:3" x14ac:dyDescent="0.3">
      <c r="B117" s="34"/>
      <c r="C117" s="34"/>
    </row>
    <row r="118" spans="2:3" x14ac:dyDescent="0.3">
      <c r="B118" s="34"/>
      <c r="C118" s="34"/>
    </row>
    <row r="119" spans="2:3" x14ac:dyDescent="0.3">
      <c r="B119" s="34"/>
      <c r="C119" s="34"/>
    </row>
    <row r="120" spans="2:3" x14ac:dyDescent="0.3">
      <c r="B120" s="34"/>
      <c r="C120" s="34"/>
    </row>
    <row r="121" spans="2:3" x14ac:dyDescent="0.3">
      <c r="B121" s="34"/>
      <c r="C121" s="34"/>
    </row>
    <row r="122" spans="2:3" x14ac:dyDescent="0.3">
      <c r="B122" s="34"/>
      <c r="C122" s="34"/>
    </row>
    <row r="123" spans="2:3" x14ac:dyDescent="0.3">
      <c r="B123" s="34"/>
      <c r="C123" s="34"/>
    </row>
    <row r="124" spans="2:3" x14ac:dyDescent="0.3">
      <c r="B124" s="34"/>
      <c r="C124" s="34"/>
    </row>
    <row r="125" spans="2:3" x14ac:dyDescent="0.3">
      <c r="B125" s="34"/>
      <c r="C125" s="34"/>
    </row>
    <row r="126" spans="2:3" x14ac:dyDescent="0.3">
      <c r="B126" s="34"/>
      <c r="C126" s="34"/>
    </row>
    <row r="127" spans="2:3" x14ac:dyDescent="0.3">
      <c r="B127" s="34"/>
      <c r="C127" s="34"/>
    </row>
    <row r="128" spans="2:3" x14ac:dyDescent="0.3">
      <c r="B128" s="34"/>
      <c r="C128" s="34"/>
    </row>
    <row r="129" spans="2:3" x14ac:dyDescent="0.3">
      <c r="B129" s="34"/>
      <c r="C129" s="34"/>
    </row>
    <row r="130" spans="2:3" x14ac:dyDescent="0.3">
      <c r="B130" s="34"/>
      <c r="C130" s="34"/>
    </row>
    <row r="131" spans="2:3" x14ac:dyDescent="0.3">
      <c r="B131" s="34"/>
      <c r="C131" s="34"/>
    </row>
    <row r="132" spans="2:3" x14ac:dyDescent="0.3">
      <c r="B132" s="34"/>
      <c r="C132" s="3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561F-AF5F-4BD6-B052-B6996AA3E784}">
  <dimension ref="A1:F5"/>
  <sheetViews>
    <sheetView workbookViewId="0">
      <selection activeCell="D2" sqref="D2"/>
    </sheetView>
  </sheetViews>
  <sheetFormatPr defaultRowHeight="14.4" x14ac:dyDescent="0.3"/>
  <sheetData>
    <row r="1" spans="1:6" x14ac:dyDescent="0.3">
      <c r="A1" t="s">
        <v>123</v>
      </c>
      <c r="B1" t="s">
        <v>125</v>
      </c>
      <c r="C1" t="s">
        <v>122</v>
      </c>
      <c r="D1" t="s">
        <v>120</v>
      </c>
      <c r="E1" t="s">
        <v>121</v>
      </c>
      <c r="F1" t="s">
        <v>12</v>
      </c>
    </row>
    <row r="2" spans="1:6" x14ac:dyDescent="0.3">
      <c r="A2" t="s">
        <v>119</v>
      </c>
      <c r="C2" t="s">
        <v>124</v>
      </c>
      <c r="D2">
        <v>12</v>
      </c>
      <c r="E2">
        <v>6</v>
      </c>
      <c r="F2">
        <v>2019</v>
      </c>
    </row>
    <row r="4" spans="1:6" x14ac:dyDescent="0.3">
      <c r="A4" t="s">
        <v>127</v>
      </c>
      <c r="B4" t="s">
        <v>126</v>
      </c>
      <c r="C4" t="s">
        <v>128</v>
      </c>
      <c r="D4">
        <v>48</v>
      </c>
      <c r="E4">
        <v>24</v>
      </c>
      <c r="F4">
        <v>2022</v>
      </c>
    </row>
    <row r="5" spans="1:6" x14ac:dyDescent="0.3">
      <c r="A5" t="s">
        <v>127</v>
      </c>
      <c r="B5" t="s">
        <v>129</v>
      </c>
      <c r="C5" t="s">
        <v>128</v>
      </c>
      <c r="D5">
        <v>24</v>
      </c>
      <c r="E5">
        <v>12</v>
      </c>
      <c r="F5">
        <v>2019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2" ma:contentTypeDescription="Create a new document." ma:contentTypeScope="" ma:versionID="3313f7bfaf9965183928493183b952c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10c36b479e3be612cc52ef422fa9ff28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F900E5-EF5C-4843-9CD3-3EB9B6E44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EFA4E4-CFBC-4FF8-B440-29462D6942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E6C6BD-243D-4D08-AC87-98B61BC57E47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9f429f1-56db-4bfe-afaf-d667290c795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climate_agreement_scenario</vt:lpstr>
      <vt:lpstr>scenarios</vt:lpstr>
      <vt:lpstr>ScenarioV1</vt:lpstr>
      <vt:lpstr>scenarios (2)</vt:lpstr>
      <vt:lpstr>Energy storage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Loomans, Naud</cp:lastModifiedBy>
  <dcterms:created xsi:type="dcterms:W3CDTF">2020-06-24T12:48:44Z</dcterms:created>
  <dcterms:modified xsi:type="dcterms:W3CDTF">2021-09-30T12:59:30Z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