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NEON-Integrated-Model\Data\"/>
    </mc:Choice>
  </mc:AlternateContent>
  <xr:revisionPtr revIDLastSave="0" documentId="13_ncr:1_{54F19946-5143-4262-885B-53A70318CDCD}" xr6:coauthVersionLast="46" xr6:coauthVersionMax="46" xr10:uidLastSave="{00000000-0000-0000-0000-000000000000}"/>
  <bookViews>
    <workbookView xWindow="-108" yWindow="-108" windowWidth="23256" windowHeight="12576" xr2:uid="{0B868AA9-5A50-4B87-B934-B65C82EA1B9C}"/>
  </bookViews>
  <sheets>
    <sheet name="Power plan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E20" i="2"/>
  <c r="F19" i="2"/>
  <c r="G19" i="2" s="1"/>
  <c r="E19" i="2"/>
  <c r="F18" i="2"/>
  <c r="G18" i="2" s="1"/>
  <c r="E18" i="2"/>
  <c r="F17" i="2"/>
  <c r="E17" i="2"/>
  <c r="F16" i="2"/>
  <c r="E16" i="2"/>
  <c r="F15" i="2"/>
  <c r="E15" i="2"/>
  <c r="F14" i="2"/>
  <c r="E14" i="2"/>
  <c r="I13" i="2"/>
  <c r="F13" i="2"/>
  <c r="E13" i="2"/>
  <c r="I12" i="2"/>
  <c r="F12" i="2"/>
  <c r="E12" i="2"/>
  <c r="I11" i="2"/>
  <c r="F11" i="2"/>
  <c r="E11" i="2"/>
  <c r="I10" i="2"/>
  <c r="F10" i="2"/>
  <c r="E10" i="2"/>
  <c r="F9" i="2"/>
  <c r="E9" i="2"/>
  <c r="B9" i="2"/>
  <c r="B8" i="2"/>
  <c r="B7" i="2"/>
  <c r="I5" i="2"/>
  <c r="H5" i="2"/>
  <c r="G13" i="2" l="1"/>
  <c r="G14" i="2"/>
  <c r="G20" i="2"/>
  <c r="G15" i="2"/>
  <c r="G11" i="2"/>
  <c r="G12" i="2"/>
  <c r="G16" i="2"/>
  <c r="B11" i="2"/>
  <c r="G17" i="2"/>
  <c r="E22" i="2"/>
  <c r="F23" i="2"/>
  <c r="F28" i="2" s="1"/>
  <c r="G10" i="2"/>
  <c r="E23" i="2"/>
  <c r="G9" i="2"/>
</calcChain>
</file>

<file path=xl/sharedStrings.xml><?xml version="1.0" encoding="utf-8"?>
<sst xmlns="http://schemas.openxmlformats.org/spreadsheetml/2006/main" count="4061" uniqueCount="766">
  <si>
    <t>Producer</t>
  </si>
  <si>
    <t>Power plant</t>
  </si>
  <si>
    <t>Capacity MWth</t>
  </si>
  <si>
    <t>Capacity Steam (T/h)</t>
  </si>
  <si>
    <t>Efficiency (electric)</t>
  </si>
  <si>
    <t>Annual heat generation (PJ)</t>
  </si>
  <si>
    <t>Type</t>
  </si>
  <si>
    <t>District heating capacity</t>
  </si>
  <si>
    <t>Hydrogen ready</t>
  </si>
  <si>
    <t>Province</t>
  </si>
  <si>
    <t>Weather Location</t>
  </si>
  <si>
    <t>Biomass type</t>
  </si>
  <si>
    <t>Phasing out date</t>
  </si>
  <si>
    <t>Turbine Rated Power</t>
  </si>
  <si>
    <t>Distance to shore</t>
  </si>
  <si>
    <t>Surface</t>
  </si>
  <si>
    <t>Source 2</t>
  </si>
  <si>
    <t>wepp_id</t>
  </si>
  <si>
    <t>gppd_idnr</t>
  </si>
  <si>
    <t>EPZ</t>
  </si>
  <si>
    <t>Kerncentrale Borssele</t>
  </si>
  <si>
    <t>Borssele Nuclear Power Station</t>
  </si>
  <si>
    <t>Borssele</t>
  </si>
  <si>
    <t>Nuclear</t>
  </si>
  <si>
    <t>Must-run</t>
  </si>
  <si>
    <t>Zeeland</t>
  </si>
  <si>
    <t>Operational</t>
  </si>
  <si>
    <t>IAEA</t>
  </si>
  <si>
    <t>https://www.iaea.org/PRIS/CountryStatistics/CountryDetails.aspx?current=NL</t>
  </si>
  <si>
    <t>WRI</t>
  </si>
  <si>
    <t>WRI1019300</t>
  </si>
  <si>
    <t>Uniper</t>
  </si>
  <si>
    <t>Centrale Maasvlakte</t>
  </si>
  <si>
    <t>Maasvlakte 3</t>
  </si>
  <si>
    <t>Europaweg</t>
  </si>
  <si>
    <t>3199LD</t>
  </si>
  <si>
    <t>Maasvlakte Rotterdam</t>
  </si>
  <si>
    <t>Dispatchable</t>
  </si>
  <si>
    <t>ZuidHolland</t>
  </si>
  <si>
    <t>Coal</t>
  </si>
  <si>
    <t>https://endcoal.org/global-coal-plant-tracker/</t>
  </si>
  <si>
    <t>GCPT</t>
  </si>
  <si>
    <t>WRI1019296</t>
  </si>
  <si>
    <t>RWE</t>
  </si>
  <si>
    <t>Eemshavencentrale</t>
  </si>
  <si>
    <t>Eemshaven</t>
  </si>
  <si>
    <t>Synergieweg </t>
  </si>
  <si>
    <t>9979XD</t>
  </si>
  <si>
    <t>Groningen</t>
  </si>
  <si>
    <t>Biomass</t>
  </si>
  <si>
    <t>Wood</t>
  </si>
  <si>
    <t>WRI1019289</t>
  </si>
  <si>
    <t>Vattenfall</t>
  </si>
  <si>
    <t>Hemwegcentrale</t>
  </si>
  <si>
    <t>Hemweg coal</t>
  </si>
  <si>
    <t>Amsterdam</t>
  </si>
  <si>
    <t>NoordHolland</t>
  </si>
  <si>
    <t>Decommissioned</t>
  </si>
  <si>
    <t>GEODB</t>
  </si>
  <si>
    <t>WRI1019298</t>
  </si>
  <si>
    <t>Engie</t>
  </si>
  <si>
    <t>Maasvlakte (MV1 and MV2)</t>
  </si>
  <si>
    <t>Coloradoweg</t>
  </si>
  <si>
    <t>3199LA</t>
  </si>
  <si>
    <t>Rotterdam Maasvlakte</t>
  </si>
  <si>
    <t>GDF Suez</t>
  </si>
  <si>
    <t>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</t>
  </si>
  <si>
    <t>WRI1019295</t>
  </si>
  <si>
    <t>Amercentrale</t>
  </si>
  <si>
    <t>Amercentrale (A9)</t>
  </si>
  <si>
    <t>Amerweg</t>
  </si>
  <si>
    <t>4931NC</t>
  </si>
  <si>
    <t>Geertruidenberg</t>
  </si>
  <si>
    <t>NoordBrabant</t>
  </si>
  <si>
    <t>Gassified wood</t>
  </si>
  <si>
    <t>TenneT</t>
  </si>
  <si>
    <t>https://www.group.rwe/en/our-portfolio/our-sites/amer-power-plant</t>
  </si>
  <si>
    <t>Onyx Power</t>
  </si>
  <si>
    <t>MVL380 Centrale Rotterdam 1</t>
  </si>
  <si>
    <t>Missouriweg</t>
  </si>
  <si>
    <t>3199LB</t>
  </si>
  <si>
    <t>Maintenance</t>
  </si>
  <si>
    <t>Centrale Bergum (CB10)</t>
  </si>
  <si>
    <t>CB10</t>
  </si>
  <si>
    <t>Koumarwei</t>
  </si>
  <si>
    <t>9251ML</t>
  </si>
  <si>
    <t>Bergum</t>
  </si>
  <si>
    <t>Friesland</t>
  </si>
  <si>
    <t>Natural gas</t>
  </si>
  <si>
    <t>Piekvermogen - CCGT units (2X332MW zijn gemottenbalt)</t>
  </si>
  <si>
    <t>Tennet</t>
  </si>
  <si>
    <t>https://www.tennet.org/bedrijfsvoering/xmldownloads/xml_opgesteldvermogen.aspx</t>
  </si>
  <si>
    <t>CB20</t>
  </si>
  <si>
    <t>Piekvermogen</t>
  </si>
  <si>
    <t>Eemscentrale</t>
  </si>
  <si>
    <t>EC20</t>
  </si>
  <si>
    <t>Robbenplaatweg</t>
  </si>
  <si>
    <t>9979XL</t>
  </si>
  <si>
    <t>EC3</t>
  </si>
  <si>
    <t>CCGT</t>
  </si>
  <si>
    <t>EC4</t>
  </si>
  <si>
    <t>EC5</t>
  </si>
  <si>
    <t>EC6</t>
  </si>
  <si>
    <t>EC7</t>
  </si>
  <si>
    <t>IJsselcentrale</t>
  </si>
  <si>
    <t>Centrale Harculo (HC62)</t>
  </si>
  <si>
    <t>IJsselcentraleweg</t>
  </si>
  <si>
    <t>8015PA</t>
  </si>
  <si>
    <t>Harculo</t>
  </si>
  <si>
    <t>Overijssel</t>
  </si>
  <si>
    <t>Dismantled</t>
  </si>
  <si>
    <t>https://www.engie.nl/over-ons/projecten/harculo/geschiedenis</t>
  </si>
  <si>
    <t>Maximacentrale</t>
  </si>
  <si>
    <t>FL4</t>
  </si>
  <si>
    <t>IJsselmeerdijk</t>
  </si>
  <si>
    <t>8221RC</t>
  </si>
  <si>
    <t>Lelystad</t>
  </si>
  <si>
    <t>Flevoland</t>
  </si>
  <si>
    <t>FL5</t>
  </si>
  <si>
    <t>FL30</t>
  </si>
  <si>
    <t>2881RC</t>
  </si>
  <si>
    <t>E.ON-centrale Leiden</t>
  </si>
  <si>
    <t>LD12</t>
  </si>
  <si>
    <t>Langegracht</t>
  </si>
  <si>
    <t>2312NV</t>
  </si>
  <si>
    <t>Leiden</t>
  </si>
  <si>
    <t>Energiecentrale Den Haag</t>
  </si>
  <si>
    <t>EDH</t>
  </si>
  <si>
    <t>De Constant Rebecqueplein</t>
  </si>
  <si>
    <t>2518RA</t>
  </si>
  <si>
    <t>Den Haag</t>
  </si>
  <si>
    <t>https://www.uniper.energy/power-generation/countries/netherlands</t>
  </si>
  <si>
    <t>Centrale RoCa</t>
  </si>
  <si>
    <t>Roca-1</t>
  </si>
  <si>
    <t>Capelseweg</t>
  </si>
  <si>
    <t>3068AX</t>
  </si>
  <si>
    <t>Rotterdam</t>
  </si>
  <si>
    <t>Wikipedia</t>
  </si>
  <si>
    <t>Roca-2</t>
  </si>
  <si>
    <t>Roca-3</t>
  </si>
  <si>
    <t>Maasvlakte UCML</t>
  </si>
  <si>
    <t>UCML</t>
  </si>
  <si>
    <t>Eneco</t>
  </si>
  <si>
    <t>Centrae Lage Weide</t>
  </si>
  <si>
    <t>Lage Weide 6</t>
  </si>
  <si>
    <t>Utrecht</t>
  </si>
  <si>
    <t>Centrale Merwedekanaal</t>
  </si>
  <si>
    <t>Merwede-11</t>
  </si>
  <si>
    <t>Merwede-12</t>
  </si>
  <si>
    <t>Eneco/Castleton Commodities International</t>
  </si>
  <si>
    <t>Enecogen</t>
  </si>
  <si>
    <t>EGEN10</t>
  </si>
  <si>
    <t>Port of Rotterdam</t>
  </si>
  <si>
    <t>https://www.portofrotterdam.com/sites/default/files/facts-figures-energy-port-and-petrochemical-cluster.pdf</t>
  </si>
  <si>
    <t>EDF/PZEM</t>
  </si>
  <si>
    <t>Sloecentrale</t>
  </si>
  <si>
    <t>Sloe-10</t>
  </si>
  <si>
    <t>Albanieweg</t>
  </si>
  <si>
    <t>4389PR</t>
  </si>
  <si>
    <t>Ritthem</t>
  </si>
  <si>
    <t>SloeCentrale</t>
  </si>
  <si>
    <t>http://www.sloecentrale.com/</t>
  </si>
  <si>
    <t>Sloe-20</t>
  </si>
  <si>
    <t>Nouryon</t>
  </si>
  <si>
    <t>Salinco</t>
  </si>
  <si>
    <t>Boortorenweg</t>
  </si>
  <si>
    <t>7550BD</t>
  </si>
  <si>
    <t>Hengelo (O)</t>
  </si>
  <si>
    <t>Delesto</t>
  </si>
  <si>
    <t>Delesto 1</t>
  </si>
  <si>
    <t>Oosterhorn</t>
  </si>
  <si>
    <t>9936HD</t>
  </si>
  <si>
    <t>Farmsum</t>
  </si>
  <si>
    <t>Delesto 2</t>
  </si>
  <si>
    <t>Clauscentrale</t>
  </si>
  <si>
    <t>Clauscentrale (A)</t>
  </si>
  <si>
    <t>Voortstraat</t>
  </si>
  <si>
    <t>6051JP</t>
  </si>
  <si>
    <t>Maasbracht</t>
  </si>
  <si>
    <t>Limburg</t>
  </si>
  <si>
    <t>https://www.group.rwe/en/the-group/countries-and-locations/rwe-generation-nl</t>
  </si>
  <si>
    <t>Clauscentrale (C)</t>
  </si>
  <si>
    <t>Centrale Moerdijk</t>
  </si>
  <si>
    <t>Moerdijk I</t>
  </si>
  <si>
    <t>Middenweg</t>
  </si>
  <si>
    <t>4781 PM</t>
  </si>
  <si>
    <t>Moerdijk</t>
  </si>
  <si>
    <t>Mothballed</t>
  </si>
  <si>
    <t>Moerdijk II</t>
  </si>
  <si>
    <t>4782 PM</t>
  </si>
  <si>
    <t>Swentibold</t>
  </si>
  <si>
    <t xml:space="preserve">Kerenshofweg </t>
  </si>
  <si>
    <t>6167 AE</t>
  </si>
  <si>
    <t>Geleen</t>
  </si>
  <si>
    <t>Industrieel - niet op net aangesloten</t>
  </si>
  <si>
    <t>Lelystad Biomassa centrale</t>
  </si>
  <si>
    <t>Lelystad biomassa centrale</t>
  </si>
  <si>
    <t>BOEi</t>
  </si>
  <si>
    <t>Dongecentrale</t>
  </si>
  <si>
    <t>unit A:EOS380-RWE EC30</t>
  </si>
  <si>
    <t>Centraleweg</t>
  </si>
  <si>
    <t>4931NB</t>
  </si>
  <si>
    <t>Castleton Commodities International</t>
  </si>
  <si>
    <t>Maasstroom Energie</t>
  </si>
  <si>
    <t>MSEC</t>
  </si>
  <si>
    <t>Petroleumweg</t>
  </si>
  <si>
    <t>3196KD</t>
  </si>
  <si>
    <t>Rijnmond Power Holding</t>
  </si>
  <si>
    <t>Rijnmond Energie</t>
  </si>
  <si>
    <t>Rijnmond Centrale</t>
  </si>
  <si>
    <t>Petroleumweg/ Haven 3108</t>
  </si>
  <si>
    <t>Magnum</t>
  </si>
  <si>
    <t>Magnum Centrale (10)</t>
  </si>
  <si>
    <t>Huibertgatweg</t>
  </si>
  <si>
    <t>9979XZ</t>
  </si>
  <si>
    <t>yes</t>
  </si>
  <si>
    <t>http://powerplants.vattenfall.com</t>
  </si>
  <si>
    <t>Magnum Centrale (20)</t>
  </si>
  <si>
    <t>Magnum Centrale (30)</t>
  </si>
  <si>
    <t>Hemweg Centrale</t>
  </si>
  <si>
    <t>Hemweg 9 -a</t>
  </si>
  <si>
    <t>Centrale Diemen</t>
  </si>
  <si>
    <t>Diemen 33 </t>
  </si>
  <si>
    <t>Diemen</t>
  </si>
  <si>
    <t>Diemen 34</t>
  </si>
  <si>
    <t>Cluster Velsen</t>
  </si>
  <si>
    <t>IJmond-1</t>
  </si>
  <si>
    <t>Velsen-Noord</t>
  </si>
  <si>
    <t>Blast furnace gas</t>
  </si>
  <si>
    <t>CHP</t>
  </si>
  <si>
    <t>Velsen-24</t>
  </si>
  <si>
    <t>Velsen-25</t>
  </si>
  <si>
    <t>Air Liquide</t>
  </si>
  <si>
    <t>PerGen</t>
  </si>
  <si>
    <t>Butaanweg</t>
  </si>
  <si>
    <t>3196 KC</t>
  </si>
  <si>
    <t>Rotterdam (Botlek)</t>
  </si>
  <si>
    <t>https://industrie.airliquide-benelux.com/belgie-nederland/pergen</t>
  </si>
  <si>
    <t>Air Liquide Rozenburg steam &amp; power Cogen C</t>
  </si>
  <si>
    <t>Cogen</t>
  </si>
  <si>
    <t>C</t>
  </si>
  <si>
    <t>A &amp; B</t>
  </si>
  <si>
    <t>Dow</t>
  </si>
  <si>
    <t>Herbert H. Dowweg</t>
  </si>
  <si>
    <t>4542NM</t>
  </si>
  <si>
    <t>Hoek</t>
  </si>
  <si>
    <t>DOW ELESTA</t>
  </si>
  <si>
    <t>https://www.elstacogen.nl/</t>
  </si>
  <si>
    <t>Indorama Ventures Europe</t>
  </si>
  <si>
    <t>Indorama</t>
  </si>
  <si>
    <t>Botlek</t>
  </si>
  <si>
    <t>Twence</t>
  </si>
  <si>
    <t>AVI Hengelo</t>
  </si>
  <si>
    <t>Hengelo</t>
  </si>
  <si>
    <t>Municipal waste incineration</t>
  </si>
  <si>
    <t>Waste</t>
  </si>
  <si>
    <t>https://www.twence.nl/energie/wat-leveren-wij.html</t>
  </si>
  <si>
    <t>3e lijn Hengelo</t>
  </si>
  <si>
    <t>Afvalverwerking Rijnmond</t>
  </si>
  <si>
    <t>AVR BEC</t>
  </si>
  <si>
    <t>Rozenburg</t>
  </si>
  <si>
    <t>AVR</t>
  </si>
  <si>
    <t>Duiven</t>
  </si>
  <si>
    <t>Gelderland</t>
  </si>
  <si>
    <t>Attero</t>
  </si>
  <si>
    <t>AEC Moerdijk</t>
  </si>
  <si>
    <t xml:space="preserve">Attero </t>
  </si>
  <si>
    <t>https://www.attero.nl/nl/over-ons/kerncijfers-en-investeringen/</t>
  </si>
  <si>
    <t>Omrin</t>
  </si>
  <si>
    <t>Reststoffen Energie Centrale</t>
  </si>
  <si>
    <t>Harlingen</t>
  </si>
  <si>
    <t>https://www.omrin.nl/bij-mij-thuis/over-omrin/rec-harlingen/over-de-rec</t>
  </si>
  <si>
    <t>Stuw- en sluizencomplex Hagestein</t>
  </si>
  <si>
    <t>Hagestein</t>
  </si>
  <si>
    <t>Hydro</t>
  </si>
  <si>
    <t>Volatile</t>
  </si>
  <si>
    <t>Water</t>
  </si>
  <si>
    <t>Waterkrachtcentrale Maurik</t>
  </si>
  <si>
    <t>Maurik / Amerongen</t>
  </si>
  <si>
    <t>Maas, Alphen / Lith</t>
  </si>
  <si>
    <t>Alphen / Lith</t>
  </si>
  <si>
    <t>Maas, Linne</t>
  </si>
  <si>
    <t>Linne</t>
  </si>
  <si>
    <t>Tocardo</t>
  </si>
  <si>
    <t>Oosterscheldekering</t>
  </si>
  <si>
    <t>Getijdencentrale Oosterschelde</t>
  </si>
  <si>
    <t>Kamperland</t>
  </si>
  <si>
    <t>Reterra</t>
  </si>
  <si>
    <t>Biomassacentrale Twente B.V. Goor</t>
  </si>
  <si>
    <t>Goor</t>
  </si>
  <si>
    <t>Ennatuurlijk</t>
  </si>
  <si>
    <t>Bio-energiecentrale Strijp T</t>
  </si>
  <si>
    <t>Eindhoven</t>
  </si>
  <si>
    <t>NEVision</t>
  </si>
  <si>
    <t>https://www.nevision.nl/hats-on</t>
  </si>
  <si>
    <t>Brouwer</t>
  </si>
  <si>
    <t>Biomassacentrale Brouwer</t>
  </si>
  <si>
    <t>Balkbrug</t>
  </si>
  <si>
    <t>Brouwer biocentrale</t>
  </si>
  <si>
    <t>https://brouwerbiocentrale.nl/</t>
  </si>
  <si>
    <t>BEC Hengelo</t>
  </si>
  <si>
    <t>Bioconversie Hengelo</t>
  </si>
  <si>
    <t>Biomassa Golden Raand</t>
  </si>
  <si>
    <t>BGR Wervelbedketel</t>
  </si>
  <si>
    <t>Delfzijl</t>
  </si>
  <si>
    <t>https://www.eneco.nl/over-ons/wat-we-doen/duurzame-bronnen/bio-golden-raand/</t>
  </si>
  <si>
    <t>BES Exploitatie B.V.</t>
  </si>
  <si>
    <t>Biomassa Energiecentrale Sittard</t>
  </si>
  <si>
    <t>Sittard-Geleen</t>
  </si>
  <si>
    <t>BES</t>
  </si>
  <si>
    <t>http://www.besbv.nl/</t>
  </si>
  <si>
    <t>BMC</t>
  </si>
  <si>
    <t>BMC Moerdijk</t>
  </si>
  <si>
    <t>Wervelbedketel</t>
  </si>
  <si>
    <t>Manure (chicken)</t>
  </si>
  <si>
    <t>https://www.bmcmoerdijk.nl/</t>
  </si>
  <si>
    <t>BECC</t>
  </si>
  <si>
    <t>Bio-energiecentrale Cuijk</t>
  </si>
  <si>
    <t>Cuijk</t>
  </si>
  <si>
    <t>https://beccuijk.nl/</t>
  </si>
  <si>
    <t>Essent</t>
  </si>
  <si>
    <t>BOZ</t>
  </si>
  <si>
    <t>4622RR</t>
  </si>
  <si>
    <t>Bergen op Zoom</t>
  </si>
  <si>
    <t>Tennet_Q4</t>
  </si>
  <si>
    <t>AL-1</t>
  </si>
  <si>
    <t>1341AK</t>
  </si>
  <si>
    <t>Almere</t>
  </si>
  <si>
    <t>Tennet_Q2</t>
  </si>
  <si>
    <t>AL-2</t>
  </si>
  <si>
    <t>ERICA</t>
  </si>
  <si>
    <t>7887TN</t>
  </si>
  <si>
    <t>Erica</t>
  </si>
  <si>
    <t>Tennet_Q3</t>
  </si>
  <si>
    <t>HM12</t>
  </si>
  <si>
    <t>5705CB</t>
  </si>
  <si>
    <t>Helmond</t>
  </si>
  <si>
    <t>HTB</t>
  </si>
  <si>
    <t>5222AH</t>
  </si>
  <si>
    <t>'s Hertogenbosch</t>
  </si>
  <si>
    <t>KLAZI</t>
  </si>
  <si>
    <t>7891XJ</t>
  </si>
  <si>
    <t>Klazienaveen</t>
  </si>
  <si>
    <t>De Bjirmen</t>
  </si>
  <si>
    <t>Wind</t>
  </si>
  <si>
    <t>Onshore</t>
  </si>
  <si>
    <t>Wind Stats Netherlands</t>
  </si>
  <si>
    <t>https://web.archive.org/web/20170818030302/http://www.windstats.nl:80/turbines.php</t>
  </si>
  <si>
    <t>CARMA</t>
  </si>
  <si>
    <t>WRI1005294</t>
  </si>
  <si>
    <t>Hiddum-Houw</t>
  </si>
  <si>
    <t>WRI1005351</t>
  </si>
  <si>
    <t>Flushing outer</t>
  </si>
  <si>
    <t>WRI1005465</t>
  </si>
  <si>
    <t>Haringvliet</t>
  </si>
  <si>
    <t>WRI1005339</t>
  </si>
  <si>
    <t>Irene Vorrink</t>
  </si>
  <si>
    <t>WRI1005359</t>
  </si>
  <si>
    <t>Kneeshoek</t>
  </si>
  <si>
    <t>WRI1005372</t>
  </si>
  <si>
    <t>Rachel Carson (Eemmeerdijk)</t>
  </si>
  <si>
    <t>WRI1005428</t>
  </si>
  <si>
    <t>Etten-Leur</t>
  </si>
  <si>
    <t>WRI1005314</t>
  </si>
  <si>
    <t>Hemweg</t>
  </si>
  <si>
    <t>WRI1005348</t>
  </si>
  <si>
    <t>Nerefco</t>
  </si>
  <si>
    <t>WRI1005402</t>
  </si>
  <si>
    <t>Ulketocht</t>
  </si>
  <si>
    <t>WRI1005458</t>
  </si>
  <si>
    <t>Willem Anna Polder</t>
  </si>
  <si>
    <t>WRI1005477</t>
  </si>
  <si>
    <t>WRI1005313</t>
  </si>
  <si>
    <t>Halsteren</t>
  </si>
  <si>
    <t>WRI1005338</t>
  </si>
  <si>
    <t>Ecopark Waalwijk</t>
  </si>
  <si>
    <t>WRI1005311</t>
  </si>
  <si>
    <t>Herkingen</t>
  </si>
  <si>
    <t>WRI1005350</t>
  </si>
  <si>
    <t>Culemborg</t>
  </si>
  <si>
    <t>WRI1005293</t>
  </si>
  <si>
    <t>AverageOffshore</t>
  </si>
  <si>
    <t>Offshore</t>
  </si>
  <si>
    <t>WRI1005312</t>
  </si>
  <si>
    <t>Jacobahaven</t>
  </si>
  <si>
    <t>WRI1005362</t>
  </si>
  <si>
    <t>Pallandt</t>
  </si>
  <si>
    <t>WRI1005461</t>
  </si>
  <si>
    <t>Beabuorren</t>
  </si>
  <si>
    <t>WRI1005281</t>
  </si>
  <si>
    <t>Kats II</t>
  </si>
  <si>
    <t>WRI1005363</t>
  </si>
  <si>
    <t>Koegorspolder</t>
  </si>
  <si>
    <t>WRI1005373</t>
  </si>
  <si>
    <t>Lopik</t>
  </si>
  <si>
    <t>WRI1005389</t>
  </si>
  <si>
    <t>Rozenburg Peninsula</t>
  </si>
  <si>
    <t>WRI1005380</t>
  </si>
  <si>
    <t>Delfzijl Zuid</t>
  </si>
  <si>
    <t>1047556|1072688|1080605</t>
  </si>
  <si>
    <t>WRI1005303</t>
  </si>
  <si>
    <t>WRI1005427</t>
  </si>
  <si>
    <t>Marrum</t>
  </si>
  <si>
    <t>WRI1005394</t>
  </si>
  <si>
    <t>Weststad Oosterhout</t>
  </si>
  <si>
    <t>WRI1005476</t>
  </si>
  <si>
    <t>Burgervlotbrug</t>
  </si>
  <si>
    <t>1020709|1101180</t>
  </si>
  <si>
    <t>WRI1005290</t>
  </si>
  <si>
    <t>Westereems</t>
  </si>
  <si>
    <t>WRI1005474</t>
  </si>
  <si>
    <t>Velsen</t>
  </si>
  <si>
    <t>WRI1005462</t>
  </si>
  <si>
    <t>Neeltje Jans</t>
  </si>
  <si>
    <t>WRI1005400</t>
  </si>
  <si>
    <t>Test Site Lelystad</t>
  </si>
  <si>
    <t>WRI1005455</t>
  </si>
  <si>
    <t>Leeuwarden</t>
  </si>
  <si>
    <t>WRI1005382</t>
  </si>
  <si>
    <t>WRI1005409</t>
  </si>
  <si>
    <t>flushing</t>
  </si>
  <si>
    <t>WRI1005431</t>
  </si>
  <si>
    <t>WRI1005390</t>
  </si>
  <si>
    <t>OffshoreL9FF1</t>
  </si>
  <si>
    <t>WRI1005410</t>
  </si>
  <si>
    <t>Scheduled</t>
  </si>
  <si>
    <t>Potential</t>
  </si>
  <si>
    <t>Drenthe</t>
  </si>
  <si>
    <t>Solar</t>
  </si>
  <si>
    <t>RVO</t>
  </si>
  <si>
    <t>Name</t>
  </si>
  <si>
    <t>Street</t>
  </si>
  <si>
    <t>Number</t>
  </si>
  <si>
    <t>Postal code</t>
  </si>
  <si>
    <t>City</t>
  </si>
  <si>
    <t>Capacity Tennet</t>
  </si>
  <si>
    <t>Capacity Mwel</t>
  </si>
  <si>
    <t>Type in MO</t>
  </si>
  <si>
    <t>Nb of units</t>
  </si>
  <si>
    <t>Latitude</t>
  </si>
  <si>
    <t>Longitude</t>
  </si>
  <si>
    <t>Primary Fuel</t>
  </si>
  <si>
    <t>Start operating year</t>
  </si>
  <si>
    <t>Status</t>
  </si>
  <si>
    <t>Other fuel1</t>
  </si>
  <si>
    <t>Perc other fuel1</t>
  </si>
  <si>
    <t>Otherfuel2</t>
  </si>
  <si>
    <t>Perc other fuel2</t>
  </si>
  <si>
    <t>SDE subsidy</t>
  </si>
  <si>
    <t>Estimated generation GWh</t>
  </si>
  <si>
    <t>Additional info</t>
  </si>
  <si>
    <t>Source</t>
  </si>
  <si>
    <t>Url</t>
  </si>
  <si>
    <t>Geolocation source</t>
  </si>
  <si>
    <t>Hydrogen</t>
  </si>
  <si>
    <t>Moervaart</t>
  </si>
  <si>
    <t>Marketkant</t>
  </si>
  <si>
    <t>Markerkant</t>
  </si>
  <si>
    <t>Beekweg</t>
  </si>
  <si>
    <t>Achterdijk</t>
  </si>
  <si>
    <t>Zwet</t>
  </si>
  <si>
    <t>Zandzuigerstraat</t>
  </si>
  <si>
    <t>CHP boolean</t>
  </si>
  <si>
    <t>Location</t>
  </si>
  <si>
    <t>SDE+</t>
  </si>
  <si>
    <t>Azewijn</t>
  </si>
  <si>
    <t>Field</t>
  </si>
  <si>
    <t>Pfixx Solar</t>
  </si>
  <si>
    <t>N/A</t>
  </si>
  <si>
    <t>de Kwekerij</t>
  </si>
  <si>
    <t>Sunwatt De Kwekerij, Econnetic, Qurrent, NL Greenlabel, IQ-Solar, Gemeente Bronckhorst</t>
  </si>
  <si>
    <t>Xperal Waardenburg</t>
  </si>
  <si>
    <t>Waardenburg</t>
  </si>
  <si>
    <t>Xperal, Plomp Onroerend Goed, Plospan</t>
  </si>
  <si>
    <t>Yes</t>
  </si>
  <si>
    <t>Solar Campus Purmerend</t>
  </si>
  <si>
    <t>Purmerend</t>
  </si>
  <si>
    <t>Alleco Solar Energy, Ecorus Projects, Participatiefonds Duurzame Economie Noord-Holland</t>
  </si>
  <si>
    <t>Zonnepark XXL, TT Circuit Assen</t>
  </si>
  <si>
    <t>Assen</t>
  </si>
  <si>
    <t>Zonnepark XXL, Groenleven, ABN Amro &amp; Drentse Energie Organisatie</t>
  </si>
  <si>
    <t>Ameland</t>
  </si>
  <si>
    <t>Solarcentury, Gemeente Ameland, Amelander Energie Co_xDE82__xDD72_atie, Eneco</t>
  </si>
  <si>
    <t>Twence Tienbunderweg</t>
  </si>
  <si>
    <t>Twente, Twence Terrein</t>
  </si>
  <si>
    <t>SolarCentury, Twence</t>
  </si>
  <si>
    <t>Woldjerspoor</t>
  </si>
  <si>
    <t>Winschoterweg</t>
  </si>
  <si>
    <t>Groenleven, ARCG, Provincie Groningen</t>
  </si>
  <si>
    <t>Middelburg</t>
  </si>
  <si>
    <t>Middelburg, Torenweg</t>
  </si>
  <si>
    <t>Groenleven, Obton</t>
  </si>
  <si>
    <t>Sunport Delfzijl</t>
  </si>
  <si>
    <t>Wirsol (finance, construct, and manage), Sunport Delfzijl</t>
  </si>
  <si>
    <t>Galecop</t>
  </si>
  <si>
    <t>Nieuwegein</t>
  </si>
  <si>
    <t>NewSolar</t>
  </si>
  <si>
    <t>De Zwette</t>
  </si>
  <si>
    <t>Ecorus Projects</t>
  </si>
  <si>
    <t>Apeldoorn</t>
  </si>
  <si>
    <t>Over Morgen, Encon, WO Solar Engineering, Gemeente Apeldoorn, Rabobank</t>
  </si>
  <si>
    <t>de Groene Weuste</t>
  </si>
  <si>
    <t>Weuste, Wierden-Noord</t>
  </si>
  <si>
    <t>Stichting Duurzame Energie Wierden Enter, Sunwatt BV</t>
  </si>
  <si>
    <t>Wolvega</t>
  </si>
  <si>
    <t>Tautus Solar, Pfalsz Solar + Gutami Solar</t>
  </si>
  <si>
    <t>Noordwolde</t>
  </si>
  <si>
    <t>Tautus Solar</t>
  </si>
  <si>
    <t>Marum</t>
  </si>
  <si>
    <t>Solarfields</t>
  </si>
  <si>
    <t>Avri Solar</t>
  </si>
  <si>
    <t>Geldermalsen</t>
  </si>
  <si>
    <t>Solarfields / IB Vogt, AVRI Solar BV, Topfonds Gelderland, Triodos Bank</t>
  </si>
  <si>
    <t>De Vaandel</t>
  </si>
  <si>
    <t>Heerhugowaard</t>
  </si>
  <si>
    <t>Ecorus, ASN, PDENH</t>
  </si>
  <si>
    <t>Floriade</t>
  </si>
  <si>
    <t>Haarlemmermeer</t>
  </si>
  <si>
    <t>Roof</t>
  </si>
  <si>
    <t>Siemens, Nuon</t>
  </si>
  <si>
    <t>No</t>
  </si>
  <si>
    <t>de Kie</t>
  </si>
  <si>
    <t>Franeker</t>
  </si>
  <si>
    <t>SolarFields, IB Vogt</t>
  </si>
  <si>
    <t>Distribution centers Heineken</t>
  </si>
  <si>
    <t>Oss, Drachten, Etten-Leur, Rotterdam, Amsterdam, Heerlen, Houten en Deventer</t>
  </si>
  <si>
    <t>SolarAccess, Triodos Renewables Europe Fund</t>
  </si>
  <si>
    <t>Hoogveld-Uden</t>
  </si>
  <si>
    <t>Uden</t>
  </si>
  <si>
    <t>TP Solar, Vattenfall &amp; Powerpeers (buys electricity), Gemeente Uden</t>
  </si>
  <si>
    <t>Wehkamp</t>
  </si>
  <si>
    <t>Zwolle</t>
  </si>
  <si>
    <t>IZEN, WDP (Warehouses De Pauw)</t>
  </si>
  <si>
    <t>Emmeloord</t>
  </si>
  <si>
    <t>Noordoostpolder, Emmen</t>
  </si>
  <si>
    <t>Stadskanaal 'Bedrijventerrein'</t>
  </si>
  <si>
    <t>Stadskanaal</t>
  </si>
  <si>
    <t>SolarEnergy Works, Bejulo, Obton</t>
  </si>
  <si>
    <t>ThyssenKrupp</t>
  </si>
  <si>
    <t>Veghel/Zwijndrecht</t>
  </si>
  <si>
    <t>Kieszon, ThyssenKrupp</t>
  </si>
  <si>
    <t>Bunnikplants</t>
  </si>
  <si>
    <t>Bleiswijk</t>
  </si>
  <si>
    <t>SolSolutions, Bunnikplants</t>
  </si>
  <si>
    <t>Lange Runde</t>
  </si>
  <si>
    <t>Emmen</t>
  </si>
  <si>
    <t>Belectric, SolarEnergyWorks, Statkraft, Blue Elephant Energy, Gemeente Emmen</t>
  </si>
  <si>
    <t>Andijk</t>
  </si>
  <si>
    <t>Andijk Zuid, Medemblik</t>
  </si>
  <si>
    <t>Chint Solar / Astronergy, Goldbeck Solar, Blue Elephant Energy, VOF bedrijventerrein zuid, Gemeente Medemblik</t>
  </si>
  <si>
    <t>Groene Hoek</t>
  </si>
  <si>
    <t>Hoofddorp</t>
  </si>
  <si>
    <t>SolarEnergyWorks, F&amp;S Solar, Blue Elephant Energy, SADC (land)</t>
  </si>
  <si>
    <t>Veendam</t>
  </si>
  <si>
    <t>Chint Solar / Astronergy, Powerfield, Blue Elephant Energy, Goldbeck</t>
  </si>
  <si>
    <t>Shell Moerdijk</t>
  </si>
  <si>
    <t>Shell</t>
  </si>
  <si>
    <t>ABC Westland Agri &amp; Food</t>
  </si>
  <si>
    <t>Poeldijk</t>
  </si>
  <si>
    <t>Kuyvenhoven Electrotechniek, ABC Westland Beheer</t>
  </si>
  <si>
    <t>Tomassen Duck-To</t>
  </si>
  <si>
    <t>Ermelo</t>
  </si>
  <si>
    <t>Groenleven, Duck-To-Farm</t>
  </si>
  <si>
    <t>Royal Dekker</t>
  </si>
  <si>
    <t>De Werf 15, 2544 EH Den Haag</t>
  </si>
  <si>
    <t>Ooltgensplaat</t>
  </si>
  <si>
    <t>Enerstroom</t>
  </si>
  <si>
    <t>Rhenus Contract Logistics</t>
  </si>
  <si>
    <t>KiesZon, Rhenus, Stichting MOED</t>
  </si>
  <si>
    <t>Tesla Factory Tilburg</t>
  </si>
  <si>
    <t>Tilburg</t>
  </si>
  <si>
    <t>Ikaros Solar Belgium NV, SEGRO</t>
  </si>
  <si>
    <t>Distributioncenter Venlo</t>
  </si>
  <si>
    <t>Venlo</t>
  </si>
  <si>
    <t>Etriplus, KiesZon, Provincie Limburg</t>
  </si>
  <si>
    <t>Budel</t>
  </si>
  <si>
    <t>Nyrstar Budel</t>
  </si>
  <si>
    <t>Solarcentury, Encavis, Nyrstar, Rabobank</t>
  </si>
  <si>
    <t>Scaldia</t>
  </si>
  <si>
    <t>Borsele/Vlissingen</t>
  </si>
  <si>
    <t>IB Vogt, Solarfields, Solarpark Zeeland (Hans Hoven)</t>
  </si>
  <si>
    <t>Rilland</t>
  </si>
  <si>
    <t>Cooperation Unisun Energy, Rabobank Roosendaal</t>
  </si>
  <si>
    <t>Scania Production Zwolle</t>
  </si>
  <si>
    <t>Zonneplan, Scania Production</t>
  </si>
  <si>
    <t>Snowworld Landgraaf</t>
  </si>
  <si>
    <t>Landgraaf</t>
  </si>
  <si>
    <t>Kieszon</t>
  </si>
  <si>
    <t>DC Ahold Pijnacker</t>
  </si>
  <si>
    <t>Pijnacker</t>
  </si>
  <si>
    <t>Ecorus Projects, Ahold</t>
  </si>
  <si>
    <t>Nissan distributioncenter</t>
  </si>
  <si>
    <t>Qurrent, ASN Bank, Duurzaamheidsfonds Amsterdam, ZonnepanelenDelen</t>
  </si>
  <si>
    <t>Midden-Groningen</t>
  </si>
  <si>
    <t>Hoogezand-Sappemeer</t>
  </si>
  <si>
    <t>Chint Solar / Astronergy, Powerfield</t>
  </si>
  <si>
    <t>De Uithof</t>
  </si>
  <si>
    <t>Groenleven, De Uithof</t>
  </si>
  <si>
    <t>Portena Logistiek - Zonel</t>
  </si>
  <si>
    <t>Heerenveen</t>
  </si>
  <si>
    <t>Zonel Energy Systems, Portena Logistiek</t>
  </si>
  <si>
    <t>Technology</t>
  </si>
  <si>
    <t>OCGT</t>
  </si>
  <si>
    <t>3th gen</t>
  </si>
  <si>
    <t>Two Towers</t>
  </si>
  <si>
    <t>Blauwwind</t>
  </si>
  <si>
    <t>CrossWind</t>
  </si>
  <si>
    <t>https://windopzee.nl/onderwerpen-0/wind-zee/waar/</t>
  </si>
  <si>
    <t>Rijksoverheid</t>
  </si>
  <si>
    <t>Borssele Kavel II</t>
  </si>
  <si>
    <t>Ørsted</t>
  </si>
  <si>
    <t>Borssele Kavel III</t>
  </si>
  <si>
    <t>Borssele Kavel IV</t>
  </si>
  <si>
    <t>Noordzeewind</t>
  </si>
  <si>
    <t>PAWP: Eneco Winmolens Offshore BV.</t>
  </si>
  <si>
    <t>Luchterduinen: Q10 Offshore Wind BV.</t>
  </si>
  <si>
    <t>ZeeEnergie / Gemini II</t>
  </si>
  <si>
    <t>Gemini ZeeEnergie</t>
  </si>
  <si>
    <t>Buitengaats / Gemini I</t>
  </si>
  <si>
    <t>Gemini Buitengaats</t>
  </si>
  <si>
    <t>Borssele Kavel I</t>
  </si>
  <si>
    <t>Hollandse Kust Zuid Kavel IV</t>
  </si>
  <si>
    <t>Hollandse Kust Zuid Kavel III</t>
  </si>
  <si>
    <t>Hollandse Kust Zuid Kavel II</t>
  </si>
  <si>
    <t>Hollandse Kust Zuid Kavel I</t>
  </si>
  <si>
    <t>Hollandse Kust Noord Kavel V</t>
  </si>
  <si>
    <t>Borssele Kavel V Two Towers</t>
  </si>
  <si>
    <t>Egmond aan Zee</t>
  </si>
  <si>
    <t>Hollandse Kust Noord Egmond aan Zee</t>
  </si>
  <si>
    <t>Hollandse Kust Noord Prinses Amalia Windparken</t>
  </si>
  <si>
    <t>Hollandse Kust Zuid Luchterduinen</t>
  </si>
  <si>
    <t>Ijmuiden</t>
  </si>
  <si>
    <t>OffshoreL9FF2</t>
  </si>
  <si>
    <t>Hollandse Kust Zuid West</t>
  </si>
  <si>
    <t>HKZW</t>
  </si>
  <si>
    <t>Hollandse Kust Noord West</t>
  </si>
  <si>
    <t>HKNW</t>
  </si>
  <si>
    <t>5</t>
  </si>
  <si>
    <t>5a</t>
  </si>
  <si>
    <t>Gebied 2</t>
  </si>
  <si>
    <t>2a</t>
  </si>
  <si>
    <t>IJmuiden Ver - Noord</t>
  </si>
  <si>
    <t>IJV-N</t>
  </si>
  <si>
    <t>1</t>
  </si>
  <si>
    <t>3</t>
  </si>
  <si>
    <t>7</t>
  </si>
  <si>
    <t>6</t>
  </si>
  <si>
    <t>6d</t>
  </si>
  <si>
    <t>5 (mb)</t>
  </si>
  <si>
    <t>8</t>
  </si>
  <si>
    <t>4</t>
  </si>
  <si>
    <t>2</t>
  </si>
  <si>
    <t>2c</t>
  </si>
  <si>
    <t>2b</t>
  </si>
  <si>
    <t>6a</t>
  </si>
  <si>
    <t>6b</t>
  </si>
  <si>
    <t>6c</t>
  </si>
  <si>
    <t>6e</t>
  </si>
  <si>
    <t>4a</t>
  </si>
  <si>
    <t>4b</t>
  </si>
  <si>
    <t>5b</t>
  </si>
  <si>
    <t>HKW Kavel VIII</t>
  </si>
  <si>
    <t>Hollandse Kust West kavel VIII</t>
  </si>
  <si>
    <t>5 (Middenberm)</t>
  </si>
  <si>
    <t>Maasvlakte</t>
  </si>
  <si>
    <t xml:space="preserve">Installed Capacity Rooftop solar households Groningen 2019 </t>
  </si>
  <si>
    <t>Installed Capacity Rooftop solar households Friesland 2019</t>
  </si>
  <si>
    <t>Installed Capacity Rooftop solar households Drenthe 2019</t>
  </si>
  <si>
    <t>Installed Capacity Rooftop solar households Overijssel 2019</t>
  </si>
  <si>
    <t>Installed Capacity Rooftop solar households Flevoland 2019</t>
  </si>
  <si>
    <t>Installed Capacity Rooftop solar households Gelderland 2019</t>
  </si>
  <si>
    <t>Installed Capacity Rooftop solar households Utrecht 2019</t>
  </si>
  <si>
    <t>Installed Capacity Rooftop solar households Noord-Holland 2019</t>
  </si>
  <si>
    <t>Installed Capacity Rooftop solar households Zuid-Holland 2019</t>
  </si>
  <si>
    <t>Installed Capacity Rooftop solar households Zeeland 2019</t>
  </si>
  <si>
    <t>Installed Capacity Rooftop solar households Noord-Brabant 2019</t>
  </si>
  <si>
    <t>Installed Capacity Rooftop solar households Limburg 2019</t>
  </si>
  <si>
    <t>CBS</t>
  </si>
  <si>
    <t>https://opendata.cbs.nl/#/CBS/nl/dataset/84783NED/table</t>
  </si>
  <si>
    <t>https://www.cbs.nl/nl-nl/cijfers/detail/70960ned?q=windenergie</t>
  </si>
  <si>
    <t>Offshore Wind Search Area</t>
  </si>
  <si>
    <t>Potential Rooftop Solar Households Groningen</t>
  </si>
  <si>
    <t>Potential Rooftop Solar Households Friesland</t>
  </si>
  <si>
    <t>Potential Rooftop Solar Households Drenthe</t>
  </si>
  <si>
    <t>Potential Rooftop Solar Households Overijssel</t>
  </si>
  <si>
    <t>Potential Rooftop Solar Households Flevoland</t>
  </si>
  <si>
    <t>Potential Rooftop Solar Households Gelderland</t>
  </si>
  <si>
    <t>Potential Rooftop Solar Households Utrecht</t>
  </si>
  <si>
    <t>Potential Rooftop Solar Households NoordHolland</t>
  </si>
  <si>
    <t>Potential Rooftop Solar Households ZuidHolland</t>
  </si>
  <si>
    <t>Potential Rooftop Solar Households Zeeland</t>
  </si>
  <si>
    <t>Potential Rooftop Solar Households NoordBrabant</t>
  </si>
  <si>
    <t>Potential Rooftop Solar Households Limburg</t>
  </si>
  <si>
    <t>Potential Solar Utility scale and businesses Groningen</t>
  </si>
  <si>
    <t>Potential Solar Utility scale and businesses Friesland</t>
  </si>
  <si>
    <t>Potential Solar Utility scale and businesses Drenthe</t>
  </si>
  <si>
    <t>Potential Solar Utility scale and businesses Overijssel</t>
  </si>
  <si>
    <t>Potential Solar Utility scale and businesses Flevoland</t>
  </si>
  <si>
    <t>Potential Solar Utility scale and businesses Gelderland</t>
  </si>
  <si>
    <t>Potential Solar Utility scale and businesses Utrecht</t>
  </si>
  <si>
    <t>Potential Solar Utility scale and businesses NoordHolland</t>
  </si>
  <si>
    <t>Potential Solar Utility scale and businesses ZuidHolland</t>
  </si>
  <si>
    <t>Potential Solar Utility scale and businesses Zeeland</t>
  </si>
  <si>
    <t>Potential Solar Utility scale and businesses NoordBrabant</t>
  </si>
  <si>
    <t>Potential Solar Utility scale and businesses Limburg</t>
  </si>
  <si>
    <t>Potential Onshore Wind Groningen</t>
  </si>
  <si>
    <t>Potential Onshore Wind Friesland</t>
  </si>
  <si>
    <t>Potential Onshore Wind Drenthe</t>
  </si>
  <si>
    <t>Potential Onshore Wind Overijssel</t>
  </si>
  <si>
    <t>Potential Onshore Wind Flevoland</t>
  </si>
  <si>
    <t>Potential Onshore Wind Gelderland</t>
  </si>
  <si>
    <t>Potential Onshore Wind Utrecht</t>
  </si>
  <si>
    <t>Potential Onshore Wind NoordHolland</t>
  </si>
  <si>
    <t>Potential Onshore Wind ZuidHolland</t>
  </si>
  <si>
    <t>Potential Onshore Wind Zeeland</t>
  </si>
  <si>
    <t>Potential Onshore Wind NoordBrabant</t>
  </si>
  <si>
    <t>Potential Onshore Wind Limburg</t>
  </si>
  <si>
    <t xml:space="preserve">Installed Capacity Solar Utility scale and businesses Groningen 2019 </t>
  </si>
  <si>
    <t>Installed Capacity Solar Utility scale and businesses Friesland 2019</t>
  </si>
  <si>
    <t>Installed Capacity Solar Utility scale and businesses Drenthe 2019</t>
  </si>
  <si>
    <t>Installed Capacity Solar Utility scale and businesses Overijssel 2019</t>
  </si>
  <si>
    <t>Installed Capacity Solar Utility scale and businesses Flevoland 2019</t>
  </si>
  <si>
    <t>Installed Capacity Solar Utility scale and businesses Gelderland 2019</t>
  </si>
  <si>
    <t>Installed Capacity Solar Utility scale and businesses Utrecht 2019</t>
  </si>
  <si>
    <t>Installed Capacity Solar Utility scale and businesses Noord-Holland 2019</t>
  </si>
  <si>
    <t>Installed Capacity Solar Utility scale and businesses Zuid-Holland 2019</t>
  </si>
  <si>
    <t>Installed Capacity Solar Utility scale and businesses Zeeland 2019</t>
  </si>
  <si>
    <t>Installed Capacity Solar Utility scale and businesses Noord-Brabant 2019</t>
  </si>
  <si>
    <t>Installed Capacity Solar Utility scale and businesses Limburg 2019</t>
  </si>
  <si>
    <t>Installed Capacity</t>
  </si>
  <si>
    <t>Potential Nuclear Eemshaven</t>
  </si>
  <si>
    <t>Potential Nuclear Maasvlakte</t>
  </si>
  <si>
    <t>Potential Nuclear Borssele</t>
  </si>
  <si>
    <t xml:space="preserve">Installed Capacity Onshore Wind Groningen 2019 </t>
  </si>
  <si>
    <t>Installed Capacity Onshore Wind Friesland 2019</t>
  </si>
  <si>
    <t>Installed Capacity Onshore Wind Drenthe 2019</t>
  </si>
  <si>
    <t>Installed Capacity Onshore Wind Overijssel 2019</t>
  </si>
  <si>
    <t>Installed Capacity Onshore Wind Flevoland 2019</t>
  </si>
  <si>
    <t>Installed Capacity Onshore Wind Gelderland 2019</t>
  </si>
  <si>
    <t>Installed Capacity Onshore Wind Utrecht 2019</t>
  </si>
  <si>
    <t>Installed Capacity Onshore Wind Noord-Holland 2019</t>
  </si>
  <si>
    <t>Installed Capacity Onshore Wind Zuid-Holland 2019</t>
  </si>
  <si>
    <t>Installed Capacity Onshore Wind Zeeland 2019</t>
  </si>
  <si>
    <t>Installed Capacity Onshore Wind Noord-Brabant 2019</t>
  </si>
  <si>
    <t>Installed Capacity Onshore Wind Limburg 2019</t>
  </si>
  <si>
    <t>Windpark Noordoostpolder water</t>
  </si>
  <si>
    <t>Windpark Noordoostpolder Binnendijks</t>
  </si>
  <si>
    <t>Conventional</t>
  </si>
  <si>
    <t>Pulverized</t>
  </si>
  <si>
    <t>Digestion</t>
  </si>
  <si>
    <t>Noord-Holland</t>
  </si>
  <si>
    <t>Zuid-Holland</t>
  </si>
  <si>
    <t>Noord-Brabant</t>
  </si>
  <si>
    <t>Naturalgas</t>
  </si>
  <si>
    <t>OffshoreBorssele</t>
  </si>
  <si>
    <t>OffshoreIJmuiden</t>
  </si>
  <si>
    <t>OffshoreHollandseKustZuid</t>
  </si>
  <si>
    <t>OffshoreGroningen</t>
  </si>
  <si>
    <t>Offshore Groningen max cap</t>
  </si>
  <si>
    <t>Offshore Hollandse Kust Zuid max cap</t>
  </si>
  <si>
    <t>Offshore Ijmuiden max cap</t>
  </si>
  <si>
    <t>Offshore Borssele max cap</t>
  </si>
  <si>
    <t>Gebied 1</t>
  </si>
  <si>
    <t>Gebied 0</t>
  </si>
  <si>
    <t>0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</si>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</sst>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</cellXfs>
  <cellStyles count="2">
    <cellStyle name="Normal" xfId="0" builtinId="0"/>
    <cellStyle name="Normal 5" xfId="1" xr:uid="{97E3C558-28CD-4BE7-900E-A5EB126D51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221422</xdr:colOff>
      <xdr:row>35</xdr:row>
      <xdr:rowOff>144872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DDCC6D-B1C3-409E-84ED-A0761E340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0"/>
          <a:ext cx="5098222" cy="10592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36</xdr:row>
      <xdr:rowOff>22860</xdr:rowOff>
    </xdr:from>
    <xdr:to>
      <xdr:col>8</xdr:col>
      <xdr:colOff>381402</xdr:colOff>
      <xdr:row>41</xdr:row>
      <xdr:rowOff>175352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540BB9-6D13-4C65-9C78-FB16B471C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6606540"/>
          <a:ext cx="4640982" cy="106689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42</xdr:row>
      <xdr:rowOff>22860</xdr:rowOff>
    </xdr:from>
    <xdr:to>
      <xdr:col>9</xdr:col>
      <xdr:colOff>190937</xdr:colOff>
      <xdr:row>46</xdr:row>
      <xdr:rowOff>167716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797497-CB82-4C66-B2BB-D37CAD212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" y="7703820"/>
          <a:ext cx="5044877" cy="87637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47</xdr:row>
      <xdr:rowOff>0</xdr:rowOff>
    </xdr:from>
    <xdr:to>
      <xdr:col>8</xdr:col>
      <xdr:colOff>419504</xdr:colOff>
      <xdr:row>50</xdr:row>
      <xdr:rowOff>121978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9D956-E9A9-409F-B5B2-E1F354281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2460" y="8595360"/>
          <a:ext cx="4663844" cy="670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82A8-E58D-4F7E-B913-84116C795CF3}">
  <dimension ref="A1:AU3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71" sqref="M71"/>
    </sheetView>
  </sheetViews>
  <sheetFormatPr defaultRowHeight="14.4" x14ac:dyDescent="0.3"/>
  <cols>
    <col min="16" max="16" width="8.109375" bestFit="1" customWidth="1"/>
    <col min="36" max="36" width="8.88671875" customWidth="1"/>
  </cols>
  <sheetData>
    <row r="1" spans="1:47" s="1" customFormat="1" x14ac:dyDescent="0.3">
      <c r="A1" s="1" t="s">
        <v>0</v>
      </c>
      <c r="B1" s="1" t="s">
        <v>1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436</v>
      </c>
      <c r="I1" s="1" t="s">
        <v>435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601</v>
      </c>
      <c r="P1" s="1" t="s">
        <v>462</v>
      </c>
      <c r="Q1" s="1" t="s">
        <v>437</v>
      </c>
      <c r="R1" s="1" t="s">
        <v>7</v>
      </c>
      <c r="S1" s="1" t="s">
        <v>8</v>
      </c>
      <c r="T1" s="1" t="s">
        <v>438</v>
      </c>
      <c r="U1" s="1" t="s">
        <v>439</v>
      </c>
      <c r="V1" s="1" t="s">
        <v>440</v>
      </c>
      <c r="W1" s="1" t="s">
        <v>9</v>
      </c>
      <c r="X1" s="1" t="s">
        <v>10</v>
      </c>
      <c r="Y1" s="1" t="s">
        <v>441</v>
      </c>
      <c r="Z1" s="1" t="s">
        <v>442</v>
      </c>
      <c r="AA1" s="1" t="s">
        <v>443</v>
      </c>
      <c r="AB1" s="1" t="s">
        <v>463</v>
      </c>
      <c r="AC1" s="1" t="s">
        <v>444</v>
      </c>
      <c r="AD1" s="1" t="s">
        <v>445</v>
      </c>
      <c r="AE1" s="1" t="s">
        <v>446</v>
      </c>
      <c r="AF1" s="1" t="s">
        <v>447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448</v>
      </c>
      <c r="AM1" s="1" t="s">
        <v>449</v>
      </c>
      <c r="AN1" s="1" t="s">
        <v>464</v>
      </c>
      <c r="AO1" s="1" t="s">
        <v>450</v>
      </c>
      <c r="AP1" s="1" t="s">
        <v>451</v>
      </c>
      <c r="AQ1" s="1" t="s">
        <v>16</v>
      </c>
      <c r="AR1" s="1" t="s">
        <v>452</v>
      </c>
      <c r="AS1" s="1" t="s">
        <v>453</v>
      </c>
      <c r="AT1" s="1" t="s">
        <v>17</v>
      </c>
      <c r="AU1" s="1" t="s">
        <v>18</v>
      </c>
    </row>
    <row r="2" spans="1:47" x14ac:dyDescent="0.3">
      <c r="A2" t="s">
        <v>19</v>
      </c>
      <c r="B2" t="s">
        <v>20</v>
      </c>
      <c r="C2" t="s">
        <v>21</v>
      </c>
      <c r="G2" t="s">
        <v>22</v>
      </c>
      <c r="H2">
        <v>485</v>
      </c>
      <c r="I2">
        <v>492</v>
      </c>
      <c r="J2">
        <v>1366</v>
      </c>
      <c r="N2" t="s">
        <v>23</v>
      </c>
      <c r="O2" t="s">
        <v>23</v>
      </c>
      <c r="P2" t="b">
        <v>0</v>
      </c>
      <c r="Q2" t="s">
        <v>24</v>
      </c>
      <c r="T2">
        <v>1</v>
      </c>
      <c r="U2">
        <v>51.431199999999997</v>
      </c>
      <c r="V2">
        <v>3.7174</v>
      </c>
      <c r="W2" t="s">
        <v>25</v>
      </c>
      <c r="X2" t="s">
        <v>25</v>
      </c>
      <c r="Y2" t="s">
        <v>23</v>
      </c>
      <c r="Z2">
        <v>1973</v>
      </c>
      <c r="AA2" t="s">
        <v>26</v>
      </c>
      <c r="AM2">
        <v>4091</v>
      </c>
      <c r="AP2" t="s">
        <v>27</v>
      </c>
      <c r="AR2" t="s">
        <v>28</v>
      </c>
      <c r="AS2" t="s">
        <v>29</v>
      </c>
      <c r="AT2">
        <v>1016600</v>
      </c>
      <c r="AU2" t="s">
        <v>30</v>
      </c>
    </row>
    <row r="3" spans="1:47" x14ac:dyDescent="0.3">
      <c r="A3" t="s">
        <v>31</v>
      </c>
      <c r="B3" t="s">
        <v>32</v>
      </c>
      <c r="C3" t="s">
        <v>33</v>
      </c>
      <c r="D3" t="s">
        <v>34</v>
      </c>
      <c r="E3">
        <v>911</v>
      </c>
      <c r="F3" t="s">
        <v>35</v>
      </c>
      <c r="G3" t="s">
        <v>36</v>
      </c>
      <c r="H3">
        <v>1100</v>
      </c>
      <c r="I3">
        <v>1068</v>
      </c>
      <c r="K3">
        <v>220</v>
      </c>
      <c r="N3" t="s">
        <v>39</v>
      </c>
      <c r="O3" t="s">
        <v>748</v>
      </c>
      <c r="P3" t="b">
        <v>1</v>
      </c>
      <c r="Q3" t="s">
        <v>37</v>
      </c>
      <c r="U3">
        <v>51.9587</v>
      </c>
      <c r="V3">
        <v>4.0599999999999996</v>
      </c>
      <c r="W3" t="s">
        <v>38</v>
      </c>
      <c r="X3" t="s">
        <v>38</v>
      </c>
      <c r="Y3" t="s">
        <v>39</v>
      </c>
      <c r="Z3">
        <v>2016</v>
      </c>
      <c r="AA3" t="s">
        <v>26</v>
      </c>
      <c r="AM3">
        <v>7111.0667996011898</v>
      </c>
      <c r="AP3" t="s">
        <v>31</v>
      </c>
      <c r="AR3" t="s">
        <v>40</v>
      </c>
      <c r="AS3" t="s">
        <v>41</v>
      </c>
      <c r="AT3">
        <v>1016872</v>
      </c>
      <c r="AU3" t="s">
        <v>42</v>
      </c>
    </row>
    <row r="4" spans="1:47" x14ac:dyDescent="0.3">
      <c r="A4" t="s">
        <v>43</v>
      </c>
      <c r="B4" t="s">
        <v>44</v>
      </c>
      <c r="C4" t="s">
        <v>45</v>
      </c>
      <c r="D4" t="s">
        <v>46</v>
      </c>
      <c r="E4">
        <v>1</v>
      </c>
      <c r="F4" t="s">
        <v>47</v>
      </c>
      <c r="G4" t="s">
        <v>45</v>
      </c>
      <c r="H4">
        <v>1560</v>
      </c>
      <c r="I4">
        <v>0</v>
      </c>
      <c r="L4">
        <v>0.46</v>
      </c>
      <c r="N4" t="s">
        <v>39</v>
      </c>
      <c r="O4" t="s">
        <v>748</v>
      </c>
      <c r="P4" t="b">
        <v>0</v>
      </c>
      <c r="Q4" t="s">
        <v>37</v>
      </c>
      <c r="U4">
        <v>53.435499999999998</v>
      </c>
      <c r="V4">
        <v>6.8792999999999997</v>
      </c>
      <c r="W4" t="s">
        <v>48</v>
      </c>
      <c r="X4" t="s">
        <v>48</v>
      </c>
      <c r="Y4" t="s">
        <v>39</v>
      </c>
      <c r="Z4">
        <v>2015</v>
      </c>
      <c r="AA4" t="s">
        <v>26</v>
      </c>
      <c r="AC4" t="s">
        <v>49</v>
      </c>
      <c r="AD4">
        <v>0.15</v>
      </c>
      <c r="AG4" t="s">
        <v>50</v>
      </c>
      <c r="AM4">
        <v>10343.369890329001</v>
      </c>
      <c r="AP4" t="s">
        <v>41</v>
      </c>
      <c r="AQ4" t="s">
        <v>43</v>
      </c>
      <c r="AR4" t="s">
        <v>40</v>
      </c>
      <c r="AS4" t="s">
        <v>41</v>
      </c>
      <c r="AT4">
        <v>1067399</v>
      </c>
      <c r="AU4" t="s">
        <v>51</v>
      </c>
    </row>
    <row r="5" spans="1:47" x14ac:dyDescent="0.3">
      <c r="A5" t="s">
        <v>52</v>
      </c>
      <c r="B5" t="s">
        <v>53</v>
      </c>
      <c r="C5" t="s">
        <v>54</v>
      </c>
      <c r="G5" t="s">
        <v>55</v>
      </c>
      <c r="H5">
        <v>685</v>
      </c>
      <c r="I5">
        <v>0</v>
      </c>
      <c r="N5" t="s">
        <v>39</v>
      </c>
      <c r="O5" t="s">
        <v>747</v>
      </c>
      <c r="P5" t="b">
        <v>0</v>
      </c>
      <c r="Q5" t="s">
        <v>37</v>
      </c>
      <c r="U5">
        <v>52.404899999999998</v>
      </c>
      <c r="V5">
        <v>4.8464999999999998</v>
      </c>
      <c r="W5" t="s">
        <v>56</v>
      </c>
      <c r="X5" t="s">
        <v>56</v>
      </c>
      <c r="Y5" t="s">
        <v>39</v>
      </c>
      <c r="Z5">
        <v>1995</v>
      </c>
      <c r="AA5" t="s">
        <v>57</v>
      </c>
      <c r="AM5">
        <v>4428.2552342971003</v>
      </c>
      <c r="AP5" t="s">
        <v>52</v>
      </c>
      <c r="AR5" t="s">
        <v>40</v>
      </c>
      <c r="AS5" t="s">
        <v>58</v>
      </c>
      <c r="AT5">
        <v>1032336</v>
      </c>
      <c r="AU5" t="s">
        <v>59</v>
      </c>
    </row>
    <row r="6" spans="1:47" x14ac:dyDescent="0.3">
      <c r="A6" t="s">
        <v>60</v>
      </c>
      <c r="B6" t="s">
        <v>32</v>
      </c>
      <c r="C6" t="s">
        <v>61</v>
      </c>
      <c r="D6" t="s">
        <v>62</v>
      </c>
      <c r="E6">
        <v>10</v>
      </c>
      <c r="F6" t="s">
        <v>63</v>
      </c>
      <c r="G6" t="s">
        <v>64</v>
      </c>
      <c r="H6">
        <v>800</v>
      </c>
      <c r="I6">
        <v>645</v>
      </c>
      <c r="N6" t="s">
        <v>39</v>
      </c>
      <c r="O6" t="s">
        <v>747</v>
      </c>
      <c r="P6" t="b">
        <v>0</v>
      </c>
      <c r="Q6" t="s">
        <v>37</v>
      </c>
      <c r="U6">
        <v>51.962600000000002</v>
      </c>
      <c r="V6">
        <v>4.0217000000000001</v>
      </c>
      <c r="W6" t="s">
        <v>38</v>
      </c>
      <c r="X6" t="s">
        <v>38</v>
      </c>
      <c r="Y6" t="s">
        <v>39</v>
      </c>
      <c r="Z6">
        <v>1988</v>
      </c>
      <c r="AA6" t="s">
        <v>57</v>
      </c>
      <c r="AC6" t="s">
        <v>49</v>
      </c>
      <c r="AD6">
        <v>0.5</v>
      </c>
      <c r="AG6" t="s">
        <v>50</v>
      </c>
      <c r="AM6">
        <v>6723.1904287138505</v>
      </c>
      <c r="AP6" t="s">
        <v>65</v>
      </c>
      <c r="AR6" t="s">
        <v>66</v>
      </c>
      <c r="AS6" t="s">
        <v>58</v>
      </c>
      <c r="AT6">
        <v>1016872</v>
      </c>
      <c r="AU6" t="s">
        <v>67</v>
      </c>
    </row>
    <row r="7" spans="1:47" x14ac:dyDescent="0.3">
      <c r="A7" t="s">
        <v>43</v>
      </c>
      <c r="B7" t="s">
        <v>68</v>
      </c>
      <c r="C7" t="s">
        <v>69</v>
      </c>
      <c r="D7" t="s">
        <v>70</v>
      </c>
      <c r="E7">
        <v>1</v>
      </c>
      <c r="F7" t="s">
        <v>71</v>
      </c>
      <c r="G7" t="s">
        <v>72</v>
      </c>
      <c r="H7">
        <v>600</v>
      </c>
      <c r="I7">
        <v>640</v>
      </c>
      <c r="J7">
        <v>350</v>
      </c>
      <c r="N7" t="s">
        <v>39</v>
      </c>
      <c r="O7" t="s">
        <v>747</v>
      </c>
      <c r="P7" t="b">
        <v>1</v>
      </c>
      <c r="Q7" t="s">
        <v>24</v>
      </c>
      <c r="U7">
        <v>51.709443999999998</v>
      </c>
      <c r="V7">
        <v>4.8433299999999999</v>
      </c>
      <c r="W7" t="s">
        <v>73</v>
      </c>
      <c r="X7" t="s">
        <v>73</v>
      </c>
      <c r="Y7" t="s">
        <v>49</v>
      </c>
      <c r="Z7">
        <v>1980</v>
      </c>
      <c r="AA7" t="s">
        <v>26</v>
      </c>
      <c r="AC7" t="s">
        <v>39</v>
      </c>
      <c r="AD7">
        <v>0.2</v>
      </c>
      <c r="AE7" t="s">
        <v>74</v>
      </c>
      <c r="AF7">
        <v>0</v>
      </c>
      <c r="AG7" t="s">
        <v>50</v>
      </c>
      <c r="AP7" t="s">
        <v>75</v>
      </c>
      <c r="AQ7" t="s">
        <v>43</v>
      </c>
      <c r="AR7" t="s">
        <v>76</v>
      </c>
      <c r="AU7" t="s">
        <v>42</v>
      </c>
    </row>
    <row r="8" spans="1:47" x14ac:dyDescent="0.3">
      <c r="A8" t="s">
        <v>77</v>
      </c>
      <c r="B8" t="s">
        <v>77</v>
      </c>
      <c r="C8" t="s">
        <v>78</v>
      </c>
      <c r="D8" t="s">
        <v>79</v>
      </c>
      <c r="E8">
        <v>69</v>
      </c>
      <c r="F8" t="s">
        <v>80</v>
      </c>
      <c r="G8" t="s">
        <v>36</v>
      </c>
      <c r="H8">
        <v>731</v>
      </c>
      <c r="I8">
        <v>731</v>
      </c>
      <c r="N8" t="s">
        <v>39</v>
      </c>
      <c r="O8" t="s">
        <v>748</v>
      </c>
      <c r="P8" t="b">
        <v>0</v>
      </c>
      <c r="Q8" t="s">
        <v>37</v>
      </c>
      <c r="U8">
        <v>51.944721999999999</v>
      </c>
      <c r="V8">
        <v>4.0724999999999998</v>
      </c>
      <c r="W8" t="s">
        <v>38</v>
      </c>
      <c r="X8" t="s">
        <v>38</v>
      </c>
      <c r="Y8" t="s">
        <v>39</v>
      </c>
      <c r="Z8">
        <v>1973</v>
      </c>
      <c r="AA8" t="s">
        <v>81</v>
      </c>
      <c r="AP8" t="s">
        <v>75</v>
      </c>
    </row>
    <row r="9" spans="1:47" x14ac:dyDescent="0.3">
      <c r="A9" t="s">
        <v>60</v>
      </c>
      <c r="B9" t="s">
        <v>82</v>
      </c>
      <c r="C9" t="s">
        <v>83</v>
      </c>
      <c r="D9" t="s">
        <v>84</v>
      </c>
      <c r="E9">
        <v>1</v>
      </c>
      <c r="F9" t="s">
        <v>85</v>
      </c>
      <c r="G9" t="s">
        <v>86</v>
      </c>
      <c r="H9">
        <v>36</v>
      </c>
      <c r="I9">
        <v>72</v>
      </c>
      <c r="N9" t="s">
        <v>88</v>
      </c>
      <c r="O9" t="s">
        <v>602</v>
      </c>
      <c r="P9" t="b">
        <v>0</v>
      </c>
      <c r="Q9" t="s">
        <v>37</v>
      </c>
      <c r="U9">
        <v>53.209755999999999</v>
      </c>
      <c r="V9">
        <v>6.0304000000000002</v>
      </c>
      <c r="W9" t="s">
        <v>87</v>
      </c>
      <c r="X9" t="s">
        <v>87</v>
      </c>
      <c r="Y9" t="s">
        <v>88</v>
      </c>
      <c r="Z9">
        <v>1975</v>
      </c>
      <c r="AA9" t="s">
        <v>26</v>
      </c>
      <c r="AO9" t="s">
        <v>89</v>
      </c>
      <c r="AP9" t="s">
        <v>90</v>
      </c>
      <c r="AR9" t="s">
        <v>91</v>
      </c>
    </row>
    <row r="10" spans="1:47" x14ac:dyDescent="0.3">
      <c r="A10" t="s">
        <v>60</v>
      </c>
      <c r="B10" t="s">
        <v>82</v>
      </c>
      <c r="C10" t="s">
        <v>92</v>
      </c>
      <c r="D10" t="s">
        <v>84</v>
      </c>
      <c r="E10">
        <v>2</v>
      </c>
      <c r="F10" t="s">
        <v>85</v>
      </c>
      <c r="G10" t="s">
        <v>86</v>
      </c>
      <c r="H10">
        <v>36</v>
      </c>
      <c r="I10">
        <v>72</v>
      </c>
      <c r="N10" t="s">
        <v>88</v>
      </c>
      <c r="O10" t="s">
        <v>602</v>
      </c>
      <c r="P10" t="b">
        <v>0</v>
      </c>
      <c r="Q10" t="s">
        <v>37</v>
      </c>
      <c r="U10">
        <v>53.209755999999999</v>
      </c>
      <c r="V10">
        <v>6.0304000000000002</v>
      </c>
      <c r="W10" t="s">
        <v>87</v>
      </c>
      <c r="X10" t="s">
        <v>87</v>
      </c>
      <c r="Y10" t="s">
        <v>88</v>
      </c>
      <c r="Z10">
        <v>1976</v>
      </c>
      <c r="AA10" t="s">
        <v>26</v>
      </c>
      <c r="AO10" t="s">
        <v>93</v>
      </c>
      <c r="AP10" t="s">
        <v>90</v>
      </c>
      <c r="AR10" t="s">
        <v>91</v>
      </c>
    </row>
    <row r="11" spans="1:47" x14ac:dyDescent="0.3">
      <c r="A11" t="s">
        <v>60</v>
      </c>
      <c r="B11" t="s">
        <v>94</v>
      </c>
      <c r="C11" t="s">
        <v>95</v>
      </c>
      <c r="D11" t="s">
        <v>96</v>
      </c>
      <c r="E11">
        <v>17</v>
      </c>
      <c r="F11" t="s">
        <v>97</v>
      </c>
      <c r="G11" t="s">
        <v>45</v>
      </c>
      <c r="H11">
        <v>695</v>
      </c>
      <c r="I11">
        <v>131</v>
      </c>
      <c r="N11" t="s">
        <v>88</v>
      </c>
      <c r="O11" t="s">
        <v>602</v>
      </c>
      <c r="P11" t="b">
        <v>0</v>
      </c>
      <c r="Q11" t="s">
        <v>37</v>
      </c>
      <c r="U11">
        <v>53.444099999999999</v>
      </c>
      <c r="V11">
        <v>6.8559999999999999</v>
      </c>
      <c r="W11" t="s">
        <v>48</v>
      </c>
      <c r="X11" t="s">
        <v>48</v>
      </c>
      <c r="Y11" t="s">
        <v>88</v>
      </c>
      <c r="Z11">
        <v>1978</v>
      </c>
      <c r="AA11" t="s">
        <v>26</v>
      </c>
      <c r="AP11" t="s">
        <v>90</v>
      </c>
      <c r="AR11" t="s">
        <v>91</v>
      </c>
    </row>
    <row r="12" spans="1:47" x14ac:dyDescent="0.3">
      <c r="A12" t="s">
        <v>60</v>
      </c>
      <c r="B12" t="s">
        <v>94</v>
      </c>
      <c r="C12" t="s">
        <v>98</v>
      </c>
      <c r="D12" t="s">
        <v>96</v>
      </c>
      <c r="E12">
        <v>17</v>
      </c>
      <c r="F12" t="s">
        <v>97</v>
      </c>
      <c r="G12" t="s">
        <v>45</v>
      </c>
      <c r="H12">
        <v>350</v>
      </c>
      <c r="I12">
        <v>359</v>
      </c>
      <c r="N12" t="s">
        <v>88</v>
      </c>
      <c r="O12" t="s">
        <v>99</v>
      </c>
      <c r="P12" t="b">
        <v>0</v>
      </c>
      <c r="Q12" t="s">
        <v>37</v>
      </c>
      <c r="U12">
        <v>53.444099999999999</v>
      </c>
      <c r="V12">
        <v>6.8559999999999999</v>
      </c>
      <c r="W12" t="s">
        <v>48</v>
      </c>
      <c r="X12" t="s">
        <v>48</v>
      </c>
      <c r="Y12" t="s">
        <v>88</v>
      </c>
      <c r="Z12">
        <v>1996</v>
      </c>
      <c r="AA12" t="s">
        <v>26</v>
      </c>
      <c r="AP12" t="s">
        <v>90</v>
      </c>
      <c r="AR12" t="s">
        <v>91</v>
      </c>
    </row>
    <row r="13" spans="1:47" x14ac:dyDescent="0.3">
      <c r="A13" t="s">
        <v>60</v>
      </c>
      <c r="B13" t="s">
        <v>94</v>
      </c>
      <c r="C13" t="s">
        <v>100</v>
      </c>
      <c r="D13" t="s">
        <v>96</v>
      </c>
      <c r="E13">
        <v>17</v>
      </c>
      <c r="F13" t="s">
        <v>97</v>
      </c>
      <c r="G13" t="s">
        <v>45</v>
      </c>
      <c r="H13">
        <v>350</v>
      </c>
      <c r="I13">
        <v>359</v>
      </c>
      <c r="N13" t="s">
        <v>88</v>
      </c>
      <c r="O13" t="s">
        <v>99</v>
      </c>
      <c r="P13" t="b">
        <v>0</v>
      </c>
      <c r="Q13" t="s">
        <v>37</v>
      </c>
      <c r="U13">
        <v>53.444099999999999</v>
      </c>
      <c r="V13">
        <v>6.8559999999999999</v>
      </c>
      <c r="W13" t="s">
        <v>48</v>
      </c>
      <c r="X13" t="s">
        <v>48</v>
      </c>
      <c r="Y13" t="s">
        <v>88</v>
      </c>
      <c r="Z13">
        <v>1996</v>
      </c>
      <c r="AA13" t="s">
        <v>26</v>
      </c>
      <c r="AP13" t="s">
        <v>90</v>
      </c>
      <c r="AR13" t="s">
        <v>91</v>
      </c>
    </row>
    <row r="14" spans="1:47" x14ac:dyDescent="0.3">
      <c r="A14" t="s">
        <v>60</v>
      </c>
      <c r="B14" t="s">
        <v>94</v>
      </c>
      <c r="C14" t="s">
        <v>101</v>
      </c>
      <c r="D14" t="s">
        <v>96</v>
      </c>
      <c r="E14">
        <v>17</v>
      </c>
      <c r="F14" t="s">
        <v>97</v>
      </c>
      <c r="G14" t="s">
        <v>45</v>
      </c>
      <c r="H14">
        <v>350</v>
      </c>
      <c r="I14">
        <v>361</v>
      </c>
      <c r="N14" t="s">
        <v>88</v>
      </c>
      <c r="O14" t="s">
        <v>99</v>
      </c>
      <c r="P14" t="b">
        <v>0</v>
      </c>
      <c r="Q14" t="s">
        <v>37</v>
      </c>
      <c r="U14">
        <v>53.444099999999999</v>
      </c>
      <c r="V14">
        <v>6.8559999999999999</v>
      </c>
      <c r="W14" t="s">
        <v>48</v>
      </c>
      <c r="X14" t="s">
        <v>48</v>
      </c>
      <c r="Y14" t="s">
        <v>88</v>
      </c>
      <c r="Z14">
        <v>1996</v>
      </c>
      <c r="AA14" t="s">
        <v>26</v>
      </c>
      <c r="AP14" t="s">
        <v>90</v>
      </c>
      <c r="AR14" t="s">
        <v>91</v>
      </c>
    </row>
    <row r="15" spans="1:47" x14ac:dyDescent="0.3">
      <c r="A15" t="s">
        <v>60</v>
      </c>
      <c r="B15" t="s">
        <v>94</v>
      </c>
      <c r="C15" t="s">
        <v>102</v>
      </c>
      <c r="D15" t="s">
        <v>96</v>
      </c>
      <c r="E15">
        <v>17</v>
      </c>
      <c r="F15" t="s">
        <v>97</v>
      </c>
      <c r="G15" t="s">
        <v>45</v>
      </c>
      <c r="H15">
        <v>350</v>
      </c>
      <c r="I15">
        <v>359</v>
      </c>
      <c r="N15" t="s">
        <v>88</v>
      </c>
      <c r="O15" t="s">
        <v>99</v>
      </c>
      <c r="P15" t="b">
        <v>0</v>
      </c>
      <c r="Q15" t="s">
        <v>37</v>
      </c>
      <c r="U15">
        <v>53.444099999999999</v>
      </c>
      <c r="V15">
        <v>6.8559999999999999</v>
      </c>
      <c r="W15" t="s">
        <v>48</v>
      </c>
      <c r="X15" t="s">
        <v>48</v>
      </c>
      <c r="Y15" t="s">
        <v>88</v>
      </c>
      <c r="Z15">
        <v>1997</v>
      </c>
      <c r="AA15" t="s">
        <v>26</v>
      </c>
      <c r="AP15" t="s">
        <v>90</v>
      </c>
      <c r="AR15" t="s">
        <v>91</v>
      </c>
    </row>
    <row r="16" spans="1:47" x14ac:dyDescent="0.3">
      <c r="A16" t="s">
        <v>60</v>
      </c>
      <c r="B16" t="s">
        <v>94</v>
      </c>
      <c r="C16" t="s">
        <v>103</v>
      </c>
      <c r="D16" t="s">
        <v>96</v>
      </c>
      <c r="E16">
        <v>17</v>
      </c>
      <c r="F16" t="s">
        <v>97</v>
      </c>
      <c r="G16" t="s">
        <v>45</v>
      </c>
      <c r="H16">
        <v>350</v>
      </c>
      <c r="I16">
        <v>360</v>
      </c>
      <c r="N16" t="s">
        <v>88</v>
      </c>
      <c r="O16" t="s">
        <v>99</v>
      </c>
      <c r="P16" t="b">
        <v>0</v>
      </c>
      <c r="Q16" t="s">
        <v>37</v>
      </c>
      <c r="U16">
        <v>53.444099999999999</v>
      </c>
      <c r="V16">
        <v>6.8559999999999999</v>
      </c>
      <c r="W16" t="s">
        <v>48</v>
      </c>
      <c r="X16" t="s">
        <v>48</v>
      </c>
      <c r="Y16" t="s">
        <v>88</v>
      </c>
      <c r="Z16">
        <v>1997</v>
      </c>
      <c r="AA16" t="s">
        <v>26</v>
      </c>
      <c r="AP16" t="s">
        <v>90</v>
      </c>
      <c r="AR16" t="s">
        <v>91</v>
      </c>
    </row>
    <row r="17" spans="1:45" x14ac:dyDescent="0.3">
      <c r="A17" t="s">
        <v>60</v>
      </c>
      <c r="B17" t="s">
        <v>104</v>
      </c>
      <c r="C17" t="s">
        <v>105</v>
      </c>
      <c r="D17" t="s">
        <v>106</v>
      </c>
      <c r="E17">
        <v>6</v>
      </c>
      <c r="F17" t="s">
        <v>107</v>
      </c>
      <c r="G17" t="s">
        <v>108</v>
      </c>
      <c r="H17">
        <v>0</v>
      </c>
      <c r="I17">
        <v>0</v>
      </c>
      <c r="N17" t="s">
        <v>88</v>
      </c>
      <c r="O17" t="s">
        <v>602</v>
      </c>
      <c r="P17" t="b">
        <v>0</v>
      </c>
      <c r="Q17" t="s">
        <v>37</v>
      </c>
      <c r="U17">
        <v>52.468055999999997</v>
      </c>
      <c r="V17">
        <v>6.1080560000000004</v>
      </c>
      <c r="W17" t="s">
        <v>109</v>
      </c>
      <c r="X17" t="s">
        <v>109</v>
      </c>
      <c r="Y17" t="s">
        <v>88</v>
      </c>
      <c r="Z17">
        <v>1988</v>
      </c>
      <c r="AA17" t="s">
        <v>110</v>
      </c>
      <c r="AP17" t="s">
        <v>90</v>
      </c>
      <c r="AQ17" t="s">
        <v>60</v>
      </c>
      <c r="AR17" t="s">
        <v>111</v>
      </c>
    </row>
    <row r="18" spans="1:45" x14ac:dyDescent="0.3">
      <c r="A18" t="s">
        <v>60</v>
      </c>
      <c r="B18" t="s">
        <v>112</v>
      </c>
      <c r="C18" t="s">
        <v>113</v>
      </c>
      <c r="D18" t="s">
        <v>114</v>
      </c>
      <c r="E18">
        <v>101</v>
      </c>
      <c r="F18" t="s">
        <v>115</v>
      </c>
      <c r="G18" t="s">
        <v>116</v>
      </c>
      <c r="H18">
        <v>440</v>
      </c>
      <c r="I18">
        <v>435</v>
      </c>
      <c r="N18" t="s">
        <v>88</v>
      </c>
      <c r="O18" t="s">
        <v>99</v>
      </c>
      <c r="P18" t="b">
        <v>0</v>
      </c>
      <c r="Q18" t="s">
        <v>37</v>
      </c>
      <c r="U18">
        <v>52.577199999999998</v>
      </c>
      <c r="V18">
        <v>5.53</v>
      </c>
      <c r="W18" t="s">
        <v>117</v>
      </c>
      <c r="X18" t="s">
        <v>117</v>
      </c>
      <c r="Y18" t="s">
        <v>88</v>
      </c>
      <c r="Z18">
        <v>2010</v>
      </c>
      <c r="AA18" t="s">
        <v>26</v>
      </c>
      <c r="AP18" t="s">
        <v>90</v>
      </c>
      <c r="AR18" t="s">
        <v>91</v>
      </c>
    </row>
    <row r="19" spans="1:45" x14ac:dyDescent="0.3">
      <c r="A19" t="s">
        <v>60</v>
      </c>
      <c r="B19" t="s">
        <v>112</v>
      </c>
      <c r="C19" t="s">
        <v>118</v>
      </c>
      <c r="D19" t="s">
        <v>114</v>
      </c>
      <c r="E19">
        <v>101</v>
      </c>
      <c r="F19" t="s">
        <v>115</v>
      </c>
      <c r="G19" t="s">
        <v>116</v>
      </c>
      <c r="H19">
        <v>440</v>
      </c>
      <c r="I19">
        <v>437</v>
      </c>
      <c r="N19" t="s">
        <v>88</v>
      </c>
      <c r="O19" t="s">
        <v>99</v>
      </c>
      <c r="P19" t="b">
        <v>0</v>
      </c>
      <c r="Q19" t="s">
        <v>37</v>
      </c>
      <c r="U19">
        <v>52.577199999999998</v>
      </c>
      <c r="V19">
        <v>5.53</v>
      </c>
      <c r="W19" t="s">
        <v>117</v>
      </c>
      <c r="X19" t="s">
        <v>117</v>
      </c>
      <c r="Y19" t="s">
        <v>88</v>
      </c>
      <c r="Z19">
        <v>2010</v>
      </c>
      <c r="AA19" t="s">
        <v>26</v>
      </c>
      <c r="AP19" t="s">
        <v>90</v>
      </c>
      <c r="AR19" t="s">
        <v>91</v>
      </c>
    </row>
    <row r="20" spans="1:45" x14ac:dyDescent="0.3">
      <c r="A20" t="s">
        <v>60</v>
      </c>
      <c r="B20" t="s">
        <v>112</v>
      </c>
      <c r="C20" t="s">
        <v>119</v>
      </c>
      <c r="D20" t="s">
        <v>114</v>
      </c>
      <c r="E20">
        <v>101</v>
      </c>
      <c r="F20" t="s">
        <v>120</v>
      </c>
      <c r="G20" t="s">
        <v>116</v>
      </c>
      <c r="H20">
        <v>0</v>
      </c>
      <c r="I20">
        <v>0</v>
      </c>
      <c r="N20" t="s">
        <v>88</v>
      </c>
      <c r="O20" t="s">
        <v>602</v>
      </c>
      <c r="P20" t="b">
        <v>0</v>
      </c>
      <c r="Q20" t="s">
        <v>37</v>
      </c>
      <c r="U20">
        <v>52.577199999999998</v>
      </c>
      <c r="V20">
        <v>5.53</v>
      </c>
      <c r="W20" t="s">
        <v>117</v>
      </c>
      <c r="X20" t="s">
        <v>117</v>
      </c>
      <c r="Y20" t="s">
        <v>88</v>
      </c>
      <c r="Z20">
        <v>1968</v>
      </c>
      <c r="AA20" t="s">
        <v>110</v>
      </c>
      <c r="AP20" t="s">
        <v>90</v>
      </c>
      <c r="AR20" t="s">
        <v>91</v>
      </c>
    </row>
    <row r="21" spans="1:45" x14ac:dyDescent="0.3">
      <c r="A21" t="s">
        <v>31</v>
      </c>
      <c r="B21" t="s">
        <v>121</v>
      </c>
      <c r="C21" t="s">
        <v>122</v>
      </c>
      <c r="D21" t="s">
        <v>123</v>
      </c>
      <c r="E21">
        <v>70</v>
      </c>
      <c r="F21" t="s">
        <v>124</v>
      </c>
      <c r="G21" t="s">
        <v>125</v>
      </c>
      <c r="H21">
        <v>85</v>
      </c>
      <c r="I21">
        <v>83</v>
      </c>
      <c r="J21">
        <v>83</v>
      </c>
      <c r="N21" t="s">
        <v>88</v>
      </c>
      <c r="O21" t="s">
        <v>99</v>
      </c>
      <c r="P21" t="b">
        <v>1</v>
      </c>
      <c r="Q21" t="s">
        <v>24</v>
      </c>
      <c r="U21">
        <v>52.164149655378601</v>
      </c>
      <c r="V21">
        <v>4.4940450465809603</v>
      </c>
      <c r="W21" t="s">
        <v>38</v>
      </c>
      <c r="X21" t="s">
        <v>38</v>
      </c>
      <c r="Y21" t="s">
        <v>88</v>
      </c>
      <c r="Z21">
        <v>2006</v>
      </c>
      <c r="AA21" t="s">
        <v>26</v>
      </c>
      <c r="AH21">
        <v>2024</v>
      </c>
      <c r="AP21" t="s">
        <v>90</v>
      </c>
      <c r="AR21" t="s">
        <v>91</v>
      </c>
    </row>
    <row r="22" spans="1:45" x14ac:dyDescent="0.3">
      <c r="A22" t="s">
        <v>31</v>
      </c>
      <c r="B22" t="s">
        <v>126</v>
      </c>
      <c r="C22" t="s">
        <v>127</v>
      </c>
      <c r="D22" t="s">
        <v>128</v>
      </c>
      <c r="E22">
        <v>20</v>
      </c>
      <c r="F22" t="s">
        <v>129</v>
      </c>
      <c r="G22" t="s">
        <v>130</v>
      </c>
      <c r="H22">
        <v>107</v>
      </c>
      <c r="I22">
        <v>112</v>
      </c>
      <c r="M22">
        <v>1.4</v>
      </c>
      <c r="N22" t="s">
        <v>88</v>
      </c>
      <c r="O22" t="s">
        <v>99</v>
      </c>
      <c r="P22" t="b">
        <v>1</v>
      </c>
      <c r="Q22" t="s">
        <v>24</v>
      </c>
      <c r="U22">
        <v>52.076040023480999</v>
      </c>
      <c r="V22">
        <v>4.2905902289904896</v>
      </c>
      <c r="W22" t="s">
        <v>38</v>
      </c>
      <c r="X22" t="s">
        <v>38</v>
      </c>
      <c r="Y22" t="s">
        <v>88</v>
      </c>
      <c r="Z22">
        <v>1982</v>
      </c>
      <c r="AA22" t="s">
        <v>26</v>
      </c>
      <c r="AP22" t="s">
        <v>90</v>
      </c>
      <c r="AQ22" t="s">
        <v>31</v>
      </c>
      <c r="AR22" t="s">
        <v>131</v>
      </c>
    </row>
    <row r="23" spans="1:45" x14ac:dyDescent="0.3">
      <c r="A23" t="s">
        <v>31</v>
      </c>
      <c r="B23" t="s">
        <v>132</v>
      </c>
      <c r="C23" t="s">
        <v>133</v>
      </c>
      <c r="D23" t="s">
        <v>134</v>
      </c>
      <c r="E23">
        <v>400</v>
      </c>
      <c r="F23" t="s">
        <v>135</v>
      </c>
      <c r="G23" t="s">
        <v>136</v>
      </c>
      <c r="H23">
        <v>24</v>
      </c>
      <c r="I23">
        <v>24</v>
      </c>
      <c r="J23">
        <v>70</v>
      </c>
      <c r="N23" t="s">
        <v>88</v>
      </c>
      <c r="O23" t="s">
        <v>602</v>
      </c>
      <c r="P23" t="b">
        <v>1</v>
      </c>
      <c r="Q23" t="s">
        <v>24</v>
      </c>
      <c r="U23">
        <v>51.953947607748901</v>
      </c>
      <c r="V23">
        <v>4.5621666300543398</v>
      </c>
      <c r="W23" t="s">
        <v>38</v>
      </c>
      <c r="X23" t="s">
        <v>38</v>
      </c>
      <c r="Y23" t="s">
        <v>88</v>
      </c>
      <c r="Z23">
        <v>1983</v>
      </c>
      <c r="AA23" t="s">
        <v>26</v>
      </c>
      <c r="AP23" t="s">
        <v>137</v>
      </c>
      <c r="AQ23" t="s">
        <v>31</v>
      </c>
      <c r="AR23" t="s">
        <v>131</v>
      </c>
    </row>
    <row r="24" spans="1:45" x14ac:dyDescent="0.3">
      <c r="A24" t="s">
        <v>31</v>
      </c>
      <c r="B24" t="s">
        <v>132</v>
      </c>
      <c r="C24" t="s">
        <v>138</v>
      </c>
      <c r="D24" t="s">
        <v>134</v>
      </c>
      <c r="E24">
        <v>400</v>
      </c>
      <c r="F24" t="s">
        <v>135</v>
      </c>
      <c r="G24" t="s">
        <v>136</v>
      </c>
      <c r="H24">
        <v>24</v>
      </c>
      <c r="I24">
        <v>24</v>
      </c>
      <c r="J24">
        <v>70</v>
      </c>
      <c r="N24" t="s">
        <v>88</v>
      </c>
      <c r="O24" t="s">
        <v>602</v>
      </c>
      <c r="P24" t="b">
        <v>1</v>
      </c>
      <c r="Q24" t="s">
        <v>24</v>
      </c>
      <c r="U24">
        <v>51.953947607748901</v>
      </c>
      <c r="V24">
        <v>4.5621666300543398</v>
      </c>
      <c r="W24" t="s">
        <v>38</v>
      </c>
      <c r="X24" t="s">
        <v>38</v>
      </c>
      <c r="Y24" t="s">
        <v>88</v>
      </c>
      <c r="Z24">
        <v>1983</v>
      </c>
      <c r="AA24" t="s">
        <v>26</v>
      </c>
      <c r="AP24" t="s">
        <v>137</v>
      </c>
      <c r="AQ24" t="s">
        <v>31</v>
      </c>
      <c r="AR24" t="s">
        <v>131</v>
      </c>
    </row>
    <row r="25" spans="1:45" x14ac:dyDescent="0.3">
      <c r="A25" t="s">
        <v>31</v>
      </c>
      <c r="B25" t="s">
        <v>132</v>
      </c>
      <c r="C25" t="s">
        <v>139</v>
      </c>
      <c r="D25" t="s">
        <v>134</v>
      </c>
      <c r="E25">
        <v>400</v>
      </c>
      <c r="F25" t="s">
        <v>135</v>
      </c>
      <c r="G25" t="s">
        <v>136</v>
      </c>
      <c r="H25">
        <v>218</v>
      </c>
      <c r="I25">
        <v>218</v>
      </c>
      <c r="J25">
        <v>200</v>
      </c>
      <c r="N25" t="s">
        <v>88</v>
      </c>
      <c r="O25" t="s">
        <v>99</v>
      </c>
      <c r="P25" t="b">
        <v>1</v>
      </c>
      <c r="Q25" t="s">
        <v>24</v>
      </c>
      <c r="U25">
        <v>51.953947607748901</v>
      </c>
      <c r="V25">
        <v>4.5621666300543398</v>
      </c>
      <c r="W25" t="s">
        <v>38</v>
      </c>
      <c r="X25" t="s">
        <v>38</v>
      </c>
      <c r="Y25" t="s">
        <v>88</v>
      </c>
      <c r="Z25">
        <v>1997</v>
      </c>
      <c r="AA25" t="s">
        <v>26</v>
      </c>
      <c r="AP25" t="s">
        <v>137</v>
      </c>
      <c r="AQ25" t="s">
        <v>31</v>
      </c>
      <c r="AR25" t="s">
        <v>131</v>
      </c>
    </row>
    <row r="26" spans="1:45" x14ac:dyDescent="0.3">
      <c r="A26" t="s">
        <v>31</v>
      </c>
      <c r="B26" t="s">
        <v>140</v>
      </c>
      <c r="C26" t="s">
        <v>141</v>
      </c>
      <c r="D26" t="s">
        <v>62</v>
      </c>
      <c r="E26">
        <v>10</v>
      </c>
      <c r="F26" t="s">
        <v>63</v>
      </c>
      <c r="G26" t="s">
        <v>136</v>
      </c>
      <c r="H26">
        <v>70</v>
      </c>
      <c r="I26">
        <v>79</v>
      </c>
      <c r="K26">
        <v>660</v>
      </c>
      <c r="N26" t="s">
        <v>88</v>
      </c>
      <c r="O26" t="s">
        <v>602</v>
      </c>
      <c r="P26" t="b">
        <v>1</v>
      </c>
      <c r="Q26" t="s">
        <v>24</v>
      </c>
      <c r="U26">
        <v>51.964513208614498</v>
      </c>
      <c r="V26">
        <v>4.03141777483774</v>
      </c>
      <c r="W26" t="s">
        <v>38</v>
      </c>
      <c r="X26" t="s">
        <v>38</v>
      </c>
      <c r="Y26" t="s">
        <v>88</v>
      </c>
      <c r="Z26">
        <v>2003</v>
      </c>
      <c r="AA26" t="s">
        <v>26</v>
      </c>
      <c r="AP26" t="s">
        <v>90</v>
      </c>
      <c r="AQ26" t="s">
        <v>31</v>
      </c>
      <c r="AR26" t="s">
        <v>131</v>
      </c>
    </row>
    <row r="27" spans="1:45" x14ac:dyDescent="0.3">
      <c r="A27" t="s">
        <v>142</v>
      </c>
      <c r="B27" t="s">
        <v>143</v>
      </c>
      <c r="C27" t="s">
        <v>144</v>
      </c>
      <c r="G27" t="s">
        <v>145</v>
      </c>
      <c r="H27">
        <v>248</v>
      </c>
      <c r="J27">
        <v>180</v>
      </c>
      <c r="N27" t="s">
        <v>88</v>
      </c>
      <c r="O27" t="s">
        <v>99</v>
      </c>
      <c r="P27" t="b">
        <v>1</v>
      </c>
      <c r="Q27" t="s">
        <v>24</v>
      </c>
      <c r="U27">
        <v>52.102568806502497</v>
      </c>
      <c r="V27">
        <v>5.0709802535730502</v>
      </c>
      <c r="W27" t="s">
        <v>145</v>
      </c>
      <c r="X27" t="s">
        <v>145</v>
      </c>
      <c r="Y27" t="s">
        <v>88</v>
      </c>
      <c r="Z27">
        <v>1995</v>
      </c>
      <c r="AA27" t="s">
        <v>26</v>
      </c>
      <c r="AP27" t="s">
        <v>142</v>
      </c>
    </row>
    <row r="28" spans="1:45" x14ac:dyDescent="0.3">
      <c r="A28" t="s">
        <v>142</v>
      </c>
      <c r="B28" t="s">
        <v>146</v>
      </c>
      <c r="C28" t="s">
        <v>147</v>
      </c>
      <c r="G28" t="s">
        <v>145</v>
      </c>
      <c r="H28">
        <v>103</v>
      </c>
      <c r="J28">
        <v>110</v>
      </c>
      <c r="N28" t="s">
        <v>88</v>
      </c>
      <c r="O28" t="s">
        <v>99</v>
      </c>
      <c r="P28" t="b">
        <v>1</v>
      </c>
      <c r="Q28" t="s">
        <v>24</v>
      </c>
      <c r="U28">
        <v>52.101700000000001</v>
      </c>
      <c r="V28">
        <v>5.0793999999999997</v>
      </c>
      <c r="W28" t="s">
        <v>145</v>
      </c>
      <c r="X28" t="s">
        <v>145</v>
      </c>
      <c r="Y28" t="s">
        <v>88</v>
      </c>
      <c r="Z28">
        <v>1985</v>
      </c>
      <c r="AA28" t="s">
        <v>26</v>
      </c>
      <c r="AP28" t="s">
        <v>75</v>
      </c>
      <c r="AR28" t="s">
        <v>91</v>
      </c>
      <c r="AS28" t="s">
        <v>58</v>
      </c>
    </row>
    <row r="29" spans="1:45" x14ac:dyDescent="0.3">
      <c r="A29" t="s">
        <v>142</v>
      </c>
      <c r="B29" t="s">
        <v>146</v>
      </c>
      <c r="C29" t="s">
        <v>148</v>
      </c>
      <c r="G29" t="s">
        <v>145</v>
      </c>
      <c r="H29">
        <v>225</v>
      </c>
      <c r="J29">
        <v>180</v>
      </c>
      <c r="N29" t="s">
        <v>88</v>
      </c>
      <c r="O29" t="s">
        <v>99</v>
      </c>
      <c r="P29" t="b">
        <v>1</v>
      </c>
      <c r="Q29" t="s">
        <v>24</v>
      </c>
      <c r="U29">
        <v>52.101700000000001</v>
      </c>
      <c r="V29">
        <v>5.0793999999999997</v>
      </c>
      <c r="W29" t="s">
        <v>145</v>
      </c>
      <c r="X29" t="s">
        <v>145</v>
      </c>
      <c r="Y29" t="s">
        <v>88</v>
      </c>
      <c r="Z29">
        <v>1990</v>
      </c>
      <c r="AA29" t="s">
        <v>26</v>
      </c>
      <c r="AP29" t="s">
        <v>75</v>
      </c>
      <c r="AR29" t="s">
        <v>91</v>
      </c>
      <c r="AS29" t="s">
        <v>58</v>
      </c>
    </row>
    <row r="30" spans="1:45" x14ac:dyDescent="0.3">
      <c r="A30" t="s">
        <v>149</v>
      </c>
      <c r="B30" t="s">
        <v>150</v>
      </c>
      <c r="C30" t="s">
        <v>151</v>
      </c>
      <c r="G30" t="s">
        <v>136</v>
      </c>
      <c r="H30">
        <v>870</v>
      </c>
      <c r="I30">
        <v>870</v>
      </c>
      <c r="N30" t="s">
        <v>88</v>
      </c>
      <c r="O30" t="s">
        <v>99</v>
      </c>
      <c r="P30" t="b">
        <v>0</v>
      </c>
      <c r="Q30" t="s">
        <v>37</v>
      </c>
      <c r="U30">
        <v>51.957820402053201</v>
      </c>
      <c r="V30">
        <v>4.0924127405947601</v>
      </c>
      <c r="W30" t="s">
        <v>38</v>
      </c>
      <c r="X30" t="s">
        <v>38</v>
      </c>
      <c r="Y30" t="s">
        <v>88</v>
      </c>
      <c r="Z30">
        <v>2012</v>
      </c>
      <c r="AA30" t="s">
        <v>26</v>
      </c>
      <c r="AP30" t="s">
        <v>152</v>
      </c>
      <c r="AR30" t="s">
        <v>153</v>
      </c>
    </row>
    <row r="31" spans="1:45" x14ac:dyDescent="0.3">
      <c r="A31" t="s">
        <v>154</v>
      </c>
      <c r="B31" t="s">
        <v>155</v>
      </c>
      <c r="C31" t="s">
        <v>156</v>
      </c>
      <c r="D31" t="s">
        <v>157</v>
      </c>
      <c r="E31">
        <v>10</v>
      </c>
      <c r="F31" t="s">
        <v>158</v>
      </c>
      <c r="G31" t="s">
        <v>159</v>
      </c>
      <c r="H31">
        <v>432</v>
      </c>
      <c r="I31">
        <v>432</v>
      </c>
      <c r="N31" t="s">
        <v>88</v>
      </c>
      <c r="O31" t="s">
        <v>99</v>
      </c>
      <c r="P31" t="b">
        <v>0</v>
      </c>
      <c r="Q31" t="s">
        <v>37</v>
      </c>
      <c r="U31">
        <v>51.4482</v>
      </c>
      <c r="V31">
        <v>3.6928000000000001</v>
      </c>
      <c r="W31" t="s">
        <v>25</v>
      </c>
      <c r="X31" t="s">
        <v>25</v>
      </c>
      <c r="Y31" t="s">
        <v>88</v>
      </c>
      <c r="Z31">
        <v>2010</v>
      </c>
      <c r="AA31" t="s">
        <v>26</v>
      </c>
      <c r="AP31" t="s">
        <v>160</v>
      </c>
      <c r="AR31" t="s">
        <v>161</v>
      </c>
      <c r="AS31" t="s">
        <v>29</v>
      </c>
    </row>
    <row r="32" spans="1:45" x14ac:dyDescent="0.3">
      <c r="A32" t="s">
        <v>154</v>
      </c>
      <c r="B32" t="s">
        <v>155</v>
      </c>
      <c r="C32" t="s">
        <v>162</v>
      </c>
      <c r="D32" t="s">
        <v>157</v>
      </c>
      <c r="E32">
        <v>10</v>
      </c>
      <c r="F32" t="s">
        <v>158</v>
      </c>
      <c r="G32" t="s">
        <v>159</v>
      </c>
      <c r="H32">
        <v>432</v>
      </c>
      <c r="I32">
        <v>432</v>
      </c>
      <c r="N32" t="s">
        <v>88</v>
      </c>
      <c r="O32" t="s">
        <v>99</v>
      </c>
      <c r="P32" t="b">
        <v>0</v>
      </c>
      <c r="Q32" t="s">
        <v>37</v>
      </c>
      <c r="U32">
        <v>51.4482</v>
      </c>
      <c r="V32">
        <v>3.6928000000000001</v>
      </c>
      <c r="W32" t="s">
        <v>25</v>
      </c>
      <c r="X32" t="s">
        <v>25</v>
      </c>
      <c r="Y32" t="s">
        <v>88</v>
      </c>
      <c r="Z32">
        <v>2010</v>
      </c>
      <c r="AA32" t="s">
        <v>26</v>
      </c>
      <c r="AP32" t="s">
        <v>160</v>
      </c>
      <c r="AR32" t="s">
        <v>161</v>
      </c>
      <c r="AS32" t="s">
        <v>29</v>
      </c>
    </row>
    <row r="33" spans="1:44" x14ac:dyDescent="0.3">
      <c r="A33" t="s">
        <v>163</v>
      </c>
      <c r="B33" t="s">
        <v>164</v>
      </c>
      <c r="C33" t="s">
        <v>164</v>
      </c>
      <c r="D33" t="s">
        <v>165</v>
      </c>
      <c r="E33">
        <v>27</v>
      </c>
      <c r="F33" t="s">
        <v>166</v>
      </c>
      <c r="G33" t="s">
        <v>167</v>
      </c>
      <c r="H33">
        <v>60</v>
      </c>
      <c r="I33">
        <v>60</v>
      </c>
      <c r="N33" t="s">
        <v>88</v>
      </c>
      <c r="O33" t="s">
        <v>99</v>
      </c>
      <c r="P33" t="b">
        <v>1</v>
      </c>
      <c r="Q33" t="s">
        <v>24</v>
      </c>
      <c r="U33">
        <v>52.245166191603801</v>
      </c>
      <c r="V33">
        <v>6.7926206264443998</v>
      </c>
      <c r="W33" t="s">
        <v>109</v>
      </c>
      <c r="X33" t="s">
        <v>109</v>
      </c>
      <c r="Y33" t="s">
        <v>88</v>
      </c>
      <c r="Z33">
        <v>1993</v>
      </c>
      <c r="AA33" t="s">
        <v>26</v>
      </c>
      <c r="AP33" t="s">
        <v>90</v>
      </c>
      <c r="AR33" t="s">
        <v>91</v>
      </c>
    </row>
    <row r="34" spans="1:44" x14ac:dyDescent="0.3">
      <c r="A34" t="s">
        <v>163</v>
      </c>
      <c r="B34" t="s">
        <v>168</v>
      </c>
      <c r="C34" t="s">
        <v>169</v>
      </c>
      <c r="D34" t="s">
        <v>170</v>
      </c>
      <c r="E34">
        <v>4</v>
      </c>
      <c r="F34" t="s">
        <v>171</v>
      </c>
      <c r="G34" t="s">
        <v>172</v>
      </c>
      <c r="H34">
        <v>169</v>
      </c>
      <c r="I34">
        <v>180</v>
      </c>
      <c r="J34">
        <v>50</v>
      </c>
      <c r="N34" t="s">
        <v>88</v>
      </c>
      <c r="O34" t="s">
        <v>602</v>
      </c>
      <c r="P34" t="b">
        <v>1</v>
      </c>
      <c r="Q34" t="s">
        <v>24</v>
      </c>
      <c r="U34">
        <v>53.3185</v>
      </c>
      <c r="V34">
        <v>6.9543999999999997</v>
      </c>
      <c r="W34" t="s">
        <v>48</v>
      </c>
      <c r="X34" t="s">
        <v>48</v>
      </c>
      <c r="Y34" t="s">
        <v>88</v>
      </c>
      <c r="Z34">
        <v>1987</v>
      </c>
      <c r="AA34" t="s">
        <v>26</v>
      </c>
      <c r="AP34" t="s">
        <v>90</v>
      </c>
      <c r="AR34" t="s">
        <v>91</v>
      </c>
    </row>
    <row r="35" spans="1:44" x14ac:dyDescent="0.3">
      <c r="A35" t="s">
        <v>163</v>
      </c>
      <c r="B35" t="s">
        <v>168</v>
      </c>
      <c r="C35" t="s">
        <v>173</v>
      </c>
      <c r="D35" t="s">
        <v>170</v>
      </c>
      <c r="E35">
        <v>4</v>
      </c>
      <c r="F35" t="s">
        <v>171</v>
      </c>
      <c r="G35" t="s">
        <v>172</v>
      </c>
      <c r="H35">
        <v>360</v>
      </c>
      <c r="I35">
        <v>350</v>
      </c>
      <c r="N35" t="s">
        <v>88</v>
      </c>
      <c r="O35" t="s">
        <v>99</v>
      </c>
      <c r="P35" t="b">
        <v>0</v>
      </c>
      <c r="Q35" t="s">
        <v>37</v>
      </c>
      <c r="U35">
        <v>53.3185</v>
      </c>
      <c r="V35">
        <v>6.9543999999999997</v>
      </c>
      <c r="W35" t="s">
        <v>48</v>
      </c>
      <c r="X35" t="s">
        <v>48</v>
      </c>
      <c r="Y35" t="s">
        <v>88</v>
      </c>
      <c r="Z35">
        <v>1999</v>
      </c>
      <c r="AA35" t="s">
        <v>26</v>
      </c>
      <c r="AP35" t="s">
        <v>90</v>
      </c>
      <c r="AR35" t="s">
        <v>91</v>
      </c>
    </row>
    <row r="36" spans="1:44" x14ac:dyDescent="0.3">
      <c r="A36" t="s">
        <v>43</v>
      </c>
      <c r="B36" t="s">
        <v>174</v>
      </c>
      <c r="C36" t="s">
        <v>175</v>
      </c>
      <c r="D36" t="s">
        <v>176</v>
      </c>
      <c r="E36">
        <v>19</v>
      </c>
      <c r="F36" t="s">
        <v>177</v>
      </c>
      <c r="G36" t="s">
        <v>178</v>
      </c>
      <c r="H36">
        <v>638</v>
      </c>
      <c r="I36">
        <v>640</v>
      </c>
      <c r="N36" t="s">
        <v>88</v>
      </c>
      <c r="O36" t="s">
        <v>747</v>
      </c>
      <c r="P36" t="b">
        <v>0</v>
      </c>
      <c r="Q36" t="s">
        <v>37</v>
      </c>
      <c r="U36">
        <v>51.154469905663703</v>
      </c>
      <c r="V36">
        <v>5.9094908592423296</v>
      </c>
      <c r="W36" t="s">
        <v>179</v>
      </c>
      <c r="X36" t="s">
        <v>179</v>
      </c>
      <c r="Y36" t="s">
        <v>88</v>
      </c>
      <c r="Z36">
        <v>1978</v>
      </c>
      <c r="AA36" t="s">
        <v>26</v>
      </c>
      <c r="AP36" t="s">
        <v>43</v>
      </c>
      <c r="AQ36" t="s">
        <v>90</v>
      </c>
      <c r="AR36" t="s">
        <v>180</v>
      </c>
    </row>
    <row r="37" spans="1:44" x14ac:dyDescent="0.3">
      <c r="A37" t="s">
        <v>43</v>
      </c>
      <c r="B37" t="s">
        <v>174</v>
      </c>
      <c r="C37" t="s">
        <v>181</v>
      </c>
      <c r="D37" t="s">
        <v>176</v>
      </c>
      <c r="E37">
        <v>19</v>
      </c>
      <c r="F37" t="s">
        <v>177</v>
      </c>
      <c r="G37" t="s">
        <v>178</v>
      </c>
      <c r="H37">
        <v>1275</v>
      </c>
      <c r="I37">
        <v>1304</v>
      </c>
      <c r="L37">
        <v>0.58499999999999996</v>
      </c>
      <c r="N37" t="s">
        <v>88</v>
      </c>
      <c r="O37" t="s">
        <v>99</v>
      </c>
      <c r="P37" t="b">
        <v>0</v>
      </c>
      <c r="Q37" t="s">
        <v>37</v>
      </c>
      <c r="U37">
        <v>51.154469905663703</v>
      </c>
      <c r="V37">
        <v>5.9094908592423296</v>
      </c>
      <c r="W37" t="s">
        <v>179</v>
      </c>
      <c r="X37" t="s">
        <v>179</v>
      </c>
      <c r="Y37" t="s">
        <v>88</v>
      </c>
      <c r="Z37">
        <v>2012</v>
      </c>
      <c r="AA37" t="s">
        <v>26</v>
      </c>
      <c r="AP37" t="s">
        <v>43</v>
      </c>
      <c r="AQ37" t="s">
        <v>90</v>
      </c>
      <c r="AR37" t="s">
        <v>180</v>
      </c>
    </row>
    <row r="38" spans="1:44" x14ac:dyDescent="0.3">
      <c r="A38" t="s">
        <v>43</v>
      </c>
      <c r="B38" t="s">
        <v>182</v>
      </c>
      <c r="C38" t="s">
        <v>183</v>
      </c>
      <c r="D38" t="s">
        <v>184</v>
      </c>
      <c r="E38">
        <v>36</v>
      </c>
      <c r="F38" t="s">
        <v>185</v>
      </c>
      <c r="G38" t="s">
        <v>186</v>
      </c>
      <c r="H38">
        <v>339</v>
      </c>
      <c r="I38">
        <v>339</v>
      </c>
      <c r="N38" t="s">
        <v>88</v>
      </c>
      <c r="O38" t="s">
        <v>602</v>
      </c>
      <c r="P38" t="b">
        <v>1</v>
      </c>
      <c r="Q38" t="s">
        <v>24</v>
      </c>
      <c r="U38">
        <v>51.686157063878902</v>
      </c>
      <c r="V38">
        <v>4.5815805088277504</v>
      </c>
      <c r="W38" t="s">
        <v>73</v>
      </c>
      <c r="X38" t="s">
        <v>73</v>
      </c>
      <c r="Y38" t="s">
        <v>88</v>
      </c>
      <c r="Z38">
        <v>2008</v>
      </c>
      <c r="AA38" t="s">
        <v>187</v>
      </c>
      <c r="AP38" t="s">
        <v>43</v>
      </c>
      <c r="AR38" t="s">
        <v>180</v>
      </c>
    </row>
    <row r="39" spans="1:44" x14ac:dyDescent="0.3">
      <c r="A39" t="s">
        <v>43</v>
      </c>
      <c r="B39" t="s">
        <v>182</v>
      </c>
      <c r="C39" t="s">
        <v>188</v>
      </c>
      <c r="D39" t="s">
        <v>184</v>
      </c>
      <c r="E39">
        <v>36</v>
      </c>
      <c r="F39" t="s">
        <v>189</v>
      </c>
      <c r="G39" t="s">
        <v>186</v>
      </c>
      <c r="H39">
        <v>426</v>
      </c>
      <c r="I39">
        <v>426</v>
      </c>
      <c r="L39">
        <v>0.57999999999999996</v>
      </c>
      <c r="N39" t="s">
        <v>88</v>
      </c>
      <c r="O39" t="s">
        <v>99</v>
      </c>
      <c r="P39" t="b">
        <v>0</v>
      </c>
      <c r="Q39" t="s">
        <v>37</v>
      </c>
      <c r="U39">
        <v>51.686157063878902</v>
      </c>
      <c r="V39">
        <v>4.5815805088277504</v>
      </c>
      <c r="W39" t="s">
        <v>73</v>
      </c>
      <c r="X39" t="s">
        <v>73</v>
      </c>
      <c r="Y39" t="s">
        <v>88</v>
      </c>
      <c r="Z39">
        <v>2012</v>
      </c>
      <c r="AA39" t="s">
        <v>26</v>
      </c>
      <c r="AP39" t="s">
        <v>43</v>
      </c>
      <c r="AR39" t="s">
        <v>180</v>
      </c>
    </row>
    <row r="40" spans="1:44" x14ac:dyDescent="0.3">
      <c r="A40" t="s">
        <v>43</v>
      </c>
      <c r="B40" t="s">
        <v>190</v>
      </c>
      <c r="C40" t="s">
        <v>190</v>
      </c>
      <c r="D40" t="s">
        <v>191</v>
      </c>
      <c r="E40">
        <v>101</v>
      </c>
      <c r="F40" t="s">
        <v>192</v>
      </c>
      <c r="G40" t="s">
        <v>193</v>
      </c>
      <c r="H40">
        <v>230</v>
      </c>
      <c r="K40">
        <v>300</v>
      </c>
      <c r="N40" t="s">
        <v>88</v>
      </c>
      <c r="O40" t="s">
        <v>602</v>
      </c>
      <c r="P40" t="b">
        <v>1</v>
      </c>
      <c r="Q40" t="s">
        <v>24</v>
      </c>
      <c r="U40">
        <v>50.979688002429498</v>
      </c>
      <c r="V40">
        <v>5.8090864593269496</v>
      </c>
      <c r="W40" t="s">
        <v>179</v>
      </c>
      <c r="X40" t="s">
        <v>179</v>
      </c>
      <c r="Y40" t="s">
        <v>88</v>
      </c>
      <c r="Z40">
        <v>2000</v>
      </c>
      <c r="AA40" t="s">
        <v>26</v>
      </c>
      <c r="AO40" t="s">
        <v>194</v>
      </c>
      <c r="AP40" t="s">
        <v>43</v>
      </c>
      <c r="AR40" t="s">
        <v>180</v>
      </c>
    </row>
    <row r="41" spans="1:44" x14ac:dyDescent="0.3">
      <c r="A41" t="s">
        <v>43</v>
      </c>
      <c r="B41" t="s">
        <v>195</v>
      </c>
      <c r="C41" t="s">
        <v>196</v>
      </c>
      <c r="G41" t="s">
        <v>116</v>
      </c>
      <c r="H41">
        <v>2</v>
      </c>
      <c r="J41">
        <v>7</v>
      </c>
      <c r="N41" t="s">
        <v>49</v>
      </c>
      <c r="O41" t="s">
        <v>229</v>
      </c>
      <c r="P41" t="b">
        <v>1</v>
      </c>
      <c r="Q41" t="s">
        <v>37</v>
      </c>
      <c r="U41">
        <v>52.492430136370601</v>
      </c>
      <c r="V41">
        <v>5.4738251316040998</v>
      </c>
      <c r="W41" t="s">
        <v>117</v>
      </c>
      <c r="X41" t="s">
        <v>117</v>
      </c>
      <c r="Y41" t="s">
        <v>49</v>
      </c>
      <c r="Z41">
        <v>2018</v>
      </c>
      <c r="AA41" t="s">
        <v>26</v>
      </c>
      <c r="AG41" t="s">
        <v>50</v>
      </c>
      <c r="AP41" t="s">
        <v>43</v>
      </c>
      <c r="AR41" t="s">
        <v>180</v>
      </c>
    </row>
    <row r="42" spans="1:44" x14ac:dyDescent="0.3">
      <c r="A42" t="s">
        <v>197</v>
      </c>
      <c r="B42" t="s">
        <v>198</v>
      </c>
      <c r="C42" t="s">
        <v>199</v>
      </c>
      <c r="D42" t="s">
        <v>200</v>
      </c>
      <c r="E42">
        <v>12</v>
      </c>
      <c r="F42" t="s">
        <v>201</v>
      </c>
      <c r="G42" t="s">
        <v>72</v>
      </c>
      <c r="H42">
        <v>0</v>
      </c>
      <c r="I42">
        <v>0</v>
      </c>
      <c r="N42" t="s">
        <v>88</v>
      </c>
      <c r="O42" t="s">
        <v>602</v>
      </c>
      <c r="P42" t="b">
        <v>0</v>
      </c>
      <c r="Q42" t="s">
        <v>37</v>
      </c>
      <c r="U42">
        <v>51.709443999999998</v>
      </c>
      <c r="V42">
        <v>4.8433299999999999</v>
      </c>
      <c r="W42" t="s">
        <v>73</v>
      </c>
      <c r="X42" t="s">
        <v>73</v>
      </c>
      <c r="Y42" t="s">
        <v>88</v>
      </c>
      <c r="Z42">
        <v>1970</v>
      </c>
      <c r="AA42" t="s">
        <v>110</v>
      </c>
      <c r="AP42" t="s">
        <v>90</v>
      </c>
    </row>
    <row r="43" spans="1:44" x14ac:dyDescent="0.3">
      <c r="A43" t="s">
        <v>202</v>
      </c>
      <c r="B43" t="s">
        <v>203</v>
      </c>
      <c r="C43" t="s">
        <v>204</v>
      </c>
      <c r="D43" t="s">
        <v>205</v>
      </c>
      <c r="E43">
        <v>44</v>
      </c>
      <c r="F43" t="s">
        <v>206</v>
      </c>
      <c r="G43" t="s">
        <v>136</v>
      </c>
      <c r="H43">
        <v>427</v>
      </c>
      <c r="I43">
        <v>427</v>
      </c>
      <c r="N43" t="s">
        <v>88</v>
      </c>
      <c r="O43" t="s">
        <v>99</v>
      </c>
      <c r="P43" t="b">
        <v>0</v>
      </c>
      <c r="Q43" t="s">
        <v>37</v>
      </c>
      <c r="U43">
        <v>51.890303000000003</v>
      </c>
      <c r="V43">
        <v>4.3561389999999998</v>
      </c>
      <c r="W43" t="s">
        <v>38</v>
      </c>
      <c r="X43" t="s">
        <v>38</v>
      </c>
      <c r="Y43" t="s">
        <v>88</v>
      </c>
      <c r="Z43">
        <v>2010</v>
      </c>
      <c r="AA43" t="s">
        <v>26</v>
      </c>
      <c r="AP43" t="s">
        <v>152</v>
      </c>
      <c r="AQ43" t="s">
        <v>90</v>
      </c>
      <c r="AR43" t="s">
        <v>153</v>
      </c>
    </row>
    <row r="44" spans="1:44" x14ac:dyDescent="0.3">
      <c r="A44" t="s">
        <v>207</v>
      </c>
      <c r="B44" t="s">
        <v>208</v>
      </c>
      <c r="C44" t="s">
        <v>209</v>
      </c>
      <c r="D44" t="s">
        <v>210</v>
      </c>
      <c r="E44">
        <v>46</v>
      </c>
      <c r="F44" t="s">
        <v>206</v>
      </c>
      <c r="G44" t="s">
        <v>136</v>
      </c>
      <c r="H44">
        <v>810</v>
      </c>
      <c r="I44">
        <v>800</v>
      </c>
      <c r="K44">
        <v>135</v>
      </c>
      <c r="N44" t="s">
        <v>88</v>
      </c>
      <c r="O44" t="s">
        <v>99</v>
      </c>
      <c r="P44" t="b">
        <v>0</v>
      </c>
      <c r="Q44" t="s">
        <v>37</v>
      </c>
      <c r="U44">
        <v>51.890303000000003</v>
      </c>
      <c r="V44">
        <v>4.3561389999999998</v>
      </c>
      <c r="W44" t="s">
        <v>38</v>
      </c>
      <c r="X44" t="s">
        <v>38</v>
      </c>
      <c r="Y44" t="s">
        <v>88</v>
      </c>
      <c r="Z44">
        <v>2004</v>
      </c>
      <c r="AA44" t="s">
        <v>26</v>
      </c>
      <c r="AP44" t="s">
        <v>152</v>
      </c>
      <c r="AQ44" t="s">
        <v>90</v>
      </c>
      <c r="AR44" t="s">
        <v>153</v>
      </c>
    </row>
    <row r="45" spans="1:44" x14ac:dyDescent="0.3">
      <c r="A45" t="s">
        <v>52</v>
      </c>
      <c r="B45" t="s">
        <v>211</v>
      </c>
      <c r="C45" t="s">
        <v>212</v>
      </c>
      <c r="D45" t="s">
        <v>213</v>
      </c>
      <c r="E45">
        <v>1</v>
      </c>
      <c r="F45" t="s">
        <v>214</v>
      </c>
      <c r="G45" t="s">
        <v>45</v>
      </c>
      <c r="H45">
        <v>437</v>
      </c>
      <c r="I45">
        <v>437</v>
      </c>
      <c r="L45">
        <v>0.57999999999999996</v>
      </c>
      <c r="N45" t="s">
        <v>88</v>
      </c>
      <c r="O45" t="s">
        <v>99</v>
      </c>
      <c r="P45" t="b">
        <v>0</v>
      </c>
      <c r="Q45" t="s">
        <v>37</v>
      </c>
      <c r="S45" t="s">
        <v>215</v>
      </c>
      <c r="U45">
        <v>53.450200000000002</v>
      </c>
      <c r="V45">
        <v>6.8548</v>
      </c>
      <c r="W45" t="s">
        <v>48</v>
      </c>
      <c r="X45" t="s">
        <v>48</v>
      </c>
      <c r="Y45" t="s">
        <v>88</v>
      </c>
      <c r="Z45">
        <v>2013</v>
      </c>
      <c r="AA45" t="s">
        <v>26</v>
      </c>
      <c r="AP45" t="s">
        <v>52</v>
      </c>
      <c r="AQ45" t="s">
        <v>90</v>
      </c>
      <c r="AR45" t="s">
        <v>216</v>
      </c>
    </row>
    <row r="46" spans="1:44" x14ac:dyDescent="0.3">
      <c r="A46" t="s">
        <v>52</v>
      </c>
      <c r="B46" t="s">
        <v>211</v>
      </c>
      <c r="C46" t="s">
        <v>217</v>
      </c>
      <c r="D46" t="s">
        <v>213</v>
      </c>
      <c r="E46">
        <v>1</v>
      </c>
      <c r="F46" t="s">
        <v>214</v>
      </c>
      <c r="G46" t="s">
        <v>45</v>
      </c>
      <c r="H46">
        <v>437</v>
      </c>
      <c r="I46">
        <v>437</v>
      </c>
      <c r="L46">
        <v>0.57999999999999996</v>
      </c>
      <c r="N46" t="s">
        <v>88</v>
      </c>
      <c r="O46" t="s">
        <v>99</v>
      </c>
      <c r="P46" t="b">
        <v>0</v>
      </c>
      <c r="Q46" t="s">
        <v>37</v>
      </c>
      <c r="S46" t="s">
        <v>215</v>
      </c>
      <c r="U46">
        <v>53.450200000000002</v>
      </c>
      <c r="V46">
        <v>6.8548</v>
      </c>
      <c r="W46" t="s">
        <v>48</v>
      </c>
      <c r="X46" t="s">
        <v>48</v>
      </c>
      <c r="Y46" t="s">
        <v>88</v>
      </c>
      <c r="Z46">
        <v>2013</v>
      </c>
      <c r="AA46" t="s">
        <v>26</v>
      </c>
      <c r="AP46" t="s">
        <v>52</v>
      </c>
      <c r="AQ46" t="s">
        <v>90</v>
      </c>
      <c r="AR46" t="s">
        <v>216</v>
      </c>
    </row>
    <row r="47" spans="1:44" x14ac:dyDescent="0.3">
      <c r="A47" t="s">
        <v>52</v>
      </c>
      <c r="B47" t="s">
        <v>211</v>
      </c>
      <c r="C47" t="s">
        <v>218</v>
      </c>
      <c r="D47" t="s">
        <v>213</v>
      </c>
      <c r="E47">
        <v>1</v>
      </c>
      <c r="F47" t="s">
        <v>214</v>
      </c>
      <c r="G47" t="s">
        <v>45</v>
      </c>
      <c r="H47">
        <v>437</v>
      </c>
      <c r="I47">
        <v>437</v>
      </c>
      <c r="L47">
        <v>0.57999999999999996</v>
      </c>
      <c r="N47" t="s">
        <v>88</v>
      </c>
      <c r="O47" t="s">
        <v>99</v>
      </c>
      <c r="P47" t="b">
        <v>0</v>
      </c>
      <c r="Q47" t="s">
        <v>37</v>
      </c>
      <c r="S47" t="s">
        <v>215</v>
      </c>
      <c r="U47">
        <v>53.450200000000002</v>
      </c>
      <c r="V47">
        <v>6.8548</v>
      </c>
      <c r="W47" t="s">
        <v>48</v>
      </c>
      <c r="X47" t="s">
        <v>48</v>
      </c>
      <c r="Y47" t="s">
        <v>88</v>
      </c>
      <c r="Z47">
        <v>2013</v>
      </c>
      <c r="AA47" t="s">
        <v>26</v>
      </c>
      <c r="AP47" t="s">
        <v>52</v>
      </c>
      <c r="AQ47" t="s">
        <v>90</v>
      </c>
      <c r="AR47" t="s">
        <v>216</v>
      </c>
    </row>
    <row r="48" spans="1:44" x14ac:dyDescent="0.3">
      <c r="A48" t="s">
        <v>52</v>
      </c>
      <c r="B48" t="s">
        <v>219</v>
      </c>
      <c r="C48" t="s">
        <v>220</v>
      </c>
      <c r="G48" t="s">
        <v>55</v>
      </c>
      <c r="H48">
        <v>435</v>
      </c>
      <c r="L48">
        <v>0.59</v>
      </c>
      <c r="N48" t="s">
        <v>88</v>
      </c>
      <c r="O48" t="s">
        <v>99</v>
      </c>
      <c r="P48" t="b">
        <v>0</v>
      </c>
      <c r="Q48" t="s">
        <v>37</v>
      </c>
      <c r="U48">
        <v>52.406557505551703</v>
      </c>
      <c r="V48">
        <v>4.8474288847936302</v>
      </c>
      <c r="W48" t="s">
        <v>56</v>
      </c>
      <c r="X48" t="s">
        <v>56</v>
      </c>
      <c r="Y48" t="s">
        <v>88</v>
      </c>
      <c r="Z48">
        <v>2012</v>
      </c>
      <c r="AA48" t="s">
        <v>26</v>
      </c>
      <c r="AP48" t="s">
        <v>52</v>
      </c>
      <c r="AR48" t="s">
        <v>216</v>
      </c>
    </row>
    <row r="49" spans="1:45" x14ac:dyDescent="0.3">
      <c r="A49" t="s">
        <v>52</v>
      </c>
      <c r="B49" t="s">
        <v>221</v>
      </c>
      <c r="C49" t="s">
        <v>222</v>
      </c>
      <c r="G49" t="s">
        <v>223</v>
      </c>
      <c r="H49">
        <v>249</v>
      </c>
      <c r="J49">
        <v>180</v>
      </c>
      <c r="L49">
        <v>0.59</v>
      </c>
      <c r="N49" t="s">
        <v>88</v>
      </c>
      <c r="O49" t="s">
        <v>99</v>
      </c>
      <c r="P49" t="b">
        <v>1</v>
      </c>
      <c r="Q49" t="s">
        <v>24</v>
      </c>
      <c r="R49">
        <v>90</v>
      </c>
      <c r="U49">
        <v>52.339417615983599</v>
      </c>
      <c r="V49">
        <v>5.02005144327706</v>
      </c>
      <c r="W49" t="s">
        <v>56</v>
      </c>
      <c r="X49" t="s">
        <v>56</v>
      </c>
      <c r="Y49" t="s">
        <v>88</v>
      </c>
      <c r="Z49">
        <v>1995</v>
      </c>
      <c r="AA49" t="s">
        <v>26</v>
      </c>
      <c r="AP49" t="s">
        <v>52</v>
      </c>
      <c r="AR49" t="s">
        <v>216</v>
      </c>
    </row>
    <row r="50" spans="1:45" x14ac:dyDescent="0.3">
      <c r="A50" t="s">
        <v>52</v>
      </c>
      <c r="B50" t="s">
        <v>221</v>
      </c>
      <c r="C50" t="s">
        <v>224</v>
      </c>
      <c r="G50" t="s">
        <v>223</v>
      </c>
      <c r="H50">
        <v>435</v>
      </c>
      <c r="J50">
        <v>260</v>
      </c>
      <c r="L50">
        <v>0.55000000000000004</v>
      </c>
      <c r="N50" t="s">
        <v>88</v>
      </c>
      <c r="O50" t="s">
        <v>99</v>
      </c>
      <c r="P50" t="b">
        <v>1</v>
      </c>
      <c r="Q50" t="s">
        <v>24</v>
      </c>
      <c r="R50">
        <v>90</v>
      </c>
      <c r="U50">
        <v>52.339417615983599</v>
      </c>
      <c r="V50">
        <v>5.02005144327706</v>
      </c>
      <c r="W50" t="s">
        <v>56</v>
      </c>
      <c r="X50" t="s">
        <v>56</v>
      </c>
      <c r="Y50" t="s">
        <v>88</v>
      </c>
      <c r="Z50">
        <v>2012</v>
      </c>
      <c r="AA50" t="s">
        <v>26</v>
      </c>
      <c r="AP50" t="s">
        <v>52</v>
      </c>
      <c r="AR50" t="s">
        <v>216</v>
      </c>
    </row>
    <row r="51" spans="1:45" x14ac:dyDescent="0.3">
      <c r="A51" t="s">
        <v>52</v>
      </c>
      <c r="B51" t="s">
        <v>225</v>
      </c>
      <c r="C51" t="s">
        <v>226</v>
      </c>
      <c r="G51" t="s">
        <v>227</v>
      </c>
      <c r="H51">
        <v>144</v>
      </c>
      <c r="J51">
        <v>105</v>
      </c>
      <c r="N51" t="s">
        <v>88</v>
      </c>
      <c r="O51" t="s">
        <v>99</v>
      </c>
      <c r="P51" t="b">
        <v>1</v>
      </c>
      <c r="Q51" t="s">
        <v>24</v>
      </c>
      <c r="U51">
        <v>52.4758</v>
      </c>
      <c r="V51">
        <v>4.6048</v>
      </c>
      <c r="W51" t="s">
        <v>56</v>
      </c>
      <c r="X51" t="s">
        <v>56</v>
      </c>
      <c r="Y51" t="s">
        <v>228</v>
      </c>
      <c r="Z51">
        <v>1997</v>
      </c>
      <c r="AA51" t="s">
        <v>26</v>
      </c>
      <c r="AC51" t="s">
        <v>88</v>
      </c>
      <c r="AE51" t="s">
        <v>229</v>
      </c>
      <c r="AM51">
        <v>630.746134020618</v>
      </c>
      <c r="AP51" t="s">
        <v>52</v>
      </c>
      <c r="AR51" t="s">
        <v>216</v>
      </c>
      <c r="AS51" t="s">
        <v>58</v>
      </c>
    </row>
    <row r="52" spans="1:45" x14ac:dyDescent="0.3">
      <c r="A52" t="s">
        <v>52</v>
      </c>
      <c r="B52" t="s">
        <v>225</v>
      </c>
      <c r="C52" t="s">
        <v>230</v>
      </c>
      <c r="G52" t="s">
        <v>227</v>
      </c>
      <c r="H52">
        <v>350</v>
      </c>
      <c r="N52" t="s">
        <v>88</v>
      </c>
      <c r="O52" t="s">
        <v>747</v>
      </c>
      <c r="P52" t="b">
        <v>0</v>
      </c>
      <c r="Q52" t="s">
        <v>37</v>
      </c>
      <c r="U52">
        <v>52.4758</v>
      </c>
      <c r="V52">
        <v>4.6048</v>
      </c>
      <c r="W52" t="s">
        <v>56</v>
      </c>
      <c r="X52" t="s">
        <v>56</v>
      </c>
      <c r="Y52" t="s">
        <v>228</v>
      </c>
      <c r="Z52">
        <v>1975</v>
      </c>
      <c r="AA52" t="s">
        <v>26</v>
      </c>
      <c r="AC52" t="s">
        <v>88</v>
      </c>
      <c r="AP52" t="s">
        <v>52</v>
      </c>
      <c r="AR52" t="s">
        <v>216</v>
      </c>
    </row>
    <row r="53" spans="1:45" x14ac:dyDescent="0.3">
      <c r="A53" t="s">
        <v>52</v>
      </c>
      <c r="B53" t="s">
        <v>225</v>
      </c>
      <c r="C53" t="s">
        <v>231</v>
      </c>
      <c r="G53" t="s">
        <v>227</v>
      </c>
      <c r="H53">
        <v>375</v>
      </c>
      <c r="N53" t="s">
        <v>88</v>
      </c>
      <c r="O53" t="s">
        <v>747</v>
      </c>
      <c r="P53" t="b">
        <v>0</v>
      </c>
      <c r="Q53" t="s">
        <v>37</v>
      </c>
      <c r="U53">
        <v>52.4758</v>
      </c>
      <c r="V53">
        <v>4.6048</v>
      </c>
      <c r="W53" t="s">
        <v>56</v>
      </c>
      <c r="X53" t="s">
        <v>56</v>
      </c>
      <c r="Y53" t="s">
        <v>228</v>
      </c>
      <c r="Z53">
        <v>1987</v>
      </c>
      <c r="AA53" t="s">
        <v>26</v>
      </c>
      <c r="AC53" t="s">
        <v>88</v>
      </c>
      <c r="AP53" t="s">
        <v>52</v>
      </c>
      <c r="AR53" t="s">
        <v>216</v>
      </c>
    </row>
    <row r="54" spans="1:45" x14ac:dyDescent="0.3">
      <c r="A54" t="s">
        <v>232</v>
      </c>
      <c r="B54" t="s">
        <v>233</v>
      </c>
      <c r="D54" t="s">
        <v>234</v>
      </c>
      <c r="E54">
        <v>215</v>
      </c>
      <c r="F54" t="s">
        <v>235</v>
      </c>
      <c r="G54" t="s">
        <v>236</v>
      </c>
      <c r="H54">
        <v>300</v>
      </c>
      <c r="K54">
        <v>700</v>
      </c>
      <c r="N54" t="s">
        <v>88</v>
      </c>
      <c r="O54" t="s">
        <v>602</v>
      </c>
      <c r="P54" t="b">
        <v>1</v>
      </c>
      <c r="Q54" t="s">
        <v>24</v>
      </c>
      <c r="U54">
        <v>51.881907095446799</v>
      </c>
      <c r="V54">
        <v>4.37945885591368</v>
      </c>
      <c r="W54" t="s">
        <v>38</v>
      </c>
      <c r="X54" t="s">
        <v>38</v>
      </c>
      <c r="Y54" t="s">
        <v>88</v>
      </c>
      <c r="Z54">
        <v>2007</v>
      </c>
      <c r="AA54" t="s">
        <v>26</v>
      </c>
      <c r="AP54" t="s">
        <v>232</v>
      </c>
      <c r="AR54" t="s">
        <v>237</v>
      </c>
    </row>
    <row r="55" spans="1:45" x14ac:dyDescent="0.3">
      <c r="A55" t="s">
        <v>238</v>
      </c>
      <c r="B55" t="s">
        <v>239</v>
      </c>
      <c r="C55" t="s">
        <v>240</v>
      </c>
      <c r="G55" t="s">
        <v>236</v>
      </c>
      <c r="H55">
        <v>48</v>
      </c>
      <c r="K55">
        <v>120</v>
      </c>
      <c r="N55" t="s">
        <v>88</v>
      </c>
      <c r="O55" t="s">
        <v>602</v>
      </c>
      <c r="P55" t="b">
        <v>1</v>
      </c>
      <c r="Q55" t="s">
        <v>24</v>
      </c>
      <c r="U55">
        <v>51.881907095446799</v>
      </c>
      <c r="V55">
        <v>4.37945885591368</v>
      </c>
      <c r="W55" t="s">
        <v>38</v>
      </c>
      <c r="X55" t="s">
        <v>38</v>
      </c>
      <c r="Y55" t="s">
        <v>88</v>
      </c>
      <c r="Z55">
        <v>1997</v>
      </c>
      <c r="AA55" t="s">
        <v>26</v>
      </c>
      <c r="AP55" t="s">
        <v>152</v>
      </c>
      <c r="AR55" t="s">
        <v>153</v>
      </c>
    </row>
    <row r="56" spans="1:45" x14ac:dyDescent="0.3">
      <c r="A56" t="s">
        <v>238</v>
      </c>
      <c r="B56" t="s">
        <v>239</v>
      </c>
      <c r="C56" t="s">
        <v>241</v>
      </c>
      <c r="G56" t="s">
        <v>236</v>
      </c>
      <c r="H56">
        <v>88</v>
      </c>
      <c r="K56">
        <v>240</v>
      </c>
      <c r="N56" t="s">
        <v>88</v>
      </c>
      <c r="O56" t="s">
        <v>602</v>
      </c>
      <c r="P56" t="b">
        <v>1</v>
      </c>
      <c r="Q56" t="s">
        <v>24</v>
      </c>
      <c r="U56">
        <v>51.881907095446799</v>
      </c>
      <c r="V56">
        <v>4.37945885591368</v>
      </c>
      <c r="W56" t="s">
        <v>38</v>
      </c>
      <c r="X56" t="s">
        <v>38</v>
      </c>
      <c r="Y56" t="s">
        <v>88</v>
      </c>
      <c r="Z56">
        <v>1994</v>
      </c>
      <c r="AA56" t="s">
        <v>26</v>
      </c>
      <c r="AP56" t="s">
        <v>152</v>
      </c>
      <c r="AR56" t="s">
        <v>153</v>
      </c>
    </row>
    <row r="57" spans="1:45" x14ac:dyDescent="0.3">
      <c r="A57" t="s">
        <v>242</v>
      </c>
      <c r="B57" t="s">
        <v>242</v>
      </c>
      <c r="D57" t="s">
        <v>243</v>
      </c>
      <c r="E57">
        <v>5</v>
      </c>
      <c r="F57" t="s">
        <v>244</v>
      </c>
      <c r="G57" t="s">
        <v>245</v>
      </c>
      <c r="H57">
        <v>459</v>
      </c>
      <c r="K57">
        <v>450</v>
      </c>
      <c r="N57" t="s">
        <v>88</v>
      </c>
      <c r="O57" t="s">
        <v>602</v>
      </c>
      <c r="P57" t="b">
        <v>1</v>
      </c>
      <c r="Q57" t="s">
        <v>24</v>
      </c>
      <c r="U57">
        <v>51.333100000000002</v>
      </c>
      <c r="V57">
        <v>3.7787000000000002</v>
      </c>
      <c r="W57" t="s">
        <v>25</v>
      </c>
      <c r="X57" t="s">
        <v>25</v>
      </c>
      <c r="Y57" t="s">
        <v>88</v>
      </c>
      <c r="Z57">
        <v>1998</v>
      </c>
      <c r="AA57" t="s">
        <v>26</v>
      </c>
      <c r="AC57" t="s">
        <v>454</v>
      </c>
      <c r="AD57">
        <v>0.25</v>
      </c>
      <c r="AP57" t="s">
        <v>246</v>
      </c>
      <c r="AR57" t="s">
        <v>247</v>
      </c>
    </row>
    <row r="58" spans="1:45" x14ac:dyDescent="0.3">
      <c r="A58" t="s">
        <v>248</v>
      </c>
      <c r="B58" t="s">
        <v>249</v>
      </c>
      <c r="D58" t="s">
        <v>250</v>
      </c>
      <c r="G58" t="s">
        <v>136</v>
      </c>
      <c r="H58">
        <v>28</v>
      </c>
      <c r="K58">
        <v>65</v>
      </c>
      <c r="N58" t="s">
        <v>88</v>
      </c>
      <c r="O58" t="s">
        <v>602</v>
      </c>
      <c r="P58" t="b">
        <v>1</v>
      </c>
      <c r="Q58" t="s">
        <v>24</v>
      </c>
      <c r="U58">
        <v>51.9610509159101</v>
      </c>
      <c r="V58">
        <v>4.1034701289211304</v>
      </c>
      <c r="W58" t="s">
        <v>38</v>
      </c>
      <c r="X58" t="s">
        <v>38</v>
      </c>
      <c r="Y58" t="s">
        <v>88</v>
      </c>
      <c r="Z58">
        <v>2013</v>
      </c>
      <c r="AA58" t="s">
        <v>26</v>
      </c>
      <c r="AP58" t="s">
        <v>152</v>
      </c>
      <c r="AR58" t="s">
        <v>153</v>
      </c>
    </row>
    <row r="59" spans="1:45" x14ac:dyDescent="0.3">
      <c r="A59" t="s">
        <v>251</v>
      </c>
      <c r="B59" t="s">
        <v>252</v>
      </c>
      <c r="G59" t="s">
        <v>253</v>
      </c>
      <c r="H59">
        <v>24</v>
      </c>
      <c r="N59" t="s">
        <v>255</v>
      </c>
      <c r="O59" t="s">
        <v>254</v>
      </c>
      <c r="P59" t="b">
        <v>0</v>
      </c>
      <c r="Q59" t="s">
        <v>37</v>
      </c>
      <c r="U59">
        <v>52.234627308798601</v>
      </c>
      <c r="V59">
        <v>6.7848071679209898</v>
      </c>
      <c r="W59" t="s">
        <v>109</v>
      </c>
      <c r="X59" t="s">
        <v>109</v>
      </c>
      <c r="Y59" t="s">
        <v>255</v>
      </c>
      <c r="Z59">
        <v>1993</v>
      </c>
      <c r="AA59" t="s">
        <v>26</v>
      </c>
      <c r="AP59" t="s">
        <v>251</v>
      </c>
      <c r="AR59" t="s">
        <v>256</v>
      </c>
    </row>
    <row r="60" spans="1:45" x14ac:dyDescent="0.3">
      <c r="A60" t="s">
        <v>251</v>
      </c>
      <c r="B60" t="s">
        <v>257</v>
      </c>
      <c r="G60" t="s">
        <v>253</v>
      </c>
      <c r="H60">
        <v>25</v>
      </c>
      <c r="N60" t="s">
        <v>255</v>
      </c>
      <c r="O60" t="s">
        <v>254</v>
      </c>
      <c r="P60" t="b">
        <v>0</v>
      </c>
      <c r="Q60" t="s">
        <v>37</v>
      </c>
      <c r="U60">
        <v>52.234627308798601</v>
      </c>
      <c r="V60">
        <v>6.7848071679209898</v>
      </c>
      <c r="W60" t="s">
        <v>109</v>
      </c>
      <c r="X60" t="s">
        <v>109</v>
      </c>
      <c r="Y60" t="s">
        <v>255</v>
      </c>
      <c r="Z60">
        <v>2009</v>
      </c>
      <c r="AA60" t="s">
        <v>26</v>
      </c>
      <c r="AP60" t="s">
        <v>251</v>
      </c>
      <c r="AR60" t="s">
        <v>256</v>
      </c>
    </row>
    <row r="61" spans="1:45" x14ac:dyDescent="0.3">
      <c r="A61" t="s">
        <v>258</v>
      </c>
      <c r="B61" t="s">
        <v>259</v>
      </c>
      <c r="G61" t="s">
        <v>260</v>
      </c>
      <c r="H61">
        <v>21</v>
      </c>
      <c r="J61">
        <v>80</v>
      </c>
      <c r="N61" t="s">
        <v>255</v>
      </c>
      <c r="O61" t="s">
        <v>254</v>
      </c>
      <c r="P61" t="b">
        <v>1</v>
      </c>
      <c r="Q61" t="s">
        <v>37</v>
      </c>
      <c r="U61">
        <v>51.8975134051284</v>
      </c>
      <c r="V61">
        <v>4.2781124990548403</v>
      </c>
      <c r="W61" t="s">
        <v>38</v>
      </c>
      <c r="X61" t="s">
        <v>38</v>
      </c>
      <c r="Y61" t="s">
        <v>49</v>
      </c>
      <c r="Z61">
        <v>1992</v>
      </c>
      <c r="AA61" t="s">
        <v>26</v>
      </c>
      <c r="AP61" t="s">
        <v>152</v>
      </c>
      <c r="AR61" t="s">
        <v>153</v>
      </c>
    </row>
    <row r="62" spans="1:45" x14ac:dyDescent="0.3">
      <c r="A62" t="s">
        <v>258</v>
      </c>
      <c r="B62" t="s">
        <v>261</v>
      </c>
      <c r="G62" t="s">
        <v>262</v>
      </c>
      <c r="H62">
        <v>105</v>
      </c>
      <c r="J62">
        <v>450</v>
      </c>
      <c r="N62" t="s">
        <v>255</v>
      </c>
      <c r="O62" t="s">
        <v>254</v>
      </c>
      <c r="P62" t="b">
        <v>1</v>
      </c>
      <c r="Q62" t="s">
        <v>37</v>
      </c>
      <c r="U62">
        <v>51.972559541062601</v>
      </c>
      <c r="V62">
        <v>5.9986902415534198</v>
      </c>
      <c r="W62" t="s">
        <v>263</v>
      </c>
      <c r="X62" t="s">
        <v>263</v>
      </c>
      <c r="Y62" t="s">
        <v>255</v>
      </c>
      <c r="Z62">
        <v>1990</v>
      </c>
      <c r="AA62" t="s">
        <v>26</v>
      </c>
      <c r="AC62" t="s">
        <v>49</v>
      </c>
      <c r="AP62" t="s">
        <v>152</v>
      </c>
      <c r="AR62" t="s">
        <v>153</v>
      </c>
    </row>
    <row r="63" spans="1:45" x14ac:dyDescent="0.3">
      <c r="A63" t="s">
        <v>264</v>
      </c>
      <c r="B63" t="s">
        <v>265</v>
      </c>
      <c r="G63" t="s">
        <v>186</v>
      </c>
      <c r="H63">
        <v>123</v>
      </c>
      <c r="N63" t="s">
        <v>255</v>
      </c>
      <c r="O63" t="s">
        <v>254</v>
      </c>
      <c r="P63" t="b">
        <v>0</v>
      </c>
      <c r="Q63" t="s">
        <v>37</v>
      </c>
      <c r="U63">
        <v>51.683146347477098</v>
      </c>
      <c r="V63">
        <v>4.58051890603301</v>
      </c>
      <c r="W63" t="s">
        <v>73</v>
      </c>
      <c r="X63" t="s">
        <v>73</v>
      </c>
      <c r="Y63" t="s">
        <v>255</v>
      </c>
      <c r="Z63">
        <v>2018</v>
      </c>
      <c r="AA63" t="s">
        <v>26</v>
      </c>
      <c r="AP63" t="s">
        <v>266</v>
      </c>
      <c r="AR63" t="s">
        <v>267</v>
      </c>
    </row>
    <row r="64" spans="1:45" x14ac:dyDescent="0.3">
      <c r="A64" t="s">
        <v>268</v>
      </c>
      <c r="B64" t="s">
        <v>269</v>
      </c>
      <c r="G64" t="s">
        <v>270</v>
      </c>
      <c r="H64">
        <v>20</v>
      </c>
      <c r="N64" t="s">
        <v>255</v>
      </c>
      <c r="O64" t="s">
        <v>254</v>
      </c>
      <c r="P64" t="b">
        <v>0</v>
      </c>
      <c r="Q64" t="s">
        <v>37</v>
      </c>
      <c r="U64">
        <v>53.190919289978801</v>
      </c>
      <c r="V64">
        <v>5.4297866689561696</v>
      </c>
      <c r="W64" t="s">
        <v>87</v>
      </c>
      <c r="X64" t="s">
        <v>87</v>
      </c>
      <c r="Y64" t="s">
        <v>255</v>
      </c>
      <c r="Z64">
        <v>2008</v>
      </c>
      <c r="AA64" t="s">
        <v>26</v>
      </c>
      <c r="AP64" t="s">
        <v>268</v>
      </c>
      <c r="AR64" t="s">
        <v>271</v>
      </c>
    </row>
    <row r="65" spans="1:44" x14ac:dyDescent="0.3">
      <c r="A65" t="s">
        <v>52</v>
      </c>
      <c r="B65" t="s">
        <v>272</v>
      </c>
      <c r="G65" t="s">
        <v>273</v>
      </c>
      <c r="H65">
        <v>1.8</v>
      </c>
      <c r="N65" t="s">
        <v>274</v>
      </c>
      <c r="O65" t="s">
        <v>274</v>
      </c>
      <c r="P65" t="b">
        <v>0</v>
      </c>
      <c r="Q65" t="s">
        <v>275</v>
      </c>
      <c r="U65">
        <v>51.991884400135497</v>
      </c>
      <c r="V65">
        <v>5.1356973575655402</v>
      </c>
      <c r="W65" t="s">
        <v>145</v>
      </c>
      <c r="X65" t="s">
        <v>145</v>
      </c>
      <c r="Y65" t="s">
        <v>276</v>
      </c>
      <c r="Z65">
        <v>1958</v>
      </c>
      <c r="AA65" t="s">
        <v>57</v>
      </c>
      <c r="AP65" t="s">
        <v>52</v>
      </c>
      <c r="AR65" t="s">
        <v>216</v>
      </c>
    </row>
    <row r="66" spans="1:44" x14ac:dyDescent="0.3">
      <c r="A66" t="s">
        <v>52</v>
      </c>
      <c r="B66" t="s">
        <v>277</v>
      </c>
      <c r="G66" t="s">
        <v>278</v>
      </c>
      <c r="H66">
        <v>10</v>
      </c>
      <c r="N66" t="s">
        <v>274</v>
      </c>
      <c r="O66" t="s">
        <v>274</v>
      </c>
      <c r="P66" t="b">
        <v>0</v>
      </c>
      <c r="Q66" t="s">
        <v>275</v>
      </c>
      <c r="U66">
        <v>51.973570359629399</v>
      </c>
      <c r="V66">
        <v>5.4084763710511297</v>
      </c>
      <c r="W66" t="s">
        <v>263</v>
      </c>
      <c r="X66" t="s">
        <v>263</v>
      </c>
      <c r="Y66" t="s">
        <v>276</v>
      </c>
      <c r="Z66">
        <v>1988</v>
      </c>
      <c r="AA66" t="s">
        <v>26</v>
      </c>
      <c r="AP66" t="s">
        <v>52</v>
      </c>
      <c r="AR66" t="s">
        <v>216</v>
      </c>
    </row>
    <row r="67" spans="1:44" x14ac:dyDescent="0.3">
      <c r="A67" t="s">
        <v>52</v>
      </c>
      <c r="B67" t="s">
        <v>279</v>
      </c>
      <c r="G67" t="s">
        <v>280</v>
      </c>
      <c r="H67">
        <v>14</v>
      </c>
      <c r="N67" t="s">
        <v>274</v>
      </c>
      <c r="O67" t="s">
        <v>274</v>
      </c>
      <c r="P67" t="b">
        <v>0</v>
      </c>
      <c r="Q67" t="s">
        <v>275</v>
      </c>
      <c r="U67">
        <v>51.810834924625297</v>
      </c>
      <c r="V67">
        <v>5.4537157323354899</v>
      </c>
      <c r="W67" t="s">
        <v>263</v>
      </c>
      <c r="X67" t="s">
        <v>263</v>
      </c>
      <c r="Y67" t="s">
        <v>276</v>
      </c>
      <c r="Z67">
        <v>1990</v>
      </c>
      <c r="AA67" t="s">
        <v>26</v>
      </c>
      <c r="AP67" t="s">
        <v>137</v>
      </c>
    </row>
    <row r="68" spans="1:44" x14ac:dyDescent="0.3">
      <c r="A68" t="s">
        <v>43</v>
      </c>
      <c r="B68" t="s">
        <v>281</v>
      </c>
      <c r="G68" t="s">
        <v>282</v>
      </c>
      <c r="H68">
        <v>11</v>
      </c>
      <c r="N68" t="s">
        <v>274</v>
      </c>
      <c r="O68" t="s">
        <v>274</v>
      </c>
      <c r="P68" t="b">
        <v>0</v>
      </c>
      <c r="Q68" t="s">
        <v>275</v>
      </c>
      <c r="U68">
        <v>51.167206303921503</v>
      </c>
      <c r="V68">
        <v>5.9227259281274902</v>
      </c>
      <c r="W68" t="s">
        <v>179</v>
      </c>
      <c r="X68" t="s">
        <v>179</v>
      </c>
      <c r="Y68" t="s">
        <v>276</v>
      </c>
      <c r="Z68">
        <v>1989</v>
      </c>
      <c r="AA68" t="s">
        <v>26</v>
      </c>
      <c r="AP68" t="s">
        <v>137</v>
      </c>
    </row>
    <row r="69" spans="1:44" x14ac:dyDescent="0.3">
      <c r="A69" t="s">
        <v>283</v>
      </c>
      <c r="B69" t="s">
        <v>284</v>
      </c>
      <c r="C69" t="s">
        <v>285</v>
      </c>
      <c r="G69" t="s">
        <v>286</v>
      </c>
      <c r="H69">
        <v>1.2</v>
      </c>
      <c r="N69" t="s">
        <v>274</v>
      </c>
      <c r="O69" t="s">
        <v>274</v>
      </c>
      <c r="P69" t="b">
        <v>0</v>
      </c>
      <c r="Q69" t="s">
        <v>275</v>
      </c>
      <c r="U69">
        <v>51.608716041978603</v>
      </c>
      <c r="V69">
        <v>3.6832303315194399</v>
      </c>
      <c r="W69" t="s">
        <v>25</v>
      </c>
      <c r="X69" t="s">
        <v>25</v>
      </c>
      <c r="Y69" t="s">
        <v>276</v>
      </c>
      <c r="Z69">
        <v>2015</v>
      </c>
      <c r="AA69" t="s">
        <v>26</v>
      </c>
      <c r="AP69" t="s">
        <v>137</v>
      </c>
    </row>
    <row r="70" spans="1:44" x14ac:dyDescent="0.3">
      <c r="A70" t="s">
        <v>287</v>
      </c>
      <c r="B70" t="s">
        <v>288</v>
      </c>
      <c r="G70" t="s">
        <v>289</v>
      </c>
      <c r="H70">
        <v>1.75</v>
      </c>
      <c r="J70">
        <v>6</v>
      </c>
      <c r="N70" t="s">
        <v>49</v>
      </c>
      <c r="O70" t="s">
        <v>229</v>
      </c>
      <c r="P70" t="b">
        <v>1</v>
      </c>
      <c r="Q70" t="s">
        <v>24</v>
      </c>
      <c r="U70">
        <v>52.251412464430302</v>
      </c>
      <c r="V70">
        <v>6.5996874646160899</v>
      </c>
      <c r="W70" t="s">
        <v>109</v>
      </c>
      <c r="X70" t="s">
        <v>109</v>
      </c>
      <c r="Y70" t="s">
        <v>49</v>
      </c>
      <c r="Z70">
        <v>2006</v>
      </c>
      <c r="AA70" t="s">
        <v>26</v>
      </c>
      <c r="AP70" t="s">
        <v>137</v>
      </c>
    </row>
    <row r="71" spans="1:44" x14ac:dyDescent="0.3">
      <c r="A71" t="s">
        <v>290</v>
      </c>
      <c r="B71" t="s">
        <v>291</v>
      </c>
      <c r="G71" t="s">
        <v>292</v>
      </c>
      <c r="H71">
        <v>1.6</v>
      </c>
      <c r="J71">
        <v>10</v>
      </c>
      <c r="N71" t="s">
        <v>49</v>
      </c>
      <c r="O71" t="s">
        <v>229</v>
      </c>
      <c r="P71" t="b">
        <v>1</v>
      </c>
      <c r="Q71" t="s">
        <v>24</v>
      </c>
      <c r="U71">
        <v>51.449666890557403</v>
      </c>
      <c r="V71">
        <v>5.4521228221701001</v>
      </c>
      <c r="W71" t="s">
        <v>73</v>
      </c>
      <c r="X71" t="s">
        <v>73</v>
      </c>
      <c r="Y71" t="s">
        <v>49</v>
      </c>
      <c r="Z71">
        <v>2016</v>
      </c>
      <c r="AA71" t="s">
        <v>26</v>
      </c>
      <c r="AP71" t="s">
        <v>293</v>
      </c>
      <c r="AR71" t="s">
        <v>294</v>
      </c>
    </row>
    <row r="72" spans="1:44" x14ac:dyDescent="0.3">
      <c r="A72" t="s">
        <v>295</v>
      </c>
      <c r="B72" t="s">
        <v>296</v>
      </c>
      <c r="G72" t="s">
        <v>297</v>
      </c>
      <c r="H72">
        <v>1</v>
      </c>
      <c r="J72">
        <v>9</v>
      </c>
      <c r="N72" t="s">
        <v>49</v>
      </c>
      <c r="O72" t="s">
        <v>229</v>
      </c>
      <c r="P72" t="b">
        <v>1</v>
      </c>
      <c r="Q72" t="s">
        <v>24</v>
      </c>
      <c r="U72">
        <v>52.603388576190198</v>
      </c>
      <c r="V72">
        <v>6.4000832136562504</v>
      </c>
      <c r="W72" t="s">
        <v>109</v>
      </c>
      <c r="X72" t="s">
        <v>109</v>
      </c>
      <c r="Y72" t="s">
        <v>49</v>
      </c>
      <c r="Z72">
        <v>2017</v>
      </c>
      <c r="AA72" t="s">
        <v>26</v>
      </c>
      <c r="AP72" t="s">
        <v>298</v>
      </c>
      <c r="AR72" t="s">
        <v>299</v>
      </c>
    </row>
    <row r="73" spans="1:44" x14ac:dyDescent="0.3">
      <c r="A73" t="s">
        <v>251</v>
      </c>
      <c r="B73" t="s">
        <v>300</v>
      </c>
      <c r="G73" t="s">
        <v>253</v>
      </c>
      <c r="H73">
        <v>23</v>
      </c>
      <c r="J73">
        <v>50</v>
      </c>
      <c r="N73" t="s">
        <v>49</v>
      </c>
      <c r="O73" s="6"/>
      <c r="P73" t="b">
        <v>1</v>
      </c>
      <c r="Q73" t="s">
        <v>24</v>
      </c>
      <c r="U73">
        <v>52.234627308798601</v>
      </c>
      <c r="V73">
        <v>6.7848071679209898</v>
      </c>
      <c r="W73" t="s">
        <v>109</v>
      </c>
      <c r="X73" t="s">
        <v>109</v>
      </c>
      <c r="Y73" t="s">
        <v>49</v>
      </c>
      <c r="Z73">
        <v>2008</v>
      </c>
      <c r="AA73" t="s">
        <v>26</v>
      </c>
      <c r="AP73" t="s">
        <v>251</v>
      </c>
      <c r="AR73" t="s">
        <v>256</v>
      </c>
    </row>
    <row r="74" spans="1:44" x14ac:dyDescent="0.3">
      <c r="A74" t="s">
        <v>251</v>
      </c>
      <c r="B74" t="s">
        <v>301</v>
      </c>
      <c r="G74" t="s">
        <v>253</v>
      </c>
      <c r="H74">
        <v>2.4</v>
      </c>
      <c r="J74">
        <v>105</v>
      </c>
      <c r="N74" t="s">
        <v>49</v>
      </c>
      <c r="O74" t="s">
        <v>749</v>
      </c>
      <c r="P74" t="b">
        <v>0</v>
      </c>
      <c r="Q74" t="s">
        <v>24</v>
      </c>
      <c r="U74">
        <v>52.234627308798601</v>
      </c>
      <c r="V74">
        <v>6.7848071679209898</v>
      </c>
      <c r="W74" t="s">
        <v>109</v>
      </c>
      <c r="X74" t="s">
        <v>109</v>
      </c>
      <c r="Y74" t="s">
        <v>49</v>
      </c>
      <c r="Z74">
        <v>2011</v>
      </c>
      <c r="AA74" t="s">
        <v>26</v>
      </c>
      <c r="AP74" t="s">
        <v>251</v>
      </c>
      <c r="AR74" t="s">
        <v>256</v>
      </c>
    </row>
    <row r="75" spans="1:44" x14ac:dyDescent="0.3">
      <c r="A75" t="s">
        <v>142</v>
      </c>
      <c r="B75" t="s">
        <v>302</v>
      </c>
      <c r="C75" t="s">
        <v>303</v>
      </c>
      <c r="G75" t="s">
        <v>304</v>
      </c>
      <c r="H75">
        <v>49.9</v>
      </c>
      <c r="J75">
        <v>135</v>
      </c>
      <c r="L75">
        <v>0.37</v>
      </c>
      <c r="N75" t="s">
        <v>49</v>
      </c>
      <c r="O75" t="s">
        <v>229</v>
      </c>
      <c r="P75" t="b">
        <v>1</v>
      </c>
      <c r="Q75" t="s">
        <v>24</v>
      </c>
      <c r="U75">
        <v>53.31244397068</v>
      </c>
      <c r="V75">
        <v>6.9843402848017302</v>
      </c>
      <c r="W75" t="s">
        <v>48</v>
      </c>
      <c r="X75" t="s">
        <v>48</v>
      </c>
      <c r="Y75" t="s">
        <v>49</v>
      </c>
      <c r="Z75">
        <v>2014</v>
      </c>
      <c r="AA75" t="s">
        <v>26</v>
      </c>
      <c r="AG75" t="s">
        <v>50</v>
      </c>
      <c r="AP75" t="s">
        <v>142</v>
      </c>
      <c r="AR75" t="s">
        <v>305</v>
      </c>
    </row>
    <row r="76" spans="1:44" x14ac:dyDescent="0.3">
      <c r="A76" t="s">
        <v>306</v>
      </c>
      <c r="B76" t="s">
        <v>307</v>
      </c>
      <c r="G76" t="s">
        <v>308</v>
      </c>
      <c r="H76">
        <v>1.2</v>
      </c>
      <c r="J76">
        <v>6.8</v>
      </c>
      <c r="N76" t="s">
        <v>49</v>
      </c>
      <c r="O76" t="s">
        <v>229</v>
      </c>
      <c r="P76" t="b">
        <v>1</v>
      </c>
      <c r="Q76" t="s">
        <v>24</v>
      </c>
      <c r="U76">
        <v>51.020705999999997</v>
      </c>
      <c r="V76">
        <v>5.8574000000000002</v>
      </c>
      <c r="W76" t="s">
        <v>179</v>
      </c>
      <c r="X76" t="s">
        <v>179</v>
      </c>
      <c r="Y76" t="s">
        <v>49</v>
      </c>
      <c r="Z76">
        <v>2005</v>
      </c>
      <c r="AA76" t="s">
        <v>26</v>
      </c>
      <c r="AP76" t="s">
        <v>309</v>
      </c>
      <c r="AR76" t="s">
        <v>310</v>
      </c>
    </row>
    <row r="77" spans="1:44" x14ac:dyDescent="0.3">
      <c r="A77" t="s">
        <v>311</v>
      </c>
      <c r="B77" t="s">
        <v>312</v>
      </c>
      <c r="C77" t="s">
        <v>313</v>
      </c>
      <c r="G77" t="s">
        <v>186</v>
      </c>
      <c r="H77">
        <v>32</v>
      </c>
      <c r="J77">
        <v>0</v>
      </c>
      <c r="N77" t="s">
        <v>49</v>
      </c>
      <c r="O77" t="s">
        <v>229</v>
      </c>
      <c r="P77" t="b">
        <v>1</v>
      </c>
      <c r="Q77" t="s">
        <v>24</v>
      </c>
      <c r="U77">
        <v>51.687892767106902</v>
      </c>
      <c r="V77">
        <v>4.5795628018398702</v>
      </c>
      <c r="W77" t="s">
        <v>73</v>
      </c>
      <c r="X77" t="s">
        <v>73</v>
      </c>
      <c r="Y77" t="s">
        <v>49</v>
      </c>
      <c r="Z77">
        <v>2008</v>
      </c>
      <c r="AA77" t="s">
        <v>26</v>
      </c>
      <c r="AG77" t="s">
        <v>314</v>
      </c>
      <c r="AP77" t="s">
        <v>311</v>
      </c>
      <c r="AR77" t="s">
        <v>315</v>
      </c>
    </row>
    <row r="78" spans="1:44" x14ac:dyDescent="0.3">
      <c r="A78" t="s">
        <v>316</v>
      </c>
      <c r="B78" t="s">
        <v>317</v>
      </c>
      <c r="C78" t="s">
        <v>313</v>
      </c>
      <c r="G78" t="s">
        <v>318</v>
      </c>
      <c r="H78">
        <v>20</v>
      </c>
      <c r="J78">
        <v>20</v>
      </c>
      <c r="N78" t="s">
        <v>49</v>
      </c>
      <c r="O78" s="6" t="s">
        <v>229</v>
      </c>
      <c r="P78" t="b">
        <v>1</v>
      </c>
      <c r="Q78" t="s">
        <v>24</v>
      </c>
      <c r="U78">
        <v>51.754165068080802</v>
      </c>
      <c r="V78">
        <v>5.8527764102451201</v>
      </c>
      <c r="W78" t="s">
        <v>73</v>
      </c>
      <c r="X78" t="s">
        <v>73</v>
      </c>
      <c r="Y78" t="s">
        <v>49</v>
      </c>
      <c r="Z78">
        <v>2000</v>
      </c>
      <c r="AA78" t="s">
        <v>26</v>
      </c>
      <c r="AP78" t="s">
        <v>316</v>
      </c>
      <c r="AR78" t="s">
        <v>319</v>
      </c>
    </row>
    <row r="79" spans="1:44" x14ac:dyDescent="0.3">
      <c r="A79" t="s">
        <v>320</v>
      </c>
      <c r="B79" t="s">
        <v>321</v>
      </c>
      <c r="D79" t="s">
        <v>455</v>
      </c>
      <c r="E79">
        <v>1</v>
      </c>
      <c r="F79" t="s">
        <v>322</v>
      </c>
      <c r="G79" t="s">
        <v>323</v>
      </c>
      <c r="H79">
        <v>33</v>
      </c>
      <c r="N79" t="s">
        <v>88</v>
      </c>
      <c r="O79" t="s">
        <v>602</v>
      </c>
      <c r="P79" t="b">
        <v>1</v>
      </c>
      <c r="Q79" t="s">
        <v>24</v>
      </c>
      <c r="U79">
        <v>51.505549999999999</v>
      </c>
      <c r="V79">
        <v>4.3399799999999997</v>
      </c>
      <c r="W79" t="s">
        <v>73</v>
      </c>
      <c r="X79" t="s">
        <v>73</v>
      </c>
      <c r="Y79" t="s">
        <v>753</v>
      </c>
      <c r="Z79">
        <v>0</v>
      </c>
      <c r="AA79" t="s">
        <v>110</v>
      </c>
      <c r="AP79" t="s">
        <v>324</v>
      </c>
    </row>
    <row r="80" spans="1:44" x14ac:dyDescent="0.3">
      <c r="A80" t="s">
        <v>52</v>
      </c>
      <c r="B80" t="s">
        <v>325</v>
      </c>
      <c r="D80" t="s">
        <v>456</v>
      </c>
      <c r="E80">
        <v>12</v>
      </c>
      <c r="F80" t="s">
        <v>326</v>
      </c>
      <c r="G80" t="s">
        <v>327</v>
      </c>
      <c r="H80">
        <v>62</v>
      </c>
      <c r="N80" t="s">
        <v>88</v>
      </c>
      <c r="O80" t="s">
        <v>602</v>
      </c>
      <c r="P80" t="b">
        <v>1</v>
      </c>
      <c r="Q80" t="s">
        <v>24</v>
      </c>
      <c r="U80">
        <v>52.388109999999998</v>
      </c>
      <c r="V80">
        <v>5.2153999999999998</v>
      </c>
      <c r="W80" t="s">
        <v>117</v>
      </c>
      <c r="X80" t="s">
        <v>117</v>
      </c>
      <c r="Y80" t="s">
        <v>753</v>
      </c>
      <c r="Z80">
        <v>1987</v>
      </c>
      <c r="AA80" t="s">
        <v>110</v>
      </c>
      <c r="AP80" t="s">
        <v>328</v>
      </c>
    </row>
    <row r="81" spans="1:47" x14ac:dyDescent="0.3">
      <c r="A81" t="s">
        <v>52</v>
      </c>
      <c r="B81" t="s">
        <v>329</v>
      </c>
      <c r="D81" t="s">
        <v>457</v>
      </c>
      <c r="E81">
        <v>12</v>
      </c>
      <c r="F81" t="s">
        <v>326</v>
      </c>
      <c r="G81" t="s">
        <v>327</v>
      </c>
      <c r="H81">
        <v>55</v>
      </c>
      <c r="N81" t="s">
        <v>88</v>
      </c>
      <c r="O81" t="s">
        <v>602</v>
      </c>
      <c r="P81" t="b">
        <v>1</v>
      </c>
      <c r="Q81" t="s">
        <v>24</v>
      </c>
      <c r="U81">
        <v>52.388109999999998</v>
      </c>
      <c r="V81">
        <v>5.2153999999999998</v>
      </c>
      <c r="W81" t="s">
        <v>117</v>
      </c>
      <c r="X81" t="s">
        <v>117</v>
      </c>
      <c r="Y81" t="s">
        <v>753</v>
      </c>
      <c r="Z81">
        <v>1993</v>
      </c>
      <c r="AA81" t="s">
        <v>110</v>
      </c>
      <c r="AP81" t="s">
        <v>324</v>
      </c>
    </row>
    <row r="82" spans="1:47" x14ac:dyDescent="0.3">
      <c r="A82" t="s">
        <v>320</v>
      </c>
      <c r="B82" t="s">
        <v>330</v>
      </c>
      <c r="D82" t="s">
        <v>458</v>
      </c>
      <c r="E82">
        <v>12</v>
      </c>
      <c r="F82" t="s">
        <v>331</v>
      </c>
      <c r="G82" t="s">
        <v>332</v>
      </c>
      <c r="H82">
        <v>63</v>
      </c>
      <c r="N82" t="s">
        <v>88</v>
      </c>
      <c r="O82" t="s">
        <v>602</v>
      </c>
      <c r="P82" t="b">
        <v>1</v>
      </c>
      <c r="Q82" t="s">
        <v>24</v>
      </c>
      <c r="U82">
        <v>52.69632</v>
      </c>
      <c r="V82">
        <v>6.91411</v>
      </c>
      <c r="W82" t="s">
        <v>427</v>
      </c>
      <c r="X82" t="s">
        <v>427</v>
      </c>
      <c r="Y82" t="s">
        <v>753</v>
      </c>
      <c r="Z82">
        <v>0</v>
      </c>
      <c r="AA82" t="s">
        <v>187</v>
      </c>
      <c r="AP82" t="s">
        <v>333</v>
      </c>
    </row>
    <row r="83" spans="1:47" x14ac:dyDescent="0.3">
      <c r="A83" t="s">
        <v>320</v>
      </c>
      <c r="B83" t="s">
        <v>334</v>
      </c>
      <c r="D83" t="s">
        <v>459</v>
      </c>
      <c r="E83">
        <v>42</v>
      </c>
      <c r="F83" t="s">
        <v>335</v>
      </c>
      <c r="G83" t="s">
        <v>336</v>
      </c>
      <c r="H83">
        <v>0</v>
      </c>
      <c r="N83" t="s">
        <v>88</v>
      </c>
      <c r="O83" t="s">
        <v>602</v>
      </c>
      <c r="P83" t="b">
        <v>1</v>
      </c>
      <c r="Q83" t="s">
        <v>24</v>
      </c>
      <c r="U83">
        <v>51.463410000000003</v>
      </c>
      <c r="V83">
        <v>5.6883699999999999</v>
      </c>
      <c r="W83" t="s">
        <v>73</v>
      </c>
      <c r="X83" t="s">
        <v>73</v>
      </c>
      <c r="Y83" t="s">
        <v>753</v>
      </c>
      <c r="Z83">
        <v>0</v>
      </c>
      <c r="AA83" t="s">
        <v>187</v>
      </c>
      <c r="AP83" t="s">
        <v>328</v>
      </c>
    </row>
    <row r="84" spans="1:47" x14ac:dyDescent="0.3">
      <c r="A84" t="s">
        <v>320</v>
      </c>
      <c r="B84" t="s">
        <v>337</v>
      </c>
      <c r="D84" t="s">
        <v>461</v>
      </c>
      <c r="E84">
        <v>8</v>
      </c>
      <c r="F84" t="s">
        <v>338</v>
      </c>
      <c r="G84" t="s">
        <v>339</v>
      </c>
      <c r="H84">
        <v>32</v>
      </c>
      <c r="N84" t="s">
        <v>88</v>
      </c>
      <c r="O84" t="s">
        <v>602</v>
      </c>
      <c r="P84" t="b">
        <v>1</v>
      </c>
      <c r="Q84" t="s">
        <v>24</v>
      </c>
      <c r="U84">
        <v>51.701639999999998</v>
      </c>
      <c r="V84">
        <v>5.2800900000000004</v>
      </c>
      <c r="W84" t="s">
        <v>73</v>
      </c>
      <c r="X84" t="s">
        <v>73</v>
      </c>
      <c r="Y84" t="s">
        <v>753</v>
      </c>
      <c r="Z84">
        <v>0</v>
      </c>
      <c r="AA84" t="s">
        <v>187</v>
      </c>
      <c r="AP84" t="s">
        <v>324</v>
      </c>
    </row>
    <row r="85" spans="1:47" x14ac:dyDescent="0.3">
      <c r="A85" t="s">
        <v>320</v>
      </c>
      <c r="B85" t="s">
        <v>340</v>
      </c>
      <c r="D85" t="s">
        <v>460</v>
      </c>
      <c r="E85">
        <v>20</v>
      </c>
      <c r="F85" t="s">
        <v>341</v>
      </c>
      <c r="G85" t="s">
        <v>342</v>
      </c>
      <c r="H85">
        <v>63</v>
      </c>
      <c r="N85" t="s">
        <v>88</v>
      </c>
      <c r="O85" t="s">
        <v>602</v>
      </c>
      <c r="P85" t="b">
        <v>1</v>
      </c>
      <c r="Q85" t="s">
        <v>24</v>
      </c>
      <c r="U85">
        <v>52.737920000000003</v>
      </c>
      <c r="V85">
        <v>7.0136799999999999</v>
      </c>
      <c r="W85" t="s">
        <v>427</v>
      </c>
      <c r="X85" t="s">
        <v>427</v>
      </c>
      <c r="Y85" t="s">
        <v>753</v>
      </c>
      <c r="Z85">
        <v>0</v>
      </c>
      <c r="AA85" t="s">
        <v>187</v>
      </c>
      <c r="AP85" t="s">
        <v>324</v>
      </c>
    </row>
    <row r="86" spans="1:47" x14ac:dyDescent="0.3">
      <c r="A86" t="s">
        <v>765</v>
      </c>
      <c r="B86" t="s">
        <v>343</v>
      </c>
      <c r="H86">
        <v>6</v>
      </c>
      <c r="N86" t="s">
        <v>344</v>
      </c>
      <c r="O86" t="s">
        <v>345</v>
      </c>
      <c r="P86" t="b">
        <v>0</v>
      </c>
      <c r="Q86" t="s">
        <v>275</v>
      </c>
      <c r="U86">
        <v>53.234200000000001</v>
      </c>
      <c r="V86">
        <v>5.5114000000000001</v>
      </c>
      <c r="W86" t="s">
        <v>87</v>
      </c>
      <c r="X86" t="s">
        <v>87</v>
      </c>
      <c r="Y86" t="s">
        <v>344</v>
      </c>
      <c r="Z86">
        <v>1995</v>
      </c>
      <c r="AA86" t="s">
        <v>26</v>
      </c>
      <c r="AM86">
        <v>17.960435611048201</v>
      </c>
      <c r="AP86" t="s">
        <v>346</v>
      </c>
      <c r="AR86" t="s">
        <v>347</v>
      </c>
      <c r="AS86" t="s">
        <v>348</v>
      </c>
      <c r="AT86">
        <v>1037161</v>
      </c>
      <c r="AU86" t="s">
        <v>349</v>
      </c>
    </row>
    <row r="87" spans="1:47" x14ac:dyDescent="0.3">
      <c r="A87" t="s">
        <v>765</v>
      </c>
      <c r="B87" t="s">
        <v>350</v>
      </c>
      <c r="H87">
        <v>5.23</v>
      </c>
      <c r="N87" t="s">
        <v>344</v>
      </c>
      <c r="O87" t="s">
        <v>345</v>
      </c>
      <c r="P87" t="b">
        <v>0</v>
      </c>
      <c r="Q87" t="s">
        <v>275</v>
      </c>
      <c r="U87">
        <v>53.082999999999998</v>
      </c>
      <c r="V87">
        <v>5.3909000000000002</v>
      </c>
      <c r="W87" t="s">
        <v>87</v>
      </c>
      <c r="X87" t="s">
        <v>87</v>
      </c>
      <c r="Y87" t="s">
        <v>344</v>
      </c>
      <c r="Z87">
        <v>1995</v>
      </c>
      <c r="AA87" t="s">
        <v>26</v>
      </c>
      <c r="AM87">
        <v>15.655513040963701</v>
      </c>
      <c r="AP87" t="s">
        <v>346</v>
      </c>
      <c r="AR87" t="s">
        <v>347</v>
      </c>
      <c r="AS87" t="s">
        <v>348</v>
      </c>
      <c r="AT87">
        <v>1034091</v>
      </c>
      <c r="AU87" t="s">
        <v>351</v>
      </c>
    </row>
    <row r="88" spans="1:47" x14ac:dyDescent="0.3">
      <c r="A88" t="s">
        <v>765</v>
      </c>
      <c r="B88" t="s">
        <v>352</v>
      </c>
      <c r="H88">
        <v>1.58</v>
      </c>
      <c r="N88" t="s">
        <v>344</v>
      </c>
      <c r="O88" t="s">
        <v>345</v>
      </c>
      <c r="P88" t="b">
        <v>0</v>
      </c>
      <c r="Q88" t="s">
        <v>275</v>
      </c>
      <c r="U88">
        <v>51.442500000000003</v>
      </c>
      <c r="V88">
        <v>3.5756000000000001</v>
      </c>
      <c r="W88" t="s">
        <v>25</v>
      </c>
      <c r="X88" t="s">
        <v>25</v>
      </c>
      <c r="Y88" t="s">
        <v>344</v>
      </c>
      <c r="Z88">
        <v>1997</v>
      </c>
      <c r="AA88" t="s">
        <v>26</v>
      </c>
      <c r="AM88">
        <v>4.7295813775760402</v>
      </c>
      <c r="AP88" t="s">
        <v>346</v>
      </c>
      <c r="AR88" t="s">
        <v>347</v>
      </c>
      <c r="AS88" t="s">
        <v>348</v>
      </c>
      <c r="AU88" t="s">
        <v>353</v>
      </c>
    </row>
    <row r="89" spans="1:47" x14ac:dyDescent="0.3">
      <c r="A89" t="s">
        <v>765</v>
      </c>
      <c r="B89" t="s">
        <v>354</v>
      </c>
      <c r="H89">
        <v>3.6</v>
      </c>
      <c r="N89" t="s">
        <v>344</v>
      </c>
      <c r="O89" t="s">
        <v>345</v>
      </c>
      <c r="P89" t="b">
        <v>0</v>
      </c>
      <c r="Q89" t="s">
        <v>275</v>
      </c>
      <c r="U89">
        <v>51.841200000000001</v>
      </c>
      <c r="V89">
        <v>4.0606</v>
      </c>
      <c r="W89" t="s">
        <v>38</v>
      </c>
      <c r="X89" t="s">
        <v>38</v>
      </c>
      <c r="Y89" t="s">
        <v>344</v>
      </c>
      <c r="Z89">
        <v>1997</v>
      </c>
      <c r="AA89" t="s">
        <v>26</v>
      </c>
      <c r="AM89">
        <v>10.7762613666289</v>
      </c>
      <c r="AP89" t="s">
        <v>346</v>
      </c>
      <c r="AR89" t="s">
        <v>347</v>
      </c>
      <c r="AS89" t="s">
        <v>58</v>
      </c>
      <c r="AT89">
        <v>1095251</v>
      </c>
      <c r="AU89" t="s">
        <v>355</v>
      </c>
    </row>
    <row r="90" spans="1:47" x14ac:dyDescent="0.3">
      <c r="A90" t="s">
        <v>765</v>
      </c>
      <c r="B90" t="s">
        <v>356</v>
      </c>
      <c r="H90">
        <v>16.8</v>
      </c>
      <c r="N90" t="s">
        <v>344</v>
      </c>
      <c r="O90" t="s">
        <v>345</v>
      </c>
      <c r="P90" t="b">
        <v>0</v>
      </c>
      <c r="Q90" t="s">
        <v>275</v>
      </c>
      <c r="U90">
        <v>52.508299999999998</v>
      </c>
      <c r="V90">
        <v>5.4749999999999996</v>
      </c>
      <c r="W90" t="s">
        <v>117</v>
      </c>
      <c r="X90" t="s">
        <v>117</v>
      </c>
      <c r="Y90" t="s">
        <v>344</v>
      </c>
      <c r="Z90">
        <v>1997</v>
      </c>
      <c r="AA90" t="s">
        <v>26</v>
      </c>
      <c r="AM90">
        <v>50.2892197109352</v>
      </c>
      <c r="AP90" t="s">
        <v>346</v>
      </c>
      <c r="AR90" t="s">
        <v>347</v>
      </c>
      <c r="AS90" t="s">
        <v>348</v>
      </c>
      <c r="AT90">
        <v>1054598</v>
      </c>
      <c r="AU90" t="s">
        <v>357</v>
      </c>
    </row>
    <row r="91" spans="1:47" x14ac:dyDescent="0.3">
      <c r="A91" t="s">
        <v>765</v>
      </c>
      <c r="B91" t="s">
        <v>358</v>
      </c>
      <c r="H91">
        <v>4.8</v>
      </c>
      <c r="N91" t="s">
        <v>344</v>
      </c>
      <c r="O91" t="s">
        <v>345</v>
      </c>
      <c r="P91" t="b">
        <v>0</v>
      </c>
      <c r="Q91" t="s">
        <v>275</v>
      </c>
      <c r="U91">
        <v>52.860799999999998</v>
      </c>
      <c r="V91">
        <v>4.8361000000000001</v>
      </c>
      <c r="W91" t="s">
        <v>56</v>
      </c>
      <c r="X91" t="s">
        <v>56</v>
      </c>
      <c r="Y91" t="s">
        <v>344</v>
      </c>
      <c r="Z91">
        <v>1998</v>
      </c>
      <c r="AA91" t="s">
        <v>26</v>
      </c>
      <c r="AM91">
        <v>14.368348488838601</v>
      </c>
      <c r="AP91" t="s">
        <v>346</v>
      </c>
      <c r="AR91" t="s">
        <v>347</v>
      </c>
      <c r="AS91" t="s">
        <v>348</v>
      </c>
      <c r="AT91">
        <v>1045424</v>
      </c>
      <c r="AU91" t="s">
        <v>359</v>
      </c>
    </row>
    <row r="92" spans="1:47" x14ac:dyDescent="0.3">
      <c r="A92" t="s">
        <v>765</v>
      </c>
      <c r="B92" t="s">
        <v>360</v>
      </c>
      <c r="H92">
        <v>18</v>
      </c>
      <c r="N92" t="s">
        <v>344</v>
      </c>
      <c r="O92" t="s">
        <v>345</v>
      </c>
      <c r="P92" t="b">
        <v>0</v>
      </c>
      <c r="Q92" t="s">
        <v>275</v>
      </c>
      <c r="U92">
        <v>52.33</v>
      </c>
      <c r="V92">
        <v>5.5416999999999996</v>
      </c>
      <c r="W92" t="s">
        <v>117</v>
      </c>
      <c r="X92" t="s">
        <v>117</v>
      </c>
      <c r="Y92" t="s">
        <v>344</v>
      </c>
      <c r="Z92">
        <v>1998</v>
      </c>
      <c r="AA92" t="s">
        <v>26</v>
      </c>
      <c r="AM92">
        <v>53.881306833144798</v>
      </c>
      <c r="AP92" t="s">
        <v>346</v>
      </c>
      <c r="AR92" t="s">
        <v>347</v>
      </c>
      <c r="AS92" t="s">
        <v>348</v>
      </c>
      <c r="AT92">
        <v>1043594</v>
      </c>
      <c r="AU92" t="s">
        <v>361</v>
      </c>
    </row>
    <row r="93" spans="1:47" x14ac:dyDescent="0.3">
      <c r="A93" t="s">
        <v>765</v>
      </c>
      <c r="B93" t="s">
        <v>362</v>
      </c>
      <c r="H93">
        <v>6.5</v>
      </c>
      <c r="N93" t="s">
        <v>344</v>
      </c>
      <c r="O93" t="s">
        <v>345</v>
      </c>
      <c r="P93" t="b">
        <v>0</v>
      </c>
      <c r="Q93" t="s">
        <v>275</v>
      </c>
      <c r="U93">
        <v>51.586599999999997</v>
      </c>
      <c r="V93">
        <v>4.7759999999999998</v>
      </c>
      <c r="W93" t="s">
        <v>73</v>
      </c>
      <c r="X93" t="s">
        <v>73</v>
      </c>
      <c r="Y93" t="s">
        <v>344</v>
      </c>
      <c r="Z93">
        <v>2000</v>
      </c>
      <c r="AA93" t="s">
        <v>26</v>
      </c>
      <c r="AM93">
        <v>19.4571385786356</v>
      </c>
      <c r="AP93" t="s">
        <v>346</v>
      </c>
      <c r="AR93" t="s">
        <v>347</v>
      </c>
      <c r="AS93" t="s">
        <v>348</v>
      </c>
      <c r="AT93">
        <v>1054599</v>
      </c>
      <c r="AU93" t="s">
        <v>363</v>
      </c>
    </row>
    <row r="94" spans="1:47" x14ac:dyDescent="0.3">
      <c r="A94" t="s">
        <v>765</v>
      </c>
      <c r="B94" t="s">
        <v>364</v>
      </c>
      <c r="H94">
        <v>5.28</v>
      </c>
      <c r="N94" t="s">
        <v>344</v>
      </c>
      <c r="O94" t="s">
        <v>345</v>
      </c>
      <c r="P94" t="b">
        <v>0</v>
      </c>
      <c r="Q94" t="s">
        <v>275</v>
      </c>
      <c r="U94">
        <v>52.405299999999997</v>
      </c>
      <c r="V94">
        <v>4.8465999999999996</v>
      </c>
      <c r="W94" t="s">
        <v>56</v>
      </c>
      <c r="X94" t="s">
        <v>56</v>
      </c>
      <c r="Y94" t="s">
        <v>344</v>
      </c>
      <c r="Z94">
        <v>2001</v>
      </c>
      <c r="AA94" t="s">
        <v>26</v>
      </c>
      <c r="AM94">
        <v>15.805183337722401</v>
      </c>
      <c r="AP94" t="s">
        <v>346</v>
      </c>
      <c r="AR94" t="s">
        <v>347</v>
      </c>
      <c r="AS94" t="s">
        <v>348</v>
      </c>
      <c r="AU94" t="s">
        <v>365</v>
      </c>
    </row>
    <row r="95" spans="1:47" x14ac:dyDescent="0.3">
      <c r="A95" t="s">
        <v>765</v>
      </c>
      <c r="B95" t="s">
        <v>366</v>
      </c>
      <c r="H95">
        <v>22.5</v>
      </c>
      <c r="N95" t="s">
        <v>344</v>
      </c>
      <c r="O95" t="s">
        <v>345</v>
      </c>
      <c r="P95" t="b">
        <v>0</v>
      </c>
      <c r="Q95" t="s">
        <v>275</v>
      </c>
      <c r="U95">
        <v>51.953899999999997</v>
      </c>
      <c r="V95">
        <v>4.0953999999999997</v>
      </c>
      <c r="W95" t="s">
        <v>38</v>
      </c>
      <c r="X95" t="s">
        <v>38</v>
      </c>
      <c r="Y95" t="s">
        <v>344</v>
      </c>
      <c r="Z95">
        <v>2002</v>
      </c>
      <c r="AA95" t="s">
        <v>26</v>
      </c>
      <c r="AM95">
        <v>67.351633541430999</v>
      </c>
      <c r="AP95" t="s">
        <v>346</v>
      </c>
      <c r="AR95" t="s">
        <v>347</v>
      </c>
      <c r="AS95" t="s">
        <v>348</v>
      </c>
      <c r="AT95">
        <v>1012169</v>
      </c>
      <c r="AU95" t="s">
        <v>367</v>
      </c>
    </row>
    <row r="96" spans="1:47" x14ac:dyDescent="0.3">
      <c r="A96" t="s">
        <v>765</v>
      </c>
      <c r="B96" t="s">
        <v>368</v>
      </c>
      <c r="H96">
        <v>6</v>
      </c>
      <c r="N96" t="s">
        <v>344</v>
      </c>
      <c r="O96" t="s">
        <v>345</v>
      </c>
      <c r="P96" t="b">
        <v>0</v>
      </c>
      <c r="Q96" t="s">
        <v>275</v>
      </c>
      <c r="U96">
        <v>52.838299999999997</v>
      </c>
      <c r="V96">
        <v>4.8917000000000002</v>
      </c>
      <c r="W96" t="s">
        <v>56</v>
      </c>
      <c r="X96" t="s">
        <v>56</v>
      </c>
      <c r="Y96" t="s">
        <v>344</v>
      </c>
      <c r="Z96">
        <v>2003</v>
      </c>
      <c r="AA96" t="s">
        <v>26</v>
      </c>
      <c r="AM96">
        <v>17.960435611048201</v>
      </c>
      <c r="AP96" t="s">
        <v>346</v>
      </c>
      <c r="AR96" t="s">
        <v>347</v>
      </c>
      <c r="AS96" t="s">
        <v>348</v>
      </c>
      <c r="AT96">
        <v>1016348</v>
      </c>
      <c r="AU96" t="s">
        <v>369</v>
      </c>
    </row>
    <row r="97" spans="1:47" x14ac:dyDescent="0.3">
      <c r="A97" t="s">
        <v>765</v>
      </c>
      <c r="B97" t="s">
        <v>370</v>
      </c>
      <c r="H97">
        <v>9</v>
      </c>
      <c r="N97" t="s">
        <v>344</v>
      </c>
      <c r="O97" t="s">
        <v>345</v>
      </c>
      <c r="P97" t="b">
        <v>0</v>
      </c>
      <c r="Q97" t="s">
        <v>275</v>
      </c>
      <c r="U97">
        <v>51.639200000000002</v>
      </c>
      <c r="V97">
        <v>4.1292</v>
      </c>
      <c r="W97" t="s">
        <v>25</v>
      </c>
      <c r="X97" t="s">
        <v>25</v>
      </c>
      <c r="Y97" t="s">
        <v>344</v>
      </c>
      <c r="Z97">
        <v>2003</v>
      </c>
      <c r="AA97" t="s">
        <v>26</v>
      </c>
      <c r="AM97">
        <v>26.940653416572399</v>
      </c>
      <c r="AP97" t="s">
        <v>346</v>
      </c>
      <c r="AR97" t="s">
        <v>347</v>
      </c>
      <c r="AS97" t="s">
        <v>348</v>
      </c>
      <c r="AT97">
        <v>1111949</v>
      </c>
      <c r="AU97" t="s">
        <v>371</v>
      </c>
    </row>
    <row r="98" spans="1:47" x14ac:dyDescent="0.3">
      <c r="A98" t="s">
        <v>765</v>
      </c>
      <c r="B98" t="s">
        <v>19</v>
      </c>
      <c r="H98">
        <v>24.05</v>
      </c>
      <c r="N98" t="s">
        <v>344</v>
      </c>
      <c r="O98" t="s">
        <v>345</v>
      </c>
      <c r="P98" t="b">
        <v>0</v>
      </c>
      <c r="Q98" t="s">
        <v>275</v>
      </c>
      <c r="U98">
        <v>51.438800000000001</v>
      </c>
      <c r="V98">
        <v>3.7035</v>
      </c>
      <c r="W98" t="s">
        <v>25</v>
      </c>
      <c r="X98" t="s">
        <v>25</v>
      </c>
      <c r="Y98" t="s">
        <v>344</v>
      </c>
      <c r="Z98">
        <v>2004</v>
      </c>
      <c r="AA98" t="s">
        <v>26</v>
      </c>
      <c r="AM98">
        <v>71.991412740951802</v>
      </c>
      <c r="AP98" t="s">
        <v>346</v>
      </c>
      <c r="AR98" t="s">
        <v>347</v>
      </c>
      <c r="AS98" t="s">
        <v>58</v>
      </c>
      <c r="AU98" t="s">
        <v>372</v>
      </c>
    </row>
    <row r="99" spans="1:47" x14ac:dyDescent="0.3">
      <c r="A99" t="s">
        <v>765</v>
      </c>
      <c r="B99" t="s">
        <v>373</v>
      </c>
      <c r="H99">
        <v>6.8</v>
      </c>
      <c r="N99" t="s">
        <v>344</v>
      </c>
      <c r="O99" t="s">
        <v>345</v>
      </c>
      <c r="P99" t="b">
        <v>0</v>
      </c>
      <c r="Q99" t="s">
        <v>275</v>
      </c>
      <c r="U99">
        <v>51.528300000000002</v>
      </c>
      <c r="V99">
        <v>4.2678000000000003</v>
      </c>
      <c r="W99" t="s">
        <v>25</v>
      </c>
      <c r="X99" t="s">
        <v>25</v>
      </c>
      <c r="Y99" t="s">
        <v>344</v>
      </c>
      <c r="Z99">
        <v>2004</v>
      </c>
      <c r="AA99" t="s">
        <v>26</v>
      </c>
      <c r="AM99">
        <v>20.355160359188002</v>
      </c>
      <c r="AP99" t="s">
        <v>346</v>
      </c>
      <c r="AR99" t="s">
        <v>347</v>
      </c>
      <c r="AS99" t="s">
        <v>348</v>
      </c>
      <c r="AT99">
        <v>1025586</v>
      </c>
      <c r="AU99" t="s">
        <v>374</v>
      </c>
    </row>
    <row r="100" spans="1:47" x14ac:dyDescent="0.3">
      <c r="A100" t="s">
        <v>765</v>
      </c>
      <c r="B100" t="s">
        <v>375</v>
      </c>
      <c r="H100">
        <v>7.5</v>
      </c>
      <c r="N100" t="s">
        <v>344</v>
      </c>
      <c r="O100" t="s">
        <v>345</v>
      </c>
      <c r="P100" t="b">
        <v>0</v>
      </c>
      <c r="Q100" t="s">
        <v>275</v>
      </c>
      <c r="U100">
        <v>51.682499999999997</v>
      </c>
      <c r="V100">
        <v>5.0708000000000002</v>
      </c>
      <c r="W100" t="s">
        <v>73</v>
      </c>
      <c r="X100" t="s">
        <v>73</v>
      </c>
      <c r="Y100" t="s">
        <v>344</v>
      </c>
      <c r="Z100">
        <v>2005</v>
      </c>
      <c r="AA100" t="s">
        <v>26</v>
      </c>
      <c r="AM100">
        <v>22.4505445138103</v>
      </c>
      <c r="AP100" t="s">
        <v>346</v>
      </c>
      <c r="AR100" t="s">
        <v>347</v>
      </c>
      <c r="AS100" t="s">
        <v>348</v>
      </c>
      <c r="AT100">
        <v>1068596</v>
      </c>
      <c r="AU100" t="s">
        <v>376</v>
      </c>
    </row>
    <row r="101" spans="1:47" x14ac:dyDescent="0.3">
      <c r="A101" t="s">
        <v>765</v>
      </c>
      <c r="B101" t="s">
        <v>377</v>
      </c>
      <c r="H101">
        <v>8.25</v>
      </c>
      <c r="N101" t="s">
        <v>344</v>
      </c>
      <c r="O101" t="s">
        <v>345</v>
      </c>
      <c r="P101" t="b">
        <v>0</v>
      </c>
      <c r="Q101" t="s">
        <v>275</v>
      </c>
      <c r="U101">
        <v>51.71</v>
      </c>
      <c r="V101">
        <v>4.0875000000000004</v>
      </c>
      <c r="W101" t="s">
        <v>25</v>
      </c>
      <c r="X101" t="s">
        <v>25</v>
      </c>
      <c r="Y101" t="s">
        <v>344</v>
      </c>
      <c r="Z101">
        <v>2005</v>
      </c>
      <c r="AA101" t="s">
        <v>26</v>
      </c>
      <c r="AM101">
        <v>24.695598965191301</v>
      </c>
      <c r="AP101" t="s">
        <v>346</v>
      </c>
      <c r="AR101" t="s">
        <v>347</v>
      </c>
      <c r="AS101" t="s">
        <v>348</v>
      </c>
      <c r="AT101">
        <v>1026862</v>
      </c>
      <c r="AU101" t="s">
        <v>378</v>
      </c>
    </row>
    <row r="102" spans="1:47" x14ac:dyDescent="0.3">
      <c r="A102" t="s">
        <v>765</v>
      </c>
      <c r="B102" t="s">
        <v>379</v>
      </c>
      <c r="H102">
        <v>6</v>
      </c>
      <c r="N102" t="s">
        <v>344</v>
      </c>
      <c r="O102" t="s">
        <v>345</v>
      </c>
      <c r="P102" t="b">
        <v>0</v>
      </c>
      <c r="Q102" t="s">
        <v>275</v>
      </c>
      <c r="U102">
        <v>51.954999999999998</v>
      </c>
      <c r="V102">
        <v>5.2278000000000002</v>
      </c>
      <c r="W102" t="s">
        <v>109</v>
      </c>
      <c r="X102" t="s">
        <v>109</v>
      </c>
      <c r="Y102" t="s">
        <v>344</v>
      </c>
      <c r="Z102">
        <v>2006</v>
      </c>
      <c r="AA102" t="s">
        <v>26</v>
      </c>
      <c r="AM102">
        <v>17.960435611048201</v>
      </c>
      <c r="AP102" t="s">
        <v>346</v>
      </c>
      <c r="AR102" t="s">
        <v>347</v>
      </c>
      <c r="AS102" t="s">
        <v>348</v>
      </c>
      <c r="AT102">
        <v>1068594</v>
      </c>
      <c r="AU102" t="s">
        <v>380</v>
      </c>
    </row>
    <row r="103" spans="1:47" x14ac:dyDescent="0.3">
      <c r="A103" t="s">
        <v>765</v>
      </c>
      <c r="B103" t="s">
        <v>384</v>
      </c>
      <c r="H103">
        <v>9</v>
      </c>
      <c r="N103" t="s">
        <v>344</v>
      </c>
      <c r="O103" t="s">
        <v>345</v>
      </c>
      <c r="P103" t="b">
        <v>0</v>
      </c>
      <c r="Q103" t="s">
        <v>275</v>
      </c>
      <c r="U103">
        <v>51.597499999999997</v>
      </c>
      <c r="V103">
        <v>3.6848000000000001</v>
      </c>
      <c r="W103" t="s">
        <v>25</v>
      </c>
      <c r="X103" t="s">
        <v>25</v>
      </c>
      <c r="Y103" t="s">
        <v>344</v>
      </c>
      <c r="Z103">
        <v>2006</v>
      </c>
      <c r="AA103" t="s">
        <v>26</v>
      </c>
      <c r="AM103">
        <v>26.940653416572399</v>
      </c>
      <c r="AP103" t="s">
        <v>346</v>
      </c>
      <c r="AR103" t="s">
        <v>347</v>
      </c>
      <c r="AS103" t="s">
        <v>58</v>
      </c>
      <c r="AT103">
        <v>1033437</v>
      </c>
      <c r="AU103" t="s">
        <v>385</v>
      </c>
    </row>
    <row r="104" spans="1:47" x14ac:dyDescent="0.3">
      <c r="A104" t="s">
        <v>765</v>
      </c>
      <c r="B104" t="s">
        <v>386</v>
      </c>
      <c r="H104">
        <v>14</v>
      </c>
      <c r="N104" t="s">
        <v>344</v>
      </c>
      <c r="O104" t="s">
        <v>345</v>
      </c>
      <c r="P104" t="b">
        <v>0</v>
      </c>
      <c r="Q104" t="s">
        <v>275</v>
      </c>
      <c r="U104">
        <v>51.7044</v>
      </c>
      <c r="V104">
        <v>4.2343000000000002</v>
      </c>
      <c r="W104" t="s">
        <v>25</v>
      </c>
      <c r="X104" t="s">
        <v>25</v>
      </c>
      <c r="Y104" t="s">
        <v>344</v>
      </c>
      <c r="Z104">
        <v>2006</v>
      </c>
      <c r="AA104" t="s">
        <v>26</v>
      </c>
      <c r="AM104">
        <v>41.907683092446</v>
      </c>
      <c r="AP104" t="s">
        <v>346</v>
      </c>
      <c r="AR104" t="s">
        <v>347</v>
      </c>
      <c r="AS104" t="s">
        <v>348</v>
      </c>
      <c r="AT104">
        <v>1072689</v>
      </c>
      <c r="AU104" t="s">
        <v>387</v>
      </c>
    </row>
    <row r="105" spans="1:47" x14ac:dyDescent="0.3">
      <c r="A105" t="s">
        <v>765</v>
      </c>
      <c r="B105" t="s">
        <v>388</v>
      </c>
      <c r="H105">
        <v>10.4</v>
      </c>
      <c r="N105" t="s">
        <v>344</v>
      </c>
      <c r="O105" t="s">
        <v>345</v>
      </c>
      <c r="P105" t="b">
        <v>0</v>
      </c>
      <c r="Q105" t="s">
        <v>275</v>
      </c>
      <c r="U105">
        <v>53.041699999999999</v>
      </c>
      <c r="V105">
        <v>5.5014000000000003</v>
      </c>
      <c r="W105" t="s">
        <v>87</v>
      </c>
      <c r="X105" t="s">
        <v>87</v>
      </c>
      <c r="Y105" t="s">
        <v>344</v>
      </c>
      <c r="Z105">
        <v>2007</v>
      </c>
      <c r="AA105" t="s">
        <v>26</v>
      </c>
      <c r="AM105">
        <v>31.131421725816999</v>
      </c>
      <c r="AP105" t="s">
        <v>346</v>
      </c>
      <c r="AR105" t="s">
        <v>347</v>
      </c>
      <c r="AS105" t="s">
        <v>348</v>
      </c>
      <c r="AU105" t="s">
        <v>389</v>
      </c>
    </row>
    <row r="106" spans="1:47" x14ac:dyDescent="0.3">
      <c r="A106" t="s">
        <v>765</v>
      </c>
      <c r="B106" t="s">
        <v>390</v>
      </c>
      <c r="H106">
        <v>9</v>
      </c>
      <c r="N106" t="s">
        <v>344</v>
      </c>
      <c r="O106" t="s">
        <v>345</v>
      </c>
      <c r="P106" t="b">
        <v>0</v>
      </c>
      <c r="Q106" t="s">
        <v>275</v>
      </c>
      <c r="U106">
        <v>51.567500000000003</v>
      </c>
      <c r="V106">
        <v>3.8847</v>
      </c>
      <c r="W106" t="s">
        <v>25</v>
      </c>
      <c r="X106" t="s">
        <v>25</v>
      </c>
      <c r="Y106" t="s">
        <v>344</v>
      </c>
      <c r="Z106">
        <v>2007</v>
      </c>
      <c r="AA106" t="s">
        <v>26</v>
      </c>
      <c r="AM106">
        <v>26.940653416572399</v>
      </c>
      <c r="AP106" t="s">
        <v>346</v>
      </c>
      <c r="AR106" t="s">
        <v>347</v>
      </c>
      <c r="AS106" t="s">
        <v>348</v>
      </c>
      <c r="AT106">
        <v>1033774</v>
      </c>
      <c r="AU106" t="s">
        <v>391</v>
      </c>
    </row>
    <row r="107" spans="1:47" x14ac:dyDescent="0.3">
      <c r="A107" t="s">
        <v>765</v>
      </c>
      <c r="B107" t="s">
        <v>392</v>
      </c>
      <c r="H107">
        <v>44</v>
      </c>
      <c r="N107" t="s">
        <v>344</v>
      </c>
      <c r="O107" t="s">
        <v>345</v>
      </c>
      <c r="P107" t="b">
        <v>0</v>
      </c>
      <c r="Q107" t="s">
        <v>275</v>
      </c>
      <c r="U107">
        <v>51.335799999999999</v>
      </c>
      <c r="V107">
        <v>3.8277999999999999</v>
      </c>
      <c r="W107" t="s">
        <v>25</v>
      </c>
      <c r="X107" t="s">
        <v>25</v>
      </c>
      <c r="Y107" t="s">
        <v>344</v>
      </c>
      <c r="Z107">
        <v>2007</v>
      </c>
      <c r="AA107" t="s">
        <v>26</v>
      </c>
      <c r="AM107">
        <v>131.70986114768701</v>
      </c>
      <c r="AP107" t="s">
        <v>346</v>
      </c>
      <c r="AR107" t="s">
        <v>347</v>
      </c>
      <c r="AS107" t="s">
        <v>348</v>
      </c>
      <c r="AT107">
        <v>1069760</v>
      </c>
      <c r="AU107" t="s">
        <v>393</v>
      </c>
    </row>
    <row r="108" spans="1:47" x14ac:dyDescent="0.3">
      <c r="A108" t="s">
        <v>765</v>
      </c>
      <c r="B108" t="s">
        <v>394</v>
      </c>
      <c r="H108">
        <v>6</v>
      </c>
      <c r="N108" t="s">
        <v>344</v>
      </c>
      <c r="O108" t="s">
        <v>345</v>
      </c>
      <c r="P108" t="b">
        <v>0</v>
      </c>
      <c r="Q108" t="s">
        <v>275</v>
      </c>
      <c r="U108">
        <v>51.972499999999997</v>
      </c>
      <c r="V108">
        <v>4.9485999999999999</v>
      </c>
      <c r="W108" t="s">
        <v>145</v>
      </c>
      <c r="X108" t="s">
        <v>145</v>
      </c>
      <c r="Y108" t="s">
        <v>344</v>
      </c>
      <c r="Z108">
        <v>2007</v>
      </c>
      <c r="AA108" t="s">
        <v>26</v>
      </c>
      <c r="AM108">
        <v>17.960435611048201</v>
      </c>
      <c r="AP108" t="s">
        <v>346</v>
      </c>
      <c r="AR108" t="s">
        <v>347</v>
      </c>
      <c r="AS108" t="s">
        <v>348</v>
      </c>
      <c r="AT108">
        <v>1072691</v>
      </c>
      <c r="AU108" t="s">
        <v>395</v>
      </c>
    </row>
    <row r="109" spans="1:47" x14ac:dyDescent="0.3">
      <c r="A109" t="s">
        <v>765</v>
      </c>
      <c r="B109" t="s">
        <v>396</v>
      </c>
      <c r="H109">
        <v>15</v>
      </c>
      <c r="N109" t="s">
        <v>344</v>
      </c>
      <c r="O109" t="s">
        <v>345</v>
      </c>
      <c r="P109" t="b">
        <v>0</v>
      </c>
      <c r="Q109" t="s">
        <v>275</v>
      </c>
      <c r="U109">
        <v>51.904200000000003</v>
      </c>
      <c r="V109">
        <v>4.2485999999999997</v>
      </c>
      <c r="W109" t="s">
        <v>38</v>
      </c>
      <c r="X109" t="s">
        <v>38</v>
      </c>
      <c r="Y109" t="s">
        <v>344</v>
      </c>
      <c r="Z109">
        <v>2007</v>
      </c>
      <c r="AA109" t="s">
        <v>26</v>
      </c>
      <c r="AM109">
        <v>44.901089027620699</v>
      </c>
      <c r="AP109" t="s">
        <v>346</v>
      </c>
      <c r="AR109" t="s">
        <v>347</v>
      </c>
      <c r="AS109" t="s">
        <v>348</v>
      </c>
      <c r="AT109">
        <v>1049819</v>
      </c>
      <c r="AU109" t="s">
        <v>397</v>
      </c>
    </row>
    <row r="110" spans="1:47" x14ac:dyDescent="0.3">
      <c r="A110" t="s">
        <v>765</v>
      </c>
      <c r="B110" t="s">
        <v>398</v>
      </c>
      <c r="H110">
        <v>78.2</v>
      </c>
      <c r="N110" t="s">
        <v>344</v>
      </c>
      <c r="O110" t="s">
        <v>345</v>
      </c>
      <c r="P110" t="b">
        <v>0</v>
      </c>
      <c r="Q110" t="s">
        <v>275</v>
      </c>
      <c r="U110">
        <v>53.33</v>
      </c>
      <c r="V110">
        <v>6.9180999999999999</v>
      </c>
      <c r="W110" t="s">
        <v>48</v>
      </c>
      <c r="X110" t="s">
        <v>48</v>
      </c>
      <c r="Y110" t="s">
        <v>344</v>
      </c>
      <c r="Z110">
        <v>2008</v>
      </c>
      <c r="AA110" t="s">
        <v>26</v>
      </c>
      <c r="AM110">
        <v>234.084344130662</v>
      </c>
      <c r="AP110" t="s">
        <v>346</v>
      </c>
      <c r="AR110" t="s">
        <v>347</v>
      </c>
      <c r="AS110" t="s">
        <v>348</v>
      </c>
      <c r="AT110" t="s">
        <v>399</v>
      </c>
      <c r="AU110" t="s">
        <v>400</v>
      </c>
    </row>
    <row r="111" spans="1:47" x14ac:dyDescent="0.3">
      <c r="A111" t="s">
        <v>765</v>
      </c>
      <c r="B111" t="s">
        <v>402</v>
      </c>
      <c r="H111">
        <v>5.25</v>
      </c>
      <c r="N111" t="s">
        <v>344</v>
      </c>
      <c r="O111" t="s">
        <v>345</v>
      </c>
      <c r="P111" t="b">
        <v>0</v>
      </c>
      <c r="Q111" t="s">
        <v>275</v>
      </c>
      <c r="U111">
        <v>53.322800000000001</v>
      </c>
      <c r="V111">
        <v>5.8019999999999996</v>
      </c>
      <c r="W111" t="s">
        <v>87</v>
      </c>
      <c r="X111" t="s">
        <v>87</v>
      </c>
      <c r="Y111" t="s">
        <v>344</v>
      </c>
      <c r="Z111">
        <v>2008</v>
      </c>
      <c r="AA111" t="s">
        <v>26</v>
      </c>
      <c r="AM111">
        <v>15.715381159667199</v>
      </c>
      <c r="AP111" t="s">
        <v>346</v>
      </c>
      <c r="AR111" t="s">
        <v>347</v>
      </c>
      <c r="AS111" t="s">
        <v>348</v>
      </c>
      <c r="AT111">
        <v>1017798</v>
      </c>
      <c r="AU111" t="s">
        <v>403</v>
      </c>
    </row>
    <row r="112" spans="1:47" x14ac:dyDescent="0.3">
      <c r="A112" t="s">
        <v>765</v>
      </c>
      <c r="B112" t="s">
        <v>404</v>
      </c>
      <c r="H112">
        <v>15</v>
      </c>
      <c r="N112" t="s">
        <v>344</v>
      </c>
      <c r="O112" t="s">
        <v>345</v>
      </c>
      <c r="P112" t="b">
        <v>0</v>
      </c>
      <c r="Q112" t="s">
        <v>275</v>
      </c>
      <c r="U112">
        <v>51.645000000000003</v>
      </c>
      <c r="V112">
        <v>4.8597000000000001</v>
      </c>
      <c r="W112" t="s">
        <v>73</v>
      </c>
      <c r="X112" t="s">
        <v>73</v>
      </c>
      <c r="Y112" t="s">
        <v>344</v>
      </c>
      <c r="Z112">
        <v>2008</v>
      </c>
      <c r="AA112" t="s">
        <v>26</v>
      </c>
      <c r="AM112">
        <v>44.901089027620699</v>
      </c>
      <c r="AP112" t="s">
        <v>346</v>
      </c>
      <c r="AR112" t="s">
        <v>347</v>
      </c>
      <c r="AS112" t="s">
        <v>348</v>
      </c>
      <c r="AT112">
        <v>1024198</v>
      </c>
      <c r="AU112" t="s">
        <v>405</v>
      </c>
    </row>
    <row r="113" spans="1:47" x14ac:dyDescent="0.3">
      <c r="A113" t="s">
        <v>765</v>
      </c>
      <c r="B113" t="s">
        <v>406</v>
      </c>
      <c r="H113">
        <v>7.65</v>
      </c>
      <c r="N113" t="s">
        <v>344</v>
      </c>
      <c r="O113" t="s">
        <v>345</v>
      </c>
      <c r="P113" t="b">
        <v>0</v>
      </c>
      <c r="Q113" t="s">
        <v>275</v>
      </c>
      <c r="U113">
        <v>52.753300000000003</v>
      </c>
      <c r="V113">
        <v>4.6818999999999997</v>
      </c>
      <c r="W113" t="s">
        <v>56</v>
      </c>
      <c r="X113" t="s">
        <v>56</v>
      </c>
      <c r="Y113" t="s">
        <v>344</v>
      </c>
      <c r="Z113">
        <v>2009</v>
      </c>
      <c r="AA113" t="s">
        <v>26</v>
      </c>
      <c r="AM113">
        <v>22.899555404086499</v>
      </c>
      <c r="AP113" t="s">
        <v>346</v>
      </c>
      <c r="AR113" t="s">
        <v>347</v>
      </c>
      <c r="AS113" t="s">
        <v>348</v>
      </c>
      <c r="AT113" t="s">
        <v>407</v>
      </c>
      <c r="AU113" t="s">
        <v>408</v>
      </c>
    </row>
    <row r="114" spans="1:47" x14ac:dyDescent="0.3">
      <c r="A114" t="s">
        <v>765</v>
      </c>
      <c r="B114" t="s">
        <v>409</v>
      </c>
      <c r="H114">
        <v>213.3</v>
      </c>
      <c r="N114" t="s">
        <v>344</v>
      </c>
      <c r="O114" t="s">
        <v>345</v>
      </c>
      <c r="P114" t="b">
        <v>0</v>
      </c>
      <c r="Q114" t="s">
        <v>275</v>
      </c>
      <c r="U114">
        <v>53.4375</v>
      </c>
      <c r="V114">
        <v>6.8613</v>
      </c>
      <c r="W114" t="s">
        <v>48</v>
      </c>
      <c r="X114" t="s">
        <v>48</v>
      </c>
      <c r="Y114" t="s">
        <v>344</v>
      </c>
      <c r="Z114">
        <v>2009</v>
      </c>
      <c r="AA114" t="s">
        <v>26</v>
      </c>
      <c r="AM114">
        <v>638.49348597276605</v>
      </c>
      <c r="AP114" t="s">
        <v>346</v>
      </c>
      <c r="AR114" t="s">
        <v>347</v>
      </c>
      <c r="AS114" t="s">
        <v>29</v>
      </c>
      <c r="AT114">
        <v>1074229</v>
      </c>
      <c r="AU114" t="s">
        <v>410</v>
      </c>
    </row>
    <row r="115" spans="1:47" x14ac:dyDescent="0.3">
      <c r="A115" t="s">
        <v>765</v>
      </c>
      <c r="B115" t="s">
        <v>411</v>
      </c>
      <c r="H115">
        <v>9</v>
      </c>
      <c r="N115" t="s">
        <v>344</v>
      </c>
      <c r="O115" t="s">
        <v>345</v>
      </c>
      <c r="P115" t="b">
        <v>0</v>
      </c>
      <c r="Q115" t="s">
        <v>275</v>
      </c>
      <c r="U115">
        <v>52.46</v>
      </c>
      <c r="V115">
        <v>4.6500000000000004</v>
      </c>
      <c r="W115" t="s">
        <v>56</v>
      </c>
      <c r="X115" t="s">
        <v>56</v>
      </c>
      <c r="Y115" t="s">
        <v>344</v>
      </c>
      <c r="Z115">
        <v>2011</v>
      </c>
      <c r="AA115" t="s">
        <v>26</v>
      </c>
      <c r="AM115">
        <v>26.940653416572399</v>
      </c>
      <c r="AP115" t="s">
        <v>346</v>
      </c>
      <c r="AR115" t="s">
        <v>347</v>
      </c>
      <c r="AS115" t="s">
        <v>348</v>
      </c>
      <c r="AU115" t="s">
        <v>412</v>
      </c>
    </row>
    <row r="116" spans="1:47" x14ac:dyDescent="0.3">
      <c r="A116" t="s">
        <v>765</v>
      </c>
      <c r="B116" t="s">
        <v>413</v>
      </c>
      <c r="H116">
        <v>12</v>
      </c>
      <c r="N116" t="s">
        <v>344</v>
      </c>
      <c r="O116" t="s">
        <v>345</v>
      </c>
      <c r="P116" t="b">
        <v>0</v>
      </c>
      <c r="Q116" t="s">
        <v>275</v>
      </c>
      <c r="U116">
        <v>51.631999999999998</v>
      </c>
      <c r="V116">
        <v>3.6989999999999998</v>
      </c>
      <c r="W116" t="s">
        <v>25</v>
      </c>
      <c r="X116" t="s">
        <v>25</v>
      </c>
      <c r="Y116" t="s">
        <v>344</v>
      </c>
      <c r="Z116">
        <v>2012</v>
      </c>
      <c r="AA116" t="s">
        <v>26</v>
      </c>
      <c r="AM116">
        <v>35.920871222096501</v>
      </c>
      <c r="AP116" t="s">
        <v>346</v>
      </c>
      <c r="AR116" t="s">
        <v>347</v>
      </c>
      <c r="AS116" t="s">
        <v>348</v>
      </c>
      <c r="AT116">
        <v>1032014</v>
      </c>
      <c r="AU116" t="s">
        <v>414</v>
      </c>
    </row>
    <row r="117" spans="1:47" x14ac:dyDescent="0.3">
      <c r="A117" t="s">
        <v>765</v>
      </c>
      <c r="B117" t="s">
        <v>415</v>
      </c>
      <c r="H117">
        <v>8.3000000000000007</v>
      </c>
      <c r="N117" t="s">
        <v>344</v>
      </c>
      <c r="O117" t="s">
        <v>345</v>
      </c>
      <c r="P117" t="b">
        <v>0</v>
      </c>
      <c r="Q117" t="s">
        <v>275</v>
      </c>
      <c r="U117">
        <v>52.508299999999998</v>
      </c>
      <c r="V117">
        <v>5.4749999999999996</v>
      </c>
      <c r="W117" t="s">
        <v>117</v>
      </c>
      <c r="X117" t="s">
        <v>117</v>
      </c>
      <c r="Y117" t="s">
        <v>344</v>
      </c>
      <c r="Z117">
        <v>2012</v>
      </c>
      <c r="AA117" t="s">
        <v>26</v>
      </c>
      <c r="AM117">
        <v>24.845269261950101</v>
      </c>
      <c r="AP117" t="s">
        <v>346</v>
      </c>
      <c r="AR117" t="s">
        <v>347</v>
      </c>
      <c r="AS117" t="s">
        <v>348</v>
      </c>
      <c r="AT117">
        <v>1112409</v>
      </c>
      <c r="AU117" t="s">
        <v>416</v>
      </c>
    </row>
    <row r="118" spans="1:47" x14ac:dyDescent="0.3">
      <c r="A118" t="s">
        <v>765</v>
      </c>
      <c r="B118" t="s">
        <v>417</v>
      </c>
      <c r="H118">
        <v>1.8</v>
      </c>
      <c r="N118" t="s">
        <v>344</v>
      </c>
      <c r="O118" t="s">
        <v>345</v>
      </c>
      <c r="P118" t="b">
        <v>0</v>
      </c>
      <c r="Q118" t="s">
        <v>275</v>
      </c>
      <c r="U118">
        <v>53.2014</v>
      </c>
      <c r="V118">
        <v>5.8086000000000002</v>
      </c>
      <c r="W118" t="s">
        <v>87</v>
      </c>
      <c r="X118" t="s">
        <v>87</v>
      </c>
      <c r="Y118" t="s">
        <v>344</v>
      </c>
      <c r="Z118">
        <v>2014</v>
      </c>
      <c r="AA118" t="s">
        <v>26</v>
      </c>
      <c r="AM118">
        <v>5.38813068331448</v>
      </c>
      <c r="AP118" t="s">
        <v>346</v>
      </c>
      <c r="AR118" t="s">
        <v>347</v>
      </c>
      <c r="AS118" t="s">
        <v>348</v>
      </c>
      <c r="AT118">
        <v>1017187</v>
      </c>
      <c r="AU118" t="s">
        <v>418</v>
      </c>
    </row>
    <row r="119" spans="1:47" x14ac:dyDescent="0.3">
      <c r="A119" t="s">
        <v>765</v>
      </c>
      <c r="B119" t="s">
        <v>746</v>
      </c>
      <c r="H119">
        <v>285</v>
      </c>
      <c r="N119" t="s">
        <v>344</v>
      </c>
      <c r="O119" t="s">
        <v>345</v>
      </c>
      <c r="P119" t="b">
        <v>0</v>
      </c>
      <c r="Q119" t="s">
        <v>275</v>
      </c>
      <c r="U119">
        <v>52.481279999999998</v>
      </c>
      <c r="V119">
        <v>5.3703500000000002</v>
      </c>
      <c r="W119" t="s">
        <v>117</v>
      </c>
      <c r="X119" t="s">
        <v>117</v>
      </c>
      <c r="Y119" t="s">
        <v>344</v>
      </c>
      <c r="Z119">
        <v>2014</v>
      </c>
      <c r="AA119" t="s">
        <v>26</v>
      </c>
      <c r="AM119">
        <v>651.06579090050002</v>
      </c>
      <c r="AP119" t="s">
        <v>346</v>
      </c>
      <c r="AR119" t="s">
        <v>347</v>
      </c>
      <c r="AS119" t="s">
        <v>58</v>
      </c>
      <c r="AU119" t="s">
        <v>419</v>
      </c>
    </row>
    <row r="120" spans="1:47" x14ac:dyDescent="0.3">
      <c r="A120" t="s">
        <v>765</v>
      </c>
      <c r="B120" t="s">
        <v>420</v>
      </c>
      <c r="H120">
        <v>2.2999999999999998</v>
      </c>
      <c r="N120" t="s">
        <v>344</v>
      </c>
      <c r="O120" t="s">
        <v>345</v>
      </c>
      <c r="P120" t="b">
        <v>0</v>
      </c>
      <c r="Q120" t="s">
        <v>275</v>
      </c>
      <c r="U120">
        <v>51.442500000000003</v>
      </c>
      <c r="V120">
        <v>3.5735999999999999</v>
      </c>
      <c r="W120" t="s">
        <v>25</v>
      </c>
      <c r="X120" t="s">
        <v>25</v>
      </c>
      <c r="Y120" t="s">
        <v>344</v>
      </c>
      <c r="Z120">
        <v>2015</v>
      </c>
      <c r="AA120" t="s">
        <v>26</v>
      </c>
      <c r="AM120">
        <v>6.8848336509018404</v>
      </c>
      <c r="AP120" t="s">
        <v>346</v>
      </c>
      <c r="AR120" t="s">
        <v>347</v>
      </c>
      <c r="AS120" t="s">
        <v>348</v>
      </c>
      <c r="AU120" t="s">
        <v>421</v>
      </c>
    </row>
    <row r="121" spans="1:47" x14ac:dyDescent="0.3">
      <c r="A121" t="s">
        <v>765</v>
      </c>
      <c r="B121" t="s">
        <v>745</v>
      </c>
      <c r="H121">
        <v>144</v>
      </c>
      <c r="N121" t="s">
        <v>344</v>
      </c>
      <c r="O121" t="s">
        <v>345</v>
      </c>
      <c r="P121" t="b">
        <v>0</v>
      </c>
      <c r="Q121" t="s">
        <v>275</v>
      </c>
      <c r="U121">
        <v>52.430779999999999</v>
      </c>
      <c r="V121">
        <v>5.3443300000000002</v>
      </c>
      <c r="W121" t="s">
        <v>117</v>
      </c>
      <c r="X121" t="s">
        <v>117</v>
      </c>
      <c r="Y121" t="s">
        <v>344</v>
      </c>
      <c r="Z121">
        <v>2016</v>
      </c>
      <c r="AA121" t="s">
        <v>26</v>
      </c>
      <c r="AM121">
        <v>431.05045466515799</v>
      </c>
      <c r="AP121" t="s">
        <v>346</v>
      </c>
      <c r="AR121" t="s">
        <v>347</v>
      </c>
      <c r="AS121" t="s">
        <v>348</v>
      </c>
      <c r="AU121" t="s">
        <v>424</v>
      </c>
    </row>
    <row r="122" spans="1:47" x14ac:dyDescent="0.3">
      <c r="A122" t="s">
        <v>610</v>
      </c>
      <c r="B122" t="s">
        <v>620</v>
      </c>
      <c r="G122" t="s">
        <v>22</v>
      </c>
      <c r="H122">
        <v>376</v>
      </c>
      <c r="I122" s="3"/>
      <c r="K122" s="3"/>
      <c r="N122" t="s">
        <v>344</v>
      </c>
      <c r="O122" t="s">
        <v>382</v>
      </c>
      <c r="P122" t="b">
        <v>0</v>
      </c>
      <c r="Q122" t="s">
        <v>275</v>
      </c>
      <c r="U122">
        <v>51.747253020155199</v>
      </c>
      <c r="V122">
        <v>3.0601096685976819</v>
      </c>
      <c r="W122" t="s">
        <v>754</v>
      </c>
      <c r="X122" t="s">
        <v>381</v>
      </c>
      <c r="Y122" t="s">
        <v>344</v>
      </c>
      <c r="Z122" s="4">
        <v>2020</v>
      </c>
      <c r="AA122" t="s">
        <v>26</v>
      </c>
      <c r="AK122">
        <v>64.80935187</v>
      </c>
      <c r="AP122" t="s">
        <v>346</v>
      </c>
      <c r="AR122" t="s">
        <v>347</v>
      </c>
      <c r="AS122" t="s">
        <v>29</v>
      </c>
    </row>
    <row r="123" spans="1:47" x14ac:dyDescent="0.3">
      <c r="A123" t="s">
        <v>610</v>
      </c>
      <c r="B123" t="s">
        <v>609</v>
      </c>
      <c r="G123" t="s">
        <v>22</v>
      </c>
      <c r="H123">
        <v>377</v>
      </c>
      <c r="I123" s="3"/>
      <c r="K123" s="3"/>
      <c r="N123" t="s">
        <v>344</v>
      </c>
      <c r="O123" t="s">
        <v>382</v>
      </c>
      <c r="P123" t="b">
        <v>0</v>
      </c>
      <c r="Q123" t="s">
        <v>275</v>
      </c>
      <c r="U123">
        <v>51.634977520234997</v>
      </c>
      <c r="V123">
        <v>3.0693379328632679</v>
      </c>
      <c r="W123" t="s">
        <v>754</v>
      </c>
      <c r="X123" t="s">
        <v>381</v>
      </c>
      <c r="Y123" t="s">
        <v>344</v>
      </c>
      <c r="Z123" s="4">
        <v>2020</v>
      </c>
      <c r="AA123" t="s">
        <v>26</v>
      </c>
      <c r="AK123">
        <v>63.477015270000003</v>
      </c>
      <c r="AP123" t="s">
        <v>346</v>
      </c>
      <c r="AR123" t="s">
        <v>347</v>
      </c>
      <c r="AS123" t="s">
        <v>29</v>
      </c>
    </row>
    <row r="124" spans="1:47" x14ac:dyDescent="0.3">
      <c r="A124" t="s">
        <v>605</v>
      </c>
      <c r="B124" t="s">
        <v>611</v>
      </c>
      <c r="G124" t="s">
        <v>22</v>
      </c>
      <c r="H124">
        <v>365.75</v>
      </c>
      <c r="I124" s="3"/>
      <c r="K124" s="3"/>
      <c r="N124" t="s">
        <v>344</v>
      </c>
      <c r="O124" t="s">
        <v>382</v>
      </c>
      <c r="P124" t="b">
        <v>0</v>
      </c>
      <c r="Q124" t="s">
        <v>275</v>
      </c>
      <c r="U124">
        <v>51.66887934852587</v>
      </c>
      <c r="V124">
        <v>2.9693460573145321</v>
      </c>
      <c r="W124" t="s">
        <v>754</v>
      </c>
      <c r="X124" t="s">
        <v>381</v>
      </c>
      <c r="Y124" t="s">
        <v>344</v>
      </c>
      <c r="Z124" s="4">
        <v>2020</v>
      </c>
      <c r="AA124" t="s">
        <v>26</v>
      </c>
      <c r="AK124">
        <v>71.40685714</v>
      </c>
      <c r="AP124" t="s">
        <v>346</v>
      </c>
      <c r="AR124" t="s">
        <v>347</v>
      </c>
      <c r="AS124" t="s">
        <v>29</v>
      </c>
    </row>
    <row r="125" spans="1:47" x14ac:dyDescent="0.3">
      <c r="A125" t="s">
        <v>605</v>
      </c>
      <c r="B125" t="s">
        <v>612</v>
      </c>
      <c r="G125" t="s">
        <v>22</v>
      </c>
      <c r="H125">
        <v>365.75</v>
      </c>
      <c r="I125" s="3"/>
      <c r="K125" s="3"/>
      <c r="N125" t="s">
        <v>344</v>
      </c>
      <c r="O125" t="s">
        <v>382</v>
      </c>
      <c r="P125" t="b">
        <v>0</v>
      </c>
      <c r="Q125" t="s">
        <v>275</v>
      </c>
      <c r="U125">
        <v>51.7362140979806</v>
      </c>
      <c r="V125">
        <v>2.882120202171218</v>
      </c>
      <c r="W125" t="s">
        <v>754</v>
      </c>
      <c r="X125" t="s">
        <v>381</v>
      </c>
      <c r="Y125" t="s">
        <v>344</v>
      </c>
      <c r="Z125" s="4">
        <v>2020</v>
      </c>
      <c r="AA125" t="s">
        <v>26</v>
      </c>
      <c r="AK125">
        <v>74.638737230000004</v>
      </c>
      <c r="AP125" t="s">
        <v>346</v>
      </c>
      <c r="AR125" t="s">
        <v>347</v>
      </c>
      <c r="AS125" t="s">
        <v>29</v>
      </c>
    </row>
    <row r="126" spans="1:47" x14ac:dyDescent="0.3">
      <c r="A126" t="s">
        <v>604</v>
      </c>
      <c r="B126" t="s">
        <v>626</v>
      </c>
      <c r="G126" t="s">
        <v>22</v>
      </c>
      <c r="H126">
        <v>19</v>
      </c>
      <c r="I126" s="3"/>
      <c r="K126" s="3"/>
      <c r="N126" t="s">
        <v>344</v>
      </c>
      <c r="O126" t="s">
        <v>382</v>
      </c>
      <c r="P126" t="b">
        <v>0</v>
      </c>
      <c r="Q126" t="s">
        <v>275</v>
      </c>
      <c r="U126">
        <v>51.709156868497011</v>
      </c>
      <c r="V126">
        <v>3.0033055744248651</v>
      </c>
      <c r="W126" t="s">
        <v>754</v>
      </c>
      <c r="X126" t="s">
        <v>381</v>
      </c>
      <c r="Y126" t="s">
        <v>344</v>
      </c>
      <c r="Z126" s="4">
        <v>2020</v>
      </c>
      <c r="AA126" t="s">
        <v>26</v>
      </c>
      <c r="AK126">
        <v>0.58952578</v>
      </c>
      <c r="AP126" t="s">
        <v>346</v>
      </c>
      <c r="AR126" t="s">
        <v>347</v>
      </c>
      <c r="AS126" t="s">
        <v>29</v>
      </c>
    </row>
    <row r="127" spans="1:47" x14ac:dyDescent="0.3">
      <c r="A127" t="s">
        <v>613</v>
      </c>
      <c r="B127" t="s">
        <v>628</v>
      </c>
      <c r="G127" t="s">
        <v>627</v>
      </c>
      <c r="H127">
        <v>108</v>
      </c>
      <c r="I127" s="3"/>
      <c r="K127" s="3"/>
      <c r="L127" s="3"/>
      <c r="N127" t="s">
        <v>344</v>
      </c>
      <c r="O127" t="s">
        <v>382</v>
      </c>
      <c r="P127" t="b">
        <v>0</v>
      </c>
      <c r="Q127" t="s">
        <v>275</v>
      </c>
      <c r="T127">
        <v>36</v>
      </c>
      <c r="U127">
        <v>52.606541849652487</v>
      </c>
      <c r="V127">
        <v>4.4213601190213003</v>
      </c>
      <c r="W127" t="s">
        <v>755</v>
      </c>
      <c r="X127" t="s">
        <v>381</v>
      </c>
      <c r="Y127" t="s">
        <v>344</v>
      </c>
      <c r="Z127">
        <v>2007</v>
      </c>
      <c r="AA127" t="s">
        <v>26</v>
      </c>
      <c r="AI127">
        <v>3</v>
      </c>
      <c r="AJ127">
        <v>13</v>
      </c>
      <c r="AM127">
        <v>323.287840998869</v>
      </c>
      <c r="AP127" t="s">
        <v>346</v>
      </c>
      <c r="AR127" t="s">
        <v>347</v>
      </c>
      <c r="AS127" t="s">
        <v>29</v>
      </c>
      <c r="AU127" t="s">
        <v>383</v>
      </c>
    </row>
    <row r="128" spans="1:47" x14ac:dyDescent="0.3">
      <c r="A128" t="s">
        <v>614</v>
      </c>
      <c r="B128" t="s">
        <v>629</v>
      </c>
      <c r="H128">
        <v>120</v>
      </c>
      <c r="I128" s="3"/>
      <c r="K128" s="3"/>
      <c r="L128" s="3"/>
      <c r="N128" t="s">
        <v>344</v>
      </c>
      <c r="O128" t="s">
        <v>382</v>
      </c>
      <c r="P128" t="b">
        <v>0</v>
      </c>
      <c r="Q128" t="s">
        <v>275</v>
      </c>
      <c r="T128">
        <v>60</v>
      </c>
      <c r="U128">
        <v>52.587865311206691</v>
      </c>
      <c r="V128">
        <v>4.2238262889524609</v>
      </c>
      <c r="W128" t="s">
        <v>755</v>
      </c>
      <c r="X128" t="s">
        <v>381</v>
      </c>
      <c r="Y128" t="s">
        <v>344</v>
      </c>
      <c r="Z128">
        <v>2008</v>
      </c>
      <c r="AA128" t="s">
        <v>26</v>
      </c>
      <c r="AI128">
        <v>2</v>
      </c>
      <c r="AJ128">
        <v>23</v>
      </c>
      <c r="AM128">
        <v>359.20871222096503</v>
      </c>
      <c r="AP128" t="s">
        <v>346</v>
      </c>
      <c r="AR128" t="s">
        <v>347</v>
      </c>
      <c r="AS128" t="s">
        <v>58</v>
      </c>
      <c r="AT128">
        <v>1053482</v>
      </c>
      <c r="AU128" t="s">
        <v>401</v>
      </c>
    </row>
    <row r="129" spans="1:47" x14ac:dyDescent="0.3">
      <c r="A129" t="s">
        <v>615</v>
      </c>
      <c r="B129" t="s">
        <v>630</v>
      </c>
      <c r="H129">
        <v>129</v>
      </c>
      <c r="I129" s="3"/>
      <c r="K129" s="3"/>
      <c r="L129" s="3"/>
      <c r="N129" t="s">
        <v>344</v>
      </c>
      <c r="O129" t="s">
        <v>382</v>
      </c>
      <c r="P129" t="b">
        <v>0</v>
      </c>
      <c r="Q129" t="s">
        <v>275</v>
      </c>
      <c r="U129">
        <v>52.405089727327002</v>
      </c>
      <c r="V129">
        <v>4.1630946442397114</v>
      </c>
      <c r="W129" t="s">
        <v>756</v>
      </c>
      <c r="X129" t="s">
        <v>381</v>
      </c>
      <c r="Y129" t="s">
        <v>344</v>
      </c>
      <c r="Z129">
        <v>2015</v>
      </c>
      <c r="AA129" t="s">
        <v>26</v>
      </c>
      <c r="AI129">
        <v>3</v>
      </c>
      <c r="AJ129">
        <v>23</v>
      </c>
      <c r="AM129">
        <v>386.14936563753798</v>
      </c>
      <c r="AP129" t="s">
        <v>346</v>
      </c>
      <c r="AR129" t="s">
        <v>347</v>
      </c>
      <c r="AS129" t="s">
        <v>29</v>
      </c>
      <c r="AT129">
        <v>1075489</v>
      </c>
      <c r="AU129" t="s">
        <v>422</v>
      </c>
    </row>
    <row r="130" spans="1:47" x14ac:dyDescent="0.3">
      <c r="A130" t="s">
        <v>617</v>
      </c>
      <c r="B130" t="s">
        <v>616</v>
      </c>
      <c r="H130">
        <v>300</v>
      </c>
      <c r="I130" s="3"/>
      <c r="K130" s="3"/>
      <c r="L130" s="3"/>
      <c r="N130" t="s">
        <v>344</v>
      </c>
      <c r="O130" t="s">
        <v>382</v>
      </c>
      <c r="P130" t="b">
        <v>0</v>
      </c>
      <c r="Q130" t="s">
        <v>275</v>
      </c>
      <c r="T130">
        <v>75</v>
      </c>
      <c r="U130">
        <v>54.03450000918783</v>
      </c>
      <c r="V130">
        <v>5.8842418373579184</v>
      </c>
      <c r="W130" t="s">
        <v>757</v>
      </c>
      <c r="X130" t="s">
        <v>423</v>
      </c>
      <c r="Y130" t="s">
        <v>344</v>
      </c>
      <c r="Z130" s="4">
        <v>2016</v>
      </c>
      <c r="AA130" t="s">
        <v>26</v>
      </c>
      <c r="AK130">
        <v>33.364641560000003</v>
      </c>
      <c r="AP130" t="s">
        <v>608</v>
      </c>
      <c r="AQ130" t="s">
        <v>429</v>
      </c>
      <c r="AR130" t="s">
        <v>607</v>
      </c>
    </row>
    <row r="131" spans="1:47" x14ac:dyDescent="0.3">
      <c r="A131" t="s">
        <v>619</v>
      </c>
      <c r="B131" t="s">
        <v>618</v>
      </c>
      <c r="H131">
        <v>300</v>
      </c>
      <c r="I131" s="3"/>
      <c r="K131" s="3"/>
      <c r="L131" s="3"/>
      <c r="N131" t="s">
        <v>344</v>
      </c>
      <c r="O131" t="s">
        <v>382</v>
      </c>
      <c r="P131" t="b">
        <v>0</v>
      </c>
      <c r="Q131" t="s">
        <v>275</v>
      </c>
      <c r="T131">
        <v>75</v>
      </c>
      <c r="U131">
        <v>54.038334263283033</v>
      </c>
      <c r="V131">
        <v>6.0417116027247131</v>
      </c>
      <c r="W131" t="s">
        <v>757</v>
      </c>
      <c r="X131" t="s">
        <v>632</v>
      </c>
      <c r="Y131" t="s">
        <v>344</v>
      </c>
      <c r="Z131" s="4">
        <v>2016</v>
      </c>
      <c r="AA131" t="s">
        <v>26</v>
      </c>
      <c r="AK131">
        <v>34.269282150000002</v>
      </c>
      <c r="AP131" t="s">
        <v>608</v>
      </c>
      <c r="AQ131" t="s">
        <v>429</v>
      </c>
      <c r="AR131" t="s">
        <v>607</v>
      </c>
    </row>
    <row r="132" spans="1:47" x14ac:dyDescent="0.3">
      <c r="A132" t="s">
        <v>52</v>
      </c>
      <c r="B132" t="s">
        <v>621</v>
      </c>
      <c r="G132" t="s">
        <v>631</v>
      </c>
      <c r="H132">
        <v>380</v>
      </c>
      <c r="I132" s="3"/>
      <c r="K132" s="3"/>
      <c r="N132" t="s">
        <v>344</v>
      </c>
      <c r="O132" t="s">
        <v>382</v>
      </c>
      <c r="P132" t="b">
        <v>0</v>
      </c>
      <c r="Q132" t="s">
        <v>275</v>
      </c>
      <c r="U132">
        <v>52.330556066896953</v>
      </c>
      <c r="V132">
        <v>4.1449273961838564</v>
      </c>
      <c r="W132" t="s">
        <v>756</v>
      </c>
      <c r="X132" t="s">
        <v>381</v>
      </c>
      <c r="Y132" t="s">
        <v>344</v>
      </c>
      <c r="Z132">
        <v>2021</v>
      </c>
      <c r="AA132" t="s">
        <v>425</v>
      </c>
      <c r="AK132">
        <v>90.137407460000006</v>
      </c>
      <c r="AP132" t="s">
        <v>608</v>
      </c>
      <c r="AQ132" t="s">
        <v>429</v>
      </c>
      <c r="AR132" t="s">
        <v>607</v>
      </c>
    </row>
    <row r="133" spans="1:47" x14ac:dyDescent="0.3">
      <c r="A133" t="s">
        <v>52</v>
      </c>
      <c r="B133" t="s">
        <v>622</v>
      </c>
      <c r="G133" t="s">
        <v>631</v>
      </c>
      <c r="H133">
        <v>380</v>
      </c>
      <c r="I133" s="3"/>
      <c r="K133" s="3"/>
      <c r="N133" t="s">
        <v>344</v>
      </c>
      <c r="O133" t="s">
        <v>382</v>
      </c>
      <c r="P133" t="b">
        <v>0</v>
      </c>
      <c r="Q133" t="s">
        <v>275</v>
      </c>
      <c r="U133">
        <v>52.227635269517883</v>
      </c>
      <c r="V133">
        <v>4.0147549041030164</v>
      </c>
      <c r="W133" t="s">
        <v>756</v>
      </c>
      <c r="X133" t="s">
        <v>381</v>
      </c>
      <c r="Y133" t="s">
        <v>344</v>
      </c>
      <c r="Z133">
        <v>2021</v>
      </c>
      <c r="AA133" t="s">
        <v>425</v>
      </c>
      <c r="AK133">
        <v>53.770050759999997</v>
      </c>
      <c r="AP133" t="s">
        <v>608</v>
      </c>
      <c r="AQ133" t="s">
        <v>429</v>
      </c>
      <c r="AR133" t="s">
        <v>607</v>
      </c>
    </row>
    <row r="134" spans="1:47" x14ac:dyDescent="0.3">
      <c r="A134" t="s">
        <v>52</v>
      </c>
      <c r="B134" t="s">
        <v>623</v>
      </c>
      <c r="G134" t="s">
        <v>631</v>
      </c>
      <c r="H134">
        <v>380</v>
      </c>
      <c r="I134" s="3"/>
      <c r="K134" s="3"/>
      <c r="N134" t="s">
        <v>344</v>
      </c>
      <c r="O134" t="s">
        <v>382</v>
      </c>
      <c r="P134" t="b">
        <v>0</v>
      </c>
      <c r="Q134" t="s">
        <v>275</v>
      </c>
      <c r="U134">
        <v>52.291202923886821</v>
      </c>
      <c r="V134">
        <v>3.983367585608661</v>
      </c>
      <c r="W134" t="s">
        <v>756</v>
      </c>
      <c r="X134" t="s">
        <v>381</v>
      </c>
      <c r="Y134" t="s">
        <v>344</v>
      </c>
      <c r="Z134">
        <v>2020</v>
      </c>
      <c r="AA134" t="s">
        <v>425</v>
      </c>
      <c r="AK134">
        <v>47.74583998</v>
      </c>
      <c r="AP134" t="s">
        <v>608</v>
      </c>
      <c r="AQ134" t="s">
        <v>429</v>
      </c>
      <c r="AR134" t="s">
        <v>607</v>
      </c>
    </row>
    <row r="135" spans="1:47" x14ac:dyDescent="0.3">
      <c r="A135" t="s">
        <v>52</v>
      </c>
      <c r="B135" t="s">
        <v>624</v>
      </c>
      <c r="G135" t="s">
        <v>631</v>
      </c>
      <c r="H135">
        <v>380</v>
      </c>
      <c r="I135" s="3"/>
      <c r="K135" s="3"/>
      <c r="N135" t="s">
        <v>344</v>
      </c>
      <c r="O135" t="s">
        <v>382</v>
      </c>
      <c r="P135" t="b">
        <v>0</v>
      </c>
      <c r="Q135" t="s">
        <v>275</v>
      </c>
      <c r="U135">
        <v>52.373172884396382</v>
      </c>
      <c r="V135">
        <v>4.0409002605705506</v>
      </c>
      <c r="W135" t="s">
        <v>756</v>
      </c>
      <c r="X135" t="s">
        <v>381</v>
      </c>
      <c r="Y135" t="s">
        <v>344</v>
      </c>
      <c r="Z135">
        <v>2020</v>
      </c>
      <c r="AA135" t="s">
        <v>425</v>
      </c>
      <c r="AK135">
        <v>67.214398520000003</v>
      </c>
      <c r="AP135" t="s">
        <v>608</v>
      </c>
      <c r="AQ135" t="s">
        <v>429</v>
      </c>
      <c r="AR135" t="s">
        <v>607</v>
      </c>
    </row>
    <row r="136" spans="1:47" x14ac:dyDescent="0.3">
      <c r="A136" t="s">
        <v>606</v>
      </c>
      <c r="B136" t="s">
        <v>625</v>
      </c>
      <c r="G136" t="s">
        <v>631</v>
      </c>
      <c r="H136">
        <v>759</v>
      </c>
      <c r="K136" s="3"/>
      <c r="L136" s="3"/>
      <c r="N136" t="s">
        <v>344</v>
      </c>
      <c r="O136" t="s">
        <v>382</v>
      </c>
      <c r="P136" t="b">
        <v>0</v>
      </c>
      <c r="Q136" t="s">
        <v>275</v>
      </c>
      <c r="U136">
        <v>52.70966894486741</v>
      </c>
      <c r="V136">
        <v>4.2598727421276674</v>
      </c>
      <c r="W136" t="s">
        <v>755</v>
      </c>
      <c r="X136" t="s">
        <v>381</v>
      </c>
      <c r="Y136" t="s">
        <v>344</v>
      </c>
      <c r="Z136">
        <v>2023</v>
      </c>
      <c r="AA136" t="s">
        <v>425</v>
      </c>
      <c r="AP136" t="s">
        <v>608</v>
      </c>
      <c r="AQ136" t="s">
        <v>429</v>
      </c>
      <c r="AR136" t="s">
        <v>607</v>
      </c>
    </row>
    <row r="137" spans="1:47" x14ac:dyDescent="0.3">
      <c r="A137" t="s">
        <v>467</v>
      </c>
      <c r="B137" t="s">
        <v>465</v>
      </c>
      <c r="G137" t="s">
        <v>465</v>
      </c>
      <c r="H137">
        <v>1.8</v>
      </c>
      <c r="N137" t="s">
        <v>428</v>
      </c>
      <c r="O137" t="s">
        <v>466</v>
      </c>
      <c r="P137" t="b">
        <v>0</v>
      </c>
      <c r="Q137" t="s">
        <v>275</v>
      </c>
      <c r="T137">
        <v>36000</v>
      </c>
      <c r="U137">
        <v>51.886963199999997</v>
      </c>
      <c r="V137">
        <v>6.3056136</v>
      </c>
      <c r="W137" t="s">
        <v>263</v>
      </c>
      <c r="X137" t="s">
        <v>263</v>
      </c>
      <c r="Y137" t="s">
        <v>428</v>
      </c>
      <c r="Z137">
        <v>2012</v>
      </c>
      <c r="AA137" t="s">
        <v>26</v>
      </c>
      <c r="AF137" s="1"/>
      <c r="AG137" s="1"/>
      <c r="AK137">
        <v>59400</v>
      </c>
      <c r="AM137">
        <v>1656000</v>
      </c>
      <c r="AN137" t="s">
        <v>468</v>
      </c>
    </row>
    <row r="138" spans="1:47" x14ac:dyDescent="0.3">
      <c r="A138" t="s">
        <v>470</v>
      </c>
      <c r="B138" t="s">
        <v>469</v>
      </c>
      <c r="G138" t="s">
        <v>253</v>
      </c>
      <c r="H138">
        <v>2</v>
      </c>
      <c r="N138" t="s">
        <v>428</v>
      </c>
      <c r="O138" t="s">
        <v>466</v>
      </c>
      <c r="P138" t="b">
        <v>0</v>
      </c>
      <c r="Q138" t="s">
        <v>275</v>
      </c>
      <c r="T138">
        <v>7000</v>
      </c>
      <c r="U138">
        <v>52.257412100000003</v>
      </c>
      <c r="V138">
        <v>6.7927724999999999</v>
      </c>
      <c r="W138" t="s">
        <v>109</v>
      </c>
      <c r="X138" t="s">
        <v>109</v>
      </c>
      <c r="Y138" t="s">
        <v>428</v>
      </c>
      <c r="Z138">
        <v>2016</v>
      </c>
      <c r="AA138" t="s">
        <v>26</v>
      </c>
      <c r="AK138">
        <v>11550</v>
      </c>
      <c r="AM138">
        <v>1840000</v>
      </c>
      <c r="AN138" t="s">
        <v>468</v>
      </c>
    </row>
    <row r="139" spans="1:47" x14ac:dyDescent="0.3">
      <c r="A139" t="s">
        <v>473</v>
      </c>
      <c r="B139" t="s">
        <v>471</v>
      </c>
      <c r="G139" t="s">
        <v>472</v>
      </c>
      <c r="H139">
        <v>2.34</v>
      </c>
      <c r="N139" t="s">
        <v>428</v>
      </c>
      <c r="O139" t="s">
        <v>466</v>
      </c>
      <c r="P139" t="b">
        <v>0</v>
      </c>
      <c r="Q139" t="s">
        <v>275</v>
      </c>
      <c r="T139">
        <v>9000</v>
      </c>
      <c r="U139">
        <v>51.831690500000001</v>
      </c>
      <c r="V139">
        <v>5.2570147</v>
      </c>
      <c r="W139" t="s">
        <v>263</v>
      </c>
      <c r="X139" t="s">
        <v>263</v>
      </c>
      <c r="Y139" t="s">
        <v>428</v>
      </c>
      <c r="Z139">
        <v>2016</v>
      </c>
      <c r="AA139" t="s">
        <v>26</v>
      </c>
      <c r="AK139">
        <v>14850</v>
      </c>
      <c r="AM139">
        <v>2152800</v>
      </c>
      <c r="AN139" t="s">
        <v>474</v>
      </c>
    </row>
    <row r="140" spans="1:47" x14ac:dyDescent="0.3">
      <c r="A140" t="s">
        <v>477</v>
      </c>
      <c r="B140" t="s">
        <v>475</v>
      </c>
      <c r="G140" t="s">
        <v>476</v>
      </c>
      <c r="H140">
        <v>5.6</v>
      </c>
      <c r="N140" t="s">
        <v>428</v>
      </c>
      <c r="O140" t="s">
        <v>466</v>
      </c>
      <c r="P140" t="b">
        <v>0</v>
      </c>
      <c r="Q140" t="s">
        <v>275</v>
      </c>
      <c r="T140">
        <v>21600</v>
      </c>
      <c r="U140">
        <v>52.514381499999999</v>
      </c>
      <c r="V140">
        <v>4.9640611000000003</v>
      </c>
      <c r="W140" t="s">
        <v>56</v>
      </c>
      <c r="X140" t="s">
        <v>56</v>
      </c>
      <c r="Y140" t="s">
        <v>428</v>
      </c>
      <c r="Z140">
        <v>2016</v>
      </c>
      <c r="AA140" t="s">
        <v>26</v>
      </c>
      <c r="AK140">
        <v>35640</v>
      </c>
      <c r="AM140">
        <v>5152000</v>
      </c>
      <c r="AN140" t="s">
        <v>474</v>
      </c>
    </row>
    <row r="141" spans="1:47" x14ac:dyDescent="0.3">
      <c r="A141" t="s">
        <v>480</v>
      </c>
      <c r="B141" t="s">
        <v>478</v>
      </c>
      <c r="G141" t="s">
        <v>479</v>
      </c>
      <c r="H141">
        <v>5.8</v>
      </c>
      <c r="N141" t="s">
        <v>428</v>
      </c>
      <c r="O141" t="s">
        <v>466</v>
      </c>
      <c r="P141" t="b">
        <v>0</v>
      </c>
      <c r="Q141" t="s">
        <v>275</v>
      </c>
      <c r="T141">
        <v>21000</v>
      </c>
      <c r="U141">
        <v>52.992753</v>
      </c>
      <c r="V141">
        <v>6.5642284000000002</v>
      </c>
      <c r="W141" t="s">
        <v>427</v>
      </c>
      <c r="X141" t="s">
        <v>427</v>
      </c>
      <c r="Y141" t="s">
        <v>428</v>
      </c>
      <c r="Z141">
        <v>2016</v>
      </c>
      <c r="AA141" t="s">
        <v>26</v>
      </c>
      <c r="AK141">
        <v>34650</v>
      </c>
      <c r="AM141">
        <v>5336000</v>
      </c>
      <c r="AN141" t="s">
        <v>474</v>
      </c>
    </row>
    <row r="142" spans="1:47" x14ac:dyDescent="0.3">
      <c r="A142" t="s">
        <v>482</v>
      </c>
      <c r="B142" t="s">
        <v>481</v>
      </c>
      <c r="G142" t="s">
        <v>481</v>
      </c>
      <c r="H142">
        <v>6</v>
      </c>
      <c r="N142" t="s">
        <v>428</v>
      </c>
      <c r="O142" t="s">
        <v>466</v>
      </c>
      <c r="P142" t="b">
        <v>0</v>
      </c>
      <c r="Q142" t="s">
        <v>275</v>
      </c>
      <c r="T142">
        <v>23000</v>
      </c>
      <c r="U142">
        <v>53.440564000000002</v>
      </c>
      <c r="V142">
        <v>5.6587658999999997</v>
      </c>
      <c r="W142" t="s">
        <v>87</v>
      </c>
      <c r="X142" t="s">
        <v>87</v>
      </c>
      <c r="Y142" t="s">
        <v>428</v>
      </c>
      <c r="Z142">
        <v>2016</v>
      </c>
      <c r="AA142" t="s">
        <v>26</v>
      </c>
      <c r="AK142">
        <v>37950</v>
      </c>
      <c r="AM142">
        <v>5520000</v>
      </c>
      <c r="AN142" t="s">
        <v>474</v>
      </c>
    </row>
    <row r="143" spans="1:47" x14ac:dyDescent="0.3">
      <c r="A143" t="s">
        <v>485</v>
      </c>
      <c r="B143" t="s">
        <v>483</v>
      </c>
      <c r="G143" t="s">
        <v>484</v>
      </c>
      <c r="H143">
        <v>3</v>
      </c>
      <c r="N143" t="s">
        <v>428</v>
      </c>
      <c r="O143" t="s">
        <v>466</v>
      </c>
      <c r="P143" t="b">
        <v>0</v>
      </c>
      <c r="Q143" t="s">
        <v>275</v>
      </c>
      <c r="T143">
        <v>11000</v>
      </c>
      <c r="U143">
        <v>52.266366699999999</v>
      </c>
      <c r="V143">
        <v>6.7875832999999997</v>
      </c>
      <c r="W143" t="s">
        <v>109</v>
      </c>
      <c r="X143" t="s">
        <v>109</v>
      </c>
      <c r="Y143" t="s">
        <v>428</v>
      </c>
      <c r="Z143">
        <v>2017</v>
      </c>
      <c r="AA143" t="s">
        <v>26</v>
      </c>
      <c r="AK143">
        <v>18150</v>
      </c>
      <c r="AM143">
        <v>2760000</v>
      </c>
      <c r="AN143" t="s">
        <v>474</v>
      </c>
    </row>
    <row r="144" spans="1:47" x14ac:dyDescent="0.3">
      <c r="A144" t="s">
        <v>488</v>
      </c>
      <c r="B144" t="s">
        <v>486</v>
      </c>
      <c r="G144" t="s">
        <v>487</v>
      </c>
      <c r="H144">
        <v>12</v>
      </c>
      <c r="N144" t="s">
        <v>428</v>
      </c>
      <c r="O144" t="s">
        <v>466</v>
      </c>
      <c r="P144" t="b">
        <v>0</v>
      </c>
      <c r="Q144" t="s">
        <v>275</v>
      </c>
      <c r="T144">
        <v>43000</v>
      </c>
      <c r="U144">
        <v>53.194035900000003</v>
      </c>
      <c r="V144">
        <v>6.6314884000000003</v>
      </c>
      <c r="W144" t="s">
        <v>48</v>
      </c>
      <c r="X144" t="s">
        <v>48</v>
      </c>
      <c r="Y144" t="s">
        <v>428</v>
      </c>
      <c r="Z144">
        <v>2017</v>
      </c>
      <c r="AA144" t="s">
        <v>26</v>
      </c>
      <c r="AK144">
        <v>70950</v>
      </c>
      <c r="AM144">
        <v>11040000</v>
      </c>
      <c r="AN144" t="s">
        <v>474</v>
      </c>
    </row>
    <row r="145" spans="1:40" x14ac:dyDescent="0.3">
      <c r="A145" t="s">
        <v>491</v>
      </c>
      <c r="B145" t="s">
        <v>489</v>
      </c>
      <c r="G145" t="s">
        <v>490</v>
      </c>
      <c r="H145">
        <v>14</v>
      </c>
      <c r="N145" t="s">
        <v>428</v>
      </c>
      <c r="O145" t="s">
        <v>466</v>
      </c>
      <c r="P145" t="b">
        <v>0</v>
      </c>
      <c r="Q145" t="s">
        <v>275</v>
      </c>
      <c r="T145">
        <v>55000</v>
      </c>
      <c r="U145">
        <v>51.483054500000001</v>
      </c>
      <c r="V145">
        <v>3.6236988000000001</v>
      </c>
      <c r="W145" t="s">
        <v>25</v>
      </c>
      <c r="X145" t="s">
        <v>25</v>
      </c>
      <c r="Y145" t="s">
        <v>428</v>
      </c>
      <c r="Z145">
        <v>2017</v>
      </c>
      <c r="AA145" t="s">
        <v>26</v>
      </c>
      <c r="AK145">
        <v>90750</v>
      </c>
      <c r="AM145">
        <v>12880000</v>
      </c>
      <c r="AN145" t="s">
        <v>474</v>
      </c>
    </row>
    <row r="146" spans="1:40" x14ac:dyDescent="0.3">
      <c r="A146" t="s">
        <v>493</v>
      </c>
      <c r="B146" t="s">
        <v>492</v>
      </c>
      <c r="G146" t="s">
        <v>304</v>
      </c>
      <c r="H146">
        <v>30</v>
      </c>
      <c r="N146" t="s">
        <v>428</v>
      </c>
      <c r="O146" t="s">
        <v>466</v>
      </c>
      <c r="P146" t="b">
        <v>0</v>
      </c>
      <c r="Q146" t="s">
        <v>275</v>
      </c>
      <c r="T146">
        <v>123000</v>
      </c>
      <c r="U146">
        <v>53.331027200000001</v>
      </c>
      <c r="V146">
        <v>6.9244598000000002</v>
      </c>
      <c r="W146" t="s">
        <v>48</v>
      </c>
      <c r="X146" t="s">
        <v>48</v>
      </c>
      <c r="Y146" t="s">
        <v>428</v>
      </c>
      <c r="Z146">
        <v>2017</v>
      </c>
      <c r="AA146" t="s">
        <v>26</v>
      </c>
      <c r="AK146">
        <v>202950</v>
      </c>
      <c r="AM146">
        <v>27600000</v>
      </c>
      <c r="AN146" t="s">
        <v>474</v>
      </c>
    </row>
    <row r="147" spans="1:40" x14ac:dyDescent="0.3">
      <c r="A147" t="s">
        <v>496</v>
      </c>
      <c r="B147" t="s">
        <v>494</v>
      </c>
      <c r="G147" t="s">
        <v>495</v>
      </c>
      <c r="H147">
        <v>2.2000000000000002</v>
      </c>
      <c r="N147" t="s">
        <v>428</v>
      </c>
      <c r="O147" t="s">
        <v>466</v>
      </c>
      <c r="P147" t="b">
        <v>0</v>
      </c>
      <c r="Q147" t="s">
        <v>275</v>
      </c>
      <c r="T147">
        <v>8200</v>
      </c>
      <c r="U147">
        <v>52.024820800000001</v>
      </c>
      <c r="V147">
        <v>5.0918191999999998</v>
      </c>
      <c r="W147" t="s">
        <v>145</v>
      </c>
      <c r="X147" t="s">
        <v>145</v>
      </c>
      <c r="Y147" t="s">
        <v>428</v>
      </c>
      <c r="Z147">
        <v>2018</v>
      </c>
      <c r="AA147" t="s">
        <v>26</v>
      </c>
      <c r="AK147">
        <v>13530</v>
      </c>
      <c r="AM147">
        <v>2024000</v>
      </c>
      <c r="AN147" t="s">
        <v>468</v>
      </c>
    </row>
    <row r="148" spans="1:40" x14ac:dyDescent="0.3">
      <c r="A148" t="s">
        <v>498</v>
      </c>
      <c r="B148" t="s">
        <v>497</v>
      </c>
      <c r="G148" t="s">
        <v>417</v>
      </c>
      <c r="H148">
        <v>3.6</v>
      </c>
      <c r="N148" t="s">
        <v>428</v>
      </c>
      <c r="O148" t="s">
        <v>466</v>
      </c>
      <c r="P148" t="b">
        <v>0</v>
      </c>
      <c r="Q148" t="s">
        <v>275</v>
      </c>
      <c r="T148">
        <v>13000</v>
      </c>
      <c r="U148">
        <v>53.2012334</v>
      </c>
      <c r="V148">
        <v>5.7999133</v>
      </c>
      <c r="W148" t="s">
        <v>87</v>
      </c>
      <c r="X148" t="s">
        <v>87</v>
      </c>
      <c r="Y148" t="s">
        <v>428</v>
      </c>
      <c r="Z148">
        <v>2018</v>
      </c>
      <c r="AA148" t="s">
        <v>26</v>
      </c>
      <c r="AK148">
        <v>21450</v>
      </c>
      <c r="AM148">
        <v>3312000</v>
      </c>
      <c r="AN148" t="s">
        <v>474</v>
      </c>
    </row>
    <row r="149" spans="1:40" x14ac:dyDescent="0.3">
      <c r="A149" t="s">
        <v>500</v>
      </c>
      <c r="B149" t="s">
        <v>499</v>
      </c>
      <c r="G149" t="s">
        <v>499</v>
      </c>
      <c r="H149">
        <v>3.6</v>
      </c>
      <c r="N149" t="s">
        <v>428</v>
      </c>
      <c r="O149" t="s">
        <v>466</v>
      </c>
      <c r="P149" t="b">
        <v>0</v>
      </c>
      <c r="Q149" t="s">
        <v>275</v>
      </c>
      <c r="T149">
        <v>11000</v>
      </c>
      <c r="U149">
        <v>52.211157</v>
      </c>
      <c r="V149">
        <v>5.9699230999999999</v>
      </c>
      <c r="W149" t="s">
        <v>263</v>
      </c>
      <c r="X149" t="s">
        <v>263</v>
      </c>
      <c r="Y149" t="s">
        <v>428</v>
      </c>
      <c r="Z149">
        <v>2018</v>
      </c>
      <c r="AA149" t="s">
        <v>26</v>
      </c>
      <c r="AK149">
        <v>18150</v>
      </c>
      <c r="AM149">
        <v>3312000</v>
      </c>
      <c r="AN149" t="s">
        <v>474</v>
      </c>
    </row>
    <row r="150" spans="1:40" x14ac:dyDescent="0.3">
      <c r="A150" t="s">
        <v>503</v>
      </c>
      <c r="B150" t="s">
        <v>501</v>
      </c>
      <c r="G150" t="s">
        <v>502</v>
      </c>
      <c r="H150">
        <v>4</v>
      </c>
      <c r="N150" t="s">
        <v>428</v>
      </c>
      <c r="O150" t="s">
        <v>466</v>
      </c>
      <c r="P150" t="b">
        <v>0</v>
      </c>
      <c r="Q150" t="s">
        <v>275</v>
      </c>
      <c r="T150">
        <v>13440</v>
      </c>
      <c r="U150">
        <v>52.377052599999999</v>
      </c>
      <c r="V150">
        <v>6.6011087000000002</v>
      </c>
      <c r="W150" t="s">
        <v>109</v>
      </c>
      <c r="X150" t="s">
        <v>109</v>
      </c>
      <c r="Y150" t="s">
        <v>428</v>
      </c>
      <c r="Z150">
        <v>2018</v>
      </c>
      <c r="AA150" t="s">
        <v>26</v>
      </c>
      <c r="AK150">
        <v>22176</v>
      </c>
      <c r="AM150">
        <v>3680000</v>
      </c>
      <c r="AN150" t="s">
        <v>474</v>
      </c>
    </row>
    <row r="151" spans="1:40" x14ac:dyDescent="0.3">
      <c r="A151" t="s">
        <v>505</v>
      </c>
      <c r="B151" t="s">
        <v>504</v>
      </c>
      <c r="G151" t="s">
        <v>504</v>
      </c>
      <c r="H151">
        <v>4</v>
      </c>
      <c r="N151" t="s">
        <v>428</v>
      </c>
      <c r="O151" t="s">
        <v>466</v>
      </c>
      <c r="P151" t="b">
        <v>0</v>
      </c>
      <c r="Q151" t="s">
        <v>275</v>
      </c>
      <c r="T151">
        <v>13552</v>
      </c>
      <c r="U151">
        <v>52.876551800000001</v>
      </c>
      <c r="V151">
        <v>5.9958691999999996</v>
      </c>
      <c r="W151" t="s">
        <v>87</v>
      </c>
      <c r="X151" t="s">
        <v>87</v>
      </c>
      <c r="Y151" t="s">
        <v>428</v>
      </c>
      <c r="Z151">
        <v>2018</v>
      </c>
      <c r="AA151" t="s">
        <v>26</v>
      </c>
      <c r="AK151">
        <v>22360.799999999999</v>
      </c>
      <c r="AM151">
        <v>3680000</v>
      </c>
      <c r="AN151" t="s">
        <v>468</v>
      </c>
    </row>
    <row r="152" spans="1:40" x14ac:dyDescent="0.3">
      <c r="A152" t="s">
        <v>507</v>
      </c>
      <c r="B152" t="s">
        <v>506</v>
      </c>
      <c r="G152" t="s">
        <v>506</v>
      </c>
      <c r="H152">
        <v>4.0999999999999996</v>
      </c>
      <c r="N152" t="s">
        <v>428</v>
      </c>
      <c r="O152" t="s">
        <v>466</v>
      </c>
      <c r="P152" t="b">
        <v>0</v>
      </c>
      <c r="Q152" t="s">
        <v>275</v>
      </c>
      <c r="T152">
        <v>14240</v>
      </c>
      <c r="U152">
        <v>52.890576699999997</v>
      </c>
      <c r="V152">
        <v>6.1412468000000002</v>
      </c>
      <c r="W152" t="s">
        <v>87</v>
      </c>
      <c r="X152" t="s">
        <v>87</v>
      </c>
      <c r="Y152" t="s">
        <v>428</v>
      </c>
      <c r="Z152">
        <v>2018</v>
      </c>
      <c r="AA152" t="s">
        <v>26</v>
      </c>
      <c r="AK152">
        <v>23496</v>
      </c>
      <c r="AM152">
        <v>3772000</v>
      </c>
      <c r="AN152" t="s">
        <v>474</v>
      </c>
    </row>
    <row r="153" spans="1:40" x14ac:dyDescent="0.3">
      <c r="A153" t="s">
        <v>509</v>
      </c>
      <c r="B153" t="s">
        <v>508</v>
      </c>
      <c r="G153" t="s">
        <v>508</v>
      </c>
      <c r="H153">
        <v>9</v>
      </c>
      <c r="N153" t="s">
        <v>428</v>
      </c>
      <c r="O153" t="s">
        <v>466</v>
      </c>
      <c r="P153" t="b">
        <v>0</v>
      </c>
      <c r="Q153" t="s">
        <v>275</v>
      </c>
      <c r="T153">
        <v>28500</v>
      </c>
      <c r="U153">
        <v>53.146252199999999</v>
      </c>
      <c r="V153">
        <v>6.2673259000000003</v>
      </c>
      <c r="W153" t="s">
        <v>48</v>
      </c>
      <c r="X153" t="s">
        <v>48</v>
      </c>
      <c r="Y153" t="s">
        <v>428</v>
      </c>
      <c r="Z153">
        <v>2018</v>
      </c>
      <c r="AA153" t="s">
        <v>26</v>
      </c>
      <c r="AK153">
        <v>47025</v>
      </c>
      <c r="AM153">
        <v>8280000</v>
      </c>
      <c r="AN153" t="s">
        <v>474</v>
      </c>
    </row>
    <row r="154" spans="1:40" x14ac:dyDescent="0.3">
      <c r="A154" t="s">
        <v>512</v>
      </c>
      <c r="B154" t="s">
        <v>510</v>
      </c>
      <c r="G154" t="s">
        <v>511</v>
      </c>
      <c r="H154">
        <v>9.3000000000000007</v>
      </c>
      <c r="N154" t="s">
        <v>428</v>
      </c>
      <c r="O154" t="s">
        <v>466</v>
      </c>
      <c r="P154" t="b">
        <v>0</v>
      </c>
      <c r="Q154" t="s">
        <v>275</v>
      </c>
      <c r="T154">
        <v>34000</v>
      </c>
      <c r="U154">
        <v>51.8820038</v>
      </c>
      <c r="V154">
        <v>5.2910871999999998</v>
      </c>
      <c r="W154" t="s">
        <v>263</v>
      </c>
      <c r="X154" t="s">
        <v>263</v>
      </c>
      <c r="Y154" t="s">
        <v>428</v>
      </c>
      <c r="Z154">
        <v>2018</v>
      </c>
      <c r="AA154" t="s">
        <v>26</v>
      </c>
      <c r="AK154">
        <v>56100</v>
      </c>
      <c r="AM154">
        <v>8556000</v>
      </c>
      <c r="AN154" t="s">
        <v>474</v>
      </c>
    </row>
    <row r="155" spans="1:40" x14ac:dyDescent="0.3">
      <c r="A155" t="s">
        <v>515</v>
      </c>
      <c r="B155" t="s">
        <v>513</v>
      </c>
      <c r="G155" t="s">
        <v>514</v>
      </c>
      <c r="H155">
        <v>9.6</v>
      </c>
      <c r="N155" t="s">
        <v>428</v>
      </c>
      <c r="O155" t="s">
        <v>466</v>
      </c>
      <c r="P155" t="b">
        <v>0</v>
      </c>
      <c r="Q155" t="s">
        <v>275</v>
      </c>
      <c r="T155">
        <v>34000</v>
      </c>
      <c r="U155">
        <v>52.662677000000002</v>
      </c>
      <c r="V155">
        <v>4.8324767</v>
      </c>
      <c r="W155" t="s">
        <v>56</v>
      </c>
      <c r="X155" t="s">
        <v>56</v>
      </c>
      <c r="Y155" t="s">
        <v>428</v>
      </c>
      <c r="Z155">
        <v>2018</v>
      </c>
      <c r="AA155" t="s">
        <v>26</v>
      </c>
      <c r="AK155">
        <v>56100</v>
      </c>
      <c r="AM155">
        <v>8832000</v>
      </c>
      <c r="AN155" t="s">
        <v>474</v>
      </c>
    </row>
    <row r="156" spans="1:40" x14ac:dyDescent="0.3">
      <c r="A156" t="s">
        <v>519</v>
      </c>
      <c r="B156" t="s">
        <v>516</v>
      </c>
      <c r="G156" t="s">
        <v>517</v>
      </c>
      <c r="H156">
        <v>2.29</v>
      </c>
      <c r="N156" t="s">
        <v>428</v>
      </c>
      <c r="O156" t="s">
        <v>518</v>
      </c>
      <c r="P156" t="b">
        <v>0</v>
      </c>
      <c r="Q156" t="s">
        <v>275</v>
      </c>
      <c r="T156">
        <v>20000</v>
      </c>
      <c r="U156">
        <v>52.3003784</v>
      </c>
      <c r="V156">
        <v>4.6743594000000002</v>
      </c>
      <c r="W156" t="s">
        <v>56</v>
      </c>
      <c r="X156" t="s">
        <v>56</v>
      </c>
      <c r="Y156" t="s">
        <v>428</v>
      </c>
      <c r="Z156">
        <v>2002</v>
      </c>
      <c r="AA156" t="s">
        <v>26</v>
      </c>
      <c r="AK156">
        <v>33000</v>
      </c>
      <c r="AM156">
        <v>2104040</v>
      </c>
      <c r="AN156" t="s">
        <v>520</v>
      </c>
    </row>
    <row r="157" spans="1:40" x14ac:dyDescent="0.3">
      <c r="A157" t="s">
        <v>523</v>
      </c>
      <c r="B157" t="s">
        <v>521</v>
      </c>
      <c r="G157" t="s">
        <v>522</v>
      </c>
      <c r="H157">
        <v>10.15</v>
      </c>
      <c r="N157" t="s">
        <v>428</v>
      </c>
      <c r="O157" t="s">
        <v>466</v>
      </c>
      <c r="P157" t="b">
        <v>0</v>
      </c>
      <c r="Q157" t="s">
        <v>275</v>
      </c>
      <c r="T157">
        <v>29000</v>
      </c>
      <c r="U157">
        <v>53.1888206</v>
      </c>
      <c r="V157">
        <v>5.5564856999999996</v>
      </c>
      <c r="W157" t="s">
        <v>87</v>
      </c>
      <c r="X157" t="s">
        <v>87</v>
      </c>
      <c r="Y157" t="s">
        <v>428</v>
      </c>
      <c r="Z157">
        <v>2018</v>
      </c>
      <c r="AA157" t="s">
        <v>26</v>
      </c>
      <c r="AK157">
        <v>47850</v>
      </c>
      <c r="AM157">
        <v>9338000</v>
      </c>
      <c r="AN157" t="s">
        <v>474</v>
      </c>
    </row>
    <row r="158" spans="1:40" x14ac:dyDescent="0.3">
      <c r="A158" t="s">
        <v>526</v>
      </c>
      <c r="B158" t="s">
        <v>524</v>
      </c>
      <c r="G158" t="s">
        <v>525</v>
      </c>
      <c r="H158">
        <v>3</v>
      </c>
      <c r="N158" t="s">
        <v>428</v>
      </c>
      <c r="O158" t="s">
        <v>518</v>
      </c>
      <c r="P158" t="b">
        <v>0</v>
      </c>
      <c r="Q158" t="s">
        <v>275</v>
      </c>
      <c r="T158">
        <v>12000</v>
      </c>
      <c r="U158">
        <v>53.106811399999998</v>
      </c>
      <c r="V158">
        <v>6.1010397999999997</v>
      </c>
      <c r="W158" t="s">
        <v>145</v>
      </c>
      <c r="X158" t="s">
        <v>145</v>
      </c>
      <c r="Y158" t="s">
        <v>428</v>
      </c>
      <c r="Z158">
        <v>2015</v>
      </c>
      <c r="AA158" t="s">
        <v>26</v>
      </c>
      <c r="AK158">
        <v>19800</v>
      </c>
      <c r="AM158">
        <v>2760000</v>
      </c>
      <c r="AN158" t="s">
        <v>474</v>
      </c>
    </row>
    <row r="159" spans="1:40" x14ac:dyDescent="0.3">
      <c r="A159" t="s">
        <v>529</v>
      </c>
      <c r="B159" t="s">
        <v>527</v>
      </c>
      <c r="G159" t="s">
        <v>528</v>
      </c>
      <c r="H159">
        <v>12.25</v>
      </c>
      <c r="N159" t="s">
        <v>428</v>
      </c>
      <c r="O159" t="s">
        <v>466</v>
      </c>
      <c r="P159" t="b">
        <v>0</v>
      </c>
      <c r="Q159" t="s">
        <v>275</v>
      </c>
      <c r="T159">
        <v>43000</v>
      </c>
      <c r="U159">
        <v>51.663107099999998</v>
      </c>
      <c r="V159">
        <v>5.6239226999999996</v>
      </c>
      <c r="W159" t="s">
        <v>73</v>
      </c>
      <c r="X159" t="s">
        <v>73</v>
      </c>
      <c r="Y159" t="s">
        <v>428</v>
      </c>
      <c r="Z159">
        <v>2018</v>
      </c>
      <c r="AA159" t="s">
        <v>26</v>
      </c>
      <c r="AK159">
        <v>70950</v>
      </c>
      <c r="AM159">
        <v>11270000</v>
      </c>
      <c r="AN159" t="s">
        <v>468</v>
      </c>
    </row>
    <row r="160" spans="1:40" x14ac:dyDescent="0.3">
      <c r="A160" t="s">
        <v>532</v>
      </c>
      <c r="B160" t="s">
        <v>530</v>
      </c>
      <c r="G160" t="s">
        <v>531</v>
      </c>
      <c r="H160">
        <v>2.5</v>
      </c>
      <c r="N160" t="s">
        <v>428</v>
      </c>
      <c r="O160" t="s">
        <v>518</v>
      </c>
      <c r="P160" t="b">
        <v>0</v>
      </c>
      <c r="Q160" t="s">
        <v>275</v>
      </c>
      <c r="T160">
        <v>10000</v>
      </c>
      <c r="U160">
        <v>52.516774699999999</v>
      </c>
      <c r="V160">
        <v>6.0830219000000003</v>
      </c>
      <c r="W160" t="s">
        <v>109</v>
      </c>
      <c r="X160" t="s">
        <v>109</v>
      </c>
      <c r="Y160" t="s">
        <v>428</v>
      </c>
      <c r="Z160">
        <v>2015</v>
      </c>
      <c r="AA160" t="s">
        <v>26</v>
      </c>
      <c r="AK160">
        <v>16500</v>
      </c>
      <c r="AM160">
        <v>2300000</v>
      </c>
      <c r="AN160" t="s">
        <v>474</v>
      </c>
    </row>
    <row r="161" spans="1:40" x14ac:dyDescent="0.3">
      <c r="A161" t="s">
        <v>491</v>
      </c>
      <c r="B161" t="s">
        <v>533</v>
      </c>
      <c r="G161" t="s">
        <v>534</v>
      </c>
      <c r="H161">
        <v>12.4</v>
      </c>
      <c r="N161" t="s">
        <v>428</v>
      </c>
      <c r="O161" t="s">
        <v>466</v>
      </c>
      <c r="P161" t="b">
        <v>0</v>
      </c>
      <c r="Q161" t="s">
        <v>275</v>
      </c>
      <c r="T161">
        <v>43500</v>
      </c>
      <c r="U161">
        <v>52.692622</v>
      </c>
      <c r="V161">
        <v>5.7378425000000002</v>
      </c>
      <c r="W161" t="s">
        <v>117</v>
      </c>
      <c r="X161" t="s">
        <v>117</v>
      </c>
      <c r="Y161" t="s">
        <v>428</v>
      </c>
      <c r="Z161">
        <v>2018</v>
      </c>
      <c r="AA161" t="s">
        <v>26</v>
      </c>
      <c r="AK161">
        <v>71775</v>
      </c>
      <c r="AM161">
        <v>11408000</v>
      </c>
      <c r="AN161" t="s">
        <v>474</v>
      </c>
    </row>
    <row r="162" spans="1:40" x14ac:dyDescent="0.3">
      <c r="A162" t="s">
        <v>537</v>
      </c>
      <c r="B162" t="s">
        <v>535</v>
      </c>
      <c r="G162" t="s">
        <v>536</v>
      </c>
      <c r="H162">
        <v>13.75</v>
      </c>
      <c r="N162" t="s">
        <v>428</v>
      </c>
      <c r="O162" t="s">
        <v>466</v>
      </c>
      <c r="P162" t="b">
        <v>0</v>
      </c>
      <c r="Q162" t="s">
        <v>275</v>
      </c>
      <c r="T162">
        <v>0</v>
      </c>
      <c r="U162">
        <v>52.991985300000003</v>
      </c>
      <c r="V162">
        <v>6.9462216999999997</v>
      </c>
      <c r="W162" t="s">
        <v>48</v>
      </c>
      <c r="X162" t="s">
        <v>48</v>
      </c>
      <c r="Y162" t="s">
        <v>428</v>
      </c>
      <c r="Z162">
        <v>2018</v>
      </c>
      <c r="AA162" t="s">
        <v>26</v>
      </c>
      <c r="AK162">
        <v>0</v>
      </c>
      <c r="AM162">
        <v>12650000</v>
      </c>
      <c r="AN162" t="s">
        <v>474</v>
      </c>
    </row>
    <row r="163" spans="1:40" x14ac:dyDescent="0.3">
      <c r="A163" t="s">
        <v>540</v>
      </c>
      <c r="B163" t="s">
        <v>538</v>
      </c>
      <c r="G163" t="s">
        <v>539</v>
      </c>
      <c r="H163">
        <v>2.29</v>
      </c>
      <c r="N163" t="s">
        <v>428</v>
      </c>
      <c r="O163" t="s">
        <v>518</v>
      </c>
      <c r="P163" t="b">
        <v>0</v>
      </c>
      <c r="Q163" t="s">
        <v>275</v>
      </c>
      <c r="T163">
        <v>13000</v>
      </c>
      <c r="U163">
        <v>51.615788500000001</v>
      </c>
      <c r="V163">
        <v>5.5392399000000001</v>
      </c>
      <c r="W163" t="s">
        <v>56</v>
      </c>
      <c r="X163" t="s">
        <v>56</v>
      </c>
      <c r="Y163" t="s">
        <v>428</v>
      </c>
      <c r="Z163">
        <v>2015</v>
      </c>
      <c r="AA163" t="s">
        <v>26</v>
      </c>
      <c r="AK163">
        <v>21450</v>
      </c>
      <c r="AM163">
        <v>2106800</v>
      </c>
      <c r="AN163" t="s">
        <v>468</v>
      </c>
    </row>
    <row r="164" spans="1:40" x14ac:dyDescent="0.3">
      <c r="A164" t="s">
        <v>543</v>
      </c>
      <c r="B164" t="s">
        <v>541</v>
      </c>
      <c r="G164" t="s">
        <v>542</v>
      </c>
      <c r="H164">
        <v>1.8</v>
      </c>
      <c r="N164" t="s">
        <v>428</v>
      </c>
      <c r="O164" t="s">
        <v>518</v>
      </c>
      <c r="P164" t="b">
        <v>0</v>
      </c>
      <c r="Q164" t="s">
        <v>275</v>
      </c>
      <c r="T164">
        <v>7650</v>
      </c>
      <c r="U164">
        <v>52.009479900000002</v>
      </c>
      <c r="V164">
        <v>4.5384196000000001</v>
      </c>
      <c r="W164" t="s">
        <v>38</v>
      </c>
      <c r="X164" t="s">
        <v>38</v>
      </c>
      <c r="Y164" t="s">
        <v>428</v>
      </c>
      <c r="Z164">
        <v>2015</v>
      </c>
      <c r="AA164" t="s">
        <v>26</v>
      </c>
      <c r="AK164">
        <v>12622.5</v>
      </c>
      <c r="AM164">
        <v>1656000</v>
      </c>
      <c r="AN164" t="s">
        <v>474</v>
      </c>
    </row>
    <row r="165" spans="1:40" x14ac:dyDescent="0.3">
      <c r="A165" t="s">
        <v>546</v>
      </c>
      <c r="B165" t="s">
        <v>544</v>
      </c>
      <c r="G165" t="s">
        <v>545</v>
      </c>
      <c r="H165">
        <v>14</v>
      </c>
      <c r="N165" t="s">
        <v>428</v>
      </c>
      <c r="O165" t="s">
        <v>466</v>
      </c>
      <c r="P165" t="b">
        <v>0</v>
      </c>
      <c r="Q165" t="s">
        <v>275</v>
      </c>
      <c r="T165">
        <v>118000</v>
      </c>
      <c r="U165">
        <v>52.785803700000002</v>
      </c>
      <c r="V165">
        <v>6.8975850999999997</v>
      </c>
      <c r="W165" t="s">
        <v>427</v>
      </c>
      <c r="X165" t="s">
        <v>427</v>
      </c>
      <c r="Y165" t="s">
        <v>428</v>
      </c>
      <c r="Z165">
        <v>2018</v>
      </c>
      <c r="AA165" t="s">
        <v>26</v>
      </c>
      <c r="AK165">
        <v>194700</v>
      </c>
      <c r="AM165">
        <v>12880000</v>
      </c>
      <c r="AN165" t="s">
        <v>474</v>
      </c>
    </row>
    <row r="166" spans="1:40" x14ac:dyDescent="0.3">
      <c r="A166" t="s">
        <v>549</v>
      </c>
      <c r="B166" t="s">
        <v>547</v>
      </c>
      <c r="G166" t="s">
        <v>548</v>
      </c>
      <c r="H166">
        <v>15</v>
      </c>
      <c r="N166" t="s">
        <v>428</v>
      </c>
      <c r="O166" t="s">
        <v>466</v>
      </c>
      <c r="P166" t="b">
        <v>0</v>
      </c>
      <c r="Q166" t="s">
        <v>275</v>
      </c>
      <c r="T166">
        <v>45000</v>
      </c>
      <c r="U166">
        <v>52.767446700000001</v>
      </c>
      <c r="V166">
        <v>5.1069177999999997</v>
      </c>
      <c r="W166" t="s">
        <v>56</v>
      </c>
      <c r="X166" t="s">
        <v>56</v>
      </c>
      <c r="Y166" t="s">
        <v>428</v>
      </c>
      <c r="Z166">
        <v>2018</v>
      </c>
      <c r="AA166" t="s">
        <v>26</v>
      </c>
      <c r="AK166">
        <v>74250</v>
      </c>
      <c r="AM166">
        <v>13800000</v>
      </c>
      <c r="AN166" t="s">
        <v>474</v>
      </c>
    </row>
    <row r="167" spans="1:40" x14ac:dyDescent="0.3">
      <c r="A167" t="s">
        <v>552</v>
      </c>
      <c r="B167" t="s">
        <v>550</v>
      </c>
      <c r="G167" t="s">
        <v>551</v>
      </c>
      <c r="H167">
        <v>15</v>
      </c>
      <c r="N167" t="s">
        <v>428</v>
      </c>
      <c r="O167" t="s">
        <v>466</v>
      </c>
      <c r="P167" t="b">
        <v>0</v>
      </c>
      <c r="Q167" t="s">
        <v>275</v>
      </c>
      <c r="T167">
        <v>125000</v>
      </c>
      <c r="U167">
        <v>52.306085299999999</v>
      </c>
      <c r="V167">
        <v>4.6907040999999996</v>
      </c>
      <c r="W167" t="s">
        <v>56</v>
      </c>
      <c r="X167" t="s">
        <v>56</v>
      </c>
      <c r="Y167" t="s">
        <v>428</v>
      </c>
      <c r="Z167">
        <v>2018</v>
      </c>
      <c r="AA167" t="s">
        <v>26</v>
      </c>
      <c r="AK167">
        <v>206250</v>
      </c>
      <c r="AM167">
        <v>13800000</v>
      </c>
      <c r="AN167" t="s">
        <v>474</v>
      </c>
    </row>
    <row r="168" spans="1:40" x14ac:dyDescent="0.3">
      <c r="A168" t="s">
        <v>554</v>
      </c>
      <c r="B168" t="s">
        <v>553</v>
      </c>
      <c r="G168" t="s">
        <v>553</v>
      </c>
      <c r="H168">
        <v>15.5</v>
      </c>
      <c r="N168" t="s">
        <v>428</v>
      </c>
      <c r="O168" t="s">
        <v>466</v>
      </c>
      <c r="P168" t="b">
        <v>0</v>
      </c>
      <c r="Q168" t="s">
        <v>275</v>
      </c>
      <c r="T168">
        <v>57250</v>
      </c>
      <c r="U168">
        <v>53.106278199999998</v>
      </c>
      <c r="V168">
        <v>6.8750998000000001</v>
      </c>
      <c r="W168" t="s">
        <v>48</v>
      </c>
      <c r="X168" t="s">
        <v>48</v>
      </c>
      <c r="Y168" t="s">
        <v>428</v>
      </c>
      <c r="Z168">
        <v>2018</v>
      </c>
      <c r="AA168" t="s">
        <v>26</v>
      </c>
      <c r="AK168">
        <v>94462.5</v>
      </c>
      <c r="AM168">
        <v>14260000</v>
      </c>
      <c r="AN168" t="s">
        <v>474</v>
      </c>
    </row>
    <row r="169" spans="1:40" x14ac:dyDescent="0.3">
      <c r="A169" t="s">
        <v>556</v>
      </c>
      <c r="B169" t="s">
        <v>555</v>
      </c>
      <c r="G169" t="s">
        <v>186</v>
      </c>
      <c r="H169">
        <v>27</v>
      </c>
      <c r="N169" t="s">
        <v>428</v>
      </c>
      <c r="O169" t="s">
        <v>466</v>
      </c>
      <c r="P169" t="b">
        <v>0</v>
      </c>
      <c r="Q169" t="s">
        <v>275</v>
      </c>
      <c r="T169">
        <v>76000</v>
      </c>
      <c r="U169">
        <v>51.660155899999999</v>
      </c>
      <c r="V169">
        <v>4.5130717999999996</v>
      </c>
      <c r="W169" t="s">
        <v>73</v>
      </c>
      <c r="X169" t="s">
        <v>73</v>
      </c>
      <c r="Y169" t="s">
        <v>428</v>
      </c>
      <c r="Z169">
        <v>2018</v>
      </c>
      <c r="AA169" t="s">
        <v>26</v>
      </c>
      <c r="AK169">
        <v>125400</v>
      </c>
      <c r="AM169">
        <v>24840000</v>
      </c>
      <c r="AN169" t="s">
        <v>474</v>
      </c>
    </row>
    <row r="170" spans="1:40" x14ac:dyDescent="0.3">
      <c r="A170" t="s">
        <v>559</v>
      </c>
      <c r="B170" t="s">
        <v>557</v>
      </c>
      <c r="G170" t="s">
        <v>558</v>
      </c>
      <c r="H170">
        <v>4.16</v>
      </c>
      <c r="N170" t="s">
        <v>428</v>
      </c>
      <c r="O170" t="s">
        <v>518</v>
      </c>
      <c r="P170" t="b">
        <v>0</v>
      </c>
      <c r="Q170" t="s">
        <v>275</v>
      </c>
      <c r="T170">
        <v>16000</v>
      </c>
      <c r="U170">
        <v>52.0230405</v>
      </c>
      <c r="V170">
        <v>4.2187771999999999</v>
      </c>
      <c r="W170" t="s">
        <v>38</v>
      </c>
      <c r="X170" t="s">
        <v>38</v>
      </c>
      <c r="Y170" t="s">
        <v>428</v>
      </c>
      <c r="Z170">
        <v>2016</v>
      </c>
      <c r="AA170" t="s">
        <v>26</v>
      </c>
      <c r="AK170">
        <v>26400</v>
      </c>
      <c r="AM170">
        <v>3827200</v>
      </c>
      <c r="AN170" t="s">
        <v>474</v>
      </c>
    </row>
    <row r="171" spans="1:40" x14ac:dyDescent="0.3">
      <c r="A171" t="s">
        <v>562</v>
      </c>
      <c r="B171" t="s">
        <v>560</v>
      </c>
      <c r="G171" t="s">
        <v>561</v>
      </c>
      <c r="H171">
        <v>2.2000000000000002</v>
      </c>
      <c r="N171" t="s">
        <v>428</v>
      </c>
      <c r="O171" t="s">
        <v>518</v>
      </c>
      <c r="P171" t="b">
        <v>0</v>
      </c>
      <c r="Q171" t="s">
        <v>275</v>
      </c>
      <c r="T171">
        <v>8000</v>
      </c>
      <c r="U171">
        <v>52.278870400000002</v>
      </c>
      <c r="V171">
        <v>5.6658492000000003</v>
      </c>
      <c r="W171" t="s">
        <v>263</v>
      </c>
      <c r="X171" t="s">
        <v>263</v>
      </c>
      <c r="Y171" t="s">
        <v>428</v>
      </c>
      <c r="Z171">
        <v>2016</v>
      </c>
      <c r="AA171" t="s">
        <v>26</v>
      </c>
      <c r="AK171">
        <v>13200</v>
      </c>
      <c r="AM171">
        <v>2024000</v>
      </c>
      <c r="AN171" t="s">
        <v>474</v>
      </c>
    </row>
    <row r="172" spans="1:40" x14ac:dyDescent="0.3">
      <c r="A172" t="s">
        <v>563</v>
      </c>
      <c r="B172" t="s">
        <v>563</v>
      </c>
      <c r="G172" t="s">
        <v>564</v>
      </c>
      <c r="H172">
        <v>9.3000000000000007</v>
      </c>
      <c r="N172" t="s">
        <v>428</v>
      </c>
      <c r="O172" t="s">
        <v>518</v>
      </c>
      <c r="P172" t="b">
        <v>0</v>
      </c>
      <c r="Q172" t="s">
        <v>275</v>
      </c>
      <c r="T172">
        <v>35000</v>
      </c>
      <c r="U172">
        <v>52.043301399999997</v>
      </c>
      <c r="V172">
        <v>4.2433896000000004</v>
      </c>
      <c r="W172" t="s">
        <v>38</v>
      </c>
      <c r="X172" t="s">
        <v>38</v>
      </c>
      <c r="Y172" t="s">
        <v>428</v>
      </c>
      <c r="Z172">
        <v>2017</v>
      </c>
      <c r="AA172" t="s">
        <v>26</v>
      </c>
      <c r="AK172">
        <v>57750</v>
      </c>
      <c r="AM172">
        <v>8556000</v>
      </c>
      <c r="AN172" t="s">
        <v>474</v>
      </c>
    </row>
    <row r="173" spans="1:40" x14ac:dyDescent="0.3">
      <c r="A173" t="s">
        <v>566</v>
      </c>
      <c r="B173" t="s">
        <v>565</v>
      </c>
      <c r="G173" t="s">
        <v>565</v>
      </c>
      <c r="H173">
        <v>40</v>
      </c>
      <c r="N173" t="s">
        <v>428</v>
      </c>
      <c r="O173" t="s">
        <v>466</v>
      </c>
      <c r="P173" t="b">
        <v>0</v>
      </c>
      <c r="Q173" t="s">
        <v>275</v>
      </c>
      <c r="T173">
        <v>136000</v>
      </c>
      <c r="U173">
        <v>51.6824978</v>
      </c>
      <c r="V173">
        <v>4.3453840000000001</v>
      </c>
      <c r="W173" t="s">
        <v>38</v>
      </c>
      <c r="X173" t="s">
        <v>38</v>
      </c>
      <c r="Y173" t="s">
        <v>428</v>
      </c>
      <c r="Z173">
        <v>2018</v>
      </c>
      <c r="AA173" t="s">
        <v>26</v>
      </c>
      <c r="AK173">
        <v>224400</v>
      </c>
      <c r="AM173">
        <v>36800000</v>
      </c>
      <c r="AN173" t="s">
        <v>474</v>
      </c>
    </row>
    <row r="174" spans="1:40" x14ac:dyDescent="0.3">
      <c r="A174" t="s">
        <v>568</v>
      </c>
      <c r="B174" t="s">
        <v>567</v>
      </c>
      <c r="G174" t="s">
        <v>292</v>
      </c>
      <c r="H174">
        <v>4.5</v>
      </c>
      <c r="N174" t="s">
        <v>428</v>
      </c>
      <c r="O174" t="s">
        <v>518</v>
      </c>
      <c r="P174" t="b">
        <v>0</v>
      </c>
      <c r="Q174" t="s">
        <v>275</v>
      </c>
      <c r="T174">
        <v>15000</v>
      </c>
      <c r="U174">
        <v>51.441642000000002</v>
      </c>
      <c r="V174">
        <v>5.4697224999999996</v>
      </c>
      <c r="W174" t="s">
        <v>73</v>
      </c>
      <c r="X174" t="s">
        <v>73</v>
      </c>
      <c r="Y174" t="s">
        <v>428</v>
      </c>
      <c r="Z174">
        <v>2017</v>
      </c>
      <c r="AA174" t="s">
        <v>26</v>
      </c>
      <c r="AK174">
        <v>24750</v>
      </c>
      <c r="AM174">
        <v>4140000</v>
      </c>
      <c r="AN174" t="s">
        <v>474</v>
      </c>
    </row>
    <row r="175" spans="1:40" x14ac:dyDescent="0.3">
      <c r="A175" t="s">
        <v>571</v>
      </c>
      <c r="B175" t="s">
        <v>569</v>
      </c>
      <c r="G175" t="s">
        <v>570</v>
      </c>
      <c r="H175">
        <v>3.4</v>
      </c>
      <c r="N175" t="s">
        <v>428</v>
      </c>
      <c r="O175" t="s">
        <v>518</v>
      </c>
      <c r="P175" t="b">
        <v>0</v>
      </c>
      <c r="Q175" t="s">
        <v>275</v>
      </c>
      <c r="T175">
        <v>10800</v>
      </c>
      <c r="U175">
        <v>51.560595999999997</v>
      </c>
      <c r="V175">
        <v>5.0919143</v>
      </c>
      <c r="W175" t="s">
        <v>73</v>
      </c>
      <c r="X175" t="s">
        <v>73</v>
      </c>
      <c r="Y175" t="s">
        <v>428</v>
      </c>
      <c r="Z175">
        <v>2017</v>
      </c>
      <c r="AA175" t="s">
        <v>26</v>
      </c>
      <c r="AK175">
        <v>17820</v>
      </c>
      <c r="AM175">
        <v>3128000</v>
      </c>
      <c r="AN175" t="s">
        <v>474</v>
      </c>
    </row>
    <row r="176" spans="1:40" x14ac:dyDescent="0.3">
      <c r="A176" t="s">
        <v>574</v>
      </c>
      <c r="B176" t="s">
        <v>572</v>
      </c>
      <c r="G176" t="s">
        <v>573</v>
      </c>
      <c r="H176">
        <v>7.5</v>
      </c>
      <c r="N176" t="s">
        <v>428</v>
      </c>
      <c r="O176" t="s">
        <v>518</v>
      </c>
      <c r="P176" t="b">
        <v>0</v>
      </c>
      <c r="Q176" t="s">
        <v>275</v>
      </c>
      <c r="T176">
        <v>28000</v>
      </c>
      <c r="U176">
        <v>51.3703748</v>
      </c>
      <c r="V176">
        <v>6.1724031000000004</v>
      </c>
      <c r="W176" t="s">
        <v>179</v>
      </c>
      <c r="X176" t="s">
        <v>179</v>
      </c>
      <c r="Y176" t="s">
        <v>428</v>
      </c>
      <c r="Z176">
        <v>2018</v>
      </c>
      <c r="AA176" t="s">
        <v>26</v>
      </c>
      <c r="AK176">
        <v>46200</v>
      </c>
      <c r="AM176">
        <v>6900000</v>
      </c>
      <c r="AN176" t="s">
        <v>474</v>
      </c>
    </row>
    <row r="177" spans="1:44" x14ac:dyDescent="0.3">
      <c r="A177" t="s">
        <v>577</v>
      </c>
      <c r="B177" t="s">
        <v>575</v>
      </c>
      <c r="G177" t="s">
        <v>576</v>
      </c>
      <c r="H177">
        <v>44</v>
      </c>
      <c r="N177" t="s">
        <v>428</v>
      </c>
      <c r="O177" t="s">
        <v>466</v>
      </c>
      <c r="P177" t="b">
        <v>0</v>
      </c>
      <c r="Q177" t="s">
        <v>275</v>
      </c>
      <c r="T177">
        <v>170000</v>
      </c>
      <c r="U177">
        <v>51.237277599999999</v>
      </c>
      <c r="V177">
        <v>5.5984062000000003</v>
      </c>
      <c r="W177" t="s">
        <v>73</v>
      </c>
      <c r="X177" t="s">
        <v>73</v>
      </c>
      <c r="Y177" t="s">
        <v>428</v>
      </c>
      <c r="Z177">
        <v>2018</v>
      </c>
      <c r="AA177" t="s">
        <v>26</v>
      </c>
      <c r="AK177">
        <v>280500</v>
      </c>
      <c r="AM177">
        <v>40480000</v>
      </c>
      <c r="AN177" t="s">
        <v>474</v>
      </c>
    </row>
    <row r="178" spans="1:44" x14ac:dyDescent="0.3">
      <c r="A178" t="s">
        <v>580</v>
      </c>
      <c r="B178" t="s">
        <v>578</v>
      </c>
      <c r="G178" t="s">
        <v>579</v>
      </c>
      <c r="H178">
        <v>54.5</v>
      </c>
      <c r="N178" t="s">
        <v>428</v>
      </c>
      <c r="O178" t="s">
        <v>466</v>
      </c>
      <c r="P178" t="b">
        <v>0</v>
      </c>
      <c r="Q178" t="s">
        <v>275</v>
      </c>
      <c r="T178">
        <v>140000</v>
      </c>
      <c r="U178">
        <v>51.453667199999998</v>
      </c>
      <c r="V178">
        <v>3.5709124999999999</v>
      </c>
      <c r="W178" t="s">
        <v>25</v>
      </c>
      <c r="X178" t="s">
        <v>25</v>
      </c>
      <c r="Y178" t="s">
        <v>428</v>
      </c>
      <c r="Z178">
        <v>2018</v>
      </c>
      <c r="AA178" t="s">
        <v>26</v>
      </c>
      <c r="AK178">
        <v>231000</v>
      </c>
      <c r="AM178">
        <v>50140000</v>
      </c>
      <c r="AN178" t="s">
        <v>474</v>
      </c>
    </row>
    <row r="179" spans="1:44" x14ac:dyDescent="0.3">
      <c r="A179" t="s">
        <v>582</v>
      </c>
      <c r="B179" t="s">
        <v>581</v>
      </c>
      <c r="G179" t="s">
        <v>581</v>
      </c>
      <c r="H179">
        <v>11.8</v>
      </c>
      <c r="N179" t="s">
        <v>428</v>
      </c>
      <c r="O179" t="s">
        <v>466</v>
      </c>
      <c r="P179" t="b">
        <v>0</v>
      </c>
      <c r="Q179" t="s">
        <v>275</v>
      </c>
      <c r="T179">
        <v>40000</v>
      </c>
      <c r="U179">
        <v>51.416870299999999</v>
      </c>
      <c r="V179">
        <v>4.1808408999999997</v>
      </c>
      <c r="W179" t="s">
        <v>25</v>
      </c>
      <c r="X179" t="s">
        <v>25</v>
      </c>
      <c r="Y179" t="s">
        <v>428</v>
      </c>
      <c r="Z179">
        <v>2019</v>
      </c>
      <c r="AA179" t="s">
        <v>425</v>
      </c>
      <c r="AK179">
        <v>66000</v>
      </c>
      <c r="AM179">
        <v>10856000</v>
      </c>
      <c r="AN179" t="s">
        <v>474</v>
      </c>
    </row>
    <row r="180" spans="1:44" x14ac:dyDescent="0.3">
      <c r="A180" t="s">
        <v>584</v>
      </c>
      <c r="B180" t="s">
        <v>583</v>
      </c>
      <c r="G180" t="s">
        <v>531</v>
      </c>
      <c r="H180">
        <v>6</v>
      </c>
      <c r="N180" t="s">
        <v>428</v>
      </c>
      <c r="O180" t="s">
        <v>518</v>
      </c>
      <c r="P180" t="b">
        <v>0</v>
      </c>
      <c r="Q180" t="s">
        <v>275</v>
      </c>
      <c r="T180">
        <v>22000</v>
      </c>
      <c r="U180">
        <v>52.516774699999999</v>
      </c>
      <c r="V180">
        <v>6.0830219000000003</v>
      </c>
      <c r="W180" t="s">
        <v>109</v>
      </c>
      <c r="X180" t="s">
        <v>109</v>
      </c>
      <c r="Y180" t="s">
        <v>428</v>
      </c>
      <c r="Z180">
        <v>2018</v>
      </c>
      <c r="AA180" t="s">
        <v>26</v>
      </c>
      <c r="AK180">
        <v>36300</v>
      </c>
      <c r="AM180">
        <v>5520000</v>
      </c>
      <c r="AN180" t="s">
        <v>468</v>
      </c>
    </row>
    <row r="181" spans="1:44" x14ac:dyDescent="0.3">
      <c r="A181" t="s">
        <v>587</v>
      </c>
      <c r="B181" t="s">
        <v>585</v>
      </c>
      <c r="G181" t="s">
        <v>586</v>
      </c>
      <c r="H181">
        <v>3</v>
      </c>
      <c r="N181" t="s">
        <v>428</v>
      </c>
      <c r="O181" t="s">
        <v>518</v>
      </c>
      <c r="P181" t="b">
        <v>0</v>
      </c>
      <c r="Q181" t="s">
        <v>275</v>
      </c>
      <c r="T181">
        <v>10000</v>
      </c>
      <c r="U181">
        <v>50.8927646</v>
      </c>
      <c r="V181">
        <v>6.0224085000000001</v>
      </c>
      <c r="W181" t="s">
        <v>179</v>
      </c>
      <c r="X181" t="s">
        <v>179</v>
      </c>
      <c r="Y181" t="s">
        <v>428</v>
      </c>
      <c r="Z181">
        <v>2018</v>
      </c>
      <c r="AA181" t="s">
        <v>26</v>
      </c>
      <c r="AK181">
        <v>16500</v>
      </c>
      <c r="AM181">
        <v>2760000</v>
      </c>
      <c r="AN181" t="s">
        <v>468</v>
      </c>
    </row>
    <row r="182" spans="1:44" x14ac:dyDescent="0.3">
      <c r="A182" t="s">
        <v>590</v>
      </c>
      <c r="B182" t="s">
        <v>588</v>
      </c>
      <c r="G182" t="s">
        <v>589</v>
      </c>
      <c r="H182">
        <v>3</v>
      </c>
      <c r="N182" t="s">
        <v>428</v>
      </c>
      <c r="O182" t="s">
        <v>518</v>
      </c>
      <c r="P182" t="b">
        <v>0</v>
      </c>
      <c r="Q182" t="s">
        <v>275</v>
      </c>
      <c r="T182">
        <v>11000</v>
      </c>
      <c r="U182">
        <v>52.0194446</v>
      </c>
      <c r="V182">
        <v>4.431991</v>
      </c>
      <c r="W182" t="s">
        <v>38</v>
      </c>
      <c r="X182" t="s">
        <v>38</v>
      </c>
      <c r="Y182" t="s">
        <v>428</v>
      </c>
      <c r="Z182">
        <v>2018</v>
      </c>
      <c r="AA182" t="s">
        <v>26</v>
      </c>
      <c r="AK182">
        <v>18150</v>
      </c>
      <c r="AM182">
        <v>2760000</v>
      </c>
      <c r="AN182" t="s">
        <v>474</v>
      </c>
    </row>
    <row r="183" spans="1:44" x14ac:dyDescent="0.3">
      <c r="A183" t="s">
        <v>592</v>
      </c>
      <c r="B183" t="s">
        <v>591</v>
      </c>
      <c r="G183" t="s">
        <v>55</v>
      </c>
      <c r="H183">
        <v>2.97</v>
      </c>
      <c r="N183" t="s">
        <v>428</v>
      </c>
      <c r="O183" t="s">
        <v>518</v>
      </c>
      <c r="P183" t="b">
        <v>0</v>
      </c>
      <c r="Q183" t="s">
        <v>275</v>
      </c>
      <c r="T183">
        <v>8911</v>
      </c>
      <c r="U183">
        <v>52.366696900000001</v>
      </c>
      <c r="V183">
        <v>4.8945398000000004</v>
      </c>
      <c r="W183" t="s">
        <v>56</v>
      </c>
      <c r="X183" t="s">
        <v>56</v>
      </c>
      <c r="Y183" t="s">
        <v>428</v>
      </c>
      <c r="Z183">
        <v>2018</v>
      </c>
      <c r="AA183" t="s">
        <v>26</v>
      </c>
      <c r="AK183">
        <v>14703.15</v>
      </c>
      <c r="AM183">
        <v>2732400</v>
      </c>
      <c r="AN183" t="s">
        <v>474</v>
      </c>
    </row>
    <row r="184" spans="1:44" x14ac:dyDescent="0.3">
      <c r="A184" t="s">
        <v>595</v>
      </c>
      <c r="B184" t="s">
        <v>593</v>
      </c>
      <c r="G184" t="s">
        <v>594</v>
      </c>
      <c r="H184">
        <v>103</v>
      </c>
      <c r="N184" t="s">
        <v>428</v>
      </c>
      <c r="O184" t="s">
        <v>466</v>
      </c>
      <c r="P184" t="b">
        <v>0</v>
      </c>
      <c r="Q184" t="s">
        <v>275</v>
      </c>
      <c r="T184">
        <v>320000</v>
      </c>
      <c r="U184">
        <v>53.1637895</v>
      </c>
      <c r="V184">
        <v>6.7558870000000004</v>
      </c>
      <c r="W184" t="s">
        <v>48</v>
      </c>
      <c r="X184" t="s">
        <v>48</v>
      </c>
      <c r="Y184" t="s">
        <v>428</v>
      </c>
      <c r="Z184">
        <v>2019</v>
      </c>
      <c r="AA184" t="s">
        <v>425</v>
      </c>
      <c r="AK184">
        <v>528000</v>
      </c>
      <c r="AM184">
        <v>94760000</v>
      </c>
      <c r="AN184" t="s">
        <v>474</v>
      </c>
    </row>
    <row r="185" spans="1:44" x14ac:dyDescent="0.3">
      <c r="A185" t="s">
        <v>597</v>
      </c>
      <c r="B185" t="s">
        <v>596</v>
      </c>
      <c r="G185" t="s">
        <v>130</v>
      </c>
      <c r="H185">
        <v>2.4</v>
      </c>
      <c r="N185" t="s">
        <v>428</v>
      </c>
      <c r="O185" t="s">
        <v>518</v>
      </c>
      <c r="P185" t="b">
        <v>0</v>
      </c>
      <c r="Q185" t="s">
        <v>275</v>
      </c>
      <c r="T185">
        <v>8150</v>
      </c>
      <c r="U185">
        <v>52.070497799999998</v>
      </c>
      <c r="V185">
        <v>4.3006998999999997</v>
      </c>
      <c r="W185" t="s">
        <v>38</v>
      </c>
      <c r="X185" t="s">
        <v>38</v>
      </c>
      <c r="Y185" t="s">
        <v>428</v>
      </c>
      <c r="Z185">
        <v>2018</v>
      </c>
      <c r="AA185" t="s">
        <v>26</v>
      </c>
      <c r="AK185">
        <v>13447.5</v>
      </c>
      <c r="AM185">
        <v>2208000</v>
      </c>
      <c r="AN185" t="s">
        <v>474</v>
      </c>
    </row>
    <row r="186" spans="1:44" x14ac:dyDescent="0.3">
      <c r="A186" t="s">
        <v>600</v>
      </c>
      <c r="B186" t="s">
        <v>598</v>
      </c>
      <c r="G186" t="s">
        <v>599</v>
      </c>
      <c r="H186">
        <v>2.2999999999999998</v>
      </c>
      <c r="N186" t="s">
        <v>428</v>
      </c>
      <c r="O186" t="s">
        <v>518</v>
      </c>
      <c r="P186" t="b">
        <v>0</v>
      </c>
      <c r="Q186" t="s">
        <v>275</v>
      </c>
      <c r="T186">
        <v>8800</v>
      </c>
      <c r="U186">
        <v>52.960561300000002</v>
      </c>
      <c r="V186">
        <v>5.9205217000000001</v>
      </c>
      <c r="W186" t="s">
        <v>87</v>
      </c>
      <c r="X186" t="s">
        <v>87</v>
      </c>
      <c r="Y186" t="s">
        <v>428</v>
      </c>
      <c r="Z186">
        <v>2018</v>
      </c>
      <c r="AA186" t="s">
        <v>26</v>
      </c>
      <c r="AK186">
        <v>14520</v>
      </c>
      <c r="AM186">
        <v>2116000</v>
      </c>
      <c r="AN186" t="s">
        <v>468</v>
      </c>
    </row>
    <row r="187" spans="1:44" x14ac:dyDescent="0.3">
      <c r="A187" t="s">
        <v>765</v>
      </c>
      <c r="B187" t="s">
        <v>717</v>
      </c>
      <c r="H187" s="5">
        <v>339.31</v>
      </c>
      <c r="N187" t="s">
        <v>428</v>
      </c>
      <c r="O187" t="s">
        <v>466</v>
      </c>
      <c r="P187" t="b">
        <v>0</v>
      </c>
      <c r="Q187" t="s">
        <v>275</v>
      </c>
      <c r="U187">
        <v>53.182625999999999</v>
      </c>
      <c r="V187">
        <v>7.0796799999999998</v>
      </c>
      <c r="W187" t="s">
        <v>48</v>
      </c>
      <c r="X187" t="s">
        <v>48</v>
      </c>
      <c r="Y187" t="s">
        <v>428</v>
      </c>
      <c r="Z187">
        <v>2019</v>
      </c>
      <c r="AA187" t="s">
        <v>729</v>
      </c>
      <c r="AP187" t="s">
        <v>677</v>
      </c>
      <c r="AR187" t="s">
        <v>678</v>
      </c>
    </row>
    <row r="188" spans="1:44" x14ac:dyDescent="0.3">
      <c r="A188" t="s">
        <v>765</v>
      </c>
      <c r="B188" t="s">
        <v>718</v>
      </c>
      <c r="H188" s="5">
        <v>264.64999999999998</v>
      </c>
      <c r="N188" t="s">
        <v>428</v>
      </c>
      <c r="O188" t="s">
        <v>466</v>
      </c>
      <c r="P188" t="b">
        <v>0</v>
      </c>
      <c r="Q188" t="s">
        <v>275</v>
      </c>
      <c r="U188">
        <v>52.973959999999998</v>
      </c>
      <c r="V188">
        <v>5.782794</v>
      </c>
      <c r="W188" t="s">
        <v>87</v>
      </c>
      <c r="X188" t="s">
        <v>87</v>
      </c>
      <c r="Y188" t="s">
        <v>428</v>
      </c>
      <c r="Z188">
        <v>2019</v>
      </c>
      <c r="AA188" t="s">
        <v>729</v>
      </c>
      <c r="AP188" t="s">
        <v>677</v>
      </c>
      <c r="AR188" t="s">
        <v>678</v>
      </c>
    </row>
    <row r="189" spans="1:44" x14ac:dyDescent="0.3">
      <c r="A189" t="s">
        <v>765</v>
      </c>
      <c r="B189" t="s">
        <v>719</v>
      </c>
      <c r="H189" s="5">
        <v>203.21</v>
      </c>
      <c r="N189" t="s">
        <v>428</v>
      </c>
      <c r="O189" t="s">
        <v>466</v>
      </c>
      <c r="P189" t="b">
        <v>0</v>
      </c>
      <c r="Q189" t="s">
        <v>275</v>
      </c>
      <c r="U189">
        <v>52.712857</v>
      </c>
      <c r="V189">
        <v>6.5100660000000001</v>
      </c>
      <c r="W189" t="s">
        <v>427</v>
      </c>
      <c r="X189" t="s">
        <v>427</v>
      </c>
      <c r="Y189" t="s">
        <v>428</v>
      </c>
      <c r="Z189">
        <v>2019</v>
      </c>
      <c r="AA189" t="s">
        <v>729</v>
      </c>
      <c r="AP189" t="s">
        <v>677</v>
      </c>
      <c r="AR189" t="s">
        <v>678</v>
      </c>
    </row>
    <row r="190" spans="1:44" x14ac:dyDescent="0.3">
      <c r="A190" t="s">
        <v>765</v>
      </c>
      <c r="B190" t="s">
        <v>720</v>
      </c>
      <c r="H190" s="5">
        <v>352.76</v>
      </c>
      <c r="N190" t="s">
        <v>428</v>
      </c>
      <c r="O190" t="s">
        <v>466</v>
      </c>
      <c r="P190" t="b">
        <v>0</v>
      </c>
      <c r="Q190" t="s">
        <v>275</v>
      </c>
      <c r="U190">
        <v>52.418491000000003</v>
      </c>
      <c r="V190">
        <v>6.3684139999999996</v>
      </c>
      <c r="W190" t="s">
        <v>109</v>
      </c>
      <c r="X190" t="s">
        <v>109</v>
      </c>
      <c r="Y190" t="s">
        <v>428</v>
      </c>
      <c r="Z190">
        <v>2019</v>
      </c>
      <c r="AA190" t="s">
        <v>729</v>
      </c>
      <c r="AP190" t="s">
        <v>677</v>
      </c>
      <c r="AR190" t="s">
        <v>678</v>
      </c>
    </row>
    <row r="191" spans="1:44" x14ac:dyDescent="0.3">
      <c r="A191" t="s">
        <v>765</v>
      </c>
      <c r="B191" t="s">
        <v>721</v>
      </c>
      <c r="H191" s="5">
        <v>232.2</v>
      </c>
      <c r="L191" s="2"/>
      <c r="N191" t="s">
        <v>428</v>
      </c>
      <c r="O191" t="s">
        <v>466</v>
      </c>
      <c r="P191" t="b">
        <v>0</v>
      </c>
      <c r="Q191" t="s">
        <v>275</v>
      </c>
      <c r="U191">
        <v>52.483938000000002</v>
      </c>
      <c r="V191">
        <v>5.690436</v>
      </c>
      <c r="W191" t="s">
        <v>117</v>
      </c>
      <c r="X191" t="s">
        <v>117</v>
      </c>
      <c r="Y191" t="s">
        <v>428</v>
      </c>
      <c r="Z191">
        <v>2019</v>
      </c>
      <c r="AA191" t="s">
        <v>729</v>
      </c>
      <c r="AP191" t="s">
        <v>677</v>
      </c>
      <c r="AR191" t="s">
        <v>678</v>
      </c>
    </row>
    <row r="192" spans="1:44" x14ac:dyDescent="0.3">
      <c r="A192" t="s">
        <v>765</v>
      </c>
      <c r="B192" t="s">
        <v>722</v>
      </c>
      <c r="H192" s="5">
        <v>427.24</v>
      </c>
      <c r="N192" t="s">
        <v>428</v>
      </c>
      <c r="O192" t="s">
        <v>466</v>
      </c>
      <c r="P192" t="b">
        <v>0</v>
      </c>
      <c r="Q192" t="s">
        <v>275</v>
      </c>
      <c r="U192">
        <v>52.075353</v>
      </c>
      <c r="V192">
        <v>6.3529809999999998</v>
      </c>
      <c r="W192" t="s">
        <v>263</v>
      </c>
      <c r="X192" t="s">
        <v>263</v>
      </c>
      <c r="Y192" t="s">
        <v>428</v>
      </c>
      <c r="Z192">
        <v>2019</v>
      </c>
      <c r="AA192" t="s">
        <v>729</v>
      </c>
      <c r="AP192" t="s">
        <v>677</v>
      </c>
      <c r="AR192" t="s">
        <v>678</v>
      </c>
    </row>
    <row r="193" spans="1:44" x14ac:dyDescent="0.3">
      <c r="A193" t="s">
        <v>765</v>
      </c>
      <c r="B193" t="s">
        <v>723</v>
      </c>
      <c r="H193" s="5">
        <v>181.43</v>
      </c>
      <c r="N193" t="s">
        <v>428</v>
      </c>
      <c r="O193" t="s">
        <v>466</v>
      </c>
      <c r="P193" t="b">
        <v>0</v>
      </c>
      <c r="Q193" t="s">
        <v>275</v>
      </c>
      <c r="U193">
        <v>52.088115999999999</v>
      </c>
      <c r="V193">
        <v>5.3055370000000002</v>
      </c>
      <c r="W193" t="s">
        <v>145</v>
      </c>
      <c r="X193" t="s">
        <v>145</v>
      </c>
      <c r="Y193" t="s">
        <v>428</v>
      </c>
      <c r="Z193">
        <v>2019</v>
      </c>
      <c r="AA193" t="s">
        <v>729</v>
      </c>
      <c r="AP193" t="s">
        <v>677</v>
      </c>
      <c r="AR193" t="s">
        <v>678</v>
      </c>
    </row>
    <row r="194" spans="1:44" x14ac:dyDescent="0.3">
      <c r="A194" t="s">
        <v>765</v>
      </c>
      <c r="B194" t="s">
        <v>724</v>
      </c>
      <c r="H194" s="5">
        <v>418.85</v>
      </c>
      <c r="N194" t="s">
        <v>428</v>
      </c>
      <c r="O194" t="s">
        <v>466</v>
      </c>
      <c r="P194" t="b">
        <v>0</v>
      </c>
      <c r="Q194" t="s">
        <v>275</v>
      </c>
      <c r="U194">
        <v>52.458758000000003</v>
      </c>
      <c r="V194">
        <v>4.7433110000000003</v>
      </c>
      <c r="W194" t="s">
        <v>56</v>
      </c>
      <c r="X194" t="s">
        <v>750</v>
      </c>
      <c r="Y194" t="s">
        <v>428</v>
      </c>
      <c r="Z194">
        <v>2019</v>
      </c>
      <c r="AA194" t="s">
        <v>729</v>
      </c>
      <c r="AP194" t="s">
        <v>677</v>
      </c>
      <c r="AR194" t="s">
        <v>678</v>
      </c>
    </row>
    <row r="195" spans="1:44" x14ac:dyDescent="0.3">
      <c r="A195" t="s">
        <v>765</v>
      </c>
      <c r="B195" t="s">
        <v>725</v>
      </c>
      <c r="H195" s="5">
        <v>400.41</v>
      </c>
      <c r="N195" t="s">
        <v>428</v>
      </c>
      <c r="O195" t="s">
        <v>466</v>
      </c>
      <c r="P195" t="b">
        <v>0</v>
      </c>
      <c r="Q195" t="s">
        <v>275</v>
      </c>
      <c r="U195">
        <v>51.888055000000001</v>
      </c>
      <c r="V195">
        <v>4.651643</v>
      </c>
      <c r="W195" t="s">
        <v>38</v>
      </c>
      <c r="X195" t="s">
        <v>751</v>
      </c>
      <c r="Y195" t="s">
        <v>428</v>
      </c>
      <c r="Z195">
        <v>2019</v>
      </c>
      <c r="AA195" t="s">
        <v>729</v>
      </c>
      <c r="AP195" t="s">
        <v>677</v>
      </c>
      <c r="AR195" t="s">
        <v>678</v>
      </c>
    </row>
    <row r="196" spans="1:44" x14ac:dyDescent="0.3">
      <c r="A196" t="s">
        <v>765</v>
      </c>
      <c r="B196" t="s">
        <v>726</v>
      </c>
      <c r="H196" s="5">
        <v>224.09</v>
      </c>
      <c r="L196" s="2"/>
      <c r="N196" t="s">
        <v>428</v>
      </c>
      <c r="O196" t="s">
        <v>466</v>
      </c>
      <c r="P196" t="b">
        <v>0</v>
      </c>
      <c r="Q196" t="s">
        <v>275</v>
      </c>
      <c r="U196">
        <v>51.583385999999997</v>
      </c>
      <c r="V196">
        <v>4.0149470000000003</v>
      </c>
      <c r="W196" t="s">
        <v>25</v>
      </c>
      <c r="X196" t="s">
        <v>25</v>
      </c>
      <c r="Y196" t="s">
        <v>428</v>
      </c>
      <c r="Z196">
        <v>2019</v>
      </c>
      <c r="AA196" t="s">
        <v>729</v>
      </c>
      <c r="AP196" t="s">
        <v>677</v>
      </c>
      <c r="AR196" t="s">
        <v>678</v>
      </c>
    </row>
    <row r="197" spans="1:44" x14ac:dyDescent="0.3">
      <c r="A197" t="s">
        <v>765</v>
      </c>
      <c r="B197" t="s">
        <v>727</v>
      </c>
      <c r="H197" s="5">
        <v>685.58</v>
      </c>
      <c r="N197" t="s">
        <v>428</v>
      </c>
      <c r="O197" t="s">
        <v>466</v>
      </c>
      <c r="P197" t="b">
        <v>0</v>
      </c>
      <c r="Q197" t="s">
        <v>275</v>
      </c>
      <c r="U197">
        <v>51.568410999999998</v>
      </c>
      <c r="V197">
        <v>5.3181409999999998</v>
      </c>
      <c r="W197" t="s">
        <v>73</v>
      </c>
      <c r="X197" t="s">
        <v>752</v>
      </c>
      <c r="Y197" t="s">
        <v>428</v>
      </c>
      <c r="Z197">
        <v>2019</v>
      </c>
      <c r="AA197" t="s">
        <v>729</v>
      </c>
      <c r="AP197" t="s">
        <v>677</v>
      </c>
      <c r="AR197" t="s">
        <v>678</v>
      </c>
    </row>
    <row r="198" spans="1:44" x14ac:dyDescent="0.3">
      <c r="A198" t="s">
        <v>765</v>
      </c>
      <c r="B198" t="s">
        <v>728</v>
      </c>
      <c r="H198" s="5">
        <v>246.63</v>
      </c>
      <c r="N198" t="s">
        <v>428</v>
      </c>
      <c r="O198" t="s">
        <v>466</v>
      </c>
      <c r="P198" t="b">
        <v>0</v>
      </c>
      <c r="Q198" t="s">
        <v>275</v>
      </c>
      <c r="U198">
        <v>50.914921999999997</v>
      </c>
      <c r="V198">
        <v>5.7961099999999997</v>
      </c>
      <c r="W198" t="s">
        <v>179</v>
      </c>
      <c r="X198" t="s">
        <v>179</v>
      </c>
      <c r="Y198" t="s">
        <v>428</v>
      </c>
      <c r="Z198">
        <v>2019</v>
      </c>
      <c r="AA198" t="s">
        <v>729</v>
      </c>
      <c r="AP198" t="s">
        <v>677</v>
      </c>
      <c r="AR198" t="s">
        <v>678</v>
      </c>
    </row>
    <row r="199" spans="1:44" x14ac:dyDescent="0.3">
      <c r="A199" t="s">
        <v>765</v>
      </c>
      <c r="B199" t="s">
        <v>665</v>
      </c>
      <c r="H199" s="5">
        <v>147.62</v>
      </c>
      <c r="N199" t="s">
        <v>428</v>
      </c>
      <c r="O199" t="s">
        <v>518</v>
      </c>
      <c r="P199" t="b">
        <v>0</v>
      </c>
      <c r="Q199" t="s">
        <v>275</v>
      </c>
      <c r="U199">
        <v>53.182625999999999</v>
      </c>
      <c r="V199">
        <v>7.0796799999999998</v>
      </c>
      <c r="W199" t="s">
        <v>48</v>
      </c>
      <c r="X199" t="s">
        <v>48</v>
      </c>
      <c r="Y199" t="s">
        <v>428</v>
      </c>
      <c r="Z199">
        <v>2019</v>
      </c>
      <c r="AA199" t="s">
        <v>729</v>
      </c>
      <c r="AP199" t="s">
        <v>677</v>
      </c>
      <c r="AR199" t="s">
        <v>678</v>
      </c>
    </row>
    <row r="200" spans="1:44" x14ac:dyDescent="0.3">
      <c r="A200" t="s">
        <v>765</v>
      </c>
      <c r="B200" t="s">
        <v>666</v>
      </c>
      <c r="H200" s="5">
        <v>175.32</v>
      </c>
      <c r="N200" t="s">
        <v>428</v>
      </c>
      <c r="O200" t="s">
        <v>518</v>
      </c>
      <c r="P200" t="b">
        <v>0</v>
      </c>
      <c r="Q200" t="s">
        <v>275</v>
      </c>
      <c r="U200">
        <v>52.973959999999998</v>
      </c>
      <c r="V200">
        <v>5.782794</v>
      </c>
      <c r="W200" t="s">
        <v>87</v>
      </c>
      <c r="X200" t="s">
        <v>87</v>
      </c>
      <c r="Y200" t="s">
        <v>428</v>
      </c>
      <c r="Z200">
        <v>2019</v>
      </c>
      <c r="AA200" t="s">
        <v>729</v>
      </c>
      <c r="AP200" t="s">
        <v>677</v>
      </c>
      <c r="AR200" t="s">
        <v>678</v>
      </c>
    </row>
    <row r="201" spans="1:44" x14ac:dyDescent="0.3">
      <c r="A201" t="s">
        <v>765</v>
      </c>
      <c r="B201" t="s">
        <v>667</v>
      </c>
      <c r="H201" s="5">
        <v>167.45</v>
      </c>
      <c r="N201" t="s">
        <v>428</v>
      </c>
      <c r="O201" t="s">
        <v>518</v>
      </c>
      <c r="P201" t="b">
        <v>0</v>
      </c>
      <c r="Q201" t="s">
        <v>275</v>
      </c>
      <c r="U201">
        <v>52.712857</v>
      </c>
      <c r="V201">
        <v>6.5100660000000001</v>
      </c>
      <c r="W201" t="s">
        <v>427</v>
      </c>
      <c r="X201" t="s">
        <v>427</v>
      </c>
      <c r="Y201" t="s">
        <v>428</v>
      </c>
      <c r="Z201">
        <v>2019</v>
      </c>
      <c r="AA201" t="s">
        <v>729</v>
      </c>
      <c r="AP201" t="s">
        <v>677</v>
      </c>
      <c r="AR201" t="s">
        <v>678</v>
      </c>
    </row>
    <row r="202" spans="1:44" x14ac:dyDescent="0.3">
      <c r="A202" t="s">
        <v>765</v>
      </c>
      <c r="B202" t="s">
        <v>668</v>
      </c>
      <c r="H202" s="5">
        <v>250.92</v>
      </c>
      <c r="N202" t="s">
        <v>428</v>
      </c>
      <c r="O202" t="s">
        <v>518</v>
      </c>
      <c r="P202" t="b">
        <v>0</v>
      </c>
      <c r="Q202" t="s">
        <v>275</v>
      </c>
      <c r="U202">
        <v>52.418491000000003</v>
      </c>
      <c r="V202">
        <v>6.3684139999999996</v>
      </c>
      <c r="W202" t="s">
        <v>109</v>
      </c>
      <c r="X202" t="s">
        <v>109</v>
      </c>
      <c r="Y202" t="s">
        <v>428</v>
      </c>
      <c r="Z202">
        <v>2019</v>
      </c>
      <c r="AA202" t="s">
        <v>729</v>
      </c>
      <c r="AP202" t="s">
        <v>677</v>
      </c>
      <c r="AR202" t="s">
        <v>678</v>
      </c>
    </row>
    <row r="203" spans="1:44" x14ac:dyDescent="0.3">
      <c r="A203" t="s">
        <v>765</v>
      </c>
      <c r="B203" t="s">
        <v>669</v>
      </c>
      <c r="H203" s="5">
        <v>93.08</v>
      </c>
      <c r="L203" s="2"/>
      <c r="N203" t="s">
        <v>428</v>
      </c>
      <c r="O203" t="s">
        <v>518</v>
      </c>
      <c r="P203" t="b">
        <v>0</v>
      </c>
      <c r="Q203" t="s">
        <v>275</v>
      </c>
      <c r="U203">
        <v>52.483938000000002</v>
      </c>
      <c r="V203">
        <v>5.690436</v>
      </c>
      <c r="W203" t="s">
        <v>117</v>
      </c>
      <c r="X203" t="s">
        <v>117</v>
      </c>
      <c r="Y203" t="s">
        <v>428</v>
      </c>
      <c r="Z203">
        <v>2019</v>
      </c>
      <c r="AA203" t="s">
        <v>729</v>
      </c>
      <c r="AP203" t="s">
        <v>677</v>
      </c>
      <c r="AR203" t="s">
        <v>678</v>
      </c>
    </row>
    <row r="204" spans="1:44" x14ac:dyDescent="0.3">
      <c r="A204" t="s">
        <v>765</v>
      </c>
      <c r="B204" t="s">
        <v>670</v>
      </c>
      <c r="H204" s="5">
        <v>461.66</v>
      </c>
      <c r="N204" t="s">
        <v>428</v>
      </c>
      <c r="O204" t="s">
        <v>518</v>
      </c>
      <c r="P204" t="b">
        <v>0</v>
      </c>
      <c r="Q204" t="s">
        <v>275</v>
      </c>
      <c r="U204">
        <v>52.075353</v>
      </c>
      <c r="V204">
        <v>6.3529809999999998</v>
      </c>
      <c r="W204" t="s">
        <v>263</v>
      </c>
      <c r="X204" t="s">
        <v>263</v>
      </c>
      <c r="Y204" t="s">
        <v>428</v>
      </c>
      <c r="Z204">
        <v>2019</v>
      </c>
      <c r="AA204" t="s">
        <v>729</v>
      </c>
      <c r="AP204" t="s">
        <v>677</v>
      </c>
      <c r="AR204" t="s">
        <v>678</v>
      </c>
    </row>
    <row r="205" spans="1:44" x14ac:dyDescent="0.3">
      <c r="A205" t="s">
        <v>765</v>
      </c>
      <c r="B205" t="s">
        <v>671</v>
      </c>
      <c r="H205" s="5">
        <v>215.7</v>
      </c>
      <c r="N205" t="s">
        <v>428</v>
      </c>
      <c r="O205" t="s">
        <v>518</v>
      </c>
      <c r="P205" t="b">
        <v>0</v>
      </c>
      <c r="Q205" t="s">
        <v>275</v>
      </c>
      <c r="U205">
        <v>52.088115999999999</v>
      </c>
      <c r="V205">
        <v>5.3055370000000002</v>
      </c>
      <c r="W205" t="s">
        <v>145</v>
      </c>
      <c r="X205" t="s">
        <v>145</v>
      </c>
      <c r="Y205" t="s">
        <v>428</v>
      </c>
      <c r="Z205">
        <v>2019</v>
      </c>
      <c r="AA205" t="s">
        <v>729</v>
      </c>
      <c r="AP205" t="s">
        <v>677</v>
      </c>
      <c r="AR205" t="s">
        <v>678</v>
      </c>
    </row>
    <row r="206" spans="1:44" x14ac:dyDescent="0.3">
      <c r="A206" t="s">
        <v>765</v>
      </c>
      <c r="B206" t="s">
        <v>672</v>
      </c>
      <c r="H206" s="5">
        <v>360.27</v>
      </c>
      <c r="N206" t="s">
        <v>428</v>
      </c>
      <c r="O206" t="s">
        <v>518</v>
      </c>
      <c r="P206" t="b">
        <v>0</v>
      </c>
      <c r="Q206" t="s">
        <v>275</v>
      </c>
      <c r="U206">
        <v>52.458758000000003</v>
      </c>
      <c r="V206">
        <v>4.7433110000000003</v>
      </c>
      <c r="W206" t="s">
        <v>56</v>
      </c>
      <c r="X206" t="s">
        <v>750</v>
      </c>
      <c r="Y206" t="s">
        <v>428</v>
      </c>
      <c r="Z206">
        <v>2019</v>
      </c>
      <c r="AA206" t="s">
        <v>729</v>
      </c>
      <c r="AP206" t="s">
        <v>677</v>
      </c>
      <c r="AR206" t="s">
        <v>678</v>
      </c>
    </row>
    <row r="207" spans="1:44" x14ac:dyDescent="0.3">
      <c r="A207" t="s">
        <v>765</v>
      </c>
      <c r="B207" t="s">
        <v>673</v>
      </c>
      <c r="H207" s="5">
        <v>385.24</v>
      </c>
      <c r="N207" t="s">
        <v>428</v>
      </c>
      <c r="O207" t="s">
        <v>518</v>
      </c>
      <c r="P207" t="b">
        <v>0</v>
      </c>
      <c r="Q207" t="s">
        <v>275</v>
      </c>
      <c r="U207">
        <v>51.888055000000001</v>
      </c>
      <c r="V207">
        <v>4.651643</v>
      </c>
      <c r="W207" t="s">
        <v>38</v>
      </c>
      <c r="X207" t="s">
        <v>751</v>
      </c>
      <c r="Y207" t="s">
        <v>428</v>
      </c>
      <c r="Z207">
        <v>2019</v>
      </c>
      <c r="AA207" t="s">
        <v>729</v>
      </c>
      <c r="AP207" t="s">
        <v>677</v>
      </c>
      <c r="AR207" t="s">
        <v>678</v>
      </c>
    </row>
    <row r="208" spans="1:44" x14ac:dyDescent="0.3">
      <c r="A208" t="s">
        <v>765</v>
      </c>
      <c r="B208" t="s">
        <v>674</v>
      </c>
      <c r="H208" s="5">
        <v>110.12</v>
      </c>
      <c r="L208" s="2"/>
      <c r="N208" t="s">
        <v>428</v>
      </c>
      <c r="O208" t="s">
        <v>518</v>
      </c>
      <c r="P208" t="b">
        <v>0</v>
      </c>
      <c r="Q208" t="s">
        <v>275</v>
      </c>
      <c r="U208">
        <v>51.583385999999997</v>
      </c>
      <c r="V208">
        <v>4.0149470000000003</v>
      </c>
      <c r="W208" t="s">
        <v>25</v>
      </c>
      <c r="X208" t="s">
        <v>25</v>
      </c>
      <c r="Y208" t="s">
        <v>428</v>
      </c>
      <c r="Z208">
        <v>2019</v>
      </c>
      <c r="AA208" t="s">
        <v>729</v>
      </c>
      <c r="AP208" t="s">
        <v>677</v>
      </c>
      <c r="AR208" t="s">
        <v>678</v>
      </c>
    </row>
    <row r="209" spans="1:44" x14ac:dyDescent="0.3">
      <c r="A209" t="s">
        <v>765</v>
      </c>
      <c r="B209" t="s">
        <v>675</v>
      </c>
      <c r="H209" s="5">
        <v>511.13</v>
      </c>
      <c r="N209" t="s">
        <v>428</v>
      </c>
      <c r="O209" t="s">
        <v>518</v>
      </c>
      <c r="P209" t="b">
        <v>0</v>
      </c>
      <c r="Q209" t="s">
        <v>275</v>
      </c>
      <c r="U209">
        <v>51.568410999999998</v>
      </c>
      <c r="V209">
        <v>5.3181409999999998</v>
      </c>
      <c r="W209" t="s">
        <v>73</v>
      </c>
      <c r="X209" t="s">
        <v>752</v>
      </c>
      <c r="Y209" t="s">
        <v>428</v>
      </c>
      <c r="Z209">
        <v>2019</v>
      </c>
      <c r="AA209" t="s">
        <v>729</v>
      </c>
      <c r="AP209" t="s">
        <v>677</v>
      </c>
      <c r="AR209" t="s">
        <v>678</v>
      </c>
    </row>
    <row r="210" spans="1:44" x14ac:dyDescent="0.3">
      <c r="A210" t="s">
        <v>765</v>
      </c>
      <c r="B210" t="s">
        <v>676</v>
      </c>
      <c r="H210" s="5">
        <v>321.89999999999998</v>
      </c>
      <c r="N210" t="s">
        <v>428</v>
      </c>
      <c r="O210" t="s">
        <v>518</v>
      </c>
      <c r="P210" t="b">
        <v>0</v>
      </c>
      <c r="Q210" t="s">
        <v>275</v>
      </c>
      <c r="U210">
        <v>50.914921999999997</v>
      </c>
      <c r="V210">
        <v>5.7961099999999997</v>
      </c>
      <c r="W210" t="s">
        <v>179</v>
      </c>
      <c r="X210" t="s">
        <v>179</v>
      </c>
      <c r="Y210" t="s">
        <v>428</v>
      </c>
      <c r="Z210">
        <v>2019</v>
      </c>
      <c r="AA210" t="s">
        <v>729</v>
      </c>
      <c r="AP210" t="s">
        <v>677</v>
      </c>
      <c r="AR210" t="s">
        <v>678</v>
      </c>
    </row>
    <row r="211" spans="1:44" x14ac:dyDescent="0.3">
      <c r="A211" t="s">
        <v>765</v>
      </c>
      <c r="B211" t="s">
        <v>733</v>
      </c>
      <c r="H211">
        <v>450</v>
      </c>
      <c r="N211" t="s">
        <v>344</v>
      </c>
      <c r="O211" t="s">
        <v>345</v>
      </c>
      <c r="P211" t="b">
        <v>0</v>
      </c>
      <c r="Q211" t="s">
        <v>275</v>
      </c>
      <c r="U211">
        <v>53.182625999999999</v>
      </c>
      <c r="V211">
        <v>7.0796799999999998</v>
      </c>
      <c r="W211" t="s">
        <v>48</v>
      </c>
      <c r="X211" t="s">
        <v>48</v>
      </c>
      <c r="Y211" t="s">
        <v>344</v>
      </c>
      <c r="Z211">
        <v>2019</v>
      </c>
      <c r="AA211" t="s">
        <v>729</v>
      </c>
      <c r="AP211" t="s">
        <v>677</v>
      </c>
      <c r="AR211" t="s">
        <v>678</v>
      </c>
    </row>
    <row r="212" spans="1:44" x14ac:dyDescent="0.3">
      <c r="A212" t="s">
        <v>765</v>
      </c>
      <c r="B212" t="s">
        <v>734</v>
      </c>
      <c r="H212">
        <v>197</v>
      </c>
      <c r="N212" t="s">
        <v>344</v>
      </c>
      <c r="O212" t="s">
        <v>345</v>
      </c>
      <c r="P212" t="b">
        <v>0</v>
      </c>
      <c r="Q212" t="s">
        <v>275</v>
      </c>
      <c r="U212">
        <v>52.973959999999998</v>
      </c>
      <c r="V212">
        <v>5.782794</v>
      </c>
      <c r="W212" t="s">
        <v>87</v>
      </c>
      <c r="X212" t="s">
        <v>87</v>
      </c>
      <c r="Y212" t="s">
        <v>344</v>
      </c>
      <c r="Z212">
        <v>2019</v>
      </c>
      <c r="AA212" t="s">
        <v>729</v>
      </c>
      <c r="AP212" t="s">
        <v>677</v>
      </c>
      <c r="AR212" t="s">
        <v>678</v>
      </c>
    </row>
    <row r="213" spans="1:44" x14ac:dyDescent="0.3">
      <c r="A213" t="s">
        <v>765</v>
      </c>
      <c r="B213" t="s">
        <v>735</v>
      </c>
      <c r="H213">
        <v>22</v>
      </c>
      <c r="N213" t="s">
        <v>344</v>
      </c>
      <c r="O213" t="s">
        <v>345</v>
      </c>
      <c r="P213" t="b">
        <v>0</v>
      </c>
      <c r="Q213" t="s">
        <v>275</v>
      </c>
      <c r="U213">
        <v>52.712857</v>
      </c>
      <c r="V213">
        <v>6.5100660000000001</v>
      </c>
      <c r="W213" t="s">
        <v>427</v>
      </c>
      <c r="X213" t="s">
        <v>427</v>
      </c>
      <c r="Y213" t="s">
        <v>344</v>
      </c>
      <c r="Z213">
        <v>2019</v>
      </c>
      <c r="AA213" t="s">
        <v>729</v>
      </c>
      <c r="AP213" t="s">
        <v>677</v>
      </c>
      <c r="AR213" t="s">
        <v>678</v>
      </c>
    </row>
    <row r="214" spans="1:44" x14ac:dyDescent="0.3">
      <c r="A214" t="s">
        <v>765</v>
      </c>
      <c r="B214" t="s">
        <v>736</v>
      </c>
      <c r="H214">
        <v>61</v>
      </c>
      <c r="N214" t="s">
        <v>344</v>
      </c>
      <c r="O214" t="s">
        <v>345</v>
      </c>
      <c r="P214" t="b">
        <v>0</v>
      </c>
      <c r="Q214" t="s">
        <v>275</v>
      </c>
      <c r="U214">
        <v>52.418491000000003</v>
      </c>
      <c r="V214">
        <v>6.3684139999999996</v>
      </c>
      <c r="W214" t="s">
        <v>109</v>
      </c>
      <c r="X214" t="s">
        <v>109</v>
      </c>
      <c r="Y214" t="s">
        <v>344</v>
      </c>
      <c r="Z214">
        <v>2019</v>
      </c>
      <c r="AA214" t="s">
        <v>729</v>
      </c>
      <c r="AP214" t="s">
        <v>677</v>
      </c>
      <c r="AR214" t="s">
        <v>678</v>
      </c>
    </row>
    <row r="215" spans="1:44" x14ac:dyDescent="0.3">
      <c r="A215" t="s">
        <v>765</v>
      </c>
      <c r="B215" t="s">
        <v>737</v>
      </c>
      <c r="H215" s="2">
        <v>1175</v>
      </c>
      <c r="L215" s="2"/>
      <c r="N215" t="s">
        <v>344</v>
      </c>
      <c r="O215" t="s">
        <v>345</v>
      </c>
      <c r="P215" t="b">
        <v>0</v>
      </c>
      <c r="Q215" t="s">
        <v>275</v>
      </c>
      <c r="U215">
        <v>52.483938000000002</v>
      </c>
      <c r="V215">
        <v>5.690436</v>
      </c>
      <c r="W215" t="s">
        <v>117</v>
      </c>
      <c r="X215" t="s">
        <v>117</v>
      </c>
      <c r="Y215" t="s">
        <v>344</v>
      </c>
      <c r="Z215">
        <v>2019</v>
      </c>
      <c r="AA215" t="s">
        <v>729</v>
      </c>
      <c r="AP215" t="s">
        <v>677</v>
      </c>
      <c r="AR215" t="s">
        <v>678</v>
      </c>
    </row>
    <row r="216" spans="1:44" x14ac:dyDescent="0.3">
      <c r="A216" t="s">
        <v>765</v>
      </c>
      <c r="B216" t="s">
        <v>738</v>
      </c>
      <c r="H216">
        <v>82</v>
      </c>
      <c r="N216" t="s">
        <v>344</v>
      </c>
      <c r="O216" t="s">
        <v>345</v>
      </c>
      <c r="P216" t="b">
        <v>0</v>
      </c>
      <c r="Q216" t="s">
        <v>275</v>
      </c>
      <c r="U216">
        <v>52.075353</v>
      </c>
      <c r="V216">
        <v>6.3529809999999998</v>
      </c>
      <c r="W216" t="s">
        <v>263</v>
      </c>
      <c r="X216" t="s">
        <v>263</v>
      </c>
      <c r="Y216" t="s">
        <v>344</v>
      </c>
      <c r="Z216">
        <v>2019</v>
      </c>
      <c r="AA216" t="s">
        <v>729</v>
      </c>
      <c r="AP216" t="s">
        <v>677</v>
      </c>
      <c r="AR216" t="s">
        <v>678</v>
      </c>
    </row>
    <row r="217" spans="1:44" x14ac:dyDescent="0.3">
      <c r="A217" t="s">
        <v>765</v>
      </c>
      <c r="B217" t="s">
        <v>739</v>
      </c>
      <c r="H217">
        <v>34</v>
      </c>
      <c r="N217" t="s">
        <v>344</v>
      </c>
      <c r="O217" t="s">
        <v>345</v>
      </c>
      <c r="P217" t="b">
        <v>0</v>
      </c>
      <c r="Q217" t="s">
        <v>275</v>
      </c>
      <c r="U217">
        <v>52.088115999999999</v>
      </c>
      <c r="V217">
        <v>5.3055370000000002</v>
      </c>
      <c r="W217" t="s">
        <v>145</v>
      </c>
      <c r="X217" t="s">
        <v>145</v>
      </c>
      <c r="Y217" t="s">
        <v>344</v>
      </c>
      <c r="Z217">
        <v>2019</v>
      </c>
      <c r="AA217" t="s">
        <v>729</v>
      </c>
      <c r="AP217" t="s">
        <v>677</v>
      </c>
      <c r="AR217" t="s">
        <v>678</v>
      </c>
    </row>
    <row r="218" spans="1:44" x14ac:dyDescent="0.3">
      <c r="A218" t="s">
        <v>765</v>
      </c>
      <c r="B218" t="s">
        <v>740</v>
      </c>
      <c r="H218">
        <v>313</v>
      </c>
      <c r="N218" t="s">
        <v>344</v>
      </c>
      <c r="O218" t="s">
        <v>345</v>
      </c>
      <c r="P218" t="b">
        <v>0</v>
      </c>
      <c r="Q218" t="s">
        <v>275</v>
      </c>
      <c r="U218">
        <v>52.458758000000003</v>
      </c>
      <c r="V218">
        <v>4.7433110000000003</v>
      </c>
      <c r="W218" t="s">
        <v>56</v>
      </c>
      <c r="X218" t="s">
        <v>750</v>
      </c>
      <c r="Y218" t="s">
        <v>344</v>
      </c>
      <c r="Z218">
        <v>2019</v>
      </c>
      <c r="AA218" t="s">
        <v>729</v>
      </c>
      <c r="AP218" t="s">
        <v>677</v>
      </c>
      <c r="AR218" t="s">
        <v>678</v>
      </c>
    </row>
    <row r="219" spans="1:44" x14ac:dyDescent="0.3">
      <c r="A219" t="s">
        <v>765</v>
      </c>
      <c r="B219" t="s">
        <v>741</v>
      </c>
      <c r="H219">
        <v>437</v>
      </c>
      <c r="N219" t="s">
        <v>344</v>
      </c>
      <c r="O219" t="s">
        <v>345</v>
      </c>
      <c r="P219" t="b">
        <v>0</v>
      </c>
      <c r="Q219" t="s">
        <v>275</v>
      </c>
      <c r="U219">
        <v>51.888055000000001</v>
      </c>
      <c r="V219">
        <v>4.651643</v>
      </c>
      <c r="W219" t="s">
        <v>38</v>
      </c>
      <c r="X219" t="s">
        <v>751</v>
      </c>
      <c r="Y219" t="s">
        <v>344</v>
      </c>
      <c r="Z219">
        <v>2019</v>
      </c>
      <c r="AA219" t="s">
        <v>729</v>
      </c>
      <c r="AP219" t="s">
        <v>677</v>
      </c>
      <c r="AR219" t="s">
        <v>678</v>
      </c>
    </row>
    <row r="220" spans="1:44" x14ac:dyDescent="0.3">
      <c r="A220" t="s">
        <v>765</v>
      </c>
      <c r="B220" t="s">
        <v>742</v>
      </c>
      <c r="H220">
        <v>519</v>
      </c>
      <c r="L220" s="2"/>
      <c r="N220" t="s">
        <v>344</v>
      </c>
      <c r="O220" t="s">
        <v>345</v>
      </c>
      <c r="P220" t="b">
        <v>0</v>
      </c>
      <c r="Q220" t="s">
        <v>275</v>
      </c>
      <c r="U220">
        <v>51.583385999999997</v>
      </c>
      <c r="V220">
        <v>4.0149470000000003</v>
      </c>
      <c r="W220" t="s">
        <v>25</v>
      </c>
      <c r="X220" t="s">
        <v>25</v>
      </c>
      <c r="Y220" t="s">
        <v>344</v>
      </c>
      <c r="Z220">
        <v>2019</v>
      </c>
      <c r="AA220" t="s">
        <v>729</v>
      </c>
      <c r="AP220" t="s">
        <v>677</v>
      </c>
      <c r="AR220" t="s">
        <v>678</v>
      </c>
    </row>
    <row r="221" spans="1:44" x14ac:dyDescent="0.3">
      <c r="A221" t="s">
        <v>765</v>
      </c>
      <c r="B221" t="s">
        <v>743</v>
      </c>
      <c r="H221">
        <v>225</v>
      </c>
      <c r="N221" t="s">
        <v>344</v>
      </c>
      <c r="O221" t="s">
        <v>345</v>
      </c>
      <c r="P221" t="b">
        <v>0</v>
      </c>
      <c r="Q221" t="s">
        <v>275</v>
      </c>
      <c r="U221">
        <v>51.568410999999998</v>
      </c>
      <c r="V221">
        <v>5.3181409999999998</v>
      </c>
      <c r="W221" t="s">
        <v>73</v>
      </c>
      <c r="X221" t="s">
        <v>752</v>
      </c>
      <c r="Y221" t="s">
        <v>344</v>
      </c>
      <c r="Z221">
        <v>2019</v>
      </c>
      <c r="AA221" t="s">
        <v>729</v>
      </c>
      <c r="AP221" t="s">
        <v>677</v>
      </c>
      <c r="AR221" t="s">
        <v>678</v>
      </c>
    </row>
    <row r="222" spans="1:44" x14ac:dyDescent="0.3">
      <c r="A222" t="s">
        <v>765</v>
      </c>
      <c r="B222" t="s">
        <v>744</v>
      </c>
      <c r="H222">
        <v>13</v>
      </c>
      <c r="N222" t="s">
        <v>344</v>
      </c>
      <c r="O222" t="s">
        <v>345</v>
      </c>
      <c r="P222" t="b">
        <v>0</v>
      </c>
      <c r="Q222" t="s">
        <v>275</v>
      </c>
      <c r="U222">
        <v>50.914921999999997</v>
      </c>
      <c r="V222">
        <v>5.7961099999999997</v>
      </c>
      <c r="W222" t="s">
        <v>179</v>
      </c>
      <c r="X222" t="s">
        <v>179</v>
      </c>
      <c r="Y222" t="s">
        <v>344</v>
      </c>
      <c r="Z222">
        <v>2019</v>
      </c>
      <c r="AA222" t="s">
        <v>729</v>
      </c>
      <c r="AP222" t="s">
        <v>677</v>
      </c>
      <c r="AR222" t="s">
        <v>679</v>
      </c>
    </row>
    <row r="223" spans="1:44" x14ac:dyDescent="0.3">
      <c r="A223" t="s">
        <v>765</v>
      </c>
      <c r="B223" t="s">
        <v>705</v>
      </c>
      <c r="H223">
        <v>0</v>
      </c>
      <c r="N223" t="s">
        <v>344</v>
      </c>
      <c r="O223" t="s">
        <v>345</v>
      </c>
      <c r="P223" t="b">
        <v>0</v>
      </c>
      <c r="Q223" t="s">
        <v>275</v>
      </c>
      <c r="U223">
        <v>53.182625999999999</v>
      </c>
      <c r="V223">
        <v>7.0796799999999998</v>
      </c>
      <c r="W223" t="s">
        <v>48</v>
      </c>
      <c r="X223" t="s">
        <v>48</v>
      </c>
      <c r="Y223" t="s">
        <v>344</v>
      </c>
      <c r="AA223" t="s">
        <v>426</v>
      </c>
    </row>
    <row r="224" spans="1:44" x14ac:dyDescent="0.3">
      <c r="A224" t="s">
        <v>765</v>
      </c>
      <c r="B224" t="s">
        <v>706</v>
      </c>
      <c r="H224">
        <v>0</v>
      </c>
      <c r="N224" t="s">
        <v>344</v>
      </c>
      <c r="O224" t="s">
        <v>345</v>
      </c>
      <c r="P224" t="b">
        <v>0</v>
      </c>
      <c r="Q224" t="s">
        <v>275</v>
      </c>
      <c r="U224">
        <v>52.973959999999998</v>
      </c>
      <c r="V224">
        <v>5.782794</v>
      </c>
      <c r="W224" t="s">
        <v>87</v>
      </c>
      <c r="X224" t="s">
        <v>87</v>
      </c>
      <c r="Y224" t="s">
        <v>344</v>
      </c>
      <c r="AA224" t="s">
        <v>426</v>
      </c>
    </row>
    <row r="225" spans="1:27" x14ac:dyDescent="0.3">
      <c r="A225" t="s">
        <v>765</v>
      </c>
      <c r="B225" t="s">
        <v>707</v>
      </c>
      <c r="H225">
        <v>0</v>
      </c>
      <c r="N225" t="s">
        <v>344</v>
      </c>
      <c r="O225" t="s">
        <v>345</v>
      </c>
      <c r="P225" t="b">
        <v>0</v>
      </c>
      <c r="Q225" t="s">
        <v>275</v>
      </c>
      <c r="U225">
        <v>52.712857</v>
      </c>
      <c r="V225">
        <v>6.5100660000000001</v>
      </c>
      <c r="W225" t="s">
        <v>427</v>
      </c>
      <c r="X225" t="s">
        <v>427</v>
      </c>
      <c r="Y225" t="s">
        <v>344</v>
      </c>
      <c r="AA225" t="s">
        <v>426</v>
      </c>
    </row>
    <row r="226" spans="1:27" x14ac:dyDescent="0.3">
      <c r="A226" t="s">
        <v>765</v>
      </c>
      <c r="B226" t="s">
        <v>708</v>
      </c>
      <c r="H226">
        <v>0</v>
      </c>
      <c r="N226" t="s">
        <v>344</v>
      </c>
      <c r="O226" t="s">
        <v>345</v>
      </c>
      <c r="P226" t="b">
        <v>0</v>
      </c>
      <c r="Q226" t="s">
        <v>275</v>
      </c>
      <c r="U226">
        <v>52.418491000000003</v>
      </c>
      <c r="V226">
        <v>6.3684139999999996</v>
      </c>
      <c r="W226" t="s">
        <v>109</v>
      </c>
      <c r="X226" t="s">
        <v>109</v>
      </c>
      <c r="Y226" t="s">
        <v>344</v>
      </c>
      <c r="AA226" t="s">
        <v>426</v>
      </c>
    </row>
    <row r="227" spans="1:27" x14ac:dyDescent="0.3">
      <c r="A227" t="s">
        <v>765</v>
      </c>
      <c r="B227" t="s">
        <v>709</v>
      </c>
      <c r="H227">
        <v>0</v>
      </c>
      <c r="N227" t="s">
        <v>344</v>
      </c>
      <c r="O227" t="s">
        <v>345</v>
      </c>
      <c r="P227" t="b">
        <v>0</v>
      </c>
      <c r="Q227" t="s">
        <v>275</v>
      </c>
      <c r="U227">
        <v>52.483938000000002</v>
      </c>
      <c r="V227">
        <v>5.690436</v>
      </c>
      <c r="W227" t="s">
        <v>117</v>
      </c>
      <c r="X227" t="s">
        <v>117</v>
      </c>
      <c r="Y227" t="s">
        <v>344</v>
      </c>
      <c r="AA227" t="s">
        <v>426</v>
      </c>
    </row>
    <row r="228" spans="1:27" x14ac:dyDescent="0.3">
      <c r="A228" t="s">
        <v>765</v>
      </c>
      <c r="B228" t="s">
        <v>710</v>
      </c>
      <c r="H228">
        <v>0</v>
      </c>
      <c r="N228" t="s">
        <v>344</v>
      </c>
      <c r="O228" t="s">
        <v>345</v>
      </c>
      <c r="P228" t="b">
        <v>0</v>
      </c>
      <c r="Q228" t="s">
        <v>275</v>
      </c>
      <c r="U228">
        <v>52.075353</v>
      </c>
      <c r="V228">
        <v>6.3529809999999998</v>
      </c>
      <c r="W228" t="s">
        <v>263</v>
      </c>
      <c r="X228" t="s">
        <v>263</v>
      </c>
      <c r="Y228" t="s">
        <v>344</v>
      </c>
      <c r="AA228" t="s">
        <v>426</v>
      </c>
    </row>
    <row r="229" spans="1:27" x14ac:dyDescent="0.3">
      <c r="A229" t="s">
        <v>765</v>
      </c>
      <c r="B229" t="s">
        <v>711</v>
      </c>
      <c r="H229">
        <v>0</v>
      </c>
      <c r="N229" t="s">
        <v>344</v>
      </c>
      <c r="O229" t="s">
        <v>345</v>
      </c>
      <c r="P229" t="b">
        <v>0</v>
      </c>
      <c r="Q229" t="s">
        <v>275</v>
      </c>
      <c r="U229">
        <v>52.088115999999999</v>
      </c>
      <c r="V229">
        <v>5.3055370000000002</v>
      </c>
      <c r="W229" t="s">
        <v>145</v>
      </c>
      <c r="X229" t="s">
        <v>145</v>
      </c>
      <c r="Y229" t="s">
        <v>344</v>
      </c>
      <c r="AA229" t="s">
        <v>426</v>
      </c>
    </row>
    <row r="230" spans="1:27" x14ac:dyDescent="0.3">
      <c r="A230" t="s">
        <v>765</v>
      </c>
      <c r="B230" t="s">
        <v>712</v>
      </c>
      <c r="H230">
        <v>0</v>
      </c>
      <c r="N230" t="s">
        <v>344</v>
      </c>
      <c r="O230" t="s">
        <v>345</v>
      </c>
      <c r="P230" t="b">
        <v>0</v>
      </c>
      <c r="Q230" t="s">
        <v>275</v>
      </c>
      <c r="U230">
        <v>52.458758000000003</v>
      </c>
      <c r="V230">
        <v>4.7433110000000003</v>
      </c>
      <c r="W230" t="s">
        <v>56</v>
      </c>
      <c r="X230" t="s">
        <v>56</v>
      </c>
      <c r="Y230" t="s">
        <v>344</v>
      </c>
      <c r="AA230" t="s">
        <v>426</v>
      </c>
    </row>
    <row r="231" spans="1:27" x14ac:dyDescent="0.3">
      <c r="A231" t="s">
        <v>765</v>
      </c>
      <c r="B231" t="s">
        <v>713</v>
      </c>
      <c r="H231">
        <v>0</v>
      </c>
      <c r="N231" t="s">
        <v>344</v>
      </c>
      <c r="O231" t="s">
        <v>345</v>
      </c>
      <c r="P231" t="b">
        <v>0</v>
      </c>
      <c r="Q231" t="s">
        <v>275</v>
      </c>
      <c r="U231">
        <v>51.888055000000001</v>
      </c>
      <c r="V231">
        <v>4.651643</v>
      </c>
      <c r="W231" t="s">
        <v>38</v>
      </c>
      <c r="X231" t="s">
        <v>38</v>
      </c>
      <c r="Y231" t="s">
        <v>344</v>
      </c>
      <c r="AA231" t="s">
        <v>426</v>
      </c>
    </row>
    <row r="232" spans="1:27" x14ac:dyDescent="0.3">
      <c r="A232" t="s">
        <v>765</v>
      </c>
      <c r="B232" t="s">
        <v>714</v>
      </c>
      <c r="H232">
        <v>0</v>
      </c>
      <c r="N232" t="s">
        <v>344</v>
      </c>
      <c r="O232" t="s">
        <v>345</v>
      </c>
      <c r="P232" t="b">
        <v>0</v>
      </c>
      <c r="Q232" t="s">
        <v>275</v>
      </c>
      <c r="U232">
        <v>51.583385999999997</v>
      </c>
      <c r="V232">
        <v>4.0149470000000003</v>
      </c>
      <c r="W232" t="s">
        <v>25</v>
      </c>
      <c r="X232" t="s">
        <v>25</v>
      </c>
      <c r="Y232" t="s">
        <v>344</v>
      </c>
      <c r="AA232" t="s">
        <v>426</v>
      </c>
    </row>
    <row r="233" spans="1:27" x14ac:dyDescent="0.3">
      <c r="A233" t="s">
        <v>765</v>
      </c>
      <c r="B233" t="s">
        <v>715</v>
      </c>
      <c r="H233">
        <v>0</v>
      </c>
      <c r="N233" t="s">
        <v>344</v>
      </c>
      <c r="O233" t="s">
        <v>345</v>
      </c>
      <c r="P233" t="b">
        <v>0</v>
      </c>
      <c r="Q233" t="s">
        <v>275</v>
      </c>
      <c r="U233">
        <v>51.568410999999998</v>
      </c>
      <c r="V233">
        <v>5.3181409999999998</v>
      </c>
      <c r="W233" t="s">
        <v>73</v>
      </c>
      <c r="X233" t="s">
        <v>73</v>
      </c>
      <c r="Y233" t="s">
        <v>344</v>
      </c>
      <c r="AA233" t="s">
        <v>426</v>
      </c>
    </row>
    <row r="234" spans="1:27" x14ac:dyDescent="0.3">
      <c r="A234" t="s">
        <v>765</v>
      </c>
      <c r="B234" t="s">
        <v>716</v>
      </c>
      <c r="H234">
        <v>0</v>
      </c>
      <c r="N234" t="s">
        <v>344</v>
      </c>
      <c r="O234" t="s">
        <v>345</v>
      </c>
      <c r="P234" t="b">
        <v>0</v>
      </c>
      <c r="Q234" t="s">
        <v>275</v>
      </c>
      <c r="U234">
        <v>50.914921999999997</v>
      </c>
      <c r="V234">
        <v>5.7961099999999997</v>
      </c>
      <c r="W234" t="s">
        <v>179</v>
      </c>
      <c r="X234" t="s">
        <v>179</v>
      </c>
      <c r="Y234" t="s">
        <v>344</v>
      </c>
      <c r="AA234" t="s">
        <v>426</v>
      </c>
    </row>
    <row r="235" spans="1:27" x14ac:dyDescent="0.3">
      <c r="A235" t="s">
        <v>765</v>
      </c>
      <c r="B235" t="s">
        <v>693</v>
      </c>
      <c r="H235">
        <v>0</v>
      </c>
      <c r="N235" t="s">
        <v>428</v>
      </c>
      <c r="O235" t="s">
        <v>466</v>
      </c>
      <c r="P235" t="b">
        <v>0</v>
      </c>
      <c r="Q235" t="s">
        <v>275</v>
      </c>
      <c r="U235">
        <v>7.0796799999999998</v>
      </c>
      <c r="V235">
        <v>53.182625999999999</v>
      </c>
      <c r="W235" t="s">
        <v>48</v>
      </c>
      <c r="X235" t="s">
        <v>48</v>
      </c>
      <c r="Y235" t="s">
        <v>428</v>
      </c>
      <c r="AA235" t="s">
        <v>426</v>
      </c>
    </row>
    <row r="236" spans="1:27" x14ac:dyDescent="0.3">
      <c r="A236" t="s">
        <v>765</v>
      </c>
      <c r="B236" t="s">
        <v>694</v>
      </c>
      <c r="H236">
        <v>0</v>
      </c>
      <c r="N236" t="s">
        <v>428</v>
      </c>
      <c r="O236" t="s">
        <v>466</v>
      </c>
      <c r="P236" t="b">
        <v>0</v>
      </c>
      <c r="Q236" t="s">
        <v>275</v>
      </c>
      <c r="U236">
        <v>5.782794</v>
      </c>
      <c r="V236">
        <v>52.973959999999998</v>
      </c>
      <c r="W236" t="s">
        <v>87</v>
      </c>
      <c r="X236" t="s">
        <v>87</v>
      </c>
      <c r="Y236" t="s">
        <v>428</v>
      </c>
      <c r="AA236" t="s">
        <v>426</v>
      </c>
    </row>
    <row r="237" spans="1:27" x14ac:dyDescent="0.3">
      <c r="A237" t="s">
        <v>765</v>
      </c>
      <c r="B237" t="s">
        <v>695</v>
      </c>
      <c r="H237">
        <v>0</v>
      </c>
      <c r="N237" t="s">
        <v>428</v>
      </c>
      <c r="O237" t="s">
        <v>466</v>
      </c>
      <c r="P237" t="b">
        <v>0</v>
      </c>
      <c r="Q237" t="s">
        <v>275</v>
      </c>
      <c r="U237">
        <v>6.5100660000000001</v>
      </c>
      <c r="V237">
        <v>52.712857</v>
      </c>
      <c r="W237" t="s">
        <v>427</v>
      </c>
      <c r="X237" t="s">
        <v>427</v>
      </c>
      <c r="Y237" t="s">
        <v>428</v>
      </c>
      <c r="AA237" t="s">
        <v>426</v>
      </c>
    </row>
    <row r="238" spans="1:27" x14ac:dyDescent="0.3">
      <c r="A238" t="s">
        <v>765</v>
      </c>
      <c r="B238" t="s">
        <v>696</v>
      </c>
      <c r="H238">
        <v>0</v>
      </c>
      <c r="N238" t="s">
        <v>428</v>
      </c>
      <c r="O238" t="s">
        <v>466</v>
      </c>
      <c r="P238" t="b">
        <v>0</v>
      </c>
      <c r="Q238" t="s">
        <v>275</v>
      </c>
      <c r="U238">
        <v>6.3684139999999996</v>
      </c>
      <c r="V238">
        <v>52.418491000000003</v>
      </c>
      <c r="W238" t="s">
        <v>109</v>
      </c>
      <c r="X238" t="s">
        <v>109</v>
      </c>
      <c r="Y238" t="s">
        <v>428</v>
      </c>
      <c r="AA238" t="s">
        <v>426</v>
      </c>
    </row>
    <row r="239" spans="1:27" x14ac:dyDescent="0.3">
      <c r="A239" t="s">
        <v>765</v>
      </c>
      <c r="B239" t="s">
        <v>697</v>
      </c>
      <c r="H239">
        <v>0</v>
      </c>
      <c r="N239" t="s">
        <v>428</v>
      </c>
      <c r="O239" t="s">
        <v>466</v>
      </c>
      <c r="P239" t="b">
        <v>0</v>
      </c>
      <c r="Q239" t="s">
        <v>275</v>
      </c>
      <c r="U239">
        <v>5.690436</v>
      </c>
      <c r="V239">
        <v>52.483938000000002</v>
      </c>
      <c r="W239" t="s">
        <v>117</v>
      </c>
      <c r="X239" t="s">
        <v>117</v>
      </c>
      <c r="Y239" t="s">
        <v>428</v>
      </c>
      <c r="AA239" t="s">
        <v>426</v>
      </c>
    </row>
    <row r="240" spans="1:27" x14ac:dyDescent="0.3">
      <c r="A240" t="s">
        <v>765</v>
      </c>
      <c r="B240" t="s">
        <v>698</v>
      </c>
      <c r="H240">
        <v>0</v>
      </c>
      <c r="N240" t="s">
        <v>428</v>
      </c>
      <c r="O240" t="s">
        <v>466</v>
      </c>
      <c r="P240" t="b">
        <v>0</v>
      </c>
      <c r="Q240" t="s">
        <v>275</v>
      </c>
      <c r="U240">
        <v>6.3529809999999998</v>
      </c>
      <c r="V240">
        <v>52.075353</v>
      </c>
      <c r="W240" t="s">
        <v>263</v>
      </c>
      <c r="X240" t="s">
        <v>263</v>
      </c>
      <c r="Y240" t="s">
        <v>428</v>
      </c>
      <c r="AA240" t="s">
        <v>426</v>
      </c>
    </row>
    <row r="241" spans="1:27" x14ac:dyDescent="0.3">
      <c r="A241" t="s">
        <v>765</v>
      </c>
      <c r="B241" t="s">
        <v>699</v>
      </c>
      <c r="H241">
        <v>0</v>
      </c>
      <c r="N241" t="s">
        <v>428</v>
      </c>
      <c r="O241" t="s">
        <v>466</v>
      </c>
      <c r="P241" t="b">
        <v>0</v>
      </c>
      <c r="Q241" t="s">
        <v>275</v>
      </c>
      <c r="U241">
        <v>5.3055370000000002</v>
      </c>
      <c r="V241">
        <v>52.088115999999999</v>
      </c>
      <c r="W241" t="s">
        <v>145</v>
      </c>
      <c r="X241" t="s">
        <v>145</v>
      </c>
      <c r="Y241" t="s">
        <v>428</v>
      </c>
      <c r="AA241" t="s">
        <v>426</v>
      </c>
    </row>
    <row r="242" spans="1:27" x14ac:dyDescent="0.3">
      <c r="A242" t="s">
        <v>765</v>
      </c>
      <c r="B242" t="s">
        <v>700</v>
      </c>
      <c r="H242">
        <v>0</v>
      </c>
      <c r="N242" t="s">
        <v>428</v>
      </c>
      <c r="O242" t="s">
        <v>466</v>
      </c>
      <c r="P242" t="b">
        <v>0</v>
      </c>
      <c r="Q242" t="s">
        <v>275</v>
      </c>
      <c r="U242">
        <v>4.7433110000000003</v>
      </c>
      <c r="V242">
        <v>52.458758000000003</v>
      </c>
      <c r="W242" t="s">
        <v>56</v>
      </c>
      <c r="X242" t="s">
        <v>56</v>
      </c>
      <c r="Y242" t="s">
        <v>428</v>
      </c>
      <c r="AA242" t="s">
        <v>426</v>
      </c>
    </row>
    <row r="243" spans="1:27" x14ac:dyDescent="0.3">
      <c r="A243" t="s">
        <v>765</v>
      </c>
      <c r="B243" t="s">
        <v>701</v>
      </c>
      <c r="H243">
        <v>0</v>
      </c>
      <c r="N243" t="s">
        <v>428</v>
      </c>
      <c r="O243" t="s">
        <v>466</v>
      </c>
      <c r="P243" t="b">
        <v>0</v>
      </c>
      <c r="Q243" t="s">
        <v>275</v>
      </c>
      <c r="U243">
        <v>4.651643</v>
      </c>
      <c r="V243">
        <v>51.888055000000001</v>
      </c>
      <c r="W243" t="s">
        <v>38</v>
      </c>
      <c r="X243" t="s">
        <v>38</v>
      </c>
      <c r="Y243" t="s">
        <v>428</v>
      </c>
      <c r="AA243" t="s">
        <v>426</v>
      </c>
    </row>
    <row r="244" spans="1:27" x14ac:dyDescent="0.3">
      <c r="A244" t="s">
        <v>765</v>
      </c>
      <c r="B244" t="s">
        <v>702</v>
      </c>
      <c r="H244">
        <v>0</v>
      </c>
      <c r="N244" t="s">
        <v>428</v>
      </c>
      <c r="O244" t="s">
        <v>466</v>
      </c>
      <c r="P244" t="b">
        <v>0</v>
      </c>
      <c r="Q244" t="s">
        <v>275</v>
      </c>
      <c r="U244">
        <v>4.0149470000000003</v>
      </c>
      <c r="V244">
        <v>51.583385999999997</v>
      </c>
      <c r="W244" t="s">
        <v>25</v>
      </c>
      <c r="X244" t="s">
        <v>25</v>
      </c>
      <c r="Y244" t="s">
        <v>428</v>
      </c>
      <c r="AA244" t="s">
        <v>426</v>
      </c>
    </row>
    <row r="245" spans="1:27" x14ac:dyDescent="0.3">
      <c r="A245" t="s">
        <v>765</v>
      </c>
      <c r="B245" t="s">
        <v>703</v>
      </c>
      <c r="H245">
        <v>0</v>
      </c>
      <c r="N245" t="s">
        <v>428</v>
      </c>
      <c r="O245" t="s">
        <v>466</v>
      </c>
      <c r="P245" t="b">
        <v>0</v>
      </c>
      <c r="Q245" t="s">
        <v>275</v>
      </c>
      <c r="U245">
        <v>5.3181409999999998</v>
      </c>
      <c r="V245">
        <v>51.568410999999998</v>
      </c>
      <c r="W245" t="s">
        <v>73</v>
      </c>
      <c r="X245" t="s">
        <v>73</v>
      </c>
      <c r="Y245" t="s">
        <v>428</v>
      </c>
      <c r="AA245" t="s">
        <v>426</v>
      </c>
    </row>
    <row r="246" spans="1:27" x14ac:dyDescent="0.3">
      <c r="A246" t="s">
        <v>765</v>
      </c>
      <c r="B246" t="s">
        <v>704</v>
      </c>
      <c r="H246">
        <v>0</v>
      </c>
      <c r="N246" t="s">
        <v>428</v>
      </c>
      <c r="O246" t="s">
        <v>466</v>
      </c>
      <c r="P246" t="b">
        <v>0</v>
      </c>
      <c r="Q246" t="s">
        <v>275</v>
      </c>
      <c r="U246">
        <v>5.7961099999999997</v>
      </c>
      <c r="V246">
        <v>50.914921999999997</v>
      </c>
      <c r="W246" t="s">
        <v>179</v>
      </c>
      <c r="X246" t="s">
        <v>179</v>
      </c>
      <c r="Y246" t="s">
        <v>428</v>
      </c>
      <c r="AA246" t="s">
        <v>426</v>
      </c>
    </row>
    <row r="247" spans="1:27" x14ac:dyDescent="0.3">
      <c r="A247" t="s">
        <v>765</v>
      </c>
      <c r="B247" t="s">
        <v>681</v>
      </c>
      <c r="H247">
        <v>0</v>
      </c>
      <c r="N247" t="s">
        <v>428</v>
      </c>
      <c r="O247" t="s">
        <v>518</v>
      </c>
      <c r="P247" t="b">
        <v>0</v>
      </c>
      <c r="Q247" t="s">
        <v>275</v>
      </c>
      <c r="U247">
        <v>7.0796799999999998</v>
      </c>
      <c r="V247">
        <v>53.182625999999999</v>
      </c>
      <c r="W247" t="s">
        <v>48</v>
      </c>
      <c r="X247" t="s">
        <v>48</v>
      </c>
      <c r="Y247" t="s">
        <v>428</v>
      </c>
      <c r="AA247" t="s">
        <v>426</v>
      </c>
    </row>
    <row r="248" spans="1:27" x14ac:dyDescent="0.3">
      <c r="A248" t="s">
        <v>765</v>
      </c>
      <c r="B248" t="s">
        <v>682</v>
      </c>
      <c r="H248">
        <v>0</v>
      </c>
      <c r="N248" t="s">
        <v>428</v>
      </c>
      <c r="O248" t="s">
        <v>518</v>
      </c>
      <c r="P248" t="b">
        <v>0</v>
      </c>
      <c r="Q248" t="s">
        <v>275</v>
      </c>
      <c r="U248">
        <v>5.782794</v>
      </c>
      <c r="V248">
        <v>52.973959999999998</v>
      </c>
      <c r="W248" t="s">
        <v>87</v>
      </c>
      <c r="X248" t="s">
        <v>87</v>
      </c>
      <c r="Y248" t="s">
        <v>428</v>
      </c>
      <c r="AA248" t="s">
        <v>426</v>
      </c>
    </row>
    <row r="249" spans="1:27" x14ac:dyDescent="0.3">
      <c r="A249" t="s">
        <v>765</v>
      </c>
      <c r="B249" t="s">
        <v>683</v>
      </c>
      <c r="H249">
        <v>0</v>
      </c>
      <c r="N249" t="s">
        <v>428</v>
      </c>
      <c r="O249" t="s">
        <v>518</v>
      </c>
      <c r="P249" t="b">
        <v>0</v>
      </c>
      <c r="Q249" t="s">
        <v>275</v>
      </c>
      <c r="U249">
        <v>6.5100660000000001</v>
      </c>
      <c r="V249">
        <v>52.712857</v>
      </c>
      <c r="W249" t="s">
        <v>427</v>
      </c>
      <c r="X249" t="s">
        <v>427</v>
      </c>
      <c r="Y249" t="s">
        <v>428</v>
      </c>
      <c r="AA249" t="s">
        <v>426</v>
      </c>
    </row>
    <row r="250" spans="1:27" x14ac:dyDescent="0.3">
      <c r="A250" t="s">
        <v>765</v>
      </c>
      <c r="B250" t="s">
        <v>684</v>
      </c>
      <c r="H250">
        <v>0</v>
      </c>
      <c r="N250" t="s">
        <v>428</v>
      </c>
      <c r="O250" t="s">
        <v>518</v>
      </c>
      <c r="P250" t="b">
        <v>0</v>
      </c>
      <c r="Q250" t="s">
        <v>275</v>
      </c>
      <c r="U250">
        <v>6.3684139999999996</v>
      </c>
      <c r="V250">
        <v>52.418491000000003</v>
      </c>
      <c r="W250" t="s">
        <v>109</v>
      </c>
      <c r="X250" t="s">
        <v>109</v>
      </c>
      <c r="Y250" t="s">
        <v>428</v>
      </c>
      <c r="AA250" t="s">
        <v>426</v>
      </c>
    </row>
    <row r="251" spans="1:27" x14ac:dyDescent="0.3">
      <c r="A251" t="s">
        <v>765</v>
      </c>
      <c r="B251" t="s">
        <v>685</v>
      </c>
      <c r="H251">
        <v>0</v>
      </c>
      <c r="N251" t="s">
        <v>428</v>
      </c>
      <c r="O251" t="s">
        <v>518</v>
      </c>
      <c r="P251" t="b">
        <v>0</v>
      </c>
      <c r="Q251" t="s">
        <v>275</v>
      </c>
      <c r="U251">
        <v>5.690436</v>
      </c>
      <c r="V251">
        <v>52.483938000000002</v>
      </c>
      <c r="W251" t="s">
        <v>117</v>
      </c>
      <c r="X251" t="s">
        <v>117</v>
      </c>
      <c r="Y251" t="s">
        <v>428</v>
      </c>
      <c r="AA251" t="s">
        <v>426</v>
      </c>
    </row>
    <row r="252" spans="1:27" x14ac:dyDescent="0.3">
      <c r="A252" t="s">
        <v>765</v>
      </c>
      <c r="B252" t="s">
        <v>686</v>
      </c>
      <c r="H252">
        <v>0</v>
      </c>
      <c r="N252" t="s">
        <v>428</v>
      </c>
      <c r="O252" t="s">
        <v>518</v>
      </c>
      <c r="P252" t="b">
        <v>0</v>
      </c>
      <c r="Q252" t="s">
        <v>275</v>
      </c>
      <c r="U252">
        <v>6.3529809999999998</v>
      </c>
      <c r="V252">
        <v>52.075353</v>
      </c>
      <c r="W252" t="s">
        <v>263</v>
      </c>
      <c r="X252" t="s">
        <v>263</v>
      </c>
      <c r="Y252" t="s">
        <v>428</v>
      </c>
      <c r="AA252" t="s">
        <v>426</v>
      </c>
    </row>
    <row r="253" spans="1:27" x14ac:dyDescent="0.3">
      <c r="A253" t="s">
        <v>765</v>
      </c>
      <c r="B253" t="s">
        <v>687</v>
      </c>
      <c r="H253">
        <v>0</v>
      </c>
      <c r="N253" t="s">
        <v>428</v>
      </c>
      <c r="O253" t="s">
        <v>518</v>
      </c>
      <c r="P253" t="b">
        <v>0</v>
      </c>
      <c r="Q253" t="s">
        <v>275</v>
      </c>
      <c r="U253">
        <v>5.3055370000000002</v>
      </c>
      <c r="V253">
        <v>52.088115999999999</v>
      </c>
      <c r="W253" t="s">
        <v>145</v>
      </c>
      <c r="X253" t="s">
        <v>145</v>
      </c>
      <c r="Y253" t="s">
        <v>428</v>
      </c>
      <c r="AA253" t="s">
        <v>426</v>
      </c>
    </row>
    <row r="254" spans="1:27" x14ac:dyDescent="0.3">
      <c r="A254" t="s">
        <v>765</v>
      </c>
      <c r="B254" t="s">
        <v>688</v>
      </c>
      <c r="H254">
        <v>0</v>
      </c>
      <c r="N254" t="s">
        <v>428</v>
      </c>
      <c r="O254" t="s">
        <v>518</v>
      </c>
      <c r="P254" t="b">
        <v>0</v>
      </c>
      <c r="Q254" t="s">
        <v>275</v>
      </c>
      <c r="U254">
        <v>4.7433110000000003</v>
      </c>
      <c r="V254">
        <v>52.458758000000003</v>
      </c>
      <c r="W254" t="s">
        <v>56</v>
      </c>
      <c r="X254" t="s">
        <v>56</v>
      </c>
      <c r="Y254" t="s">
        <v>428</v>
      </c>
      <c r="AA254" t="s">
        <v>426</v>
      </c>
    </row>
    <row r="255" spans="1:27" x14ac:dyDescent="0.3">
      <c r="A255" t="s">
        <v>765</v>
      </c>
      <c r="B255" t="s">
        <v>689</v>
      </c>
      <c r="H255">
        <v>0</v>
      </c>
      <c r="N255" t="s">
        <v>428</v>
      </c>
      <c r="O255" t="s">
        <v>518</v>
      </c>
      <c r="P255" t="b">
        <v>0</v>
      </c>
      <c r="Q255" t="s">
        <v>275</v>
      </c>
      <c r="U255">
        <v>4.651643</v>
      </c>
      <c r="V255">
        <v>51.888055000000001</v>
      </c>
      <c r="W255" t="s">
        <v>38</v>
      </c>
      <c r="X255" t="s">
        <v>38</v>
      </c>
      <c r="Y255" t="s">
        <v>428</v>
      </c>
      <c r="AA255" t="s">
        <v>426</v>
      </c>
    </row>
    <row r="256" spans="1:27" x14ac:dyDescent="0.3">
      <c r="A256" t="s">
        <v>765</v>
      </c>
      <c r="B256" t="s">
        <v>690</v>
      </c>
      <c r="H256">
        <v>0</v>
      </c>
      <c r="N256" t="s">
        <v>428</v>
      </c>
      <c r="O256" t="s">
        <v>518</v>
      </c>
      <c r="P256" t="b">
        <v>0</v>
      </c>
      <c r="Q256" t="s">
        <v>275</v>
      </c>
      <c r="U256">
        <v>4.0149470000000003</v>
      </c>
      <c r="V256">
        <v>51.583385999999997</v>
      </c>
      <c r="W256" t="s">
        <v>25</v>
      </c>
      <c r="X256" t="s">
        <v>25</v>
      </c>
      <c r="Y256" t="s">
        <v>428</v>
      </c>
      <c r="AA256" t="s">
        <v>426</v>
      </c>
    </row>
    <row r="257" spans="1:37" x14ac:dyDescent="0.3">
      <c r="A257" t="s">
        <v>765</v>
      </c>
      <c r="B257" t="s">
        <v>691</v>
      </c>
      <c r="H257">
        <v>0</v>
      </c>
      <c r="N257" t="s">
        <v>428</v>
      </c>
      <c r="O257" t="s">
        <v>518</v>
      </c>
      <c r="P257" t="b">
        <v>0</v>
      </c>
      <c r="Q257" t="s">
        <v>275</v>
      </c>
      <c r="U257">
        <v>5.3181409999999998</v>
      </c>
      <c r="V257">
        <v>51.568410999999998</v>
      </c>
      <c r="W257" t="s">
        <v>73</v>
      </c>
      <c r="X257" t="s">
        <v>73</v>
      </c>
      <c r="Y257" t="s">
        <v>428</v>
      </c>
      <c r="AA257" t="s">
        <v>426</v>
      </c>
    </row>
    <row r="258" spans="1:37" x14ac:dyDescent="0.3">
      <c r="A258" t="s">
        <v>765</v>
      </c>
      <c r="B258" t="s">
        <v>692</v>
      </c>
      <c r="H258">
        <v>0</v>
      </c>
      <c r="N258" t="s">
        <v>428</v>
      </c>
      <c r="O258" t="s">
        <v>518</v>
      </c>
      <c r="P258" t="b">
        <v>0</v>
      </c>
      <c r="Q258" t="s">
        <v>275</v>
      </c>
      <c r="U258">
        <v>5.7961099999999997</v>
      </c>
      <c r="V258">
        <v>50.914921999999997</v>
      </c>
      <c r="W258" t="s">
        <v>179</v>
      </c>
      <c r="X258" t="s">
        <v>179</v>
      </c>
      <c r="Y258" t="s">
        <v>428</v>
      </c>
      <c r="AA258" t="s">
        <v>426</v>
      </c>
    </row>
    <row r="259" spans="1:37" x14ac:dyDescent="0.3">
      <c r="A259" t="s">
        <v>765</v>
      </c>
      <c r="B259" t="s">
        <v>730</v>
      </c>
      <c r="H259">
        <v>3000</v>
      </c>
      <c r="N259" t="s">
        <v>23</v>
      </c>
      <c r="O259" t="s">
        <v>603</v>
      </c>
      <c r="P259" t="b">
        <v>0</v>
      </c>
      <c r="Q259" t="s">
        <v>24</v>
      </c>
      <c r="U259">
        <v>53.435499999999998</v>
      </c>
      <c r="V259">
        <v>6.8792999999999997</v>
      </c>
      <c r="W259" t="s">
        <v>48</v>
      </c>
      <c r="X259" t="s">
        <v>48</v>
      </c>
      <c r="Y259" t="s">
        <v>23</v>
      </c>
      <c r="AA259" t="s">
        <v>426</v>
      </c>
    </row>
    <row r="260" spans="1:37" x14ac:dyDescent="0.3">
      <c r="A260" t="s">
        <v>765</v>
      </c>
      <c r="B260" t="s">
        <v>731</v>
      </c>
      <c r="H260">
        <v>3000</v>
      </c>
      <c r="N260" t="s">
        <v>23</v>
      </c>
      <c r="O260" t="s">
        <v>603</v>
      </c>
      <c r="P260" t="b">
        <v>0</v>
      </c>
      <c r="Q260" t="s">
        <v>24</v>
      </c>
      <c r="U260">
        <v>51.9587</v>
      </c>
      <c r="V260">
        <v>4.0599999999999996</v>
      </c>
      <c r="W260" t="s">
        <v>38</v>
      </c>
      <c r="X260" t="s">
        <v>38</v>
      </c>
      <c r="Y260" t="s">
        <v>23</v>
      </c>
      <c r="AA260" t="s">
        <v>426</v>
      </c>
    </row>
    <row r="261" spans="1:37" x14ac:dyDescent="0.3">
      <c r="A261" t="s">
        <v>765</v>
      </c>
      <c r="B261" t="s">
        <v>732</v>
      </c>
      <c r="H261">
        <v>3000</v>
      </c>
      <c r="N261" t="s">
        <v>23</v>
      </c>
      <c r="O261" t="s">
        <v>603</v>
      </c>
      <c r="P261" t="b">
        <v>0</v>
      </c>
      <c r="Q261" t="s">
        <v>24</v>
      </c>
      <c r="U261">
        <v>51.431199999999997</v>
      </c>
      <c r="V261">
        <v>3.7174</v>
      </c>
      <c r="W261" t="s">
        <v>25</v>
      </c>
      <c r="X261" t="s">
        <v>25</v>
      </c>
      <c r="Y261" t="s">
        <v>23</v>
      </c>
      <c r="AA261" t="s">
        <v>426</v>
      </c>
    </row>
    <row r="262" spans="1:37" x14ac:dyDescent="0.3">
      <c r="A262" t="s">
        <v>680</v>
      </c>
      <c r="B262" t="s">
        <v>633</v>
      </c>
      <c r="C262" t="s">
        <v>634</v>
      </c>
      <c r="G262" t="s">
        <v>664</v>
      </c>
      <c r="H262">
        <v>700</v>
      </c>
      <c r="I262">
        <v>700</v>
      </c>
      <c r="N262" t="s">
        <v>344</v>
      </c>
      <c r="O262" t="s">
        <v>382</v>
      </c>
      <c r="P262" t="b">
        <v>0</v>
      </c>
      <c r="Q262" t="s">
        <v>275</v>
      </c>
      <c r="U262">
        <v>52.301835128762043</v>
      </c>
      <c r="V262">
        <v>3.6403308797272609</v>
      </c>
      <c r="W262" t="s">
        <v>756</v>
      </c>
      <c r="X262" t="s">
        <v>381</v>
      </c>
      <c r="Y262" t="s">
        <v>344</v>
      </c>
      <c r="AA262" t="s">
        <v>426</v>
      </c>
      <c r="AK262">
        <v>217.17111113300001</v>
      </c>
    </row>
    <row r="263" spans="1:37" x14ac:dyDescent="0.3">
      <c r="A263" t="s">
        <v>680</v>
      </c>
      <c r="B263" t="s">
        <v>635</v>
      </c>
      <c r="C263" t="s">
        <v>636</v>
      </c>
      <c r="G263" t="s">
        <v>631</v>
      </c>
      <c r="H263">
        <v>700</v>
      </c>
      <c r="I263">
        <v>700</v>
      </c>
      <c r="N263" t="s">
        <v>344</v>
      </c>
      <c r="O263" t="s">
        <v>382</v>
      </c>
      <c r="P263" t="b">
        <v>0</v>
      </c>
      <c r="Q263" t="s">
        <v>275</v>
      </c>
      <c r="U263">
        <v>52.899317179741622</v>
      </c>
      <c r="V263">
        <v>4.1222114795550171</v>
      </c>
      <c r="W263" t="s">
        <v>755</v>
      </c>
      <c r="X263" t="s">
        <v>381</v>
      </c>
      <c r="Y263" t="s">
        <v>344</v>
      </c>
      <c r="AA263" t="s">
        <v>426</v>
      </c>
      <c r="AK263">
        <v>189.45247415899999</v>
      </c>
    </row>
    <row r="264" spans="1:37" x14ac:dyDescent="0.3">
      <c r="A264" t="s">
        <v>680</v>
      </c>
      <c r="B264" t="s">
        <v>637</v>
      </c>
      <c r="C264" t="s">
        <v>638</v>
      </c>
      <c r="G264" t="s">
        <v>45</v>
      </c>
      <c r="H264">
        <v>1000</v>
      </c>
      <c r="I264">
        <v>2000</v>
      </c>
      <c r="J264">
        <v>1</v>
      </c>
      <c r="N264" t="s">
        <v>344</v>
      </c>
      <c r="O264" t="s">
        <v>382</v>
      </c>
      <c r="P264" t="b">
        <v>0</v>
      </c>
      <c r="Q264" t="s">
        <v>275</v>
      </c>
      <c r="U264">
        <v>54.223549026871858</v>
      </c>
      <c r="V264">
        <v>5.7529257383577184</v>
      </c>
      <c r="W264" t="s">
        <v>757</v>
      </c>
      <c r="X264" t="s">
        <v>381</v>
      </c>
      <c r="Y264" t="s">
        <v>344</v>
      </c>
      <c r="AA264" t="s">
        <v>426</v>
      </c>
      <c r="AK264">
        <v>209.75815773400001</v>
      </c>
    </row>
    <row r="265" spans="1:37" x14ac:dyDescent="0.3">
      <c r="A265" t="s">
        <v>680</v>
      </c>
      <c r="B265" t="s">
        <v>637</v>
      </c>
      <c r="C265" t="s">
        <v>638</v>
      </c>
      <c r="G265" t="s">
        <v>45</v>
      </c>
      <c r="H265">
        <v>1000</v>
      </c>
      <c r="I265">
        <v>2000</v>
      </c>
      <c r="J265">
        <v>2</v>
      </c>
      <c r="N265" t="s">
        <v>344</v>
      </c>
      <c r="O265" t="s">
        <v>382</v>
      </c>
      <c r="P265" t="b">
        <v>0</v>
      </c>
      <c r="Q265" t="s">
        <v>275</v>
      </c>
      <c r="U265">
        <v>54.223549026871858</v>
      </c>
      <c r="V265">
        <v>5.7529257383577184</v>
      </c>
      <c r="W265" t="s">
        <v>757</v>
      </c>
      <c r="X265" t="s">
        <v>381</v>
      </c>
      <c r="Y265" t="s">
        <v>344</v>
      </c>
      <c r="AA265" t="s">
        <v>426</v>
      </c>
      <c r="AK265">
        <v>209.75815773400001</v>
      </c>
    </row>
    <row r="266" spans="1:37" x14ac:dyDescent="0.3">
      <c r="A266" t="s">
        <v>680</v>
      </c>
      <c r="B266" t="s">
        <v>639</v>
      </c>
      <c r="C266" t="s">
        <v>640</v>
      </c>
      <c r="G266" t="s">
        <v>631</v>
      </c>
      <c r="H266">
        <v>1000</v>
      </c>
      <c r="I266">
        <v>2000</v>
      </c>
      <c r="J266">
        <v>1</v>
      </c>
      <c r="N266" t="s">
        <v>344</v>
      </c>
      <c r="O266" t="s">
        <v>382</v>
      </c>
      <c r="P266" t="b">
        <v>0</v>
      </c>
      <c r="Q266" t="s">
        <v>275</v>
      </c>
      <c r="U266">
        <v>53.101824528793287</v>
      </c>
      <c r="V266">
        <v>3.899000341428942</v>
      </c>
      <c r="W266" t="s">
        <v>755</v>
      </c>
      <c r="X266" t="s">
        <v>381</v>
      </c>
      <c r="Y266" t="s">
        <v>344</v>
      </c>
      <c r="AA266" t="s">
        <v>426</v>
      </c>
      <c r="AK266">
        <v>734.90198602999999</v>
      </c>
    </row>
    <row r="267" spans="1:37" x14ac:dyDescent="0.3">
      <c r="A267" t="s">
        <v>680</v>
      </c>
      <c r="B267" t="s">
        <v>639</v>
      </c>
      <c r="C267" t="s">
        <v>640</v>
      </c>
      <c r="G267" t="s">
        <v>631</v>
      </c>
      <c r="H267">
        <v>1000</v>
      </c>
      <c r="I267">
        <v>2000</v>
      </c>
      <c r="J267">
        <v>2</v>
      </c>
      <c r="N267" t="s">
        <v>344</v>
      </c>
      <c r="O267" t="s">
        <v>382</v>
      </c>
      <c r="P267" t="b">
        <v>0</v>
      </c>
      <c r="Q267" t="s">
        <v>275</v>
      </c>
      <c r="U267">
        <v>53.101824528793287</v>
      </c>
      <c r="V267">
        <v>3.899000341428942</v>
      </c>
      <c r="W267" t="s">
        <v>755</v>
      </c>
      <c r="X267" t="s">
        <v>381</v>
      </c>
      <c r="Y267" t="s">
        <v>344</v>
      </c>
      <c r="AA267" t="s">
        <v>426</v>
      </c>
      <c r="AK267">
        <v>734.90198602999999</v>
      </c>
    </row>
    <row r="268" spans="1:37" x14ac:dyDescent="0.3">
      <c r="A268" t="s">
        <v>680</v>
      </c>
      <c r="B268" t="s">
        <v>641</v>
      </c>
      <c r="C268" t="s">
        <v>642</v>
      </c>
      <c r="G268" t="s">
        <v>631</v>
      </c>
      <c r="H268">
        <v>1000</v>
      </c>
      <c r="I268">
        <v>2000</v>
      </c>
      <c r="J268">
        <v>1</v>
      </c>
      <c r="N268" t="s">
        <v>344</v>
      </c>
      <c r="O268" t="s">
        <v>382</v>
      </c>
      <c r="P268" t="b">
        <v>0</v>
      </c>
      <c r="Q268" t="s">
        <v>275</v>
      </c>
      <c r="U268">
        <v>53.032429579321132</v>
      </c>
      <c r="V268">
        <v>3.6989038502021838</v>
      </c>
      <c r="W268" t="s">
        <v>755</v>
      </c>
      <c r="X268" t="s">
        <v>381</v>
      </c>
      <c r="Y268" t="s">
        <v>344</v>
      </c>
      <c r="AA268" t="s">
        <v>426</v>
      </c>
      <c r="AK268">
        <v>397.39783105200002</v>
      </c>
    </row>
    <row r="269" spans="1:37" x14ac:dyDescent="0.3">
      <c r="A269" t="s">
        <v>680</v>
      </c>
      <c r="B269" t="s">
        <v>641</v>
      </c>
      <c r="C269" t="s">
        <v>642</v>
      </c>
      <c r="G269" t="s">
        <v>631</v>
      </c>
      <c r="H269">
        <v>1000</v>
      </c>
      <c r="I269">
        <v>2000</v>
      </c>
      <c r="J269">
        <v>2</v>
      </c>
      <c r="N269" t="s">
        <v>344</v>
      </c>
      <c r="O269" t="s">
        <v>382</v>
      </c>
      <c r="P269" t="b">
        <v>0</v>
      </c>
      <c r="Q269" t="s">
        <v>275</v>
      </c>
      <c r="U269">
        <v>53.032429579321132</v>
      </c>
      <c r="V269">
        <v>3.6989038502021838</v>
      </c>
      <c r="W269" t="s">
        <v>755</v>
      </c>
      <c r="X269" t="s">
        <v>381</v>
      </c>
      <c r="Y269" t="s">
        <v>344</v>
      </c>
      <c r="AA269" t="s">
        <v>426</v>
      </c>
      <c r="AK269">
        <v>397.39783105200002</v>
      </c>
    </row>
    <row r="270" spans="1:37" x14ac:dyDescent="0.3">
      <c r="A270" t="s">
        <v>680</v>
      </c>
      <c r="B270" t="s">
        <v>662</v>
      </c>
      <c r="C270" t="s">
        <v>661</v>
      </c>
      <c r="G270" t="s">
        <v>664</v>
      </c>
      <c r="H270">
        <v>700</v>
      </c>
      <c r="I270">
        <v>700</v>
      </c>
      <c r="J270">
        <v>1</v>
      </c>
      <c r="N270" t="s">
        <v>344</v>
      </c>
      <c r="O270" t="s">
        <v>382</v>
      </c>
      <c r="P270" t="b">
        <v>0</v>
      </c>
      <c r="Q270" t="s">
        <v>275</v>
      </c>
      <c r="U270">
        <v>52.550816057174913</v>
      </c>
      <c r="V270">
        <v>3.6153274801119739</v>
      </c>
      <c r="W270" t="s">
        <v>756</v>
      </c>
      <c r="X270" t="s">
        <v>381</v>
      </c>
      <c r="Y270" t="s">
        <v>344</v>
      </c>
      <c r="AA270" t="s">
        <v>426</v>
      </c>
      <c r="AK270">
        <v>118.19751900200001</v>
      </c>
    </row>
    <row r="271" spans="1:37" x14ac:dyDescent="0.3">
      <c r="A271" t="s">
        <v>680</v>
      </c>
      <c r="B271" t="s">
        <v>643</v>
      </c>
      <c r="C271" t="s">
        <v>643</v>
      </c>
      <c r="G271" t="s">
        <v>664</v>
      </c>
      <c r="H271">
        <v>1000</v>
      </c>
      <c r="I271">
        <v>6000</v>
      </c>
      <c r="J271">
        <v>1</v>
      </c>
      <c r="N271" t="s">
        <v>344</v>
      </c>
      <c r="O271" t="s">
        <v>382</v>
      </c>
      <c r="P271" t="b">
        <v>0</v>
      </c>
      <c r="Q271" t="s">
        <v>275</v>
      </c>
      <c r="U271">
        <v>53.270695573840371</v>
      </c>
      <c r="V271">
        <v>3.2072711408181691</v>
      </c>
      <c r="W271" t="s">
        <v>756</v>
      </c>
      <c r="X271" t="s">
        <v>381</v>
      </c>
      <c r="Y271" t="s">
        <v>344</v>
      </c>
      <c r="AA271" t="s">
        <v>426</v>
      </c>
      <c r="AK271">
        <v>923.11151750800002</v>
      </c>
    </row>
    <row r="272" spans="1:37" x14ac:dyDescent="0.3">
      <c r="A272" t="s">
        <v>680</v>
      </c>
      <c r="B272" t="s">
        <v>643</v>
      </c>
      <c r="C272" t="s">
        <v>643</v>
      </c>
      <c r="G272" t="s">
        <v>664</v>
      </c>
      <c r="H272">
        <v>1000</v>
      </c>
      <c r="I272">
        <v>6000</v>
      </c>
      <c r="J272">
        <v>2</v>
      </c>
      <c r="N272" t="s">
        <v>344</v>
      </c>
      <c r="O272" t="s">
        <v>382</v>
      </c>
      <c r="P272" t="b">
        <v>0</v>
      </c>
      <c r="Q272" t="s">
        <v>275</v>
      </c>
      <c r="U272">
        <v>53.270695573840371</v>
      </c>
      <c r="V272">
        <v>3.2072711408181691</v>
      </c>
      <c r="W272" t="s">
        <v>756</v>
      </c>
      <c r="X272" t="s">
        <v>381</v>
      </c>
      <c r="Y272" t="s">
        <v>344</v>
      </c>
      <c r="AA272" t="s">
        <v>426</v>
      </c>
      <c r="AK272">
        <v>923.11151750800002</v>
      </c>
    </row>
    <row r="273" spans="1:37" x14ac:dyDescent="0.3">
      <c r="A273" t="s">
        <v>680</v>
      </c>
      <c r="B273" t="s">
        <v>643</v>
      </c>
      <c r="C273" t="s">
        <v>643</v>
      </c>
      <c r="G273" t="s">
        <v>664</v>
      </c>
      <c r="H273">
        <v>1000</v>
      </c>
      <c r="I273">
        <v>6000</v>
      </c>
      <c r="J273">
        <v>3</v>
      </c>
      <c r="N273" t="s">
        <v>344</v>
      </c>
      <c r="O273" t="s">
        <v>382</v>
      </c>
      <c r="P273" t="b">
        <v>0</v>
      </c>
      <c r="Q273" t="s">
        <v>275</v>
      </c>
      <c r="U273">
        <v>53.270695573840371</v>
      </c>
      <c r="V273">
        <v>3.2072711408181691</v>
      </c>
      <c r="W273" t="s">
        <v>756</v>
      </c>
      <c r="X273" t="s">
        <v>381</v>
      </c>
      <c r="Y273" t="s">
        <v>344</v>
      </c>
      <c r="AA273" t="s">
        <v>426</v>
      </c>
      <c r="AK273">
        <v>923.11151750800002</v>
      </c>
    </row>
    <row r="274" spans="1:37" x14ac:dyDescent="0.3">
      <c r="A274" t="s">
        <v>680</v>
      </c>
      <c r="B274" t="s">
        <v>643</v>
      </c>
      <c r="C274" t="s">
        <v>643</v>
      </c>
      <c r="G274" t="s">
        <v>664</v>
      </c>
      <c r="H274">
        <v>1000</v>
      </c>
      <c r="I274">
        <v>6000</v>
      </c>
      <c r="J274">
        <v>4</v>
      </c>
      <c r="N274" t="s">
        <v>344</v>
      </c>
      <c r="O274" t="s">
        <v>382</v>
      </c>
      <c r="P274" t="b">
        <v>0</v>
      </c>
      <c r="Q274" t="s">
        <v>275</v>
      </c>
      <c r="U274">
        <v>53.270695573840371</v>
      </c>
      <c r="V274">
        <v>3.2072711408181691</v>
      </c>
      <c r="W274" t="s">
        <v>756</v>
      </c>
      <c r="X274" t="s">
        <v>381</v>
      </c>
      <c r="Y274" t="s">
        <v>344</v>
      </c>
      <c r="AA274" t="s">
        <v>426</v>
      </c>
      <c r="AK274">
        <v>923.11151750800002</v>
      </c>
    </row>
    <row r="275" spans="1:37" x14ac:dyDescent="0.3">
      <c r="A275" t="s">
        <v>680</v>
      </c>
      <c r="B275" t="s">
        <v>643</v>
      </c>
      <c r="C275" t="s">
        <v>643</v>
      </c>
      <c r="G275" t="s">
        <v>664</v>
      </c>
      <c r="H275">
        <v>1000</v>
      </c>
      <c r="I275">
        <v>6000</v>
      </c>
      <c r="J275">
        <v>5</v>
      </c>
      <c r="N275" t="s">
        <v>344</v>
      </c>
      <c r="O275" t="s">
        <v>382</v>
      </c>
      <c r="P275" t="b">
        <v>0</v>
      </c>
      <c r="Q275" t="s">
        <v>275</v>
      </c>
      <c r="U275">
        <v>53.270695573840371</v>
      </c>
      <c r="V275">
        <v>3.2072711408181691</v>
      </c>
      <c r="W275" t="s">
        <v>756</v>
      </c>
      <c r="X275" t="s">
        <v>381</v>
      </c>
      <c r="Y275" t="s">
        <v>344</v>
      </c>
      <c r="AA275" t="s">
        <v>426</v>
      </c>
      <c r="AK275">
        <v>923.11151750800002</v>
      </c>
    </row>
    <row r="276" spans="1:37" x14ac:dyDescent="0.3">
      <c r="A276" t="s">
        <v>680</v>
      </c>
      <c r="B276" t="s">
        <v>643</v>
      </c>
      <c r="C276" t="s">
        <v>643</v>
      </c>
      <c r="G276" t="s">
        <v>664</v>
      </c>
      <c r="H276">
        <v>1000</v>
      </c>
      <c r="I276">
        <v>6000</v>
      </c>
      <c r="J276">
        <v>6</v>
      </c>
      <c r="N276" t="s">
        <v>344</v>
      </c>
      <c r="O276" t="s">
        <v>382</v>
      </c>
      <c r="P276" t="b">
        <v>0</v>
      </c>
      <c r="Q276" t="s">
        <v>275</v>
      </c>
      <c r="U276">
        <v>53.270695573840371</v>
      </c>
      <c r="V276">
        <v>3.2072711408181691</v>
      </c>
      <c r="W276" t="s">
        <v>756</v>
      </c>
      <c r="X276" t="s">
        <v>381</v>
      </c>
      <c r="Y276" t="s">
        <v>344</v>
      </c>
      <c r="AA276" t="s">
        <v>426</v>
      </c>
      <c r="AK276">
        <v>923.11151750800002</v>
      </c>
    </row>
    <row r="277" spans="1:37" x14ac:dyDescent="0.3">
      <c r="A277" t="s">
        <v>680</v>
      </c>
      <c r="B277" t="s">
        <v>644</v>
      </c>
      <c r="C277" t="s">
        <v>644</v>
      </c>
      <c r="G277" t="s">
        <v>631</v>
      </c>
      <c r="H277">
        <v>1000</v>
      </c>
      <c r="I277">
        <v>2000</v>
      </c>
      <c r="J277">
        <v>1</v>
      </c>
      <c r="N277" t="s">
        <v>344</v>
      </c>
      <c r="O277" t="s">
        <v>382</v>
      </c>
      <c r="P277" t="b">
        <v>0</v>
      </c>
      <c r="Q277" t="s">
        <v>275</v>
      </c>
      <c r="U277">
        <v>53.833309378067369</v>
      </c>
      <c r="V277">
        <v>3.6924961696001528</v>
      </c>
      <c r="W277" t="s">
        <v>755</v>
      </c>
      <c r="X277" t="s">
        <v>381</v>
      </c>
      <c r="Y277" t="s">
        <v>344</v>
      </c>
      <c r="AA277" t="s">
        <v>426</v>
      </c>
      <c r="AK277">
        <v>273.24502094399998</v>
      </c>
    </row>
    <row r="278" spans="1:37" x14ac:dyDescent="0.3">
      <c r="A278" t="s">
        <v>680</v>
      </c>
      <c r="B278" t="s">
        <v>644</v>
      </c>
      <c r="C278" t="s">
        <v>644</v>
      </c>
      <c r="G278" t="s">
        <v>631</v>
      </c>
      <c r="H278">
        <v>1000</v>
      </c>
      <c r="I278">
        <v>2000</v>
      </c>
      <c r="J278">
        <v>2</v>
      </c>
      <c r="N278" t="s">
        <v>344</v>
      </c>
      <c r="O278" t="s">
        <v>382</v>
      </c>
      <c r="P278" t="b">
        <v>0</v>
      </c>
      <c r="Q278" t="s">
        <v>275</v>
      </c>
      <c r="U278">
        <v>53.833309378067369</v>
      </c>
      <c r="V278">
        <v>3.6924961696001528</v>
      </c>
      <c r="W278" t="s">
        <v>755</v>
      </c>
      <c r="X278" t="s">
        <v>381</v>
      </c>
      <c r="Y278" t="s">
        <v>344</v>
      </c>
      <c r="AA278" t="s">
        <v>426</v>
      </c>
      <c r="AK278">
        <v>273.24502094399998</v>
      </c>
    </row>
    <row r="279" spans="1:37" x14ac:dyDescent="0.3">
      <c r="A279" t="s">
        <v>680</v>
      </c>
      <c r="B279" t="s">
        <v>645</v>
      </c>
      <c r="C279" t="s">
        <v>645</v>
      </c>
      <c r="G279" t="s">
        <v>631</v>
      </c>
      <c r="H279">
        <v>1000</v>
      </c>
      <c r="I279">
        <v>8000</v>
      </c>
      <c r="J279">
        <v>1</v>
      </c>
      <c r="N279" t="s">
        <v>344</v>
      </c>
      <c r="O279" t="s">
        <v>382</v>
      </c>
      <c r="P279" t="b">
        <v>0</v>
      </c>
      <c r="Q279" t="s">
        <v>275</v>
      </c>
      <c r="U279">
        <v>54.246465125771103</v>
      </c>
      <c r="V279">
        <v>3.8270315299457121</v>
      </c>
      <c r="W279" t="s">
        <v>755</v>
      </c>
      <c r="X279" t="s">
        <v>381</v>
      </c>
      <c r="Y279" t="s">
        <v>344</v>
      </c>
      <c r="AA279" t="s">
        <v>426</v>
      </c>
      <c r="AK279">
        <v>1082.3432124399999</v>
      </c>
    </row>
    <row r="280" spans="1:37" x14ac:dyDescent="0.3">
      <c r="A280" t="s">
        <v>680</v>
      </c>
      <c r="B280" t="s">
        <v>645</v>
      </c>
      <c r="C280" t="s">
        <v>645</v>
      </c>
      <c r="G280" t="s">
        <v>631</v>
      </c>
      <c r="H280">
        <v>1000</v>
      </c>
      <c r="I280">
        <v>8000</v>
      </c>
      <c r="J280">
        <v>2</v>
      </c>
      <c r="N280" t="s">
        <v>344</v>
      </c>
      <c r="O280" t="s">
        <v>382</v>
      </c>
      <c r="P280" t="b">
        <v>0</v>
      </c>
      <c r="Q280" t="s">
        <v>275</v>
      </c>
      <c r="U280">
        <v>54.246465125771103</v>
      </c>
      <c r="V280">
        <v>3.8270315299457121</v>
      </c>
      <c r="W280" t="s">
        <v>755</v>
      </c>
      <c r="X280" t="s">
        <v>381</v>
      </c>
      <c r="Y280" t="s">
        <v>344</v>
      </c>
      <c r="AA280" t="s">
        <v>426</v>
      </c>
      <c r="AK280">
        <v>1082.3432124399999</v>
      </c>
    </row>
    <row r="281" spans="1:37" x14ac:dyDescent="0.3">
      <c r="A281" t="s">
        <v>680</v>
      </c>
      <c r="B281" t="s">
        <v>645</v>
      </c>
      <c r="C281" t="s">
        <v>645</v>
      </c>
      <c r="G281" t="s">
        <v>631</v>
      </c>
      <c r="H281">
        <v>1000</v>
      </c>
      <c r="I281">
        <v>8000</v>
      </c>
      <c r="J281">
        <v>3</v>
      </c>
      <c r="N281" t="s">
        <v>344</v>
      </c>
      <c r="O281" t="s">
        <v>382</v>
      </c>
      <c r="P281" t="b">
        <v>0</v>
      </c>
      <c r="Q281" t="s">
        <v>275</v>
      </c>
      <c r="U281">
        <v>54.246465125771103</v>
      </c>
      <c r="V281">
        <v>3.8270315299457121</v>
      </c>
      <c r="W281" t="s">
        <v>755</v>
      </c>
      <c r="X281" t="s">
        <v>381</v>
      </c>
      <c r="Y281" t="s">
        <v>344</v>
      </c>
      <c r="AA281" t="s">
        <v>426</v>
      </c>
      <c r="AK281">
        <v>1082.3432124399999</v>
      </c>
    </row>
    <row r="282" spans="1:37" x14ac:dyDescent="0.3">
      <c r="A282" t="s">
        <v>680</v>
      </c>
      <c r="B282" t="s">
        <v>645</v>
      </c>
      <c r="C282" t="s">
        <v>645</v>
      </c>
      <c r="G282" t="s">
        <v>631</v>
      </c>
      <c r="H282">
        <v>1000</v>
      </c>
      <c r="I282">
        <v>8000</v>
      </c>
      <c r="J282">
        <v>4</v>
      </c>
      <c r="N282" t="s">
        <v>344</v>
      </c>
      <c r="O282" t="s">
        <v>382</v>
      </c>
      <c r="P282" t="b">
        <v>0</v>
      </c>
      <c r="Q282" t="s">
        <v>275</v>
      </c>
      <c r="U282">
        <v>54.246465125771103</v>
      </c>
      <c r="V282">
        <v>3.8270315299457121</v>
      </c>
      <c r="W282" t="s">
        <v>755</v>
      </c>
      <c r="X282" t="s">
        <v>381</v>
      </c>
      <c r="Y282" t="s">
        <v>344</v>
      </c>
      <c r="AA282" t="s">
        <v>426</v>
      </c>
      <c r="AK282">
        <v>1082.3432124399999</v>
      </c>
    </row>
    <row r="283" spans="1:37" x14ac:dyDescent="0.3">
      <c r="A283" t="s">
        <v>680</v>
      </c>
      <c r="B283" t="s">
        <v>645</v>
      </c>
      <c r="C283" t="s">
        <v>645</v>
      </c>
      <c r="G283" t="s">
        <v>631</v>
      </c>
      <c r="H283">
        <v>1000</v>
      </c>
      <c r="I283">
        <v>8000</v>
      </c>
      <c r="J283">
        <v>5</v>
      </c>
      <c r="N283" t="s">
        <v>344</v>
      </c>
      <c r="O283" t="s">
        <v>382</v>
      </c>
      <c r="P283" t="b">
        <v>0</v>
      </c>
      <c r="Q283" t="s">
        <v>275</v>
      </c>
      <c r="U283">
        <v>54.246465125771103</v>
      </c>
      <c r="V283">
        <v>3.8270315299457121</v>
      </c>
      <c r="W283" t="s">
        <v>755</v>
      </c>
      <c r="X283" t="s">
        <v>381</v>
      </c>
      <c r="Y283" t="s">
        <v>344</v>
      </c>
      <c r="AA283" t="s">
        <v>426</v>
      </c>
      <c r="AK283">
        <v>1082.3432124399999</v>
      </c>
    </row>
    <row r="284" spans="1:37" x14ac:dyDescent="0.3">
      <c r="A284" t="s">
        <v>680</v>
      </c>
      <c r="B284" t="s">
        <v>645</v>
      </c>
      <c r="C284" t="s">
        <v>645</v>
      </c>
      <c r="G284" t="s">
        <v>631</v>
      </c>
      <c r="H284">
        <v>1000</v>
      </c>
      <c r="I284">
        <v>8000</v>
      </c>
      <c r="J284">
        <v>6</v>
      </c>
      <c r="N284" t="s">
        <v>344</v>
      </c>
      <c r="O284" t="s">
        <v>382</v>
      </c>
      <c r="P284" t="b">
        <v>0</v>
      </c>
      <c r="Q284" t="s">
        <v>275</v>
      </c>
      <c r="U284">
        <v>54.246465125771103</v>
      </c>
      <c r="V284">
        <v>3.8270315299457121</v>
      </c>
      <c r="W284" t="s">
        <v>755</v>
      </c>
      <c r="X284" t="s">
        <v>381</v>
      </c>
      <c r="Y284" t="s">
        <v>344</v>
      </c>
      <c r="AA284" t="s">
        <v>426</v>
      </c>
      <c r="AK284">
        <v>1082.3432124399999</v>
      </c>
    </row>
    <row r="285" spans="1:37" x14ac:dyDescent="0.3">
      <c r="A285" t="s">
        <v>680</v>
      </c>
      <c r="B285" t="s">
        <v>645</v>
      </c>
      <c r="C285" t="s">
        <v>645</v>
      </c>
      <c r="G285" t="s">
        <v>631</v>
      </c>
      <c r="H285">
        <v>1000</v>
      </c>
      <c r="I285">
        <v>8000</v>
      </c>
      <c r="J285">
        <v>7</v>
      </c>
      <c r="N285" t="s">
        <v>344</v>
      </c>
      <c r="O285" t="s">
        <v>382</v>
      </c>
      <c r="P285" t="b">
        <v>0</v>
      </c>
      <c r="Q285" t="s">
        <v>275</v>
      </c>
      <c r="U285">
        <v>54.246465125771103</v>
      </c>
      <c r="V285">
        <v>3.8270315299457121</v>
      </c>
      <c r="W285" t="s">
        <v>755</v>
      </c>
      <c r="X285" t="s">
        <v>381</v>
      </c>
      <c r="Y285" t="s">
        <v>344</v>
      </c>
      <c r="AA285" t="s">
        <v>426</v>
      </c>
      <c r="AK285">
        <v>1082.3432124399999</v>
      </c>
    </row>
    <row r="286" spans="1:37" x14ac:dyDescent="0.3">
      <c r="A286" t="s">
        <v>680</v>
      </c>
      <c r="B286" t="s">
        <v>645</v>
      </c>
      <c r="C286" t="s">
        <v>645</v>
      </c>
      <c r="G286" t="s">
        <v>631</v>
      </c>
      <c r="H286">
        <v>1000</v>
      </c>
      <c r="I286">
        <v>8000</v>
      </c>
      <c r="J286">
        <v>8</v>
      </c>
      <c r="N286" t="s">
        <v>344</v>
      </c>
      <c r="O286" t="s">
        <v>382</v>
      </c>
      <c r="P286" t="b">
        <v>0</v>
      </c>
      <c r="Q286" t="s">
        <v>275</v>
      </c>
      <c r="U286">
        <v>54.246465125771103</v>
      </c>
      <c r="V286">
        <v>3.8270315299457121</v>
      </c>
      <c r="W286" t="s">
        <v>755</v>
      </c>
      <c r="X286" t="s">
        <v>381</v>
      </c>
      <c r="Y286" t="s">
        <v>344</v>
      </c>
      <c r="AA286" t="s">
        <v>426</v>
      </c>
      <c r="AK286">
        <v>1082.3432124399999</v>
      </c>
    </row>
    <row r="287" spans="1:37" x14ac:dyDescent="0.3">
      <c r="A287" t="s">
        <v>680</v>
      </c>
      <c r="B287" t="s">
        <v>646</v>
      </c>
      <c r="C287" t="s">
        <v>647</v>
      </c>
      <c r="G287" t="s">
        <v>45</v>
      </c>
      <c r="H287">
        <v>1000</v>
      </c>
      <c r="I287">
        <v>2000</v>
      </c>
      <c r="J287">
        <v>1</v>
      </c>
      <c r="N287" t="s">
        <v>344</v>
      </c>
      <c r="O287" t="s">
        <v>382</v>
      </c>
      <c r="P287" t="b">
        <v>0</v>
      </c>
      <c r="Q287" t="s">
        <v>275</v>
      </c>
      <c r="U287">
        <v>54.569537904314302</v>
      </c>
      <c r="V287">
        <v>4.7695172604944158</v>
      </c>
      <c r="W287" t="s">
        <v>757</v>
      </c>
      <c r="X287" t="s">
        <v>381</v>
      </c>
      <c r="Y287" t="s">
        <v>344</v>
      </c>
      <c r="AA287" t="s">
        <v>426</v>
      </c>
      <c r="AK287">
        <v>1396.1240403300001</v>
      </c>
    </row>
    <row r="288" spans="1:37" x14ac:dyDescent="0.3">
      <c r="A288" t="s">
        <v>680</v>
      </c>
      <c r="B288" t="s">
        <v>646</v>
      </c>
      <c r="C288" t="s">
        <v>647</v>
      </c>
      <c r="G288" t="s">
        <v>45</v>
      </c>
      <c r="H288">
        <v>1000</v>
      </c>
      <c r="I288">
        <v>2000</v>
      </c>
      <c r="J288">
        <v>2</v>
      </c>
      <c r="N288" t="s">
        <v>344</v>
      </c>
      <c r="O288" t="s">
        <v>382</v>
      </c>
      <c r="P288" t="b">
        <v>0</v>
      </c>
      <c r="Q288" t="s">
        <v>275</v>
      </c>
      <c r="U288">
        <v>54.569537904314302</v>
      </c>
      <c r="V288">
        <v>4.7695172604944158</v>
      </c>
      <c r="W288" t="s">
        <v>757</v>
      </c>
      <c r="X288" t="s">
        <v>381</v>
      </c>
      <c r="Y288" t="s">
        <v>344</v>
      </c>
      <c r="AA288" t="s">
        <v>426</v>
      </c>
      <c r="AK288">
        <v>1396.1240403300001</v>
      </c>
    </row>
    <row r="289" spans="1:37" x14ac:dyDescent="0.3">
      <c r="A289" t="s">
        <v>680</v>
      </c>
      <c r="B289" t="s">
        <v>663</v>
      </c>
      <c r="C289" t="s">
        <v>648</v>
      </c>
      <c r="G289" t="s">
        <v>45</v>
      </c>
      <c r="H289">
        <v>1000</v>
      </c>
      <c r="I289">
        <v>2000</v>
      </c>
      <c r="J289">
        <v>1</v>
      </c>
      <c r="N289" t="s">
        <v>344</v>
      </c>
      <c r="O289" t="s">
        <v>382</v>
      </c>
      <c r="P289" t="b">
        <v>0</v>
      </c>
      <c r="Q289" t="s">
        <v>275</v>
      </c>
      <c r="U289">
        <v>54.293399258458003</v>
      </c>
      <c r="V289">
        <v>5.0549757832011739</v>
      </c>
      <c r="W289" t="s">
        <v>757</v>
      </c>
      <c r="X289" t="s">
        <v>381</v>
      </c>
      <c r="Y289" t="s">
        <v>344</v>
      </c>
      <c r="AA289" t="s">
        <v>426</v>
      </c>
      <c r="AK289">
        <v>348.66263203800003</v>
      </c>
    </row>
    <row r="290" spans="1:37" x14ac:dyDescent="0.3">
      <c r="A290" t="s">
        <v>680</v>
      </c>
      <c r="B290" t="s">
        <v>663</v>
      </c>
      <c r="C290" t="s">
        <v>648</v>
      </c>
      <c r="G290" t="s">
        <v>45</v>
      </c>
      <c r="H290">
        <v>1000</v>
      </c>
      <c r="I290">
        <v>2000</v>
      </c>
      <c r="J290">
        <v>2</v>
      </c>
      <c r="N290" t="s">
        <v>344</v>
      </c>
      <c r="O290" t="s">
        <v>382</v>
      </c>
      <c r="P290" t="b">
        <v>0</v>
      </c>
      <c r="Q290" t="s">
        <v>275</v>
      </c>
      <c r="U290">
        <v>54.293399258458003</v>
      </c>
      <c r="V290">
        <v>5.0549757832011739</v>
      </c>
      <c r="W290" t="s">
        <v>757</v>
      </c>
      <c r="X290" t="s">
        <v>381</v>
      </c>
      <c r="Y290" t="s">
        <v>344</v>
      </c>
      <c r="AA290" t="s">
        <v>426</v>
      </c>
      <c r="AK290">
        <v>348.66263203800003</v>
      </c>
    </row>
    <row r="291" spans="1:37" x14ac:dyDescent="0.3">
      <c r="A291" t="s">
        <v>680</v>
      </c>
      <c r="B291" t="s">
        <v>649</v>
      </c>
      <c r="C291" t="s">
        <v>649</v>
      </c>
      <c r="G291" t="s">
        <v>631</v>
      </c>
      <c r="H291">
        <v>1400</v>
      </c>
      <c r="I291">
        <v>1400</v>
      </c>
      <c r="J291">
        <v>1</v>
      </c>
      <c r="N291" t="s">
        <v>344</v>
      </c>
      <c r="O291" t="s">
        <v>382</v>
      </c>
      <c r="P291" t="b">
        <v>0</v>
      </c>
      <c r="Q291" t="s">
        <v>275</v>
      </c>
      <c r="U291">
        <v>53.441175402000042</v>
      </c>
      <c r="V291">
        <v>4.4229717983333794</v>
      </c>
      <c r="W291" t="s">
        <v>755</v>
      </c>
      <c r="X291" t="s">
        <v>381</v>
      </c>
      <c r="Y291" t="s">
        <v>344</v>
      </c>
      <c r="AA291" t="s">
        <v>426</v>
      </c>
      <c r="AK291">
        <v>180.508812323</v>
      </c>
    </row>
    <row r="292" spans="1:37" x14ac:dyDescent="0.3">
      <c r="A292" t="s">
        <v>680</v>
      </c>
      <c r="B292" t="s">
        <v>650</v>
      </c>
      <c r="C292" t="s">
        <v>650</v>
      </c>
      <c r="G292" t="s">
        <v>45</v>
      </c>
      <c r="H292">
        <v>1100</v>
      </c>
      <c r="I292">
        <v>9100</v>
      </c>
      <c r="J292">
        <v>1</v>
      </c>
      <c r="N292" t="s">
        <v>344</v>
      </c>
      <c r="O292" t="s">
        <v>382</v>
      </c>
      <c r="P292" t="b">
        <v>0</v>
      </c>
      <c r="Q292" t="s">
        <v>275</v>
      </c>
      <c r="U292">
        <v>53.842528434794637</v>
      </c>
      <c r="V292">
        <v>5.6028853657735977</v>
      </c>
      <c r="W292" t="s">
        <v>757</v>
      </c>
      <c r="X292" t="s">
        <v>381</v>
      </c>
      <c r="Y292" t="s">
        <v>344</v>
      </c>
      <c r="AA292" t="s">
        <v>426</v>
      </c>
      <c r="AK292">
        <v>1320.42746463</v>
      </c>
    </row>
    <row r="293" spans="1:37" x14ac:dyDescent="0.3">
      <c r="A293" t="s">
        <v>680</v>
      </c>
      <c r="B293" t="s">
        <v>650</v>
      </c>
      <c r="C293" t="s">
        <v>650</v>
      </c>
      <c r="G293" t="s">
        <v>45</v>
      </c>
      <c r="H293">
        <v>1000</v>
      </c>
      <c r="I293">
        <v>9100</v>
      </c>
      <c r="J293">
        <v>2</v>
      </c>
      <c r="N293" t="s">
        <v>344</v>
      </c>
      <c r="O293" t="s">
        <v>382</v>
      </c>
      <c r="P293" t="b">
        <v>0</v>
      </c>
      <c r="Q293" t="s">
        <v>275</v>
      </c>
      <c r="U293">
        <v>53.842528434794637</v>
      </c>
      <c r="V293">
        <v>5.6028853657735977</v>
      </c>
      <c r="W293" t="s">
        <v>757</v>
      </c>
      <c r="X293" t="s">
        <v>381</v>
      </c>
      <c r="Y293" t="s">
        <v>344</v>
      </c>
      <c r="AA293" t="s">
        <v>426</v>
      </c>
      <c r="AK293">
        <v>1320.42746463</v>
      </c>
    </row>
    <row r="294" spans="1:37" x14ac:dyDescent="0.3">
      <c r="A294" t="s">
        <v>680</v>
      </c>
      <c r="B294" t="s">
        <v>650</v>
      </c>
      <c r="C294" t="s">
        <v>650</v>
      </c>
      <c r="G294" t="s">
        <v>45</v>
      </c>
      <c r="H294">
        <v>1000</v>
      </c>
      <c r="I294">
        <v>9100</v>
      </c>
      <c r="J294">
        <v>3</v>
      </c>
      <c r="N294" t="s">
        <v>344</v>
      </c>
      <c r="O294" t="s">
        <v>382</v>
      </c>
      <c r="P294" t="b">
        <v>0</v>
      </c>
      <c r="Q294" t="s">
        <v>275</v>
      </c>
      <c r="U294">
        <v>53.842528434794637</v>
      </c>
      <c r="V294">
        <v>5.6028853657735977</v>
      </c>
      <c r="W294" t="s">
        <v>757</v>
      </c>
      <c r="X294" t="s">
        <v>381</v>
      </c>
      <c r="Y294" t="s">
        <v>344</v>
      </c>
      <c r="AA294" t="s">
        <v>426</v>
      </c>
      <c r="AK294">
        <v>1320.42746463</v>
      </c>
    </row>
    <row r="295" spans="1:37" x14ac:dyDescent="0.3">
      <c r="A295" t="s">
        <v>680</v>
      </c>
      <c r="B295" t="s">
        <v>650</v>
      </c>
      <c r="C295" t="s">
        <v>650</v>
      </c>
      <c r="G295" t="s">
        <v>45</v>
      </c>
      <c r="H295">
        <v>1000</v>
      </c>
      <c r="I295">
        <v>9100</v>
      </c>
      <c r="J295">
        <v>4</v>
      </c>
      <c r="N295" t="s">
        <v>344</v>
      </c>
      <c r="O295" t="s">
        <v>382</v>
      </c>
      <c r="P295" t="b">
        <v>0</v>
      </c>
      <c r="Q295" t="s">
        <v>275</v>
      </c>
      <c r="U295">
        <v>53.842528434794637</v>
      </c>
      <c r="V295">
        <v>5.6028853657735977</v>
      </c>
      <c r="W295" t="s">
        <v>757</v>
      </c>
      <c r="X295" t="s">
        <v>381</v>
      </c>
      <c r="Y295" t="s">
        <v>344</v>
      </c>
      <c r="AA295" t="s">
        <v>426</v>
      </c>
      <c r="AK295">
        <v>1320.42746463</v>
      </c>
    </row>
    <row r="296" spans="1:37" x14ac:dyDescent="0.3">
      <c r="A296" t="s">
        <v>680</v>
      </c>
      <c r="B296" t="s">
        <v>650</v>
      </c>
      <c r="C296" t="s">
        <v>650</v>
      </c>
      <c r="G296" t="s">
        <v>45</v>
      </c>
      <c r="H296">
        <v>1000</v>
      </c>
      <c r="I296">
        <v>9100</v>
      </c>
      <c r="J296">
        <v>5</v>
      </c>
      <c r="N296" t="s">
        <v>344</v>
      </c>
      <c r="O296" t="s">
        <v>382</v>
      </c>
      <c r="P296" t="b">
        <v>0</v>
      </c>
      <c r="Q296" t="s">
        <v>275</v>
      </c>
      <c r="U296">
        <v>53.842528434794637</v>
      </c>
      <c r="V296">
        <v>5.6028853657735977</v>
      </c>
      <c r="W296" t="s">
        <v>757</v>
      </c>
      <c r="X296" t="s">
        <v>381</v>
      </c>
      <c r="Y296" t="s">
        <v>344</v>
      </c>
      <c r="AA296" t="s">
        <v>426</v>
      </c>
      <c r="AK296">
        <v>1320.42746463</v>
      </c>
    </row>
    <row r="297" spans="1:37" x14ac:dyDescent="0.3">
      <c r="A297" t="s">
        <v>680</v>
      </c>
      <c r="B297" t="s">
        <v>650</v>
      </c>
      <c r="C297" t="s">
        <v>650</v>
      </c>
      <c r="G297" t="s">
        <v>45</v>
      </c>
      <c r="H297">
        <v>1000</v>
      </c>
      <c r="I297">
        <v>9100</v>
      </c>
      <c r="J297">
        <v>6</v>
      </c>
      <c r="N297" t="s">
        <v>344</v>
      </c>
      <c r="O297" t="s">
        <v>382</v>
      </c>
      <c r="P297" t="b">
        <v>0</v>
      </c>
      <c r="Q297" t="s">
        <v>275</v>
      </c>
      <c r="U297">
        <v>53.842528434794637</v>
      </c>
      <c r="V297">
        <v>5.6028853657735977</v>
      </c>
      <c r="W297" t="s">
        <v>757</v>
      </c>
      <c r="X297" t="s">
        <v>381</v>
      </c>
      <c r="Y297" t="s">
        <v>344</v>
      </c>
      <c r="AA297" t="s">
        <v>426</v>
      </c>
      <c r="AK297">
        <v>1320.42746463</v>
      </c>
    </row>
    <row r="298" spans="1:37" x14ac:dyDescent="0.3">
      <c r="A298" t="s">
        <v>680</v>
      </c>
      <c r="B298" t="s">
        <v>650</v>
      </c>
      <c r="C298" t="s">
        <v>650</v>
      </c>
      <c r="G298" t="s">
        <v>45</v>
      </c>
      <c r="H298">
        <v>1000</v>
      </c>
      <c r="I298">
        <v>9100</v>
      </c>
      <c r="J298">
        <v>7</v>
      </c>
      <c r="N298" t="s">
        <v>344</v>
      </c>
      <c r="O298" t="s">
        <v>382</v>
      </c>
      <c r="P298" t="b">
        <v>0</v>
      </c>
      <c r="Q298" t="s">
        <v>275</v>
      </c>
      <c r="U298">
        <v>53.842528434794637</v>
      </c>
      <c r="V298">
        <v>5.6028853657735977</v>
      </c>
      <c r="W298" t="s">
        <v>757</v>
      </c>
      <c r="X298" t="s">
        <v>381</v>
      </c>
      <c r="Y298" t="s">
        <v>344</v>
      </c>
      <c r="AA298" t="s">
        <v>426</v>
      </c>
      <c r="AK298">
        <v>1320.42746463</v>
      </c>
    </row>
    <row r="299" spans="1:37" x14ac:dyDescent="0.3">
      <c r="A299" t="s">
        <v>680</v>
      </c>
      <c r="B299" t="s">
        <v>650</v>
      </c>
      <c r="C299" t="s">
        <v>650</v>
      </c>
      <c r="G299" t="s">
        <v>45</v>
      </c>
      <c r="H299">
        <v>1000</v>
      </c>
      <c r="I299">
        <v>9100</v>
      </c>
      <c r="J299">
        <v>8</v>
      </c>
      <c r="N299" t="s">
        <v>344</v>
      </c>
      <c r="O299" t="s">
        <v>382</v>
      </c>
      <c r="P299" t="b">
        <v>0</v>
      </c>
      <c r="Q299" t="s">
        <v>275</v>
      </c>
      <c r="U299">
        <v>53.842528434794637</v>
      </c>
      <c r="V299">
        <v>5.6028853657735977</v>
      </c>
      <c r="W299" t="s">
        <v>757</v>
      </c>
      <c r="X299" t="s">
        <v>381</v>
      </c>
      <c r="Y299" t="s">
        <v>344</v>
      </c>
      <c r="AA299" t="s">
        <v>426</v>
      </c>
      <c r="AK299">
        <v>1320.42746463</v>
      </c>
    </row>
    <row r="300" spans="1:37" x14ac:dyDescent="0.3">
      <c r="A300" t="s">
        <v>680</v>
      </c>
      <c r="B300" t="s">
        <v>650</v>
      </c>
      <c r="C300" t="s">
        <v>650</v>
      </c>
      <c r="G300" t="s">
        <v>45</v>
      </c>
      <c r="H300">
        <v>1000</v>
      </c>
      <c r="I300">
        <v>9100</v>
      </c>
      <c r="J300">
        <v>9</v>
      </c>
      <c r="N300" t="s">
        <v>344</v>
      </c>
      <c r="O300" t="s">
        <v>382</v>
      </c>
      <c r="P300" t="b">
        <v>0</v>
      </c>
      <c r="Q300" t="s">
        <v>275</v>
      </c>
      <c r="U300">
        <v>53.842528434794637</v>
      </c>
      <c r="V300">
        <v>5.6028853657735977</v>
      </c>
      <c r="W300" t="s">
        <v>757</v>
      </c>
      <c r="X300" t="s">
        <v>381</v>
      </c>
      <c r="Y300" t="s">
        <v>344</v>
      </c>
      <c r="AA300" t="s">
        <v>426</v>
      </c>
      <c r="AK300">
        <v>1320.42746463</v>
      </c>
    </row>
    <row r="301" spans="1:37" x14ac:dyDescent="0.3">
      <c r="A301" t="s">
        <v>680</v>
      </c>
      <c r="B301" t="s">
        <v>762</v>
      </c>
      <c r="C301" t="s">
        <v>643</v>
      </c>
      <c r="G301" t="s">
        <v>631</v>
      </c>
      <c r="H301">
        <v>1000</v>
      </c>
      <c r="I301">
        <v>4000</v>
      </c>
      <c r="J301">
        <v>1</v>
      </c>
      <c r="N301" t="s">
        <v>344</v>
      </c>
      <c r="O301" t="s">
        <v>382</v>
      </c>
      <c r="P301" t="b">
        <v>0</v>
      </c>
      <c r="Q301" t="s">
        <v>275</v>
      </c>
      <c r="U301">
        <v>53.304689359045973</v>
      </c>
      <c r="V301">
        <v>3.9921092616398619</v>
      </c>
      <c r="W301" t="s">
        <v>755</v>
      </c>
      <c r="X301" t="s">
        <v>381</v>
      </c>
      <c r="Y301" t="s">
        <v>344</v>
      </c>
      <c r="AA301" t="s">
        <v>426</v>
      </c>
      <c r="AK301">
        <v>649.46944445400004</v>
      </c>
    </row>
    <row r="302" spans="1:37" x14ac:dyDescent="0.3">
      <c r="A302" t="s">
        <v>680</v>
      </c>
      <c r="B302" t="s">
        <v>763</v>
      </c>
      <c r="C302" t="s">
        <v>764</v>
      </c>
      <c r="G302" t="s">
        <v>631</v>
      </c>
      <c r="H302">
        <v>1000</v>
      </c>
      <c r="I302">
        <v>4000</v>
      </c>
      <c r="J302">
        <v>2</v>
      </c>
      <c r="N302" t="s">
        <v>344</v>
      </c>
      <c r="O302" t="s">
        <v>382</v>
      </c>
      <c r="P302" t="b">
        <v>0</v>
      </c>
      <c r="Q302" t="s">
        <v>275</v>
      </c>
      <c r="U302">
        <v>53.304689359045973</v>
      </c>
      <c r="V302">
        <v>3.9921092616398619</v>
      </c>
      <c r="W302" t="s">
        <v>755</v>
      </c>
      <c r="X302" t="s">
        <v>381</v>
      </c>
      <c r="Y302" t="s">
        <v>344</v>
      </c>
      <c r="AA302" t="s">
        <v>426</v>
      </c>
      <c r="AK302">
        <v>650.46944445400004</v>
      </c>
    </row>
    <row r="303" spans="1:37" x14ac:dyDescent="0.3">
      <c r="A303" t="s">
        <v>680</v>
      </c>
      <c r="B303" t="s">
        <v>762</v>
      </c>
      <c r="C303" t="s">
        <v>643</v>
      </c>
      <c r="G303" t="s">
        <v>631</v>
      </c>
      <c r="H303">
        <v>1000</v>
      </c>
      <c r="I303">
        <v>4000</v>
      </c>
      <c r="J303">
        <v>3</v>
      </c>
      <c r="N303" t="s">
        <v>344</v>
      </c>
      <c r="O303" t="s">
        <v>382</v>
      </c>
      <c r="P303" t="b">
        <v>0</v>
      </c>
      <c r="Q303" t="s">
        <v>275</v>
      </c>
      <c r="U303">
        <v>53.304689359045973</v>
      </c>
      <c r="V303">
        <v>3.9921092616398619</v>
      </c>
      <c r="W303" t="s">
        <v>755</v>
      </c>
      <c r="X303" t="s">
        <v>381</v>
      </c>
      <c r="Y303" t="s">
        <v>344</v>
      </c>
      <c r="AA303" t="s">
        <v>426</v>
      </c>
      <c r="AK303">
        <v>651.46944445400004</v>
      </c>
    </row>
    <row r="304" spans="1:37" x14ac:dyDescent="0.3">
      <c r="A304" t="s">
        <v>680</v>
      </c>
      <c r="B304" t="s">
        <v>639</v>
      </c>
      <c r="C304" t="s">
        <v>651</v>
      </c>
      <c r="G304" t="s">
        <v>631</v>
      </c>
      <c r="H304">
        <v>1000</v>
      </c>
      <c r="I304">
        <v>4000</v>
      </c>
      <c r="J304">
        <v>4</v>
      </c>
      <c r="N304" t="s">
        <v>344</v>
      </c>
      <c r="O304" t="s">
        <v>382</v>
      </c>
      <c r="P304" t="b">
        <v>0</v>
      </c>
      <c r="Q304" t="s">
        <v>275</v>
      </c>
      <c r="U304">
        <v>53.304689359045973</v>
      </c>
      <c r="V304">
        <v>3.9921092616398619</v>
      </c>
      <c r="W304" t="s">
        <v>755</v>
      </c>
      <c r="X304" t="s">
        <v>381</v>
      </c>
      <c r="Y304" t="s">
        <v>344</v>
      </c>
      <c r="AA304" t="s">
        <v>426</v>
      </c>
      <c r="AK304">
        <v>652.46944445400004</v>
      </c>
    </row>
    <row r="305" spans="1:37" x14ac:dyDescent="0.3">
      <c r="A305" t="s">
        <v>680</v>
      </c>
      <c r="B305" t="s">
        <v>643</v>
      </c>
      <c r="C305" t="s">
        <v>643</v>
      </c>
      <c r="G305" t="s">
        <v>664</v>
      </c>
      <c r="H305">
        <v>1000</v>
      </c>
      <c r="I305">
        <v>2000</v>
      </c>
      <c r="J305">
        <v>1</v>
      </c>
      <c r="N305" t="s">
        <v>344</v>
      </c>
      <c r="O305" t="s">
        <v>382</v>
      </c>
      <c r="P305" t="b">
        <v>0</v>
      </c>
      <c r="Q305" t="s">
        <v>275</v>
      </c>
      <c r="U305">
        <v>53.489837801752877</v>
      </c>
      <c r="V305">
        <v>3.276165475403531</v>
      </c>
      <c r="W305" t="s">
        <v>756</v>
      </c>
      <c r="X305" t="s">
        <v>381</v>
      </c>
      <c r="Y305" t="s">
        <v>344</v>
      </c>
      <c r="AA305" t="s">
        <v>426</v>
      </c>
      <c r="AK305">
        <v>204.054174198</v>
      </c>
    </row>
    <row r="306" spans="1:37" x14ac:dyDescent="0.3">
      <c r="A306" t="s">
        <v>680</v>
      </c>
      <c r="B306" t="s">
        <v>643</v>
      </c>
      <c r="C306" t="s">
        <v>643</v>
      </c>
      <c r="G306" t="s">
        <v>664</v>
      </c>
      <c r="H306">
        <v>1000</v>
      </c>
      <c r="I306">
        <v>2000</v>
      </c>
      <c r="J306">
        <v>2</v>
      </c>
      <c r="N306" t="s">
        <v>344</v>
      </c>
      <c r="O306" t="s">
        <v>382</v>
      </c>
      <c r="P306" t="b">
        <v>0</v>
      </c>
      <c r="Q306" t="s">
        <v>275</v>
      </c>
      <c r="U306">
        <v>53.489837801752877</v>
      </c>
      <c r="V306">
        <v>3.276165475403531</v>
      </c>
      <c r="W306" t="s">
        <v>756</v>
      </c>
      <c r="X306" t="s">
        <v>381</v>
      </c>
      <c r="Y306" t="s">
        <v>344</v>
      </c>
      <c r="AA306" t="s">
        <v>426</v>
      </c>
      <c r="AK306">
        <v>205.054174198</v>
      </c>
    </row>
    <row r="307" spans="1:37" x14ac:dyDescent="0.3">
      <c r="A307" t="s">
        <v>680</v>
      </c>
      <c r="B307" t="s">
        <v>646</v>
      </c>
      <c r="C307" t="s">
        <v>646</v>
      </c>
      <c r="G307" t="s">
        <v>45</v>
      </c>
      <c r="H307">
        <v>1000</v>
      </c>
      <c r="I307">
        <v>6000</v>
      </c>
      <c r="J307">
        <v>1</v>
      </c>
      <c r="N307" t="s">
        <v>344</v>
      </c>
      <c r="O307" t="s">
        <v>382</v>
      </c>
      <c r="P307" t="b">
        <v>0</v>
      </c>
      <c r="Q307" t="s">
        <v>275</v>
      </c>
      <c r="U307">
        <v>54.420887166947942</v>
      </c>
      <c r="V307">
        <v>4.381411749494319</v>
      </c>
      <c r="W307" t="s">
        <v>757</v>
      </c>
      <c r="X307" t="s">
        <v>381</v>
      </c>
      <c r="Y307" t="s">
        <v>344</v>
      </c>
      <c r="AA307" t="s">
        <v>426</v>
      </c>
      <c r="AK307">
        <v>865.44697659600001</v>
      </c>
    </row>
    <row r="308" spans="1:37" x14ac:dyDescent="0.3">
      <c r="A308" t="s">
        <v>680</v>
      </c>
      <c r="B308" t="s">
        <v>646</v>
      </c>
      <c r="C308" t="s">
        <v>646</v>
      </c>
      <c r="G308" t="s">
        <v>45</v>
      </c>
      <c r="H308">
        <v>1000</v>
      </c>
      <c r="I308">
        <v>6000</v>
      </c>
      <c r="J308">
        <v>2</v>
      </c>
      <c r="N308" t="s">
        <v>344</v>
      </c>
      <c r="O308" t="s">
        <v>382</v>
      </c>
      <c r="P308" t="b">
        <v>0</v>
      </c>
      <c r="Q308" t="s">
        <v>275</v>
      </c>
      <c r="U308">
        <v>54.420887166947942</v>
      </c>
      <c r="V308">
        <v>4.381411749494319</v>
      </c>
      <c r="W308" t="s">
        <v>757</v>
      </c>
      <c r="X308" t="s">
        <v>381</v>
      </c>
      <c r="Y308" t="s">
        <v>344</v>
      </c>
      <c r="AA308" t="s">
        <v>426</v>
      </c>
      <c r="AK308">
        <v>865.44697659600001</v>
      </c>
    </row>
    <row r="309" spans="1:37" x14ac:dyDescent="0.3">
      <c r="A309" t="s">
        <v>680</v>
      </c>
      <c r="B309" t="s">
        <v>646</v>
      </c>
      <c r="C309" t="s">
        <v>646</v>
      </c>
      <c r="G309" t="s">
        <v>45</v>
      </c>
      <c r="H309">
        <v>1000</v>
      </c>
      <c r="I309">
        <v>6000</v>
      </c>
      <c r="J309">
        <v>3</v>
      </c>
      <c r="N309" t="s">
        <v>344</v>
      </c>
      <c r="O309" t="s">
        <v>382</v>
      </c>
      <c r="P309" t="b">
        <v>0</v>
      </c>
      <c r="Q309" t="s">
        <v>275</v>
      </c>
      <c r="U309">
        <v>54.420887166947942</v>
      </c>
      <c r="V309">
        <v>4.381411749494319</v>
      </c>
      <c r="W309" t="s">
        <v>757</v>
      </c>
      <c r="X309" t="s">
        <v>381</v>
      </c>
      <c r="Y309" t="s">
        <v>344</v>
      </c>
      <c r="AA309" t="s">
        <v>426</v>
      </c>
      <c r="AK309">
        <v>865.44697659600001</v>
      </c>
    </row>
    <row r="310" spans="1:37" x14ac:dyDescent="0.3">
      <c r="A310" t="s">
        <v>680</v>
      </c>
      <c r="B310" t="s">
        <v>646</v>
      </c>
      <c r="C310" t="s">
        <v>646</v>
      </c>
      <c r="G310" t="s">
        <v>45</v>
      </c>
      <c r="H310">
        <v>1000</v>
      </c>
      <c r="I310">
        <v>6000</v>
      </c>
      <c r="J310">
        <v>4</v>
      </c>
      <c r="N310" t="s">
        <v>344</v>
      </c>
      <c r="O310" t="s">
        <v>382</v>
      </c>
      <c r="P310" t="b">
        <v>0</v>
      </c>
      <c r="Q310" t="s">
        <v>275</v>
      </c>
      <c r="U310">
        <v>54.420887166947942</v>
      </c>
      <c r="V310">
        <v>4.381411749494319</v>
      </c>
      <c r="W310" t="s">
        <v>757</v>
      </c>
      <c r="X310" t="s">
        <v>381</v>
      </c>
      <c r="Y310" t="s">
        <v>344</v>
      </c>
      <c r="AA310" t="s">
        <v>426</v>
      </c>
      <c r="AK310">
        <v>865.44697659600001</v>
      </c>
    </row>
    <row r="311" spans="1:37" x14ac:dyDescent="0.3">
      <c r="A311" t="s">
        <v>680</v>
      </c>
      <c r="B311" t="s">
        <v>646</v>
      </c>
      <c r="C311" t="s">
        <v>646</v>
      </c>
      <c r="G311" t="s">
        <v>45</v>
      </c>
      <c r="H311">
        <v>1000</v>
      </c>
      <c r="I311">
        <v>6000</v>
      </c>
      <c r="J311">
        <v>5</v>
      </c>
      <c r="N311" t="s">
        <v>344</v>
      </c>
      <c r="O311" t="s">
        <v>382</v>
      </c>
      <c r="P311" t="b">
        <v>0</v>
      </c>
      <c r="Q311" t="s">
        <v>275</v>
      </c>
      <c r="U311">
        <v>54.420887166947942</v>
      </c>
      <c r="V311">
        <v>4.381411749494319</v>
      </c>
      <c r="W311" t="s">
        <v>757</v>
      </c>
      <c r="X311" t="s">
        <v>381</v>
      </c>
      <c r="Y311" t="s">
        <v>344</v>
      </c>
      <c r="AA311" t="s">
        <v>426</v>
      </c>
      <c r="AK311">
        <v>865.44697659600001</v>
      </c>
    </row>
    <row r="312" spans="1:37" x14ac:dyDescent="0.3">
      <c r="A312" t="s">
        <v>680</v>
      </c>
      <c r="B312" t="s">
        <v>646</v>
      </c>
      <c r="C312" t="s">
        <v>646</v>
      </c>
      <c r="G312" t="s">
        <v>45</v>
      </c>
      <c r="H312">
        <v>1000</v>
      </c>
      <c r="I312">
        <v>6000</v>
      </c>
      <c r="J312">
        <v>6</v>
      </c>
      <c r="N312" t="s">
        <v>344</v>
      </c>
      <c r="O312" t="s">
        <v>382</v>
      </c>
      <c r="P312" t="b">
        <v>0</v>
      </c>
      <c r="Q312" t="s">
        <v>275</v>
      </c>
      <c r="U312">
        <v>54.420887166947942</v>
      </c>
      <c r="V312">
        <v>4.381411749494319</v>
      </c>
      <c r="W312" t="s">
        <v>757</v>
      </c>
      <c r="X312" t="s">
        <v>381</v>
      </c>
      <c r="Y312" t="s">
        <v>344</v>
      </c>
      <c r="AA312" t="s">
        <v>426</v>
      </c>
      <c r="AK312">
        <v>865.44697659600001</v>
      </c>
    </row>
    <row r="313" spans="1:37" x14ac:dyDescent="0.3">
      <c r="A313" t="s">
        <v>680</v>
      </c>
      <c r="B313" t="s">
        <v>648</v>
      </c>
      <c r="C313" t="s">
        <v>648</v>
      </c>
      <c r="G313" t="s">
        <v>45</v>
      </c>
      <c r="H313">
        <v>0</v>
      </c>
      <c r="I313">
        <v>0</v>
      </c>
      <c r="N313" t="s">
        <v>344</v>
      </c>
      <c r="O313" t="s">
        <v>382</v>
      </c>
      <c r="P313" t="b">
        <v>0</v>
      </c>
      <c r="Q313" t="s">
        <v>275</v>
      </c>
      <c r="U313">
        <v>54.453834397333381</v>
      </c>
      <c r="V313">
        <v>5.2510165586667199</v>
      </c>
      <c r="W313" t="s">
        <v>757</v>
      </c>
      <c r="X313" t="s">
        <v>381</v>
      </c>
      <c r="Y313" t="s">
        <v>344</v>
      </c>
      <c r="AA313" t="s">
        <v>426</v>
      </c>
      <c r="AK313">
        <v>85.321523381600002</v>
      </c>
    </row>
    <row r="314" spans="1:37" x14ac:dyDescent="0.3">
      <c r="A314" t="s">
        <v>680</v>
      </c>
      <c r="B314" t="s">
        <v>645</v>
      </c>
      <c r="C314" t="s">
        <v>645</v>
      </c>
      <c r="G314" t="s">
        <v>631</v>
      </c>
      <c r="H314">
        <v>1000</v>
      </c>
      <c r="I314">
        <v>8000</v>
      </c>
      <c r="J314">
        <v>1</v>
      </c>
      <c r="N314" t="s">
        <v>344</v>
      </c>
      <c r="O314" t="s">
        <v>382</v>
      </c>
      <c r="P314" t="b">
        <v>0</v>
      </c>
      <c r="Q314" t="s">
        <v>275</v>
      </c>
      <c r="U314">
        <v>54.249109823535413</v>
      </c>
      <c r="V314">
        <v>3.510143957806191</v>
      </c>
      <c r="W314" t="s">
        <v>755</v>
      </c>
      <c r="X314" t="s">
        <v>381</v>
      </c>
      <c r="Y314" t="s">
        <v>344</v>
      </c>
      <c r="AA314" t="s">
        <v>426</v>
      </c>
      <c r="AK314">
        <v>1041.35778441</v>
      </c>
    </row>
    <row r="315" spans="1:37" x14ac:dyDescent="0.3">
      <c r="A315" t="s">
        <v>680</v>
      </c>
      <c r="B315" t="s">
        <v>645</v>
      </c>
      <c r="C315" t="s">
        <v>645</v>
      </c>
      <c r="G315" t="s">
        <v>631</v>
      </c>
      <c r="H315">
        <v>1000</v>
      </c>
      <c r="I315">
        <v>8000</v>
      </c>
      <c r="J315">
        <v>2</v>
      </c>
      <c r="N315" t="s">
        <v>344</v>
      </c>
      <c r="O315" t="s">
        <v>382</v>
      </c>
      <c r="P315" t="b">
        <v>0</v>
      </c>
      <c r="Q315" t="s">
        <v>275</v>
      </c>
      <c r="U315">
        <v>54.249109823535413</v>
      </c>
      <c r="V315">
        <v>3.510143957806191</v>
      </c>
      <c r="W315" t="s">
        <v>755</v>
      </c>
      <c r="X315" t="s">
        <v>381</v>
      </c>
      <c r="Y315" t="s">
        <v>344</v>
      </c>
      <c r="AA315" t="s">
        <v>426</v>
      </c>
      <c r="AK315">
        <v>1042.35778441</v>
      </c>
    </row>
    <row r="316" spans="1:37" x14ac:dyDescent="0.3">
      <c r="A316" t="s">
        <v>680</v>
      </c>
      <c r="B316" t="s">
        <v>645</v>
      </c>
      <c r="C316" t="s">
        <v>645</v>
      </c>
      <c r="G316" t="s">
        <v>631</v>
      </c>
      <c r="H316">
        <v>1000</v>
      </c>
      <c r="I316">
        <v>8000</v>
      </c>
      <c r="J316">
        <v>3</v>
      </c>
      <c r="N316" t="s">
        <v>344</v>
      </c>
      <c r="O316" t="s">
        <v>382</v>
      </c>
      <c r="P316" t="b">
        <v>0</v>
      </c>
      <c r="Q316" t="s">
        <v>275</v>
      </c>
      <c r="U316">
        <v>54.249109823535413</v>
      </c>
      <c r="V316">
        <v>3.510143957806191</v>
      </c>
      <c r="W316" t="s">
        <v>755</v>
      </c>
      <c r="X316" t="s">
        <v>381</v>
      </c>
      <c r="Y316" t="s">
        <v>344</v>
      </c>
      <c r="AA316" t="s">
        <v>426</v>
      </c>
      <c r="AK316">
        <v>1043.35778441</v>
      </c>
    </row>
    <row r="317" spans="1:37" x14ac:dyDescent="0.3">
      <c r="A317" t="s">
        <v>680</v>
      </c>
      <c r="B317" t="s">
        <v>645</v>
      </c>
      <c r="C317" t="s">
        <v>645</v>
      </c>
      <c r="G317" t="s">
        <v>631</v>
      </c>
      <c r="H317">
        <v>1000</v>
      </c>
      <c r="I317">
        <v>8000</v>
      </c>
      <c r="J317">
        <v>4</v>
      </c>
      <c r="N317" t="s">
        <v>344</v>
      </c>
      <c r="O317" t="s">
        <v>382</v>
      </c>
      <c r="P317" t="b">
        <v>0</v>
      </c>
      <c r="Q317" t="s">
        <v>275</v>
      </c>
      <c r="U317">
        <v>54.249109823535413</v>
      </c>
      <c r="V317">
        <v>3.510143957806191</v>
      </c>
      <c r="W317" t="s">
        <v>755</v>
      </c>
      <c r="X317" t="s">
        <v>381</v>
      </c>
      <c r="Y317" t="s">
        <v>344</v>
      </c>
      <c r="AA317" t="s">
        <v>426</v>
      </c>
      <c r="AK317">
        <v>1044.35778441</v>
      </c>
    </row>
    <row r="318" spans="1:37" x14ac:dyDescent="0.3">
      <c r="A318" t="s">
        <v>680</v>
      </c>
      <c r="B318" t="s">
        <v>645</v>
      </c>
      <c r="C318" t="s">
        <v>645</v>
      </c>
      <c r="G318" t="s">
        <v>631</v>
      </c>
      <c r="H318">
        <v>1000</v>
      </c>
      <c r="I318">
        <v>8000</v>
      </c>
      <c r="J318">
        <v>5</v>
      </c>
      <c r="N318" t="s">
        <v>344</v>
      </c>
      <c r="O318" t="s">
        <v>382</v>
      </c>
      <c r="P318" t="b">
        <v>0</v>
      </c>
      <c r="Q318" t="s">
        <v>275</v>
      </c>
      <c r="U318">
        <v>54.249109823535413</v>
      </c>
      <c r="V318">
        <v>3.510143957806191</v>
      </c>
      <c r="W318" t="s">
        <v>755</v>
      </c>
      <c r="X318" t="s">
        <v>381</v>
      </c>
      <c r="Y318" t="s">
        <v>344</v>
      </c>
      <c r="AA318" t="s">
        <v>426</v>
      </c>
      <c r="AK318">
        <v>1045.35778441</v>
      </c>
    </row>
    <row r="319" spans="1:37" x14ac:dyDescent="0.3">
      <c r="A319" t="s">
        <v>680</v>
      </c>
      <c r="B319" t="s">
        <v>645</v>
      </c>
      <c r="C319" t="s">
        <v>645</v>
      </c>
      <c r="G319" t="s">
        <v>631</v>
      </c>
      <c r="H319">
        <v>1000</v>
      </c>
      <c r="I319">
        <v>8000</v>
      </c>
      <c r="J319">
        <v>6</v>
      </c>
      <c r="N319" t="s">
        <v>344</v>
      </c>
      <c r="O319" t="s">
        <v>382</v>
      </c>
      <c r="P319" t="b">
        <v>0</v>
      </c>
      <c r="Q319" t="s">
        <v>275</v>
      </c>
      <c r="U319">
        <v>54.249109823535413</v>
      </c>
      <c r="V319">
        <v>3.510143957806191</v>
      </c>
      <c r="W319" t="s">
        <v>755</v>
      </c>
      <c r="X319" t="s">
        <v>381</v>
      </c>
      <c r="Y319" t="s">
        <v>344</v>
      </c>
      <c r="AA319" t="s">
        <v>426</v>
      </c>
      <c r="AK319">
        <v>1046.35778441</v>
      </c>
    </row>
    <row r="320" spans="1:37" x14ac:dyDescent="0.3">
      <c r="A320" t="s">
        <v>680</v>
      </c>
      <c r="B320" t="s">
        <v>645</v>
      </c>
      <c r="C320" t="s">
        <v>645</v>
      </c>
      <c r="G320" t="s">
        <v>631</v>
      </c>
      <c r="H320">
        <v>1000</v>
      </c>
      <c r="I320">
        <v>8000</v>
      </c>
      <c r="J320">
        <v>7</v>
      </c>
      <c r="N320" t="s">
        <v>344</v>
      </c>
      <c r="O320" t="s">
        <v>382</v>
      </c>
      <c r="P320" t="b">
        <v>0</v>
      </c>
      <c r="Q320" t="s">
        <v>275</v>
      </c>
      <c r="U320">
        <v>54.249109823535413</v>
      </c>
      <c r="V320">
        <v>3.510143957806191</v>
      </c>
      <c r="W320" t="s">
        <v>755</v>
      </c>
      <c r="X320" t="s">
        <v>381</v>
      </c>
      <c r="Y320" t="s">
        <v>344</v>
      </c>
      <c r="AA320" t="s">
        <v>426</v>
      </c>
      <c r="AK320">
        <v>1047.35778441</v>
      </c>
    </row>
    <row r="321" spans="1:37" x14ac:dyDescent="0.3">
      <c r="A321" t="s">
        <v>680</v>
      </c>
      <c r="B321" t="s">
        <v>645</v>
      </c>
      <c r="C321" t="s">
        <v>645</v>
      </c>
      <c r="G321" t="s">
        <v>631</v>
      </c>
      <c r="H321">
        <v>1000</v>
      </c>
      <c r="I321">
        <v>8000</v>
      </c>
      <c r="J321">
        <v>8</v>
      </c>
      <c r="N321" t="s">
        <v>344</v>
      </c>
      <c r="O321" t="s">
        <v>382</v>
      </c>
      <c r="P321" t="b">
        <v>0</v>
      </c>
      <c r="Q321" t="s">
        <v>275</v>
      </c>
      <c r="U321">
        <v>54.249109823535413</v>
      </c>
      <c r="V321">
        <v>3.510143957806191</v>
      </c>
      <c r="W321" t="s">
        <v>755</v>
      </c>
      <c r="X321" t="s">
        <v>381</v>
      </c>
      <c r="Y321" t="s">
        <v>344</v>
      </c>
      <c r="AA321" t="s">
        <v>426</v>
      </c>
      <c r="AK321">
        <v>1048.35778441</v>
      </c>
    </row>
    <row r="322" spans="1:37" x14ac:dyDescent="0.3">
      <c r="A322" t="s">
        <v>680</v>
      </c>
      <c r="B322" t="s">
        <v>639</v>
      </c>
      <c r="C322" t="s">
        <v>652</v>
      </c>
      <c r="G322" t="s">
        <v>631</v>
      </c>
      <c r="H322">
        <v>1000</v>
      </c>
      <c r="I322">
        <v>2000</v>
      </c>
      <c r="J322">
        <v>1</v>
      </c>
      <c r="N322" t="s">
        <v>344</v>
      </c>
      <c r="O322" t="s">
        <v>382</v>
      </c>
      <c r="P322" t="b">
        <v>0</v>
      </c>
      <c r="Q322" t="s">
        <v>275</v>
      </c>
      <c r="U322">
        <v>53.176517730405109</v>
      </c>
      <c r="V322">
        <v>4.1302694301117722</v>
      </c>
      <c r="W322" t="s">
        <v>755</v>
      </c>
      <c r="X322" t="s">
        <v>381</v>
      </c>
      <c r="Y322" t="s">
        <v>344</v>
      </c>
      <c r="AA322" t="s">
        <v>426</v>
      </c>
      <c r="AK322">
        <v>734.90198602999999</v>
      </c>
    </row>
    <row r="323" spans="1:37" x14ac:dyDescent="0.3">
      <c r="A323" t="s">
        <v>680</v>
      </c>
      <c r="B323" t="s">
        <v>639</v>
      </c>
      <c r="C323" t="s">
        <v>652</v>
      </c>
      <c r="G323" t="s">
        <v>631</v>
      </c>
      <c r="H323">
        <v>1000</v>
      </c>
      <c r="I323">
        <v>2000</v>
      </c>
      <c r="J323">
        <v>2</v>
      </c>
      <c r="N323" t="s">
        <v>344</v>
      </c>
      <c r="O323" t="s">
        <v>382</v>
      </c>
      <c r="P323" t="b">
        <v>0</v>
      </c>
      <c r="Q323" t="s">
        <v>275</v>
      </c>
      <c r="U323">
        <v>53.176517730405109</v>
      </c>
      <c r="V323">
        <v>4.1302694301117722</v>
      </c>
      <c r="W323" t="s">
        <v>755</v>
      </c>
      <c r="X323" t="s">
        <v>381</v>
      </c>
      <c r="Y323" t="s">
        <v>344</v>
      </c>
      <c r="AA323" t="s">
        <v>426</v>
      </c>
      <c r="AK323">
        <v>734.90198602999999</v>
      </c>
    </row>
    <row r="324" spans="1:37" x14ac:dyDescent="0.3">
      <c r="A324" t="s">
        <v>680</v>
      </c>
      <c r="B324" t="s">
        <v>639</v>
      </c>
      <c r="C324" t="s">
        <v>653</v>
      </c>
      <c r="G324" t="s">
        <v>631</v>
      </c>
      <c r="H324">
        <v>1000</v>
      </c>
      <c r="I324">
        <v>2000</v>
      </c>
      <c r="J324">
        <v>1</v>
      </c>
      <c r="N324" t="s">
        <v>344</v>
      </c>
      <c r="O324" t="s">
        <v>382</v>
      </c>
      <c r="P324" t="b">
        <v>0</v>
      </c>
      <c r="Q324" t="s">
        <v>275</v>
      </c>
      <c r="U324">
        <v>53.190656710444593</v>
      </c>
      <c r="V324">
        <v>3.779353256378124</v>
      </c>
      <c r="W324" t="s">
        <v>755</v>
      </c>
      <c r="X324" t="s">
        <v>381</v>
      </c>
      <c r="Y324" t="s">
        <v>344</v>
      </c>
      <c r="AA324" t="s">
        <v>426</v>
      </c>
      <c r="AK324">
        <v>734.90198602999999</v>
      </c>
    </row>
    <row r="325" spans="1:37" x14ac:dyDescent="0.3">
      <c r="A325" t="s">
        <v>680</v>
      </c>
      <c r="B325" t="s">
        <v>639</v>
      </c>
      <c r="C325" t="s">
        <v>653</v>
      </c>
      <c r="G325" t="s">
        <v>631</v>
      </c>
      <c r="H325">
        <v>1000</v>
      </c>
      <c r="I325">
        <v>2000</v>
      </c>
      <c r="J325">
        <v>2</v>
      </c>
      <c r="N325" t="s">
        <v>344</v>
      </c>
      <c r="O325" t="s">
        <v>382</v>
      </c>
      <c r="P325" t="b">
        <v>0</v>
      </c>
      <c r="Q325" t="s">
        <v>275</v>
      </c>
      <c r="U325">
        <v>53.190656710444593</v>
      </c>
      <c r="V325">
        <v>3.779353256378124</v>
      </c>
      <c r="W325" t="s">
        <v>755</v>
      </c>
      <c r="X325" t="s">
        <v>381</v>
      </c>
      <c r="Y325" t="s">
        <v>344</v>
      </c>
      <c r="AA325" t="s">
        <v>426</v>
      </c>
      <c r="AK325">
        <v>734.90198602999999</v>
      </c>
    </row>
    <row r="326" spans="1:37" x14ac:dyDescent="0.3">
      <c r="A326" t="s">
        <v>680</v>
      </c>
      <c r="B326" t="s">
        <v>646</v>
      </c>
      <c r="C326" t="s">
        <v>654</v>
      </c>
      <c r="G326" t="s">
        <v>45</v>
      </c>
      <c r="H326">
        <v>1000</v>
      </c>
      <c r="I326">
        <v>2000</v>
      </c>
      <c r="J326">
        <v>1</v>
      </c>
      <c r="N326" t="s">
        <v>344</v>
      </c>
      <c r="O326" t="s">
        <v>382</v>
      </c>
      <c r="P326" t="b">
        <v>0</v>
      </c>
      <c r="Q326" t="s">
        <v>275</v>
      </c>
      <c r="U326">
        <v>54.145453859075033</v>
      </c>
      <c r="V326">
        <v>4.3272610265348774</v>
      </c>
      <c r="W326" t="s">
        <v>757</v>
      </c>
      <c r="X326" t="s">
        <v>381</v>
      </c>
      <c r="Y326" t="s">
        <v>344</v>
      </c>
      <c r="AA326" t="s">
        <v>426</v>
      </c>
      <c r="AK326">
        <v>1396.1240403300001</v>
      </c>
    </row>
    <row r="327" spans="1:37" x14ac:dyDescent="0.3">
      <c r="A327" t="s">
        <v>680</v>
      </c>
      <c r="B327" t="s">
        <v>646</v>
      </c>
      <c r="C327" t="s">
        <v>654</v>
      </c>
      <c r="G327" t="s">
        <v>45</v>
      </c>
      <c r="H327">
        <v>1000</v>
      </c>
      <c r="I327">
        <v>2000</v>
      </c>
      <c r="J327">
        <v>2</v>
      </c>
      <c r="N327" t="s">
        <v>344</v>
      </c>
      <c r="O327" t="s">
        <v>382</v>
      </c>
      <c r="P327" t="b">
        <v>0</v>
      </c>
      <c r="Q327" t="s">
        <v>275</v>
      </c>
      <c r="U327">
        <v>54.145453859075033</v>
      </c>
      <c r="V327">
        <v>4.3272610265348774</v>
      </c>
      <c r="W327" t="s">
        <v>757</v>
      </c>
      <c r="X327" t="s">
        <v>381</v>
      </c>
      <c r="Y327" t="s">
        <v>344</v>
      </c>
      <c r="AA327" t="s">
        <v>426</v>
      </c>
      <c r="AK327">
        <v>1396.1240403300001</v>
      </c>
    </row>
    <row r="328" spans="1:37" x14ac:dyDescent="0.3">
      <c r="A328" t="s">
        <v>680</v>
      </c>
      <c r="B328" t="s">
        <v>646</v>
      </c>
      <c r="C328" t="s">
        <v>655</v>
      </c>
      <c r="G328" t="s">
        <v>45</v>
      </c>
      <c r="H328">
        <v>1000</v>
      </c>
      <c r="I328">
        <v>2000</v>
      </c>
      <c r="J328">
        <v>1</v>
      </c>
      <c r="N328" t="s">
        <v>344</v>
      </c>
      <c r="O328" t="s">
        <v>382</v>
      </c>
      <c r="P328" t="b">
        <v>0</v>
      </c>
      <c r="Q328" t="s">
        <v>275</v>
      </c>
      <c r="U328">
        <v>54.298559916487932</v>
      </c>
      <c r="V328">
        <v>4.4884737302721112</v>
      </c>
      <c r="W328" t="s">
        <v>757</v>
      </c>
      <c r="X328" t="s">
        <v>381</v>
      </c>
      <c r="Y328" t="s">
        <v>344</v>
      </c>
      <c r="AA328" t="s">
        <v>426</v>
      </c>
      <c r="AK328">
        <v>1396.1240403300001</v>
      </c>
    </row>
    <row r="329" spans="1:37" x14ac:dyDescent="0.3">
      <c r="A329" t="s">
        <v>680</v>
      </c>
      <c r="B329" t="s">
        <v>646</v>
      </c>
      <c r="C329" t="s">
        <v>655</v>
      </c>
      <c r="G329" t="s">
        <v>45</v>
      </c>
      <c r="H329">
        <v>1000</v>
      </c>
      <c r="I329">
        <v>2000</v>
      </c>
      <c r="J329">
        <v>2</v>
      </c>
      <c r="N329" t="s">
        <v>344</v>
      </c>
      <c r="O329" t="s">
        <v>382</v>
      </c>
      <c r="P329" t="b">
        <v>0</v>
      </c>
      <c r="Q329" t="s">
        <v>275</v>
      </c>
      <c r="U329">
        <v>54.298559916487932</v>
      </c>
      <c r="V329">
        <v>4.4884737302721112</v>
      </c>
      <c r="W329" t="s">
        <v>757</v>
      </c>
      <c r="X329" t="s">
        <v>381</v>
      </c>
      <c r="Y329" t="s">
        <v>344</v>
      </c>
      <c r="AA329" t="s">
        <v>426</v>
      </c>
      <c r="AK329">
        <v>1396.1240403300001</v>
      </c>
    </row>
    <row r="330" spans="1:37" x14ac:dyDescent="0.3">
      <c r="A330" t="s">
        <v>680</v>
      </c>
      <c r="B330" t="s">
        <v>646</v>
      </c>
      <c r="C330" t="s">
        <v>656</v>
      </c>
      <c r="G330" t="s">
        <v>45</v>
      </c>
      <c r="H330">
        <v>1000</v>
      </c>
      <c r="I330">
        <v>2000</v>
      </c>
      <c r="J330">
        <v>1</v>
      </c>
      <c r="N330" t="s">
        <v>344</v>
      </c>
      <c r="O330" t="s">
        <v>382</v>
      </c>
      <c r="P330" t="b">
        <v>0</v>
      </c>
      <c r="Q330" t="s">
        <v>275</v>
      </c>
      <c r="U330">
        <v>54.438358567881821</v>
      </c>
      <c r="V330">
        <v>4.6314572954086994</v>
      </c>
      <c r="W330" t="s">
        <v>757</v>
      </c>
      <c r="X330" t="s">
        <v>381</v>
      </c>
      <c r="Y330" t="s">
        <v>344</v>
      </c>
      <c r="AA330" t="s">
        <v>426</v>
      </c>
      <c r="AK330">
        <v>1396.1240403300001</v>
      </c>
    </row>
    <row r="331" spans="1:37" x14ac:dyDescent="0.3">
      <c r="A331" t="s">
        <v>680</v>
      </c>
      <c r="B331" t="s">
        <v>646</v>
      </c>
      <c r="C331" t="s">
        <v>656</v>
      </c>
      <c r="G331" t="s">
        <v>45</v>
      </c>
      <c r="H331">
        <v>1000</v>
      </c>
      <c r="I331">
        <v>2000</v>
      </c>
      <c r="J331">
        <v>2</v>
      </c>
      <c r="N331" t="s">
        <v>344</v>
      </c>
      <c r="O331" t="s">
        <v>382</v>
      </c>
      <c r="P331" t="b">
        <v>0</v>
      </c>
      <c r="Q331" t="s">
        <v>275</v>
      </c>
      <c r="U331">
        <v>54.438358567881821</v>
      </c>
      <c r="V331">
        <v>4.6314572954086994</v>
      </c>
      <c r="W331" t="s">
        <v>757</v>
      </c>
      <c r="X331" t="s">
        <v>381</v>
      </c>
      <c r="Y331" t="s">
        <v>344</v>
      </c>
      <c r="AA331" t="s">
        <v>426</v>
      </c>
      <c r="AK331">
        <v>1396.1240403300001</v>
      </c>
    </row>
    <row r="332" spans="1:37" x14ac:dyDescent="0.3">
      <c r="A332" t="s">
        <v>680</v>
      </c>
      <c r="B332" t="s">
        <v>646</v>
      </c>
      <c r="C332" t="s">
        <v>657</v>
      </c>
      <c r="G332" t="s">
        <v>45</v>
      </c>
      <c r="H332">
        <v>1000</v>
      </c>
      <c r="I332">
        <v>2000</v>
      </c>
      <c r="J332">
        <v>1</v>
      </c>
      <c r="N332" t="s">
        <v>344</v>
      </c>
      <c r="O332" t="s">
        <v>382</v>
      </c>
      <c r="P332" t="b">
        <v>0</v>
      </c>
      <c r="Q332" t="s">
        <v>275</v>
      </c>
      <c r="U332">
        <v>54.694193980948043</v>
      </c>
      <c r="V332">
        <v>4.8873893392083323</v>
      </c>
      <c r="W332" t="s">
        <v>757</v>
      </c>
      <c r="X332" t="s">
        <v>381</v>
      </c>
      <c r="Y332" t="s">
        <v>344</v>
      </c>
      <c r="AA332" t="s">
        <v>426</v>
      </c>
      <c r="AK332">
        <v>1396.1240403300001</v>
      </c>
    </row>
    <row r="333" spans="1:37" x14ac:dyDescent="0.3">
      <c r="A333" t="s">
        <v>680</v>
      </c>
      <c r="B333" t="s">
        <v>646</v>
      </c>
      <c r="C333" t="s">
        <v>657</v>
      </c>
      <c r="G333" t="s">
        <v>45</v>
      </c>
      <c r="H333">
        <v>1000</v>
      </c>
      <c r="I333">
        <v>2000</v>
      </c>
      <c r="J333">
        <v>2</v>
      </c>
      <c r="N333" t="s">
        <v>344</v>
      </c>
      <c r="O333" t="s">
        <v>382</v>
      </c>
      <c r="P333" t="b">
        <v>0</v>
      </c>
      <c r="Q333" t="s">
        <v>275</v>
      </c>
      <c r="U333">
        <v>54.694193980948043</v>
      </c>
      <c r="V333">
        <v>4.8873893392083323</v>
      </c>
      <c r="W333" t="s">
        <v>757</v>
      </c>
      <c r="X333" t="s">
        <v>381</v>
      </c>
      <c r="Y333" t="s">
        <v>344</v>
      </c>
      <c r="AA333" t="s">
        <v>426</v>
      </c>
      <c r="AK333">
        <v>1396.1240403300001</v>
      </c>
    </row>
    <row r="334" spans="1:37" x14ac:dyDescent="0.3">
      <c r="A334" t="s">
        <v>680</v>
      </c>
      <c r="B334" t="s">
        <v>650</v>
      </c>
      <c r="C334" t="s">
        <v>658</v>
      </c>
      <c r="G334" t="s">
        <v>45</v>
      </c>
      <c r="H334">
        <v>700</v>
      </c>
      <c r="I334">
        <v>700</v>
      </c>
      <c r="J334">
        <v>1</v>
      </c>
      <c r="N334" t="s">
        <v>344</v>
      </c>
      <c r="O334" t="s">
        <v>382</v>
      </c>
      <c r="P334" t="b">
        <v>0</v>
      </c>
      <c r="Q334" t="s">
        <v>275</v>
      </c>
      <c r="U334">
        <v>53.865563482708673</v>
      </c>
      <c r="V334">
        <v>5.998619599597701</v>
      </c>
      <c r="W334" t="s">
        <v>757</v>
      </c>
      <c r="X334" t="s">
        <v>381</v>
      </c>
      <c r="Y334" t="s">
        <v>344</v>
      </c>
      <c r="AA334" t="s">
        <v>426</v>
      </c>
      <c r="AK334">
        <v>1320.42746463</v>
      </c>
    </row>
    <row r="335" spans="1:37" x14ac:dyDescent="0.3">
      <c r="A335" t="s">
        <v>680</v>
      </c>
      <c r="B335" t="s">
        <v>650</v>
      </c>
      <c r="C335" t="s">
        <v>659</v>
      </c>
      <c r="G335" t="s">
        <v>45</v>
      </c>
      <c r="H335">
        <v>700</v>
      </c>
      <c r="I335">
        <v>700</v>
      </c>
      <c r="J335">
        <v>1</v>
      </c>
      <c r="N335" t="s">
        <v>344</v>
      </c>
      <c r="O335" t="s">
        <v>382</v>
      </c>
      <c r="P335" t="b">
        <v>0</v>
      </c>
      <c r="Q335" t="s">
        <v>275</v>
      </c>
      <c r="U335">
        <v>53.932504183162749</v>
      </c>
      <c r="V335">
        <v>6.0035041115238164</v>
      </c>
      <c r="W335" t="s">
        <v>757</v>
      </c>
      <c r="X335" t="s">
        <v>381</v>
      </c>
      <c r="Y335" t="s">
        <v>344</v>
      </c>
      <c r="AA335" t="s">
        <v>426</v>
      </c>
      <c r="AK335">
        <v>1320.42746463</v>
      </c>
    </row>
    <row r="336" spans="1:37" x14ac:dyDescent="0.3">
      <c r="A336" t="s">
        <v>680</v>
      </c>
      <c r="B336" t="s">
        <v>637</v>
      </c>
      <c r="C336" t="s">
        <v>660</v>
      </c>
      <c r="G336" t="s">
        <v>45</v>
      </c>
      <c r="H336">
        <v>1000</v>
      </c>
      <c r="I336">
        <v>2000</v>
      </c>
      <c r="J336">
        <v>1</v>
      </c>
      <c r="N336" t="s">
        <v>344</v>
      </c>
      <c r="O336" t="s">
        <v>382</v>
      </c>
      <c r="P336" t="b">
        <v>0</v>
      </c>
      <c r="Q336" t="s">
        <v>275</v>
      </c>
      <c r="U336">
        <v>1.8338889861722401</v>
      </c>
      <c r="V336">
        <v>5.5166955445049668</v>
      </c>
      <c r="W336" t="s">
        <v>757</v>
      </c>
      <c r="X336" t="s">
        <v>381</v>
      </c>
      <c r="Y336" t="s">
        <v>344</v>
      </c>
      <c r="AA336" t="s">
        <v>426</v>
      </c>
      <c r="AK336">
        <v>178.89456673699999</v>
      </c>
    </row>
    <row r="337" spans="1:37" x14ac:dyDescent="0.3">
      <c r="A337" t="s">
        <v>680</v>
      </c>
      <c r="B337" t="s">
        <v>637</v>
      </c>
      <c r="C337" t="s">
        <v>660</v>
      </c>
      <c r="G337" t="s">
        <v>45</v>
      </c>
      <c r="H337">
        <v>1000</v>
      </c>
      <c r="I337">
        <v>2000</v>
      </c>
      <c r="J337">
        <v>2</v>
      </c>
      <c r="N337" t="s">
        <v>344</v>
      </c>
      <c r="O337" t="s">
        <v>382</v>
      </c>
      <c r="P337" t="b">
        <v>0</v>
      </c>
      <c r="Q337" t="s">
        <v>275</v>
      </c>
      <c r="U337">
        <v>1.8338889861722401</v>
      </c>
      <c r="V337">
        <v>5.5166955445049668</v>
      </c>
      <c r="W337" t="s">
        <v>757</v>
      </c>
      <c r="X337" t="s">
        <v>381</v>
      </c>
      <c r="Y337" t="s">
        <v>344</v>
      </c>
      <c r="AA337" t="s">
        <v>426</v>
      </c>
      <c r="AK337">
        <v>178.89456673699999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ED23-063E-428A-AB78-C38DF371EE0F}">
  <dimension ref="B5:J28"/>
  <sheetViews>
    <sheetView topLeftCell="A10" workbookViewId="0">
      <selection activeCell="N43" sqref="N43"/>
    </sheetView>
  </sheetViews>
  <sheetFormatPr defaultRowHeight="14.4" x14ac:dyDescent="0.3"/>
  <sheetData>
    <row r="5" spans="2:10" x14ac:dyDescent="0.3">
      <c r="H5">
        <f>COUNTIF('Power plants'!N1:N337,"Natural gas")</f>
        <v>56</v>
      </c>
      <c r="I5">
        <f>COUNTIF('Power plants'!O1:O337,"OCGT")</f>
        <v>24</v>
      </c>
    </row>
    <row r="7" spans="2:10" x14ac:dyDescent="0.3">
      <c r="B7">
        <f>SUMIF('Power plants'!O2:O337,"Offshore",'Power plants'!H2:H337)</f>
        <v>78739.5</v>
      </c>
    </row>
    <row r="8" spans="2:10" x14ac:dyDescent="0.3">
      <c r="B8">
        <f>SUMIFS('Power plants'!H2:H337,'Power plants'!O2:O337,"Onshore",'Power plants'!AA2:AA337,"Installed Capacity")</f>
        <v>3528</v>
      </c>
    </row>
    <row r="9" spans="2:10" x14ac:dyDescent="0.3">
      <c r="B9">
        <f>SUMIFS('Power plants'!H2:H337,'Power plants'!O2:O337,"Onshore",'Power plants'!AA2:AA337,"Operational")</f>
        <v>1047.0899999999999</v>
      </c>
      <c r="D9" t="s">
        <v>48</v>
      </c>
      <c r="E9">
        <f>SUMIFS('Power plants'!H2:H337,'Power plants'!O2:O337,"Onshore",'Power plants'!AA2:AA337,"Operational", 'Power plants'!W2:W337,D9)</f>
        <v>291.5</v>
      </c>
      <c r="F9">
        <f>SUMIFS('Power plants'!H2:H337,'Power plants'!O2:O337,"Onshore",'Power plants'!AA2:AA337,"Installed Capacity", 'Power plants'!W2:W337,D9)</f>
        <v>450</v>
      </c>
      <c r="G9">
        <f t="shared" ref="G9:G20" si="0">F9-E9</f>
        <v>158.5</v>
      </c>
    </row>
    <row r="10" spans="2:10" x14ac:dyDescent="0.3">
      <c r="D10" t="s">
        <v>87</v>
      </c>
      <c r="E10">
        <f>SUMIFS('Power plants'!H3:H338,'Power plants'!O3:O338,"Onshore",'Power plants'!AA3:AA338,"Operational", 'Power plants'!W3:W338,D10)</f>
        <v>28.680000000000003</v>
      </c>
      <c r="F10">
        <f>SUMIFS('Power plants'!H3:H338,'Power plants'!O3:O338,"Onshore",'Power plants'!AA3:AA338,"Installed Capacity", 'Power plants'!W3:W338,D10)</f>
        <v>197</v>
      </c>
      <c r="G10">
        <f t="shared" si="0"/>
        <v>168.32</v>
      </c>
      <c r="I10">
        <f>SUMIF('Power plants'!W1:W337,"OffshoreGroningen",'Power plants'!H1:H337)</f>
        <v>33100</v>
      </c>
      <c r="J10" t="s">
        <v>758</v>
      </c>
    </row>
    <row r="11" spans="2:10" x14ac:dyDescent="0.3">
      <c r="B11">
        <f>B8-B9</f>
        <v>2480.91</v>
      </c>
      <c r="D11" t="s">
        <v>427</v>
      </c>
      <c r="E11">
        <f>SUMIFS('Power plants'!H4:H339,'Power plants'!O4:O339,"Onshore",'Power plants'!AA4:AA339,"Operational", 'Power plants'!W4:W339,D11)</f>
        <v>0</v>
      </c>
      <c r="F11">
        <f>SUMIFS('Power plants'!H4:H339,'Power plants'!O4:O339,"Onshore",'Power plants'!AA4:AA339,"Installed Capacity", 'Power plants'!W4:W339,D11)</f>
        <v>22</v>
      </c>
      <c r="G11">
        <f t="shared" si="0"/>
        <v>22</v>
      </c>
      <c r="I11">
        <f>SUMIF('Power plants'!W2:W338,"OffshoreIJmuiden",'Power plants'!H2:H338)</f>
        <v>33087</v>
      </c>
      <c r="J11" t="s">
        <v>760</v>
      </c>
    </row>
    <row r="12" spans="2:10" x14ac:dyDescent="0.3">
      <c r="D12" t="s">
        <v>109</v>
      </c>
      <c r="E12">
        <f>SUMIFS('Power plants'!H5:H340,'Power plants'!O5:O340,"Onshore",'Power plants'!AA5:AA340,"Operational", 'Power plants'!W5:W340,D12)</f>
        <v>6</v>
      </c>
      <c r="F12">
        <f>SUMIFS('Power plants'!H5:H340,'Power plants'!O5:O340,"Onshore",'Power plants'!AA5:AA340,"Installed Capacity", 'Power plants'!W5:W340,D12)</f>
        <v>61</v>
      </c>
      <c r="G12">
        <f t="shared" si="0"/>
        <v>55</v>
      </c>
      <c r="I12">
        <f>SUMIF('Power plants'!W3:W339,"OffshoreHollandseKustZuid",'Power plants'!H3:H339)</f>
        <v>11049</v>
      </c>
      <c r="J12" t="s">
        <v>759</v>
      </c>
    </row>
    <row r="13" spans="2:10" x14ac:dyDescent="0.3">
      <c r="D13" t="s">
        <v>117</v>
      </c>
      <c r="E13">
        <f>SUMIFS('Power plants'!H6:H341,'Power plants'!O6:O341,"Onshore",'Power plants'!AA6:AA341,"Operational", 'Power plants'!W6:W341,D13)</f>
        <v>472.1</v>
      </c>
      <c r="F13">
        <f>SUMIFS('Power plants'!H6:H341,'Power plants'!O6:O341,"Onshore",'Power plants'!AA6:AA341,"Installed Capacity", 'Power plants'!W6:W341,D13)</f>
        <v>1175</v>
      </c>
      <c r="G13">
        <f t="shared" si="0"/>
        <v>702.9</v>
      </c>
      <c r="I13">
        <f>SUMIF('Power plants'!W4:W340,"OffshoreBorssele",'Power plants'!H4:H340)</f>
        <v>1503.5</v>
      </c>
      <c r="J13" t="s">
        <v>761</v>
      </c>
    </row>
    <row r="14" spans="2:10" x14ac:dyDescent="0.3">
      <c r="D14" t="s">
        <v>263</v>
      </c>
      <c r="E14">
        <f>SUMIFS('Power plants'!H7:H342,'Power plants'!O7:O342,"Onshore",'Power plants'!AA7:AA342,"Operational", 'Power plants'!W7:W342,D14)</f>
        <v>0</v>
      </c>
      <c r="F14">
        <f>SUMIFS('Power plants'!H7:H342,'Power plants'!O7:O342,"Onshore",'Power plants'!AA7:AA342,"Installed Capacity", 'Power plants'!W7:W342,D14)</f>
        <v>82</v>
      </c>
      <c r="G14">
        <f t="shared" si="0"/>
        <v>82</v>
      </c>
    </row>
    <row r="15" spans="2:10" x14ac:dyDescent="0.3">
      <c r="D15" t="s">
        <v>145</v>
      </c>
      <c r="E15">
        <f>SUMIFS('Power plants'!H8:H343,'Power plants'!O8:O343,"Onshore",'Power plants'!AA8:AA343,"Operational", 'Power plants'!W8:W343,D15)</f>
        <v>6</v>
      </c>
      <c r="F15">
        <f>SUMIFS('Power plants'!H8:H343,'Power plants'!O8:O343,"Onshore",'Power plants'!AA8:AA343,"Installed Capacity", 'Power plants'!W8:W343,D15)</f>
        <v>34</v>
      </c>
      <c r="G15">
        <f t="shared" si="0"/>
        <v>28</v>
      </c>
    </row>
    <row r="16" spans="2:10" x14ac:dyDescent="0.3">
      <c r="D16" t="s">
        <v>56</v>
      </c>
      <c r="E16">
        <f>SUMIFS('Power plants'!H9:H344,'Power plants'!O9:O344,"Onshore",'Power plants'!AA9:AA344,"Operational", 'Power plants'!W9:W344,D16)</f>
        <v>32.729999999999997</v>
      </c>
      <c r="F16">
        <f>SUMIFS('Power plants'!H9:H344,'Power plants'!O9:O344,"Onshore",'Power plants'!AA9:AA344,"Installed Capacity", 'Power plants'!W9:W344,D16)</f>
        <v>313</v>
      </c>
      <c r="G16">
        <f t="shared" si="0"/>
        <v>280.27</v>
      </c>
    </row>
    <row r="17" spans="4:7" x14ac:dyDescent="0.3">
      <c r="D17" t="s">
        <v>38</v>
      </c>
      <c r="E17">
        <f>SUMIFS('Power plants'!H10:H345,'Power plants'!O10:O345,"Onshore",'Power plants'!AA10:AA345,"Operational", 'Power plants'!W10:W345,D17)</f>
        <v>41.1</v>
      </c>
      <c r="F17">
        <f>SUMIFS('Power plants'!H10:H345,'Power plants'!O10:O345,"Onshore",'Power plants'!AA10:AA345,"Installed Capacity", 'Power plants'!W10:W345,D17)</f>
        <v>437</v>
      </c>
      <c r="G17">
        <f t="shared" si="0"/>
        <v>395.9</v>
      </c>
    </row>
    <row r="18" spans="4:7" x14ac:dyDescent="0.3">
      <c r="D18" t="s">
        <v>25</v>
      </c>
      <c r="E18">
        <f>SUMIFS('Power plants'!H11:H346,'Power plants'!O11:O346,"Onshore",'Power plants'!AA11:AA346,"Operational", 'Power plants'!W11:W346,D18)</f>
        <v>139.98000000000002</v>
      </c>
      <c r="F18">
        <f>SUMIFS('Power plants'!H11:H346,'Power plants'!O11:O346,"Onshore",'Power plants'!AA11:AA346,"Installed Capacity", 'Power plants'!W11:W346,D18)</f>
        <v>519</v>
      </c>
      <c r="G18">
        <f t="shared" si="0"/>
        <v>379.02</v>
      </c>
    </row>
    <row r="19" spans="4:7" x14ac:dyDescent="0.3">
      <c r="D19" t="s">
        <v>73</v>
      </c>
      <c r="E19">
        <f>SUMIFS('Power plants'!H12:H347,'Power plants'!O12:O347,"Onshore",'Power plants'!AA12:AA347,"Operational", 'Power plants'!W12:W347,D19)</f>
        <v>29</v>
      </c>
      <c r="F19">
        <f>SUMIFS('Power plants'!H12:H347,'Power plants'!O12:O347,"Onshore",'Power plants'!AA12:AA347,"Installed Capacity", 'Power plants'!W12:W347,D19)</f>
        <v>225</v>
      </c>
      <c r="G19">
        <f t="shared" si="0"/>
        <v>196</v>
      </c>
    </row>
    <row r="20" spans="4:7" x14ac:dyDescent="0.3">
      <c r="D20" t="s">
        <v>179</v>
      </c>
      <c r="E20">
        <f>SUMIFS('Power plants'!H13:H348,'Power plants'!O13:O348,"Onshore",'Power plants'!AA13:AA348,"Operational", 'Power plants'!W13:W348,D20)</f>
        <v>0</v>
      </c>
      <c r="F20">
        <f>SUMIFS('Power plants'!H13:H348,'Power plants'!O13:O348,"Onshore",'Power plants'!AA13:AA348,"Installed Capacity", 'Power plants'!W13:W348,D20)</f>
        <v>13</v>
      </c>
      <c r="G20">
        <f t="shared" si="0"/>
        <v>13</v>
      </c>
    </row>
    <row r="22" spans="4:7" x14ac:dyDescent="0.3">
      <c r="E22">
        <f>SUM(E9:E20)</f>
        <v>1047.0900000000001</v>
      </c>
    </row>
    <row r="23" spans="4:7" x14ac:dyDescent="0.3">
      <c r="E23">
        <f>B9-E22</f>
        <v>0</v>
      </c>
      <c r="F23">
        <f>SUM(F9:F20)</f>
        <v>3528</v>
      </c>
    </row>
    <row r="27" spans="4:7" x14ac:dyDescent="0.3">
      <c r="F27">
        <v>3536.2999970000001</v>
      </c>
    </row>
    <row r="28" spans="4:7" x14ac:dyDescent="0.3">
      <c r="F28">
        <f>F27-F23</f>
        <v>8.2999970000000758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2CA47B-8957-45C3-87DC-79BD9B78A5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7E49F3-8AE8-4EBF-B23C-B432D8998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32880-4D3D-4E4F-AF8D-5171519BAAE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plants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2021-04-14T08:29:04Z</dcterms:created>
  <dcterms:modified xsi:type="dcterms:W3CDTF">2021-11-08T22:18:37Z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