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.sharepoint.com/sites/NEON/Shared Documents/WP10 - Integral models/Naud Loomans/Models/NEON Netherlands integral model Wind op Zee Groningen/Data/"/>
    </mc:Choice>
  </mc:AlternateContent>
  <xr:revisionPtr revIDLastSave="492" documentId="8_{889E7C94-DCE3-4EA0-AED6-85771A25BFE9}" xr6:coauthVersionLast="46" xr6:coauthVersionMax="46" xr10:uidLastSave="{F2B30BAE-7DE9-4BB7-88A8-229E95C81D21}"/>
  <bookViews>
    <workbookView xWindow="-108" yWindow="-108" windowWidth="23256" windowHeight="12576" xr2:uid="{77DA088A-D160-46D0-9169-D84F79860C89}"/>
  </bookViews>
  <sheets>
    <sheet name="General technologies" sheetId="1" r:id="rId1"/>
    <sheet name="Grid costs" sheetId="6" r:id="rId2"/>
    <sheet name="Sheet2" sheetId="7" r:id="rId3"/>
    <sheet name="Heat pumps" sheetId="5" r:id="rId4"/>
    <sheet name="Fuel costs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1" l="1"/>
  <c r="AE42" i="1"/>
  <c r="Y42" i="1"/>
  <c r="X42" i="1"/>
  <c r="W42" i="1"/>
  <c r="AE39" i="1"/>
  <c r="Y39" i="1"/>
  <c r="AE37" i="1"/>
  <c r="AE5" i="1"/>
</calcChain>
</file>

<file path=xl/sharedStrings.xml><?xml version="1.0" encoding="utf-8"?>
<sst xmlns="http://schemas.openxmlformats.org/spreadsheetml/2006/main" count="417" uniqueCount="151">
  <si>
    <t>Eff_e (%)</t>
  </si>
  <si>
    <t>Eff_th (%)</t>
  </si>
  <si>
    <t>Eff_fuel_output (%)</t>
  </si>
  <si>
    <t>MC (€/MWh)</t>
  </si>
  <si>
    <t>FOM (€/MW/y)</t>
  </si>
  <si>
    <t>VOM (€/MWh)</t>
  </si>
  <si>
    <t>VOM (€/FLH)</t>
  </si>
  <si>
    <t>IC (€/MW</t>
  </si>
  <si>
    <t>Installation costs (€/MW)</t>
  </si>
  <si>
    <t>Decommissioning costs (€/MWh)</t>
  </si>
  <si>
    <t>Lifetime (years)</t>
  </si>
  <si>
    <t>COP</t>
  </si>
  <si>
    <t>FLH</t>
  </si>
  <si>
    <t>Renewable electricity</t>
  </si>
  <si>
    <t>PVT</t>
  </si>
  <si>
    <t>Nuclear</t>
  </si>
  <si>
    <t>Municipal waste incineration</t>
  </si>
  <si>
    <t>Municipal waste incineration CHP</t>
  </si>
  <si>
    <t>Electricity production from biomass</t>
  </si>
  <si>
    <t>Hydrogen</t>
  </si>
  <si>
    <t>Fossil-fueled power plants</t>
  </si>
  <si>
    <t>Internal combustion engines CHP (decentral)</t>
  </si>
  <si>
    <t>Internal combustion engines CHP (industrial)</t>
  </si>
  <si>
    <t>CCGT</t>
  </si>
  <si>
    <t>CCGT CHP</t>
  </si>
  <si>
    <t>Gas turbines CHP</t>
  </si>
  <si>
    <t>Geothermal</t>
  </si>
  <si>
    <t>Heat</t>
  </si>
  <si>
    <t>Storage</t>
  </si>
  <si>
    <t>BEV</t>
  </si>
  <si>
    <t>Electrolysis</t>
  </si>
  <si>
    <t>Fuel cell</t>
  </si>
  <si>
    <t>Methanation</t>
  </si>
  <si>
    <t>Aquifer thermal energy storage (ATES)</t>
  </si>
  <si>
    <t>Pit thermal energy storage (PTES)</t>
  </si>
  <si>
    <t>Tank thermal energy storage (TTES)</t>
  </si>
  <si>
    <t>Bore-hole thermal energy storage (BTES)</t>
  </si>
  <si>
    <t>Ecovat</t>
  </si>
  <si>
    <t>Transport and distribution</t>
  </si>
  <si>
    <t>HVDC overhead</t>
  </si>
  <si>
    <t>HVDC inverter pair</t>
  </si>
  <si>
    <t>District heating modern</t>
  </si>
  <si>
    <t>District heating old</t>
  </si>
  <si>
    <t>Technology</t>
  </si>
  <si>
    <t>Availability factor</t>
  </si>
  <si>
    <t>Oil</t>
  </si>
  <si>
    <t>Fuel costs (Eur/MWh)</t>
  </si>
  <si>
    <t>Biomass (local)</t>
  </si>
  <si>
    <t>Biomass (international)</t>
  </si>
  <si>
    <t>Uranium</t>
  </si>
  <si>
    <t>Onshore</t>
  </si>
  <si>
    <t>Wind</t>
  </si>
  <si>
    <t>Offshore</t>
  </si>
  <si>
    <t>Type</t>
  </si>
  <si>
    <t>Airborne</t>
  </si>
  <si>
    <t>Roof</t>
  </si>
  <si>
    <t>Field</t>
  </si>
  <si>
    <t>Roof thermal</t>
  </si>
  <si>
    <t>Solar</t>
  </si>
  <si>
    <t>Hydro</t>
  </si>
  <si>
    <t>Biomass</t>
  </si>
  <si>
    <t>Biogas</t>
  </si>
  <si>
    <t>Other</t>
  </si>
  <si>
    <t>Coal</t>
  </si>
  <si>
    <t>3th gen</t>
  </si>
  <si>
    <t>Waste</t>
  </si>
  <si>
    <t>Gasification</t>
  </si>
  <si>
    <t>Digestion</t>
  </si>
  <si>
    <t>Conventional</t>
  </si>
  <si>
    <t>Engine</t>
  </si>
  <si>
    <t>Decentral</t>
  </si>
  <si>
    <t>Central</t>
  </si>
  <si>
    <t>CHP</t>
  </si>
  <si>
    <t>Gasification wet (SCW)</t>
  </si>
  <si>
    <t>Gasification dry</t>
  </si>
  <si>
    <t>Boilers companies, electricity</t>
  </si>
  <si>
    <t>Landfills</t>
  </si>
  <si>
    <t>OCGT</t>
  </si>
  <si>
    <t>Sewage water purification</t>
  </si>
  <si>
    <t>Co-digestion</t>
  </si>
  <si>
    <t>Electricity production from hydrogen</t>
  </si>
  <si>
    <t>CHP with biomass</t>
  </si>
  <si>
    <t>Natural gas</t>
  </si>
  <si>
    <t>Power</t>
  </si>
  <si>
    <t>Heat pump</t>
  </si>
  <si>
    <t>Resistive heater</t>
  </si>
  <si>
    <t>Gas boiler</t>
  </si>
  <si>
    <t>Hydrogen boiler</t>
  </si>
  <si>
    <t>Incineration boiler</t>
  </si>
  <si>
    <t>Stationary commercial</t>
  </si>
  <si>
    <t>Stationary utility</t>
  </si>
  <si>
    <t>Storage underground</t>
  </si>
  <si>
    <t>Decentral household</t>
  </si>
  <si>
    <t>Decentral building</t>
  </si>
  <si>
    <t>Battery</t>
  </si>
  <si>
    <t>Thermal</t>
  </si>
  <si>
    <t>Boiler</t>
  </si>
  <si>
    <t>Storage steel tank</t>
  </si>
  <si>
    <t>Thermal Energy Storages</t>
  </si>
  <si>
    <t>Pulverized</t>
  </si>
  <si>
    <t>Pulverized with biomass</t>
  </si>
  <si>
    <t>Unit</t>
  </si>
  <si>
    <t>€/kg</t>
  </si>
  <si>
    <t>€/Mton</t>
  </si>
  <si>
    <t>Heat pumpt</t>
  </si>
  <si>
    <t>Heat pump efficiency carnot</t>
  </si>
  <si>
    <t>Input</t>
  </si>
  <si>
    <t>Air</t>
  </si>
  <si>
    <t>Ground water</t>
  </si>
  <si>
    <t>Air and natural gas</t>
  </si>
  <si>
    <t>Surface water</t>
  </si>
  <si>
    <t>EERcooling</t>
  </si>
  <si>
    <t>electricCapacity</t>
  </si>
  <si>
    <t>Temp heating water</t>
  </si>
  <si>
    <t>Temp cooling water</t>
  </si>
  <si>
    <t>Input temp</t>
  </si>
  <si>
    <t>Electricity production from biogas</t>
  </si>
  <si>
    <t>Installed cap 2015 ETM</t>
  </si>
  <si>
    <t>Size average unit (MW)</t>
  </si>
  <si>
    <t>Size heat MWth</t>
  </si>
  <si>
    <t>Size storage (MWh)</t>
  </si>
  <si>
    <t>Part load efficiency penalty</t>
  </si>
  <si>
    <t>Part load operating point</t>
  </si>
  <si>
    <t>Availability</t>
  </si>
  <si>
    <t>Construction time</t>
  </si>
  <si>
    <t>Fuel primary</t>
  </si>
  <si>
    <t>Fuel secondary</t>
  </si>
  <si>
    <t>Share Fuel sec</t>
  </si>
  <si>
    <t>CO2-emissions (t/MWh)</t>
  </si>
  <si>
    <t>Land use per unit (km2)</t>
  </si>
  <si>
    <t>wacc %</t>
  </si>
  <si>
    <t>ETS (1=yes, 0=no)</t>
  </si>
  <si>
    <t>Volatile</t>
  </si>
  <si>
    <t>Water</t>
  </si>
  <si>
    <t>Must-run</t>
  </si>
  <si>
    <t>Renewable fraction</t>
  </si>
  <si>
    <t>Non-renewable fraction</t>
  </si>
  <si>
    <t>Dispatchable</t>
  </si>
  <si>
    <t>Natural Gas</t>
  </si>
  <si>
    <t>Electricity</t>
  </si>
  <si>
    <t>Building</t>
  </si>
  <si>
    <t>Scale</t>
  </si>
  <si>
    <t>Utility</t>
  </si>
  <si>
    <t>Household</t>
  </si>
  <si>
    <t>Buildings</t>
  </si>
  <si>
    <t>Air-water</t>
  </si>
  <si>
    <t>Ground-water</t>
  </si>
  <si>
    <t>Water-water</t>
  </si>
  <si>
    <t>Hybrid</t>
  </si>
  <si>
    <t>https://www.netbeheernederland.nl/_upload/Files/Basisdocument_over_energie-infrastructuur_143.pdf</t>
  </si>
  <si>
    <t>€/MWh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</si>
</sst>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1" xfId="0" applyFont="1" applyBorder="1"/>
    <xf numFmtId="2" fontId="0" fillId="0" borderId="0" xfId="0" applyNumberFormat="1" applyBorder="1"/>
    <xf numFmtId="9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1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350520</xdr:colOff>
      <xdr:row>0</xdr:row>
      <xdr:rowOff>7620</xdr:rowOff>
    </xdr:from>
    <xdr:to>
      <xdr:col>17</xdr:col>
      <xdr:colOff>297598</xdr:colOff>
      <xdr:row>29</xdr:row>
      <xdr:rowOff>91907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9A441-ABBE-4060-BEBF-D55145704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6920" y="7620"/>
          <a:ext cx="4823878" cy="5387807"/>
        </a:xfrm>
        <a:prstGeom prst="rect">
          <a:avLst/>
        </a:prstGeom>
      </xdr:spPr>
    </xdr:pic>
    <xdr:clientData/>
  </xdr:twoCellAnchor>
  <xdr:twoCellAnchor editAs="oneCell">
    <xdr:from>
      <xdr:col>15</xdr:col>
      <xdr:colOff>601980</xdr:colOff>
      <xdr:row>0</xdr:row>
      <xdr:rowOff>53340</xdr:rowOff>
    </xdr:from>
    <xdr:to>
      <xdr:col>23</xdr:col>
      <xdr:colOff>518575</xdr:colOff>
      <xdr:row>26</xdr:row>
      <xdr:rowOff>23269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553266-72A0-4C19-B376-B2F14A087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45980" y="53340"/>
          <a:ext cx="4793395" cy="4724809"/>
        </a:xfrm>
        <a:prstGeom prst="rect">
          <a:avLst/>
        </a:prstGeom>
      </xdr:spPr>
    </xdr:pic>
    <xdr:clientData/>
  </xdr:twoCellAnchor>
  <xdr:twoCellAnchor editAs="oneCell">
    <xdr:from>
      <xdr:col>9</xdr:col>
      <xdr:colOff>394162</xdr:colOff>
      <xdr:row>28</xdr:row>
      <xdr:rowOff>11776</xdr:rowOff>
    </xdr:from>
    <xdr:to>
      <xdr:col>22</xdr:col>
      <xdr:colOff>333884</xdr:colOff>
      <xdr:row>48</xdr:row>
      <xdr:rowOff>42577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196418-6659-4113-B299-CAA5E31B7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0562" y="5054831"/>
          <a:ext cx="7864522" cy="3632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23337</xdr:colOff>
      <xdr:row>22</xdr:row>
      <xdr:rowOff>152762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12449-0BBF-4D9B-9132-B30CD72D2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09737" cy="417612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24</xdr:col>
      <xdr:colOff>495977</xdr:colOff>
      <xdr:row>49</xdr:row>
      <xdr:rowOff>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E618E-C03E-47D8-8081-88AD556A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4023360"/>
          <a:ext cx="7811177" cy="49381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12</xdr:col>
      <xdr:colOff>526407</xdr:colOff>
      <xdr:row>57</xdr:row>
      <xdr:rowOff>145236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0CB6CB-2FB2-4914-A07F-78FBE1D33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303520"/>
          <a:ext cx="7232007" cy="52658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NEON/Shared%20Documents/WP10%20-%20Integral%20models/Naud%20Loomans/Data%20sources/ETM%20-%20technological%20parametrs/energy_power_ultra_supercritical_coal.central_produc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NEON/Shared%20Documents/WP10%20-%20Integral%20models/Naud%20Loomans/Data%20sources/ETM%20-%20technological%20parametrs/energy_power_combined_cycle_network_gas.central_produ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ashboard"/>
      <sheetName val="Research data"/>
      <sheetName val="Sources"/>
      <sheetName val="Notes"/>
    </sheetNames>
    <sheetDataSet>
      <sheetData sheetId="0"/>
      <sheetData sheetId="1">
        <row r="18">
          <cell r="E18">
            <v>800</v>
          </cell>
        </row>
        <row r="33">
          <cell r="E33">
            <v>0.3</v>
          </cell>
        </row>
        <row r="34">
          <cell r="E34">
            <v>4</v>
          </cell>
        </row>
      </sheetData>
      <sheetData sheetId="2">
        <row r="21">
          <cell r="H21">
            <v>1.728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ashboard"/>
      <sheetName val="Research data"/>
      <sheetName val="Sources"/>
      <sheetName val="Notes"/>
    </sheetNames>
    <sheetDataSet>
      <sheetData sheetId="0"/>
      <sheetData sheetId="1">
        <row r="11">
          <cell r="E11">
            <v>0.6</v>
          </cell>
        </row>
        <row r="12">
          <cell r="E12">
            <v>0.9</v>
          </cell>
        </row>
        <row r="17">
          <cell r="E17">
            <v>0.7</v>
          </cell>
        </row>
      </sheetData>
      <sheetData sheetId="2">
        <row r="6">
          <cell r="H6">
            <v>800</v>
          </cell>
        </row>
        <row r="10">
          <cell r="H10">
            <v>2.5</v>
          </cell>
        </row>
        <row r="12">
          <cell r="H12">
            <v>0.1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1007-DD3F-4DC2-AE52-DE7BFE8B3BA2}">
  <dimension ref="A1:AG88"/>
  <sheetViews>
    <sheetView tabSelected="1" zoomScale="85" zoomScaleNormal="85" workbookViewId="0">
      <pane xSplit="3" ySplit="1" topLeftCell="D59" activePane="bottomRight" state="frozen"/>
      <selection pane="topRight" activeCell="D1" sqref="D1"/>
      <selection pane="bottomLeft" activeCell="A2" sqref="A2"/>
      <selection pane="bottomRight" activeCell="I74" sqref="I74"/>
    </sheetView>
  </sheetViews>
  <sheetFormatPr defaultRowHeight="14.4" x14ac:dyDescent="0.3"/>
  <cols>
    <col min="4" max="8" width="9" customWidth="1"/>
    <col min="9" max="9" width="9.44140625" customWidth="1"/>
    <col min="10" max="11" width="9" customWidth="1"/>
    <col min="12" max="12" width="10.44140625" customWidth="1"/>
    <col min="13" max="13" width="9.44140625" customWidth="1"/>
    <col min="14" max="17" width="9" customWidth="1"/>
  </cols>
  <sheetData>
    <row r="1" spans="1:33" s="1" customFormat="1" x14ac:dyDescent="0.3">
      <c r="A1" s="1" t="s">
        <v>53</v>
      </c>
      <c r="B1" s="1" t="s">
        <v>43</v>
      </c>
      <c r="C1" s="1" t="s">
        <v>141</v>
      </c>
      <c r="D1" s="1" t="s">
        <v>0</v>
      </c>
      <c r="E1" s="1" t="s">
        <v>1</v>
      </c>
      <c r="F1" s="1" t="s">
        <v>2</v>
      </c>
      <c r="G1" s="1" t="s">
        <v>44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4" t="s">
        <v>117</v>
      </c>
      <c r="S1" s="4" t="s">
        <v>118</v>
      </c>
      <c r="T1" s="4" t="s">
        <v>119</v>
      </c>
      <c r="U1" s="4" t="s">
        <v>120</v>
      </c>
      <c r="V1" s="4" t="s">
        <v>121</v>
      </c>
      <c r="W1" s="4" t="s">
        <v>122</v>
      </c>
      <c r="X1" s="4" t="s">
        <v>123</v>
      </c>
      <c r="Y1" s="4" t="s">
        <v>124</v>
      </c>
      <c r="Z1" s="4" t="s">
        <v>53</v>
      </c>
      <c r="AA1" s="4" t="s">
        <v>125</v>
      </c>
      <c r="AB1" s="4" t="s">
        <v>126</v>
      </c>
      <c r="AC1" s="4" t="s">
        <v>127</v>
      </c>
      <c r="AD1" s="4" t="s">
        <v>128</v>
      </c>
      <c r="AE1" s="4" t="s">
        <v>129</v>
      </c>
      <c r="AF1" s="4" t="s">
        <v>130</v>
      </c>
      <c r="AG1" s="10" t="s">
        <v>131</v>
      </c>
    </row>
    <row r="2" spans="1:33" x14ac:dyDescent="0.3">
      <c r="A2" t="s">
        <v>13</v>
      </c>
      <c r="D2" s="2">
        <v>0</v>
      </c>
      <c r="E2" s="2">
        <v>0</v>
      </c>
      <c r="F2" s="2">
        <v>0</v>
      </c>
      <c r="G2" s="2">
        <v>0.9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5"/>
      <c r="S2" s="5">
        <v>3</v>
      </c>
      <c r="T2" s="5"/>
      <c r="U2" s="5"/>
      <c r="V2" s="5">
        <v>0.1</v>
      </c>
      <c r="W2" s="5">
        <v>0.7</v>
      </c>
      <c r="X2" s="5">
        <v>0.95</v>
      </c>
      <c r="Y2" s="5">
        <v>1</v>
      </c>
      <c r="Z2" s="5" t="s">
        <v>132</v>
      </c>
      <c r="AA2" s="5" t="s">
        <v>51</v>
      </c>
      <c r="AB2" s="5"/>
      <c r="AC2" s="5"/>
      <c r="AD2" s="5"/>
      <c r="AE2" s="5">
        <v>0.2</v>
      </c>
      <c r="AF2" s="8">
        <v>0</v>
      </c>
      <c r="AG2" s="7">
        <v>1</v>
      </c>
    </row>
    <row r="3" spans="1:33" x14ac:dyDescent="0.3">
      <c r="A3" t="s">
        <v>51</v>
      </c>
      <c r="B3" t="s">
        <v>50</v>
      </c>
      <c r="C3" t="s">
        <v>142</v>
      </c>
      <c r="D3" s="2">
        <v>0.97</v>
      </c>
      <c r="E3" s="2">
        <v>0</v>
      </c>
      <c r="F3" s="2">
        <v>0</v>
      </c>
      <c r="G3" s="2">
        <v>0.9</v>
      </c>
      <c r="H3" s="2">
        <v>0</v>
      </c>
      <c r="I3" s="2">
        <v>17310</v>
      </c>
      <c r="J3" s="2">
        <v>0</v>
      </c>
      <c r="K3" s="2">
        <v>0</v>
      </c>
      <c r="L3" s="2">
        <v>1104900</v>
      </c>
      <c r="M3" s="2">
        <v>165100</v>
      </c>
      <c r="N3" s="2">
        <v>0</v>
      </c>
      <c r="O3" s="2">
        <v>20</v>
      </c>
      <c r="P3" s="2">
        <v>0</v>
      </c>
      <c r="Q3" s="2">
        <v>2300</v>
      </c>
      <c r="R3" s="5"/>
      <c r="S3" s="5">
        <v>3</v>
      </c>
      <c r="T3" s="5"/>
      <c r="U3" s="5"/>
      <c r="V3" s="5">
        <v>0.1</v>
      </c>
      <c r="W3" s="5">
        <v>0.7</v>
      </c>
      <c r="X3" s="5">
        <v>0.95</v>
      </c>
      <c r="Y3" s="5">
        <v>1.5</v>
      </c>
      <c r="Z3" s="5" t="s">
        <v>132</v>
      </c>
      <c r="AA3" s="5" t="s">
        <v>51</v>
      </c>
      <c r="AB3" s="5"/>
      <c r="AC3" s="5"/>
      <c r="AD3" s="5"/>
      <c r="AE3" s="5">
        <v>0.5</v>
      </c>
      <c r="AF3" s="8">
        <v>0</v>
      </c>
      <c r="AG3" s="7">
        <v>1</v>
      </c>
    </row>
    <row r="4" spans="1:33" x14ac:dyDescent="0.3">
      <c r="A4" t="s">
        <v>51</v>
      </c>
      <c r="B4" t="s">
        <v>52</v>
      </c>
      <c r="C4" t="s">
        <v>142</v>
      </c>
      <c r="D4" s="2">
        <v>0.97</v>
      </c>
      <c r="E4" s="2">
        <v>0</v>
      </c>
      <c r="F4" s="2">
        <v>0</v>
      </c>
      <c r="G4" s="2">
        <v>0.9</v>
      </c>
      <c r="H4" s="2">
        <v>0</v>
      </c>
      <c r="I4" s="2">
        <v>101000</v>
      </c>
      <c r="J4" s="2">
        <v>0</v>
      </c>
      <c r="K4" s="2">
        <v>0</v>
      </c>
      <c r="L4" s="2">
        <v>2755200</v>
      </c>
      <c r="M4" s="2">
        <v>688800</v>
      </c>
      <c r="N4" s="2">
        <v>0</v>
      </c>
      <c r="O4" s="2">
        <v>20</v>
      </c>
      <c r="P4" s="2">
        <v>0</v>
      </c>
      <c r="Q4" s="2">
        <v>3500</v>
      </c>
      <c r="R4" s="5"/>
      <c r="S4" s="5"/>
      <c r="T4" s="5"/>
      <c r="U4" s="5"/>
      <c r="V4" s="5"/>
      <c r="W4" s="5"/>
      <c r="X4" s="5"/>
      <c r="Y4" s="5"/>
      <c r="Z4" s="5" t="s">
        <v>132</v>
      </c>
      <c r="AA4" s="5"/>
      <c r="AB4" s="5"/>
      <c r="AC4" s="5"/>
      <c r="AD4" s="5"/>
      <c r="AE4" s="5"/>
      <c r="AF4" s="5"/>
      <c r="AG4" s="7"/>
    </row>
    <row r="5" spans="1:33" x14ac:dyDescent="0.3">
      <c r="A5" t="s">
        <v>51</v>
      </c>
      <c r="B5" t="s">
        <v>54</v>
      </c>
      <c r="C5" t="s">
        <v>142</v>
      </c>
      <c r="D5" s="2">
        <v>0.97</v>
      </c>
      <c r="E5" s="2">
        <v>0</v>
      </c>
      <c r="F5" s="2">
        <v>0</v>
      </c>
      <c r="G5" s="2">
        <v>0.9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5">
        <v>913.53</v>
      </c>
      <c r="S5" s="5">
        <v>2.72E-4</v>
      </c>
      <c r="T5" s="5"/>
      <c r="U5" s="5"/>
      <c r="V5" s="5">
        <v>0.1</v>
      </c>
      <c r="W5" s="5">
        <v>0.7</v>
      </c>
      <c r="X5" s="5">
        <v>0.98</v>
      </c>
      <c r="Y5" s="5">
        <v>0.3</v>
      </c>
      <c r="Z5" s="5" t="s">
        <v>132</v>
      </c>
      <c r="AA5" s="5" t="s">
        <v>58</v>
      </c>
      <c r="AB5" s="5"/>
      <c r="AC5" s="5"/>
      <c r="AD5" s="5"/>
      <c r="AE5" s="9">
        <f>0.006*S5</f>
        <v>1.632E-6</v>
      </c>
      <c r="AF5" s="8">
        <v>0.04</v>
      </c>
      <c r="AG5" s="7">
        <v>0</v>
      </c>
    </row>
    <row r="6" spans="1:33" x14ac:dyDescent="0.3">
      <c r="A6" t="s">
        <v>58</v>
      </c>
      <c r="B6" t="s">
        <v>55</v>
      </c>
      <c r="C6" t="s">
        <v>143</v>
      </c>
      <c r="D6" s="2">
        <v>0.17</v>
      </c>
      <c r="E6" s="2">
        <v>0</v>
      </c>
      <c r="F6" s="2">
        <v>0</v>
      </c>
      <c r="G6" s="2">
        <v>0.9</v>
      </c>
      <c r="H6" s="2">
        <v>0</v>
      </c>
      <c r="I6" s="2">
        <v>17000</v>
      </c>
      <c r="J6" s="2">
        <v>0</v>
      </c>
      <c r="K6" s="2">
        <v>0</v>
      </c>
      <c r="L6" s="2">
        <v>799000</v>
      </c>
      <c r="M6" s="2">
        <v>501000</v>
      </c>
      <c r="N6" s="2">
        <v>0</v>
      </c>
      <c r="O6" s="2">
        <v>25</v>
      </c>
      <c r="P6" s="2">
        <v>0</v>
      </c>
      <c r="Q6" s="2">
        <v>867</v>
      </c>
      <c r="R6" s="5">
        <v>345.99</v>
      </c>
      <c r="S6" s="5">
        <v>2.72E-4</v>
      </c>
      <c r="T6" s="5"/>
      <c r="U6" s="5"/>
      <c r="V6" s="5">
        <v>0.1</v>
      </c>
      <c r="W6" s="5">
        <v>0.7</v>
      </c>
      <c r="X6" s="5">
        <v>0.98</v>
      </c>
      <c r="Y6" s="5">
        <v>0.3</v>
      </c>
      <c r="Z6" s="5" t="s">
        <v>132</v>
      </c>
      <c r="AA6" s="5" t="s">
        <v>58</v>
      </c>
      <c r="AB6" s="5"/>
      <c r="AC6" s="5"/>
      <c r="AD6" s="5"/>
      <c r="AE6" s="5">
        <v>1.6000000000000001E-6</v>
      </c>
      <c r="AF6" s="8">
        <v>0.02</v>
      </c>
      <c r="AG6" s="7">
        <v>0</v>
      </c>
    </row>
    <row r="7" spans="1:33" x14ac:dyDescent="0.3">
      <c r="A7" t="s">
        <v>58</v>
      </c>
      <c r="B7" t="s">
        <v>55</v>
      </c>
      <c r="C7" t="s">
        <v>144</v>
      </c>
      <c r="D7" s="2">
        <v>0.17</v>
      </c>
      <c r="E7" s="2">
        <v>0</v>
      </c>
      <c r="F7" s="2">
        <v>0</v>
      </c>
      <c r="G7" s="2">
        <v>0.9</v>
      </c>
      <c r="H7" s="2">
        <v>0</v>
      </c>
      <c r="I7" s="2">
        <v>15900</v>
      </c>
      <c r="J7" s="2">
        <v>0</v>
      </c>
      <c r="K7" s="2">
        <v>0</v>
      </c>
      <c r="L7" s="2">
        <v>871000</v>
      </c>
      <c r="M7" s="2">
        <v>50000</v>
      </c>
      <c r="N7" s="2">
        <v>0</v>
      </c>
      <c r="O7" s="2">
        <v>25</v>
      </c>
      <c r="P7" s="2">
        <v>0</v>
      </c>
      <c r="Q7" s="2">
        <v>867</v>
      </c>
      <c r="R7" s="5"/>
      <c r="S7" s="5">
        <v>20</v>
      </c>
      <c r="T7" s="5"/>
      <c r="U7" s="5"/>
      <c r="V7" s="5">
        <v>0.1</v>
      </c>
      <c r="W7" s="5">
        <v>0.7</v>
      </c>
      <c r="X7" s="5">
        <v>0.98</v>
      </c>
      <c r="Y7" s="5">
        <v>0.5</v>
      </c>
      <c r="Z7" s="5" t="s">
        <v>132</v>
      </c>
      <c r="AA7" s="5" t="s">
        <v>58</v>
      </c>
      <c r="AB7" s="5"/>
      <c r="AC7" s="5"/>
      <c r="AD7" s="5"/>
      <c r="AE7" s="5">
        <v>0.3</v>
      </c>
      <c r="AF7" s="8">
        <v>0.04</v>
      </c>
      <c r="AG7" s="7">
        <v>0</v>
      </c>
    </row>
    <row r="8" spans="1:33" x14ac:dyDescent="0.3">
      <c r="A8" t="s">
        <v>58</v>
      </c>
      <c r="B8" t="s">
        <v>56</v>
      </c>
      <c r="C8" t="s">
        <v>142</v>
      </c>
      <c r="D8" s="2">
        <v>0.17</v>
      </c>
      <c r="E8" s="2">
        <v>1</v>
      </c>
      <c r="F8" s="2">
        <v>0</v>
      </c>
      <c r="G8" s="2">
        <v>0.9</v>
      </c>
      <c r="H8" s="2">
        <v>0</v>
      </c>
      <c r="I8" s="2">
        <v>15000</v>
      </c>
      <c r="J8" s="2">
        <v>0</v>
      </c>
      <c r="K8" s="2">
        <v>0</v>
      </c>
      <c r="L8" s="2">
        <v>1155000</v>
      </c>
      <c r="M8" s="2">
        <v>0</v>
      </c>
      <c r="N8" s="2">
        <v>0</v>
      </c>
      <c r="O8" s="2">
        <v>20</v>
      </c>
      <c r="P8" s="2">
        <v>0</v>
      </c>
      <c r="Q8" s="2">
        <v>791.67</v>
      </c>
      <c r="R8" s="5"/>
      <c r="S8" s="5"/>
      <c r="T8" s="5">
        <v>1E-3</v>
      </c>
      <c r="U8" s="5"/>
      <c r="V8" s="5"/>
      <c r="W8" s="5"/>
      <c r="X8" s="5"/>
      <c r="Y8" s="5">
        <v>0.3</v>
      </c>
      <c r="Z8" s="5" t="s">
        <v>132</v>
      </c>
      <c r="AA8" s="5" t="s">
        <v>58</v>
      </c>
      <c r="AB8" s="5"/>
      <c r="AC8" s="5"/>
      <c r="AD8" s="5"/>
      <c r="AE8" s="5"/>
      <c r="AF8" s="8">
        <v>0.02</v>
      </c>
      <c r="AG8" s="7">
        <v>0</v>
      </c>
    </row>
    <row r="9" spans="1:33" x14ac:dyDescent="0.3">
      <c r="A9" t="s">
        <v>58</v>
      </c>
      <c r="B9" t="s">
        <v>57</v>
      </c>
      <c r="C9" t="s">
        <v>143</v>
      </c>
      <c r="D9" s="2">
        <v>0.9</v>
      </c>
      <c r="E9" s="2">
        <v>1</v>
      </c>
      <c r="F9" s="2">
        <v>0</v>
      </c>
      <c r="G9" s="2">
        <v>0.9</v>
      </c>
      <c r="H9" s="2">
        <v>0</v>
      </c>
      <c r="I9" s="2">
        <v>10502.857142857143</v>
      </c>
      <c r="J9" s="2">
        <v>0</v>
      </c>
      <c r="K9" s="2">
        <v>0</v>
      </c>
      <c r="L9" s="2">
        <v>825000</v>
      </c>
      <c r="M9" s="2">
        <v>0</v>
      </c>
      <c r="N9" s="2">
        <v>0</v>
      </c>
      <c r="O9" s="2">
        <v>20</v>
      </c>
      <c r="P9" s="2">
        <v>0</v>
      </c>
      <c r="Q9" s="2">
        <v>791.67</v>
      </c>
      <c r="R9" s="5"/>
      <c r="S9" s="5"/>
      <c r="T9" s="5">
        <v>0.17499999999999999</v>
      </c>
      <c r="U9" s="5"/>
      <c r="V9" s="5"/>
      <c r="W9" s="5"/>
      <c r="X9" s="5"/>
      <c r="Y9" s="5">
        <v>0.3</v>
      </c>
      <c r="Z9" s="5" t="s">
        <v>132</v>
      </c>
      <c r="AA9" s="5" t="s">
        <v>58</v>
      </c>
      <c r="AB9" s="5"/>
      <c r="AC9" s="5"/>
      <c r="AD9" s="5"/>
      <c r="AE9" s="5"/>
      <c r="AF9" s="8">
        <v>0.04</v>
      </c>
      <c r="AG9" s="7">
        <v>0</v>
      </c>
    </row>
    <row r="10" spans="1:33" x14ac:dyDescent="0.3">
      <c r="A10" t="s">
        <v>58</v>
      </c>
      <c r="B10" t="s">
        <v>57</v>
      </c>
      <c r="C10" t="s">
        <v>140</v>
      </c>
      <c r="D10" s="2">
        <v>0.9</v>
      </c>
      <c r="E10" s="2">
        <v>0</v>
      </c>
      <c r="F10" s="2">
        <v>0</v>
      </c>
      <c r="G10" s="2">
        <v>0.9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5"/>
      <c r="S10" s="5"/>
      <c r="T10" s="5"/>
      <c r="U10" s="5"/>
      <c r="V10" s="5"/>
      <c r="W10" s="5"/>
      <c r="X10" s="5">
        <v>0.98</v>
      </c>
      <c r="Y10" s="5"/>
      <c r="Z10" s="5" t="s">
        <v>132</v>
      </c>
      <c r="AA10" s="5"/>
      <c r="AB10" s="5"/>
      <c r="AC10" s="5"/>
      <c r="AD10" s="5"/>
      <c r="AE10" s="5"/>
      <c r="AF10" s="5"/>
      <c r="AG10" s="7"/>
    </row>
    <row r="11" spans="1:33" x14ac:dyDescent="0.3">
      <c r="A11" t="s">
        <v>58</v>
      </c>
      <c r="B11" t="s">
        <v>14</v>
      </c>
      <c r="C11" t="s">
        <v>143</v>
      </c>
      <c r="D11" s="2">
        <v>0.98</v>
      </c>
      <c r="E11" s="2">
        <v>0</v>
      </c>
      <c r="F11" s="2">
        <v>0</v>
      </c>
      <c r="G11" s="2">
        <v>0.9</v>
      </c>
      <c r="H11" s="2">
        <v>0</v>
      </c>
      <c r="I11" s="2">
        <v>835350</v>
      </c>
      <c r="J11" s="2">
        <v>0</v>
      </c>
      <c r="K11" s="2">
        <v>0</v>
      </c>
      <c r="L11" s="2">
        <v>3341000</v>
      </c>
      <c r="M11" s="2">
        <v>0</v>
      </c>
      <c r="N11" s="2">
        <v>0</v>
      </c>
      <c r="O11" s="2">
        <v>50</v>
      </c>
      <c r="P11" s="2">
        <v>0</v>
      </c>
      <c r="Q11" s="2">
        <v>2515</v>
      </c>
      <c r="R11" s="5"/>
      <c r="S11" s="5">
        <v>10</v>
      </c>
      <c r="T11" s="5"/>
      <c r="U11" s="5"/>
      <c r="V11" s="5">
        <v>0.1</v>
      </c>
      <c r="W11" s="5">
        <v>0.7</v>
      </c>
      <c r="X11" s="5">
        <v>0.98</v>
      </c>
      <c r="Y11" s="5">
        <v>2</v>
      </c>
      <c r="Z11" s="5" t="s">
        <v>132</v>
      </c>
      <c r="AA11" s="5" t="s">
        <v>133</v>
      </c>
      <c r="AB11" s="5"/>
      <c r="AC11" s="5"/>
      <c r="AD11" s="5"/>
      <c r="AE11" s="5"/>
      <c r="AF11" s="8">
        <v>0.04</v>
      </c>
      <c r="AG11" s="7"/>
    </row>
    <row r="12" spans="1:33" x14ac:dyDescent="0.3">
      <c r="A12" t="s">
        <v>59</v>
      </c>
      <c r="B12" t="s">
        <v>59</v>
      </c>
      <c r="C12" t="s">
        <v>142</v>
      </c>
      <c r="D12" s="2">
        <v>0.32</v>
      </c>
      <c r="E12" s="2">
        <v>0</v>
      </c>
      <c r="F12" s="2">
        <v>0</v>
      </c>
      <c r="G12" s="2">
        <v>0.9</v>
      </c>
      <c r="H12" s="2">
        <v>5.63</v>
      </c>
      <c r="I12" s="2">
        <v>25483</v>
      </c>
      <c r="J12" s="2">
        <v>0</v>
      </c>
      <c r="K12" s="2">
        <v>0</v>
      </c>
      <c r="L12" s="2">
        <v>2052000</v>
      </c>
      <c r="M12" s="2">
        <v>0</v>
      </c>
      <c r="N12" s="2">
        <v>1</v>
      </c>
      <c r="O12" s="2">
        <v>50</v>
      </c>
      <c r="P12" s="2">
        <v>0</v>
      </c>
      <c r="Q12" s="2">
        <v>7800</v>
      </c>
      <c r="R12" s="5">
        <v>509</v>
      </c>
      <c r="S12" s="5">
        <v>1650</v>
      </c>
      <c r="T12" s="5"/>
      <c r="U12" s="5"/>
      <c r="V12" s="5">
        <v>0.1</v>
      </c>
      <c r="W12" s="5">
        <v>0.7</v>
      </c>
      <c r="X12" s="5">
        <v>0.87</v>
      </c>
      <c r="Y12" s="5">
        <v>6</v>
      </c>
      <c r="Z12" s="5" t="s">
        <v>134</v>
      </c>
      <c r="AA12" s="5" t="s">
        <v>49</v>
      </c>
      <c r="AB12" s="5"/>
      <c r="AC12" s="5"/>
      <c r="AD12" s="5"/>
      <c r="AE12" s="5">
        <v>5</v>
      </c>
      <c r="AF12" s="8">
        <v>7.0000000000000007E-2</v>
      </c>
      <c r="AG12" s="7">
        <v>1</v>
      </c>
    </row>
    <row r="13" spans="1:33" x14ac:dyDescent="0.3">
      <c r="A13" t="s">
        <v>15</v>
      </c>
      <c r="B13" t="s">
        <v>15</v>
      </c>
      <c r="C13" t="s">
        <v>142</v>
      </c>
      <c r="D13" s="2">
        <v>0.36</v>
      </c>
      <c r="E13" s="2">
        <v>0</v>
      </c>
      <c r="F13" s="2">
        <v>0</v>
      </c>
      <c r="G13" s="2">
        <v>0.9</v>
      </c>
      <c r="H13" s="2">
        <v>5.63</v>
      </c>
      <c r="I13" s="2">
        <v>25483</v>
      </c>
      <c r="J13" s="2">
        <v>3.8787878787878789</v>
      </c>
      <c r="K13" s="2">
        <v>6400</v>
      </c>
      <c r="L13" s="2">
        <v>3400000</v>
      </c>
      <c r="M13" s="2">
        <v>0</v>
      </c>
      <c r="N13" s="2">
        <v>1</v>
      </c>
      <c r="O13" s="2">
        <v>60</v>
      </c>
      <c r="P13" s="2">
        <v>0</v>
      </c>
      <c r="Q13" s="2">
        <v>7800</v>
      </c>
      <c r="R13" s="5">
        <v>0</v>
      </c>
      <c r="S13" s="5">
        <v>1650</v>
      </c>
      <c r="T13" s="5"/>
      <c r="U13" s="5"/>
      <c r="V13" s="5">
        <v>0.1</v>
      </c>
      <c r="W13" s="5">
        <v>0.7</v>
      </c>
      <c r="X13" s="5">
        <v>0.92</v>
      </c>
      <c r="Y13" s="5">
        <v>6</v>
      </c>
      <c r="Z13" s="5" t="s">
        <v>134</v>
      </c>
      <c r="AA13" s="5" t="s">
        <v>49</v>
      </c>
      <c r="AB13" s="5"/>
      <c r="AC13" s="5"/>
      <c r="AD13" s="5"/>
      <c r="AE13" s="5">
        <v>5</v>
      </c>
      <c r="AF13" s="8">
        <v>7.0000000000000007E-2</v>
      </c>
      <c r="AG13" s="7">
        <v>1</v>
      </c>
    </row>
    <row r="14" spans="1:33" x14ac:dyDescent="0.3">
      <c r="A14" t="s">
        <v>15</v>
      </c>
      <c r="B14" t="s">
        <v>64</v>
      </c>
      <c r="C14" t="s">
        <v>142</v>
      </c>
      <c r="D14" s="2">
        <v>0.25</v>
      </c>
      <c r="E14" s="2">
        <v>0</v>
      </c>
      <c r="F14" s="2">
        <v>0</v>
      </c>
      <c r="G14" s="2">
        <v>0.9</v>
      </c>
      <c r="H14" s="2">
        <v>0.47</v>
      </c>
      <c r="I14" s="2">
        <v>0</v>
      </c>
      <c r="J14" s="2">
        <v>1.2</v>
      </c>
      <c r="K14" s="2">
        <v>6288</v>
      </c>
      <c r="L14" s="2">
        <v>4500000</v>
      </c>
      <c r="M14" s="2">
        <v>0</v>
      </c>
      <c r="N14" s="2">
        <v>0</v>
      </c>
      <c r="O14" s="2">
        <v>20</v>
      </c>
      <c r="P14" s="2">
        <v>0</v>
      </c>
      <c r="Q14" s="2">
        <v>5000</v>
      </c>
      <c r="R14" s="5">
        <v>726.2</v>
      </c>
      <c r="S14" s="5">
        <v>55.56</v>
      </c>
      <c r="T14" s="5"/>
      <c r="U14" s="5">
        <f>K14/Q14</f>
        <v>1.2576000000000001</v>
      </c>
      <c r="V14" s="5">
        <v>0.1</v>
      </c>
      <c r="W14" s="5">
        <v>0.7</v>
      </c>
      <c r="X14" s="5">
        <v>0.9</v>
      </c>
      <c r="Y14" s="5">
        <v>3.5</v>
      </c>
      <c r="Z14" s="5" t="s">
        <v>134</v>
      </c>
      <c r="AA14" s="5" t="s">
        <v>135</v>
      </c>
      <c r="AB14" s="5" t="s">
        <v>136</v>
      </c>
      <c r="AC14" s="5"/>
      <c r="AD14" s="5"/>
      <c r="AE14" s="5">
        <v>0.3</v>
      </c>
      <c r="AF14" s="8">
        <v>0.04</v>
      </c>
      <c r="AG14" s="7">
        <v>1</v>
      </c>
    </row>
    <row r="15" spans="1:33" x14ac:dyDescent="0.3">
      <c r="A15" t="s">
        <v>65</v>
      </c>
      <c r="B15" t="s">
        <v>16</v>
      </c>
      <c r="C15" t="s">
        <v>142</v>
      </c>
      <c r="D15" s="2">
        <v>0.27</v>
      </c>
      <c r="E15" s="2">
        <v>0.15</v>
      </c>
      <c r="F15" s="2">
        <v>0</v>
      </c>
      <c r="G15" s="2">
        <v>0.9</v>
      </c>
      <c r="H15" s="2">
        <v>0.47</v>
      </c>
      <c r="I15" s="2">
        <v>80000</v>
      </c>
      <c r="J15" s="2">
        <v>0</v>
      </c>
      <c r="K15" s="2">
        <v>0</v>
      </c>
      <c r="L15" s="2">
        <v>2700000</v>
      </c>
      <c r="M15" s="2">
        <v>0</v>
      </c>
      <c r="N15" s="2">
        <v>0</v>
      </c>
      <c r="O15" s="2">
        <v>30</v>
      </c>
      <c r="P15" s="2">
        <v>0</v>
      </c>
      <c r="Q15" s="2">
        <v>6000</v>
      </c>
      <c r="R15" s="5">
        <v>726.2</v>
      </c>
      <c r="S15" s="5">
        <v>60</v>
      </c>
      <c r="T15" s="5">
        <v>33.299999999999997</v>
      </c>
      <c r="U15" s="5"/>
      <c r="V15" s="5">
        <v>0.1</v>
      </c>
      <c r="W15" s="5">
        <v>0.7</v>
      </c>
      <c r="X15" s="5">
        <v>0.9</v>
      </c>
      <c r="Y15" s="5">
        <v>3.5</v>
      </c>
      <c r="Z15" s="5" t="s">
        <v>134</v>
      </c>
      <c r="AA15" s="5" t="s">
        <v>135</v>
      </c>
      <c r="AB15" s="5" t="s">
        <v>136</v>
      </c>
      <c r="AC15" s="5"/>
      <c r="AD15" s="5"/>
      <c r="AE15" s="5">
        <v>0.1</v>
      </c>
      <c r="AF15" s="8">
        <v>0.04</v>
      </c>
      <c r="AG15" s="7">
        <v>1</v>
      </c>
    </row>
    <row r="16" spans="1:33" x14ac:dyDescent="0.3">
      <c r="A16" t="s">
        <v>65</v>
      </c>
      <c r="B16" t="s">
        <v>17</v>
      </c>
      <c r="C16" t="s">
        <v>142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4"/>
      <c r="S16" s="4"/>
      <c r="T16" s="4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7"/>
    </row>
    <row r="17" spans="1:33" x14ac:dyDescent="0.3">
      <c r="A17" t="s">
        <v>18</v>
      </c>
      <c r="D17" s="2">
        <v>0.28999999999999998</v>
      </c>
      <c r="E17" s="2">
        <v>0.82</v>
      </c>
      <c r="F17" s="2">
        <v>0</v>
      </c>
      <c r="G17" s="2">
        <v>0.9</v>
      </c>
      <c r="H17" s="2">
        <v>29.96</v>
      </c>
      <c r="I17" s="2">
        <v>44369</v>
      </c>
      <c r="J17" s="2">
        <v>0</v>
      </c>
      <c r="K17" s="2">
        <v>0</v>
      </c>
      <c r="L17" s="2">
        <v>3600000</v>
      </c>
      <c r="M17" s="2">
        <v>0</v>
      </c>
      <c r="N17" s="2">
        <v>0</v>
      </c>
      <c r="O17" s="2">
        <v>25</v>
      </c>
      <c r="P17" s="2">
        <v>0</v>
      </c>
      <c r="Q17" s="2">
        <v>5448</v>
      </c>
      <c r="R17" s="5">
        <v>31.95</v>
      </c>
      <c r="S17" s="5"/>
      <c r="T17" s="5"/>
      <c r="U17" s="5"/>
      <c r="V17" s="5"/>
      <c r="W17" s="5"/>
      <c r="X17" s="5">
        <v>0.9</v>
      </c>
      <c r="Y17" s="5"/>
      <c r="Z17" s="5" t="s">
        <v>134</v>
      </c>
      <c r="AA17" s="5" t="s">
        <v>60</v>
      </c>
      <c r="AB17" s="5"/>
      <c r="AC17" s="5"/>
      <c r="AD17" s="5"/>
      <c r="AE17" s="5">
        <v>0.1</v>
      </c>
      <c r="AF17" s="8">
        <v>0.04</v>
      </c>
      <c r="AG17" s="7">
        <v>1</v>
      </c>
    </row>
    <row r="18" spans="1:33" x14ac:dyDescent="0.3">
      <c r="A18" t="s">
        <v>60</v>
      </c>
      <c r="B18" t="s">
        <v>72</v>
      </c>
      <c r="D18" s="2">
        <v>0</v>
      </c>
      <c r="E18" s="2">
        <v>0</v>
      </c>
      <c r="F18" s="2">
        <v>0.6</v>
      </c>
      <c r="G18" s="2">
        <v>0.9</v>
      </c>
      <c r="H18" s="2">
        <v>0</v>
      </c>
      <c r="I18" s="2">
        <v>135714</v>
      </c>
      <c r="J18" s="2">
        <v>0</v>
      </c>
      <c r="K18" s="2">
        <v>0</v>
      </c>
      <c r="L18" s="2">
        <v>1857142</v>
      </c>
      <c r="M18" s="2">
        <v>0</v>
      </c>
      <c r="N18" s="2">
        <v>0</v>
      </c>
      <c r="O18" s="2">
        <v>40</v>
      </c>
      <c r="P18" s="2">
        <v>0</v>
      </c>
      <c r="Q18" s="2">
        <v>8000</v>
      </c>
      <c r="R18" s="5">
        <v>0</v>
      </c>
      <c r="S18" s="5"/>
      <c r="T18" s="5"/>
      <c r="U18" s="5"/>
      <c r="V18" s="5"/>
      <c r="W18" s="5"/>
      <c r="X18" s="5"/>
      <c r="Y18" s="5"/>
      <c r="Z18" s="5"/>
      <c r="AA18" s="5" t="s">
        <v>60</v>
      </c>
      <c r="AB18" s="5"/>
      <c r="AC18" s="5"/>
      <c r="AD18" s="5"/>
      <c r="AE18" s="5"/>
      <c r="AF18" s="8">
        <v>0.04</v>
      </c>
      <c r="AG18" s="7">
        <v>1</v>
      </c>
    </row>
    <row r="19" spans="1:33" x14ac:dyDescent="0.3">
      <c r="A19" t="s">
        <v>60</v>
      </c>
      <c r="B19" t="s">
        <v>74</v>
      </c>
      <c r="D19" s="2">
        <v>0</v>
      </c>
      <c r="E19" s="2">
        <v>0</v>
      </c>
      <c r="F19" s="2">
        <v>0.68</v>
      </c>
      <c r="G19" s="2">
        <v>0.9</v>
      </c>
      <c r="H19" s="2">
        <v>0</v>
      </c>
      <c r="I19" s="2">
        <v>150000</v>
      </c>
      <c r="J19" s="2">
        <v>0</v>
      </c>
      <c r="K19" s="2">
        <v>0</v>
      </c>
      <c r="L19" s="2">
        <v>950000</v>
      </c>
      <c r="M19" s="2">
        <v>0</v>
      </c>
      <c r="N19" s="2">
        <v>0</v>
      </c>
      <c r="O19" s="2">
        <v>40</v>
      </c>
      <c r="P19" s="2">
        <v>0</v>
      </c>
      <c r="Q19" s="2">
        <v>8000</v>
      </c>
      <c r="R19" s="5">
        <v>0</v>
      </c>
      <c r="S19" s="5"/>
      <c r="T19" s="5"/>
      <c r="U19" s="5"/>
      <c r="V19" s="5"/>
      <c r="W19" s="5"/>
      <c r="X19" s="5"/>
      <c r="Y19" s="5"/>
      <c r="Z19" s="5"/>
      <c r="AA19" s="5" t="s">
        <v>60</v>
      </c>
      <c r="AB19" s="5"/>
      <c r="AC19" s="5"/>
      <c r="AD19" s="5"/>
      <c r="AE19" s="5"/>
      <c r="AF19" s="8">
        <v>7.0000000000000007E-2</v>
      </c>
      <c r="AG19" s="7">
        <v>1</v>
      </c>
    </row>
    <row r="20" spans="1:33" x14ac:dyDescent="0.3">
      <c r="A20" t="s">
        <v>60</v>
      </c>
      <c r="B20" t="s">
        <v>73</v>
      </c>
      <c r="D20" s="2">
        <v>0</v>
      </c>
      <c r="E20" s="2">
        <v>0</v>
      </c>
      <c r="F20" s="2">
        <v>0.54</v>
      </c>
      <c r="G20" s="2">
        <v>0.9</v>
      </c>
      <c r="H20" s="2">
        <v>0</v>
      </c>
      <c r="I20" s="2">
        <v>158400</v>
      </c>
      <c r="J20" s="2">
        <v>0</v>
      </c>
      <c r="K20" s="2">
        <v>0</v>
      </c>
      <c r="L20" s="2">
        <v>384001</v>
      </c>
      <c r="M20" s="2">
        <v>0</v>
      </c>
      <c r="N20" s="2">
        <v>0</v>
      </c>
      <c r="O20" s="2">
        <v>12</v>
      </c>
      <c r="P20" s="2">
        <v>0</v>
      </c>
      <c r="Q20" s="2">
        <v>8000</v>
      </c>
      <c r="R20" s="5">
        <v>864.87</v>
      </c>
      <c r="S20" s="5"/>
      <c r="T20" s="5"/>
      <c r="U20" s="5"/>
      <c r="V20" s="5"/>
      <c r="W20" s="5"/>
      <c r="X20" s="5"/>
      <c r="Y20" s="5"/>
      <c r="Z20" s="5"/>
      <c r="AA20" s="5" t="s">
        <v>60</v>
      </c>
      <c r="AB20" s="5"/>
      <c r="AC20" s="5"/>
      <c r="AD20" s="5"/>
      <c r="AE20" s="5"/>
      <c r="AF20" s="8">
        <v>0.04</v>
      </c>
      <c r="AG20" s="7">
        <v>1</v>
      </c>
    </row>
    <row r="21" spans="1:33" x14ac:dyDescent="0.3">
      <c r="A21" t="s">
        <v>60</v>
      </c>
      <c r="B21" t="s">
        <v>67</v>
      </c>
      <c r="D21" s="2">
        <v>0</v>
      </c>
      <c r="E21" s="2">
        <v>0</v>
      </c>
      <c r="F21" s="2">
        <v>0</v>
      </c>
      <c r="G21" s="2">
        <v>0.9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7"/>
    </row>
    <row r="22" spans="1:33" x14ac:dyDescent="0.3">
      <c r="A22" t="s">
        <v>60</v>
      </c>
      <c r="B22" t="s">
        <v>75</v>
      </c>
      <c r="D22" s="2">
        <v>0</v>
      </c>
      <c r="E22" s="2">
        <v>0</v>
      </c>
      <c r="F22" s="2">
        <v>0</v>
      </c>
      <c r="G22" s="2">
        <v>0.9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4"/>
      <c r="S22" s="4"/>
      <c r="T22" s="4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7"/>
    </row>
    <row r="23" spans="1:33" x14ac:dyDescent="0.3">
      <c r="A23" s="6" t="s">
        <v>116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4"/>
      <c r="S23" s="4"/>
      <c r="T23" s="4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7"/>
    </row>
    <row r="24" spans="1:33" x14ac:dyDescent="0.3">
      <c r="A24" t="s">
        <v>61</v>
      </c>
      <c r="B24" t="s">
        <v>77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/>
      <c r="S24" s="4"/>
      <c r="T24" s="4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7"/>
    </row>
    <row r="25" spans="1:33" x14ac:dyDescent="0.3">
      <c r="A25" t="s">
        <v>61</v>
      </c>
      <c r="B25" t="s">
        <v>72</v>
      </c>
      <c r="D25" s="2">
        <v>0.43</v>
      </c>
      <c r="E25" s="2">
        <v>0.47</v>
      </c>
      <c r="F25" s="2">
        <v>0</v>
      </c>
      <c r="G25" s="2">
        <v>0.9</v>
      </c>
      <c r="H25" s="2">
        <v>0</v>
      </c>
      <c r="I25" s="2">
        <v>0</v>
      </c>
      <c r="J25" s="2">
        <v>0</v>
      </c>
      <c r="K25" s="2">
        <v>16</v>
      </c>
      <c r="L25" s="2">
        <v>600000</v>
      </c>
      <c r="M25" s="2">
        <v>0</v>
      </c>
      <c r="N25" s="2">
        <v>0</v>
      </c>
      <c r="O25" s="2">
        <v>20</v>
      </c>
      <c r="P25" s="2">
        <v>0</v>
      </c>
      <c r="Q25" s="2">
        <v>8000</v>
      </c>
      <c r="R25" s="5">
        <v>136.59</v>
      </c>
      <c r="S25" s="5"/>
      <c r="T25" s="5"/>
      <c r="U25" s="5"/>
      <c r="V25" s="5"/>
      <c r="W25" s="5"/>
      <c r="X25" s="5">
        <v>0.9</v>
      </c>
      <c r="Y25" s="5"/>
      <c r="Z25" s="5" t="s">
        <v>134</v>
      </c>
      <c r="AA25" s="5" t="s">
        <v>60</v>
      </c>
      <c r="AB25" s="5"/>
      <c r="AC25" s="5"/>
      <c r="AD25" s="5"/>
      <c r="AE25" s="5">
        <v>0.1</v>
      </c>
      <c r="AF25" s="8">
        <v>0.04</v>
      </c>
      <c r="AG25" s="7">
        <v>1</v>
      </c>
    </row>
    <row r="26" spans="1:33" x14ac:dyDescent="0.3">
      <c r="A26" t="s">
        <v>61</v>
      </c>
      <c r="B26" t="s">
        <v>76</v>
      </c>
      <c r="D26" s="2">
        <v>0</v>
      </c>
      <c r="E26" s="2">
        <v>0</v>
      </c>
      <c r="F26" s="2">
        <v>0</v>
      </c>
      <c r="G26" s="2">
        <v>0.9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7"/>
    </row>
    <row r="27" spans="1:33" x14ac:dyDescent="0.3">
      <c r="A27" t="s">
        <v>61</v>
      </c>
      <c r="B27" t="s">
        <v>78</v>
      </c>
      <c r="D27" s="2">
        <v>0</v>
      </c>
      <c r="E27" s="2">
        <v>0</v>
      </c>
      <c r="F27" s="2">
        <v>0</v>
      </c>
      <c r="G27" s="2">
        <v>0.9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7"/>
    </row>
    <row r="28" spans="1:33" x14ac:dyDescent="0.3">
      <c r="A28" t="s">
        <v>61</v>
      </c>
      <c r="B28" t="s">
        <v>79</v>
      </c>
      <c r="D28" s="2">
        <v>0</v>
      </c>
      <c r="E28" s="2">
        <v>0</v>
      </c>
      <c r="F28" s="2">
        <v>0</v>
      </c>
      <c r="G28" s="2">
        <v>0.9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7"/>
    </row>
    <row r="29" spans="1:33" x14ac:dyDescent="0.3">
      <c r="A29" t="s">
        <v>61</v>
      </c>
      <c r="B29" t="s">
        <v>62</v>
      </c>
      <c r="D29" s="2">
        <v>0</v>
      </c>
      <c r="E29" s="2">
        <v>0</v>
      </c>
      <c r="F29" s="2">
        <v>0</v>
      </c>
      <c r="G29" s="2">
        <v>0.9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7"/>
    </row>
    <row r="30" spans="1:33" x14ac:dyDescent="0.3">
      <c r="A30" t="s">
        <v>80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10"/>
    </row>
    <row r="31" spans="1:33" x14ac:dyDescent="0.3">
      <c r="A31" t="s">
        <v>19</v>
      </c>
      <c r="B31" t="s">
        <v>77</v>
      </c>
      <c r="D31" s="2">
        <v>0.34</v>
      </c>
      <c r="E31" s="2">
        <v>0</v>
      </c>
      <c r="F31" s="2">
        <v>0</v>
      </c>
      <c r="G31" s="2">
        <v>0.9</v>
      </c>
      <c r="H31" s="2">
        <v>0</v>
      </c>
      <c r="I31" s="2">
        <v>6181</v>
      </c>
      <c r="J31" s="2">
        <v>0</v>
      </c>
      <c r="K31" s="2">
        <v>416</v>
      </c>
      <c r="L31" s="2">
        <v>535921</v>
      </c>
      <c r="M31" s="2">
        <v>0</v>
      </c>
      <c r="N31" s="2">
        <v>0</v>
      </c>
      <c r="O31" s="2">
        <v>40</v>
      </c>
      <c r="P31" s="2">
        <v>0</v>
      </c>
      <c r="Q31" s="2">
        <v>0</v>
      </c>
      <c r="R31" s="5">
        <v>0</v>
      </c>
      <c r="S31" s="5"/>
      <c r="T31" s="5"/>
      <c r="U31" s="5"/>
      <c r="V31" s="5"/>
      <c r="W31" s="5"/>
      <c r="X31" s="5">
        <v>0.9</v>
      </c>
      <c r="Y31" s="5">
        <v>1</v>
      </c>
      <c r="Z31" s="5" t="s">
        <v>137</v>
      </c>
      <c r="AA31" s="5" t="s">
        <v>19</v>
      </c>
      <c r="AB31" s="5"/>
      <c r="AC31" s="5"/>
      <c r="AD31" s="5"/>
      <c r="AE31" s="5">
        <v>0.1</v>
      </c>
      <c r="AF31" s="8">
        <v>7.0000000000000007E-2</v>
      </c>
      <c r="AG31" s="7">
        <v>1</v>
      </c>
    </row>
    <row r="32" spans="1:33" x14ac:dyDescent="0.3">
      <c r="A32" t="s">
        <v>19</v>
      </c>
      <c r="B32" t="s">
        <v>23</v>
      </c>
      <c r="D32" s="2">
        <v>0.6</v>
      </c>
      <c r="E32" s="2">
        <v>0</v>
      </c>
      <c r="F32" s="2">
        <v>0</v>
      </c>
      <c r="G32" s="2">
        <v>0.9</v>
      </c>
      <c r="H32" s="2">
        <v>0</v>
      </c>
      <c r="I32" s="2">
        <v>10000</v>
      </c>
      <c r="J32" s="2">
        <v>2.5</v>
      </c>
      <c r="K32" s="2">
        <v>2000</v>
      </c>
      <c r="L32" s="2">
        <v>750000</v>
      </c>
      <c r="M32" s="2">
        <v>0</v>
      </c>
      <c r="N32" s="2">
        <v>0</v>
      </c>
      <c r="O32" s="2">
        <v>30</v>
      </c>
      <c r="P32" s="2">
        <v>0</v>
      </c>
      <c r="Q32" s="2">
        <v>1750</v>
      </c>
      <c r="R32" s="5">
        <v>0</v>
      </c>
      <c r="S32" s="5">
        <v>800</v>
      </c>
      <c r="T32" s="5"/>
      <c r="U32" s="5"/>
      <c r="V32" s="5">
        <v>4.5999999999999999E-2</v>
      </c>
      <c r="W32" s="5">
        <v>0.7</v>
      </c>
      <c r="X32" s="5">
        <v>0.9</v>
      </c>
      <c r="Y32" s="5">
        <v>2.5</v>
      </c>
      <c r="Z32" s="5" t="s">
        <v>137</v>
      </c>
      <c r="AA32" s="5" t="s">
        <v>19</v>
      </c>
      <c r="AB32" s="5"/>
      <c r="AC32" s="5"/>
      <c r="AD32" s="5"/>
      <c r="AE32" s="5">
        <v>0.1</v>
      </c>
      <c r="AF32" s="8">
        <v>7.0000000000000007E-2</v>
      </c>
      <c r="AG32" s="7">
        <v>1</v>
      </c>
    </row>
    <row r="33" spans="1:33" x14ac:dyDescent="0.3">
      <c r="A33" t="s">
        <v>20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4"/>
      <c r="S33" s="4"/>
      <c r="T33" s="4"/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7"/>
    </row>
    <row r="34" spans="1:33" x14ac:dyDescent="0.3">
      <c r="A34" t="s">
        <v>45</v>
      </c>
      <c r="B34" t="s">
        <v>21</v>
      </c>
      <c r="D34" s="2">
        <v>0</v>
      </c>
      <c r="E34" s="2">
        <v>0</v>
      </c>
      <c r="F34" s="2">
        <v>0</v>
      </c>
      <c r="G34" s="2">
        <v>0.9</v>
      </c>
      <c r="H34" s="2">
        <v>50.8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3361</v>
      </c>
      <c r="R34" s="5">
        <v>3153.6</v>
      </c>
      <c r="S34" s="5"/>
      <c r="T34" s="5"/>
      <c r="U34" s="5"/>
      <c r="V34" s="5"/>
      <c r="W34" s="5"/>
      <c r="X34" s="5"/>
      <c r="Y34" s="5"/>
      <c r="Z34" s="5" t="s">
        <v>137</v>
      </c>
      <c r="AA34" s="5" t="s">
        <v>138</v>
      </c>
      <c r="AB34" s="5"/>
      <c r="AC34" s="5"/>
      <c r="AD34" s="5"/>
      <c r="AE34" s="5"/>
      <c r="AF34" s="5"/>
      <c r="AG34" s="7"/>
    </row>
    <row r="35" spans="1:33" x14ac:dyDescent="0.3">
      <c r="A35" t="s">
        <v>45</v>
      </c>
      <c r="B35" t="s">
        <v>22</v>
      </c>
      <c r="D35" s="2">
        <v>0</v>
      </c>
      <c r="E35" s="2">
        <v>0</v>
      </c>
      <c r="F35" s="2">
        <v>0</v>
      </c>
      <c r="G35" s="2">
        <v>0.9</v>
      </c>
      <c r="H35" s="2">
        <v>53.07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1300</v>
      </c>
      <c r="R35" s="5">
        <v>731.8</v>
      </c>
      <c r="S35" s="5"/>
      <c r="T35" s="5"/>
      <c r="U35" s="5"/>
      <c r="V35" s="5"/>
      <c r="W35" s="5"/>
      <c r="X35" s="5"/>
      <c r="Y35" s="5"/>
      <c r="Z35" s="5" t="s">
        <v>137</v>
      </c>
      <c r="AA35" s="5" t="s">
        <v>138</v>
      </c>
      <c r="AB35" s="5"/>
      <c r="AC35" s="5"/>
      <c r="AD35" s="5"/>
      <c r="AE35" s="5"/>
      <c r="AF35" s="5"/>
      <c r="AG35" s="7"/>
    </row>
    <row r="36" spans="1:33" x14ac:dyDescent="0.3">
      <c r="A36" t="s">
        <v>63</v>
      </c>
      <c r="B36" t="s">
        <v>68</v>
      </c>
      <c r="D36" s="2">
        <v>0.36</v>
      </c>
      <c r="E36" s="2">
        <v>0</v>
      </c>
      <c r="F36" s="2">
        <v>0</v>
      </c>
      <c r="G36" s="2">
        <v>0.9</v>
      </c>
      <c r="H36" s="2">
        <v>29.97</v>
      </c>
      <c r="I36" s="2">
        <v>24268</v>
      </c>
      <c r="J36" s="2">
        <v>2.0800421274354921</v>
      </c>
      <c r="K36" s="2">
        <v>1580</v>
      </c>
      <c r="L36" s="2">
        <v>987500</v>
      </c>
      <c r="M36" s="2">
        <v>0</v>
      </c>
      <c r="N36" s="2">
        <v>0</v>
      </c>
      <c r="O36" s="2">
        <v>45</v>
      </c>
      <c r="P36" s="2">
        <v>0</v>
      </c>
      <c r="Q36" s="2">
        <v>4400</v>
      </c>
      <c r="R36" s="5">
        <v>2110</v>
      </c>
      <c r="S36" s="5">
        <v>2110</v>
      </c>
      <c r="T36" s="5"/>
      <c r="U36" s="5"/>
      <c r="V36" s="5"/>
      <c r="W36" s="5"/>
      <c r="X36" s="5">
        <v>0.89</v>
      </c>
      <c r="Y36" s="5">
        <v>4</v>
      </c>
      <c r="Z36" s="5" t="s">
        <v>137</v>
      </c>
      <c r="AA36" s="5" t="s">
        <v>63</v>
      </c>
      <c r="AB36" s="5"/>
      <c r="AC36" s="5"/>
      <c r="AD36" s="5"/>
      <c r="AE36" s="5">
        <v>0.3</v>
      </c>
      <c r="AF36" s="8">
        <v>0.04</v>
      </c>
      <c r="AG36" s="7">
        <v>1</v>
      </c>
    </row>
    <row r="37" spans="1:33" x14ac:dyDescent="0.3">
      <c r="A37" t="s">
        <v>63</v>
      </c>
      <c r="B37" t="s">
        <v>72</v>
      </c>
      <c r="D37" s="2">
        <v>0.4</v>
      </c>
      <c r="E37" s="2">
        <v>0.15</v>
      </c>
      <c r="F37" s="2">
        <v>0</v>
      </c>
      <c r="G37" s="2">
        <v>0.9</v>
      </c>
      <c r="H37" s="2">
        <v>20.52</v>
      </c>
      <c r="I37" s="2">
        <v>46400</v>
      </c>
      <c r="J37" s="2">
        <v>2.2000000000000002</v>
      </c>
      <c r="K37" s="2">
        <v>1530.43</v>
      </c>
      <c r="L37" s="2">
        <v>1700000</v>
      </c>
      <c r="M37" s="2">
        <v>0</v>
      </c>
      <c r="N37" s="2">
        <v>0</v>
      </c>
      <c r="O37" s="2">
        <v>40</v>
      </c>
      <c r="P37" s="2">
        <v>0</v>
      </c>
      <c r="Q37" s="2">
        <v>4500</v>
      </c>
      <c r="R37" s="5">
        <v>1352.1</v>
      </c>
      <c r="S37" s="5">
        <v>695.65</v>
      </c>
      <c r="T37" s="5">
        <v>260.87</v>
      </c>
      <c r="U37" s="5"/>
      <c r="V37" s="5"/>
      <c r="W37" s="5"/>
      <c r="X37" s="5">
        <v>0.9</v>
      </c>
      <c r="Y37" s="5">
        <v>4</v>
      </c>
      <c r="Z37" s="5" t="s">
        <v>137</v>
      </c>
      <c r="AA37" s="5" t="s">
        <v>63</v>
      </c>
      <c r="AB37" s="5"/>
      <c r="AC37" s="5"/>
      <c r="AD37" s="5"/>
      <c r="AE37" s="5">
        <f>[1]Dashboard!$E$33</f>
        <v>0.3</v>
      </c>
      <c r="AF37" s="8">
        <v>0.04</v>
      </c>
      <c r="AG37" s="11">
        <v>1</v>
      </c>
    </row>
    <row r="38" spans="1:33" x14ac:dyDescent="0.3">
      <c r="A38" t="s">
        <v>63</v>
      </c>
      <c r="B38" t="s">
        <v>81</v>
      </c>
      <c r="D38" s="2">
        <v>0.37</v>
      </c>
      <c r="E38" s="2">
        <v>0.15</v>
      </c>
      <c r="F38" s="2">
        <v>0</v>
      </c>
      <c r="G38" s="2">
        <v>0.9</v>
      </c>
      <c r="H38" s="2">
        <v>40.89</v>
      </c>
      <c r="I38" s="2">
        <v>48000</v>
      </c>
      <c r="J38" s="2">
        <v>2.4</v>
      </c>
      <c r="K38" s="2">
        <v>1544.35</v>
      </c>
      <c r="L38" s="2">
        <v>2050000</v>
      </c>
      <c r="M38" s="2">
        <v>0</v>
      </c>
      <c r="N38" s="2">
        <v>0</v>
      </c>
      <c r="O38" s="2">
        <v>40</v>
      </c>
      <c r="P38" s="2">
        <v>0</v>
      </c>
      <c r="Q38" s="2">
        <v>4500</v>
      </c>
      <c r="R38" s="5">
        <v>19.5</v>
      </c>
      <c r="S38" s="5">
        <v>643.5</v>
      </c>
      <c r="T38" s="5">
        <v>260.86700000000002</v>
      </c>
      <c r="U38" s="5"/>
      <c r="V38" s="5"/>
      <c r="W38" s="5"/>
      <c r="X38" s="5">
        <v>0.9</v>
      </c>
      <c r="Y38" s="5">
        <v>4</v>
      </c>
      <c r="Z38" s="5" t="s">
        <v>137</v>
      </c>
      <c r="AA38" s="5" t="s">
        <v>63</v>
      </c>
      <c r="AB38" s="5" t="s">
        <v>60</v>
      </c>
      <c r="AC38" s="5">
        <v>0.5</v>
      </c>
      <c r="AD38" s="5"/>
      <c r="AE38" s="5">
        <v>0.3</v>
      </c>
      <c r="AF38" s="8">
        <v>0.04</v>
      </c>
      <c r="AG38" s="11">
        <v>1</v>
      </c>
    </row>
    <row r="39" spans="1:33" x14ac:dyDescent="0.3">
      <c r="A39" t="s">
        <v>63</v>
      </c>
      <c r="B39" t="s">
        <v>99</v>
      </c>
      <c r="D39" s="2">
        <v>0.46</v>
      </c>
      <c r="E39" s="2">
        <v>0</v>
      </c>
      <c r="F39" s="2">
        <v>0</v>
      </c>
      <c r="G39" s="2">
        <v>0.9</v>
      </c>
      <c r="H39" s="2">
        <v>23.64</v>
      </c>
      <c r="I39" s="2">
        <v>20000</v>
      </c>
      <c r="J39" s="2">
        <v>1.728</v>
      </c>
      <c r="K39" s="2">
        <v>1382.4</v>
      </c>
      <c r="L39" s="2">
        <v>1400000</v>
      </c>
      <c r="M39" s="2">
        <v>0</v>
      </c>
      <c r="N39" s="2">
        <v>0</v>
      </c>
      <c r="O39" s="2">
        <v>40</v>
      </c>
      <c r="P39" s="2">
        <v>0</v>
      </c>
      <c r="Q39" s="2">
        <v>7900</v>
      </c>
      <c r="R39" s="5">
        <v>2.44</v>
      </c>
      <c r="S39" s="5">
        <v>800</v>
      </c>
      <c r="T39" s="5"/>
      <c r="U39" s="5"/>
      <c r="V39" s="5">
        <v>4.5999999999999999E-2</v>
      </c>
      <c r="W39" s="5">
        <v>0.7</v>
      </c>
      <c r="X39" s="5">
        <v>0.9</v>
      </c>
      <c r="Y39" s="5">
        <f>[1]Dashboard!$E$34</f>
        <v>4</v>
      </c>
      <c r="Z39" s="5" t="s">
        <v>137</v>
      </c>
      <c r="AA39" s="5" t="s">
        <v>63</v>
      </c>
      <c r="AB39" s="5"/>
      <c r="AC39" s="5"/>
      <c r="AD39" s="5"/>
      <c r="AE39" s="5">
        <f>[1]Dashboard!$E$33</f>
        <v>0.3</v>
      </c>
      <c r="AF39" s="8">
        <v>0.04</v>
      </c>
      <c r="AG39" s="11">
        <v>1</v>
      </c>
    </row>
    <row r="40" spans="1:33" x14ac:dyDescent="0.3">
      <c r="A40" t="s">
        <v>63</v>
      </c>
      <c r="B40" t="s">
        <v>100</v>
      </c>
      <c r="D40" s="2">
        <v>0.42</v>
      </c>
      <c r="E40" s="2">
        <v>0</v>
      </c>
      <c r="F40" s="2">
        <v>0</v>
      </c>
      <c r="G40" s="2">
        <v>0.9</v>
      </c>
      <c r="H40" s="2">
        <v>49.55</v>
      </c>
      <c r="I40" s="2">
        <v>21900</v>
      </c>
      <c r="J40" s="2">
        <v>1.9</v>
      </c>
      <c r="K40" s="2">
        <v>1382.5</v>
      </c>
      <c r="L40" s="2">
        <v>1750000</v>
      </c>
      <c r="M40" s="2">
        <v>0</v>
      </c>
      <c r="N40" s="2">
        <v>0</v>
      </c>
      <c r="O40" s="2">
        <v>40</v>
      </c>
      <c r="P40" s="2">
        <v>0</v>
      </c>
      <c r="Q40" s="2">
        <v>7900</v>
      </c>
      <c r="R40" s="5"/>
      <c r="S40" s="5">
        <v>730.4</v>
      </c>
      <c r="T40" s="5"/>
      <c r="U40" s="5"/>
      <c r="V40" s="5">
        <v>4.5999999999999999E-2</v>
      </c>
      <c r="W40" s="5">
        <v>0.7</v>
      </c>
      <c r="X40" s="5">
        <v>0.88</v>
      </c>
      <c r="Y40" s="5">
        <v>4</v>
      </c>
      <c r="Z40" s="5" t="s">
        <v>137</v>
      </c>
      <c r="AA40" s="5" t="s">
        <v>63</v>
      </c>
      <c r="AB40" s="5" t="s">
        <v>60</v>
      </c>
      <c r="AC40" s="5">
        <v>0.5</v>
      </c>
      <c r="AD40" s="5"/>
      <c r="AE40" s="5">
        <v>0.3</v>
      </c>
      <c r="AF40" s="8">
        <v>0.04</v>
      </c>
      <c r="AG40" s="7">
        <v>1</v>
      </c>
    </row>
    <row r="41" spans="1:33" x14ac:dyDescent="0.3">
      <c r="A41" t="s">
        <v>63</v>
      </c>
      <c r="B41" t="s">
        <v>66</v>
      </c>
      <c r="D41" s="2">
        <v>0.45</v>
      </c>
      <c r="E41" s="2">
        <v>0</v>
      </c>
      <c r="F41" s="2">
        <v>0</v>
      </c>
      <c r="G41" s="2">
        <v>0.9</v>
      </c>
      <c r="H41" s="2">
        <v>0</v>
      </c>
      <c r="I41" s="2">
        <v>20000</v>
      </c>
      <c r="J41" s="13">
        <v>0.89</v>
      </c>
      <c r="K41" s="2">
        <v>801</v>
      </c>
      <c r="L41" s="2">
        <v>1928094</v>
      </c>
      <c r="M41" s="2">
        <v>0</v>
      </c>
      <c r="N41" s="2">
        <v>0</v>
      </c>
      <c r="O41" s="2">
        <v>30</v>
      </c>
      <c r="P41" s="2">
        <v>0</v>
      </c>
      <c r="Q41" s="2">
        <v>6570</v>
      </c>
      <c r="R41" s="5">
        <v>0</v>
      </c>
      <c r="S41" s="5">
        <v>900</v>
      </c>
      <c r="T41" s="5"/>
      <c r="U41" s="5"/>
      <c r="V41" s="5"/>
      <c r="W41" s="5"/>
      <c r="X41" s="5">
        <v>0.9</v>
      </c>
      <c r="Y41" s="5">
        <v>5</v>
      </c>
      <c r="Z41" s="5" t="s">
        <v>137</v>
      </c>
      <c r="AA41" s="5" t="s">
        <v>63</v>
      </c>
      <c r="AB41" s="5"/>
      <c r="AC41" s="5"/>
      <c r="AD41" s="5"/>
      <c r="AE41" s="5">
        <v>0.3</v>
      </c>
      <c r="AF41" s="8"/>
      <c r="AG41" s="7">
        <v>1</v>
      </c>
    </row>
    <row r="42" spans="1:33" x14ac:dyDescent="0.3">
      <c r="A42" t="s">
        <v>82</v>
      </c>
      <c r="B42" t="s">
        <v>23</v>
      </c>
      <c r="D42" s="2">
        <v>0.6</v>
      </c>
      <c r="E42" s="2">
        <v>0</v>
      </c>
      <c r="F42" s="2">
        <v>0</v>
      </c>
      <c r="G42" s="2">
        <v>0.9</v>
      </c>
      <c r="H42" s="2">
        <v>32.68</v>
      </c>
      <c r="I42" s="2">
        <v>10000</v>
      </c>
      <c r="J42" s="2">
        <v>2.5</v>
      </c>
      <c r="K42" s="2">
        <v>2000</v>
      </c>
      <c r="L42" s="2">
        <v>750000</v>
      </c>
      <c r="M42" s="2">
        <v>0</v>
      </c>
      <c r="N42" s="2">
        <v>0</v>
      </c>
      <c r="O42" s="2">
        <v>30</v>
      </c>
      <c r="P42" s="2">
        <v>0</v>
      </c>
      <c r="Q42" s="2">
        <v>1750</v>
      </c>
      <c r="R42" s="5"/>
      <c r="S42" s="5"/>
      <c r="T42" s="5"/>
      <c r="U42" s="5"/>
      <c r="V42" s="5"/>
      <c r="W42" s="5">
        <f>[2]Dashboard!$E$17</f>
        <v>0.7</v>
      </c>
      <c r="X42" s="7">
        <f>[2]Dashboard!$E$12</f>
        <v>0.9</v>
      </c>
      <c r="Y42" s="5">
        <f>'[2]Research data'!$H$10</f>
        <v>2.5</v>
      </c>
      <c r="Z42" s="5" t="s">
        <v>137</v>
      </c>
      <c r="AA42" s="11" t="s">
        <v>138</v>
      </c>
      <c r="AB42" s="11"/>
      <c r="AC42" s="11"/>
      <c r="AD42" s="5"/>
      <c r="AE42" s="5">
        <f>'[2]Research data'!$H$12</f>
        <v>0.1</v>
      </c>
      <c r="AF42" s="8">
        <v>0.04</v>
      </c>
      <c r="AG42" s="7">
        <v>1</v>
      </c>
    </row>
    <row r="43" spans="1:33" x14ac:dyDescent="0.3">
      <c r="A43" t="s">
        <v>82</v>
      </c>
      <c r="B43" t="s">
        <v>24</v>
      </c>
      <c r="D43" s="2">
        <v>0.46</v>
      </c>
      <c r="E43" s="2">
        <v>0.42</v>
      </c>
      <c r="F43" s="2">
        <v>0</v>
      </c>
      <c r="G43" s="2">
        <v>0.9</v>
      </c>
      <c r="H43" s="2">
        <v>23.55</v>
      </c>
      <c r="I43" s="2">
        <v>9130.4347499999985</v>
      </c>
      <c r="J43" s="2">
        <v>3</v>
      </c>
      <c r="K43" s="2">
        <v>328.7</v>
      </c>
      <c r="L43" s="2">
        <v>958695.6521666667</v>
      </c>
      <c r="M43" s="2">
        <v>0</v>
      </c>
      <c r="N43" s="2">
        <v>0</v>
      </c>
      <c r="O43" s="2">
        <v>30</v>
      </c>
      <c r="P43" s="2">
        <v>0</v>
      </c>
      <c r="Q43" s="2">
        <v>4500</v>
      </c>
      <c r="R43" s="5">
        <v>190</v>
      </c>
      <c r="S43" s="5">
        <v>120</v>
      </c>
      <c r="T43" s="5">
        <v>109.6</v>
      </c>
      <c r="U43" s="5"/>
      <c r="V43" s="5"/>
      <c r="W43" s="5"/>
      <c r="X43" s="5">
        <v>0.9</v>
      </c>
      <c r="Y43" s="5">
        <v>2.5</v>
      </c>
      <c r="Z43" s="5" t="s">
        <v>137</v>
      </c>
      <c r="AA43" s="5" t="s">
        <v>138</v>
      </c>
      <c r="AB43" s="5"/>
      <c r="AC43" s="5"/>
      <c r="AD43" s="5"/>
      <c r="AE43" s="5">
        <v>0.1</v>
      </c>
      <c r="AF43" s="8">
        <v>0.04</v>
      </c>
      <c r="AG43" s="7">
        <v>1</v>
      </c>
    </row>
    <row r="44" spans="1:33" x14ac:dyDescent="0.3">
      <c r="A44" t="s">
        <v>82</v>
      </c>
      <c r="B44" t="s">
        <v>77</v>
      </c>
      <c r="D44" s="2">
        <v>0.36</v>
      </c>
      <c r="E44" s="2">
        <v>0.15</v>
      </c>
      <c r="F44" s="2">
        <v>0</v>
      </c>
      <c r="G44" s="2">
        <v>0.9</v>
      </c>
      <c r="H44" s="2">
        <v>53.95</v>
      </c>
      <c r="I44" s="2">
        <v>7500</v>
      </c>
      <c r="J44" s="13">
        <v>3.76</v>
      </c>
      <c r="K44" s="2">
        <v>282</v>
      </c>
      <c r="L44" s="2">
        <v>749000</v>
      </c>
      <c r="M44" s="2">
        <v>0</v>
      </c>
      <c r="N44" s="2">
        <v>0</v>
      </c>
      <c r="O44" s="2">
        <v>40</v>
      </c>
      <c r="P44" s="2">
        <v>0</v>
      </c>
      <c r="Q44" s="2">
        <v>200</v>
      </c>
      <c r="R44" s="5"/>
      <c r="S44" s="5">
        <v>75</v>
      </c>
      <c r="T44" s="5"/>
      <c r="U44" s="5"/>
      <c r="V44" s="5"/>
      <c r="W44" s="5">
        <v>0.65</v>
      </c>
      <c r="X44" s="7">
        <v>0.9</v>
      </c>
      <c r="Y44" s="5">
        <v>1</v>
      </c>
      <c r="Z44" s="5" t="s">
        <v>137</v>
      </c>
      <c r="AA44" s="11" t="s">
        <v>138</v>
      </c>
      <c r="AB44" s="11"/>
      <c r="AC44" s="11"/>
      <c r="AD44" s="5"/>
      <c r="AE44" s="5">
        <v>0.1</v>
      </c>
      <c r="AF44" s="8">
        <v>0.04</v>
      </c>
      <c r="AG44" s="7">
        <v>1</v>
      </c>
    </row>
    <row r="45" spans="1:33" x14ac:dyDescent="0.3">
      <c r="A45" t="s">
        <v>82</v>
      </c>
      <c r="B45" t="s">
        <v>25</v>
      </c>
      <c r="D45" s="2">
        <v>0.43</v>
      </c>
      <c r="E45" s="2">
        <v>0.47</v>
      </c>
      <c r="F45" s="2">
        <v>0</v>
      </c>
      <c r="G45" s="2">
        <v>0.9</v>
      </c>
      <c r="H45" s="2">
        <v>0</v>
      </c>
      <c r="I45" s="2">
        <v>0</v>
      </c>
      <c r="J45" s="13">
        <v>5.0793650793650791</v>
      </c>
      <c r="K45" s="2">
        <v>16</v>
      </c>
      <c r="L45" s="2">
        <v>600000</v>
      </c>
      <c r="M45" s="2">
        <v>0</v>
      </c>
      <c r="N45" s="2">
        <v>0</v>
      </c>
      <c r="O45" s="2">
        <v>20</v>
      </c>
      <c r="P45" s="2">
        <v>0</v>
      </c>
      <c r="Q45" s="2">
        <v>3000</v>
      </c>
      <c r="R45" s="5">
        <v>3.15</v>
      </c>
      <c r="S45" s="5"/>
      <c r="T45" s="5"/>
      <c r="U45" s="5"/>
      <c r="V45" s="5"/>
      <c r="W45" s="5"/>
      <c r="X45" s="7">
        <v>0.9</v>
      </c>
      <c r="Y45" s="5">
        <v>1</v>
      </c>
      <c r="Z45" s="5" t="s">
        <v>137</v>
      </c>
      <c r="AA45" s="11" t="s">
        <v>138</v>
      </c>
      <c r="AB45" s="11"/>
      <c r="AC45" s="11"/>
      <c r="AD45" s="5"/>
      <c r="AE45" s="5">
        <v>0.1</v>
      </c>
      <c r="AF45" s="8">
        <v>0.04</v>
      </c>
      <c r="AG45" s="7">
        <v>1</v>
      </c>
    </row>
    <row r="46" spans="1:33" x14ac:dyDescent="0.3">
      <c r="A46" t="s">
        <v>82</v>
      </c>
      <c r="B46" t="s">
        <v>68</v>
      </c>
      <c r="D46" s="2">
        <v>0.4</v>
      </c>
      <c r="E46" s="2">
        <v>0</v>
      </c>
      <c r="F46" s="2">
        <v>0</v>
      </c>
      <c r="G46" s="2">
        <v>0.9</v>
      </c>
      <c r="H46" s="2">
        <v>48.59</v>
      </c>
      <c r="I46" s="2">
        <v>1710</v>
      </c>
      <c r="J46" s="13">
        <v>1.98</v>
      </c>
      <c r="K46" s="2">
        <v>1584</v>
      </c>
      <c r="L46" s="2">
        <v>396000</v>
      </c>
      <c r="M46" s="2">
        <v>0</v>
      </c>
      <c r="N46" s="2">
        <v>0</v>
      </c>
      <c r="O46" s="2">
        <v>30</v>
      </c>
      <c r="P46" s="2">
        <v>0</v>
      </c>
      <c r="Q46" s="2">
        <v>1000</v>
      </c>
      <c r="R46" s="5"/>
      <c r="S46" s="5">
        <v>800</v>
      </c>
      <c r="T46" s="5"/>
      <c r="U46" s="5"/>
      <c r="V46" s="5"/>
      <c r="W46" s="5"/>
      <c r="X46" s="5">
        <v>0.9</v>
      </c>
      <c r="Y46" s="5">
        <v>2.5</v>
      </c>
      <c r="Z46" s="5" t="s">
        <v>137</v>
      </c>
      <c r="AA46" s="5" t="s">
        <v>138</v>
      </c>
      <c r="AB46" s="5"/>
      <c r="AC46" s="5"/>
      <c r="AD46" s="5"/>
      <c r="AE46" s="5">
        <v>0.3</v>
      </c>
      <c r="AF46" s="8">
        <v>0.04</v>
      </c>
      <c r="AG46" s="7">
        <v>1</v>
      </c>
    </row>
    <row r="47" spans="1:33" x14ac:dyDescent="0.3">
      <c r="A47" t="s">
        <v>82</v>
      </c>
      <c r="B47" t="s">
        <v>69</v>
      </c>
      <c r="D47" s="2">
        <v>0</v>
      </c>
      <c r="E47" s="2">
        <v>0</v>
      </c>
      <c r="F47" s="2">
        <v>0</v>
      </c>
      <c r="G47" s="2">
        <v>0.9</v>
      </c>
      <c r="H47" s="2">
        <v>0</v>
      </c>
      <c r="I47" s="2">
        <v>6000</v>
      </c>
      <c r="J47" s="13">
        <v>2</v>
      </c>
      <c r="K47" s="2">
        <v>800</v>
      </c>
      <c r="L47" s="2">
        <v>650000</v>
      </c>
      <c r="M47" s="2">
        <v>0</v>
      </c>
      <c r="N47" s="2">
        <v>0</v>
      </c>
      <c r="O47" s="2">
        <v>25</v>
      </c>
      <c r="P47" s="2">
        <v>0</v>
      </c>
      <c r="Q47" s="2">
        <v>1</v>
      </c>
      <c r="R47" s="5"/>
      <c r="S47" s="5">
        <v>400</v>
      </c>
      <c r="T47" s="5"/>
      <c r="U47" s="5"/>
      <c r="V47" s="5">
        <v>0</v>
      </c>
      <c r="W47" s="5">
        <v>0.14000000000000001</v>
      </c>
      <c r="X47" s="7">
        <v>0.95</v>
      </c>
      <c r="Y47" s="5">
        <v>1</v>
      </c>
      <c r="Z47" s="5" t="s">
        <v>137</v>
      </c>
      <c r="AA47" s="11" t="s">
        <v>138</v>
      </c>
      <c r="AB47" s="5"/>
      <c r="AC47" s="5"/>
      <c r="AD47" s="5"/>
      <c r="AE47" s="5">
        <v>0.1</v>
      </c>
      <c r="AF47" s="8">
        <v>0.04</v>
      </c>
      <c r="AG47" s="7">
        <v>1</v>
      </c>
    </row>
    <row r="48" spans="1:33" x14ac:dyDescent="0.3">
      <c r="A48" t="s">
        <v>26</v>
      </c>
      <c r="D48" s="2"/>
      <c r="E48" s="2"/>
      <c r="F48" s="2"/>
      <c r="G48" s="2"/>
      <c r="H48" s="2"/>
      <c r="I48" s="2"/>
      <c r="J48" s="13"/>
      <c r="K48" s="2"/>
      <c r="L48" s="2"/>
      <c r="M48" s="2"/>
      <c r="N48" s="2"/>
      <c r="O48" s="2"/>
      <c r="P48" s="2"/>
      <c r="Q48" s="2"/>
      <c r="R48" s="5"/>
      <c r="S48" s="5"/>
      <c r="T48" s="5"/>
      <c r="U48" s="5"/>
      <c r="V48" s="5"/>
      <c r="W48" s="5"/>
      <c r="X48" s="7"/>
      <c r="Y48" s="5"/>
      <c r="Z48" s="5"/>
      <c r="AA48" s="11"/>
      <c r="AB48" s="5"/>
      <c r="AC48" s="5"/>
      <c r="AD48" s="5"/>
      <c r="AE48" s="5"/>
      <c r="AF48" s="8"/>
      <c r="AG48" s="7"/>
    </row>
    <row r="49" spans="1:33" x14ac:dyDescent="0.3">
      <c r="A49" t="s">
        <v>26</v>
      </c>
      <c r="B49" t="s">
        <v>83</v>
      </c>
      <c r="D49" s="2">
        <v>0.25</v>
      </c>
      <c r="E49" s="2">
        <v>0</v>
      </c>
      <c r="F49" s="2">
        <v>0</v>
      </c>
      <c r="G49" s="2">
        <v>0.9</v>
      </c>
      <c r="H49" s="2">
        <v>0</v>
      </c>
      <c r="I49" s="2">
        <v>38100</v>
      </c>
      <c r="J49" s="2">
        <v>0</v>
      </c>
      <c r="K49" s="2">
        <v>0</v>
      </c>
      <c r="L49" s="2">
        <v>4442000</v>
      </c>
      <c r="M49" s="2">
        <v>0</v>
      </c>
      <c r="N49" s="2">
        <v>0</v>
      </c>
      <c r="O49" s="2">
        <v>30</v>
      </c>
      <c r="P49" s="2">
        <v>0</v>
      </c>
      <c r="Q49" s="2">
        <v>8000</v>
      </c>
      <c r="R49" s="5"/>
      <c r="S49" s="5">
        <v>10</v>
      </c>
      <c r="T49" s="5"/>
      <c r="U49" s="5"/>
      <c r="V49" s="5">
        <v>0.1</v>
      </c>
      <c r="W49" s="5">
        <v>0.7</v>
      </c>
      <c r="X49" s="7">
        <v>0.95</v>
      </c>
      <c r="Y49" s="5">
        <v>2.5</v>
      </c>
      <c r="Z49" s="5" t="s">
        <v>134</v>
      </c>
      <c r="AA49" s="11" t="s">
        <v>26</v>
      </c>
      <c r="AB49" s="5"/>
      <c r="AC49" s="5"/>
      <c r="AD49" s="5"/>
      <c r="AE49" s="5">
        <v>0.1</v>
      </c>
      <c r="AF49" s="8">
        <v>0.04</v>
      </c>
      <c r="AG49" s="7">
        <v>1</v>
      </c>
    </row>
    <row r="50" spans="1:33" x14ac:dyDescent="0.3">
      <c r="A50" t="s">
        <v>26</v>
      </c>
      <c r="B50" t="s">
        <v>27</v>
      </c>
      <c r="D50" s="2">
        <v>0</v>
      </c>
      <c r="E50" s="2">
        <v>0</v>
      </c>
      <c r="F50" s="2">
        <v>0</v>
      </c>
      <c r="G50" s="2">
        <v>0.9</v>
      </c>
      <c r="H50" s="2">
        <v>0</v>
      </c>
      <c r="I50" s="2">
        <v>10100</v>
      </c>
      <c r="J50" s="2">
        <v>1.9285714285714286</v>
      </c>
      <c r="K50" s="2">
        <v>27</v>
      </c>
      <c r="L50" s="2">
        <v>1909000</v>
      </c>
      <c r="M50" s="2">
        <v>0</v>
      </c>
      <c r="N50" s="2">
        <v>0</v>
      </c>
      <c r="O50" s="2">
        <v>30</v>
      </c>
      <c r="P50" s="2">
        <v>23.04</v>
      </c>
      <c r="Q50" s="2">
        <v>6000</v>
      </c>
      <c r="R50" s="5"/>
      <c r="S50" s="5"/>
      <c r="T50" s="5">
        <v>14</v>
      </c>
      <c r="U50" s="5"/>
      <c r="V50" s="5"/>
      <c r="W50" s="5"/>
      <c r="X50" s="7"/>
      <c r="Y50" s="5"/>
      <c r="Z50" s="5"/>
      <c r="AA50" s="11"/>
      <c r="AB50" s="5"/>
      <c r="AC50" s="5"/>
      <c r="AD50" s="5"/>
      <c r="AE50" s="5"/>
      <c r="AF50" s="8">
        <v>0.04</v>
      </c>
      <c r="AG50" s="7">
        <v>1</v>
      </c>
    </row>
    <row r="51" spans="1:33" x14ac:dyDescent="0.3">
      <c r="A51" t="s">
        <v>27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5"/>
      <c r="S51" s="5"/>
      <c r="T51" s="5"/>
      <c r="U51" s="5"/>
      <c r="V51" s="5"/>
      <c r="W51" s="5"/>
      <c r="X51" s="7"/>
      <c r="Y51" s="5"/>
      <c r="Z51" s="5"/>
      <c r="AA51" s="11"/>
      <c r="AB51" s="5"/>
      <c r="AC51" s="5"/>
      <c r="AD51" s="5"/>
      <c r="AE51" s="5"/>
      <c r="AF51" s="8"/>
      <c r="AG51" s="7"/>
    </row>
    <row r="52" spans="1:33" x14ac:dyDescent="0.3">
      <c r="A52" t="s">
        <v>84</v>
      </c>
      <c r="B52" t="s">
        <v>145</v>
      </c>
      <c r="C52" t="s">
        <v>143</v>
      </c>
      <c r="D52" s="2">
        <v>0</v>
      </c>
      <c r="E52" s="2">
        <v>4.5004500450045004</v>
      </c>
      <c r="F52" s="2">
        <v>0</v>
      </c>
      <c r="G52" s="2">
        <v>0.9</v>
      </c>
      <c r="H52" s="2">
        <v>0</v>
      </c>
      <c r="I52" s="2">
        <v>10000</v>
      </c>
      <c r="J52" s="2">
        <v>0</v>
      </c>
      <c r="K52" s="2">
        <v>0</v>
      </c>
      <c r="L52" s="2">
        <v>909800</v>
      </c>
      <c r="M52" s="2">
        <v>0</v>
      </c>
      <c r="N52" s="2">
        <v>0</v>
      </c>
      <c r="O52" s="2">
        <v>15</v>
      </c>
      <c r="P52" s="2">
        <v>3.5</v>
      </c>
      <c r="Q52" s="2">
        <v>0</v>
      </c>
      <c r="R52" s="4"/>
      <c r="S52" s="4"/>
      <c r="T52" s="5">
        <v>0.01</v>
      </c>
      <c r="U52" s="4"/>
      <c r="V52" s="5"/>
      <c r="W52" s="5"/>
      <c r="X52" s="5"/>
      <c r="Y52" s="5"/>
      <c r="Z52" s="5"/>
      <c r="AA52" s="5" t="s">
        <v>139</v>
      </c>
      <c r="AB52" s="2" t="s">
        <v>107</v>
      </c>
      <c r="AC52" s="5"/>
      <c r="AD52" s="5"/>
      <c r="AE52" s="5"/>
      <c r="AF52" s="8">
        <v>0.02</v>
      </c>
      <c r="AG52" s="7"/>
    </row>
    <row r="53" spans="1:33" x14ac:dyDescent="0.3">
      <c r="A53" t="s">
        <v>84</v>
      </c>
      <c r="B53" t="s">
        <v>146</v>
      </c>
      <c r="C53" t="s">
        <v>143</v>
      </c>
      <c r="D53" s="2">
        <v>0</v>
      </c>
      <c r="E53" s="2">
        <v>4.7619047619047619</v>
      </c>
      <c r="F53" s="2">
        <v>0</v>
      </c>
      <c r="G53" s="2">
        <v>0.9</v>
      </c>
      <c r="H53" s="2">
        <v>0</v>
      </c>
      <c r="I53" s="2">
        <v>10000</v>
      </c>
      <c r="J53" s="2">
        <v>0</v>
      </c>
      <c r="K53" s="2">
        <v>0</v>
      </c>
      <c r="L53" s="2">
        <v>1390400</v>
      </c>
      <c r="M53" s="2">
        <v>0</v>
      </c>
      <c r="N53" s="2">
        <v>0</v>
      </c>
      <c r="O53" s="2">
        <v>15</v>
      </c>
      <c r="P53" s="2">
        <v>5</v>
      </c>
      <c r="Q53" s="2">
        <v>0</v>
      </c>
      <c r="R53" s="5"/>
      <c r="S53" s="5"/>
      <c r="T53" s="5">
        <v>0.01</v>
      </c>
      <c r="U53" s="5"/>
      <c r="V53" s="5"/>
      <c r="W53" s="5"/>
      <c r="X53" s="5"/>
      <c r="Y53" s="5"/>
      <c r="Z53" s="5"/>
      <c r="AA53" s="5" t="s">
        <v>139</v>
      </c>
      <c r="AB53" s="2" t="s">
        <v>108</v>
      </c>
      <c r="AC53" s="5"/>
      <c r="AD53" s="5"/>
      <c r="AE53" s="5"/>
      <c r="AF53" s="8">
        <v>0.02</v>
      </c>
      <c r="AG53" s="7">
        <v>0</v>
      </c>
    </row>
    <row r="54" spans="1:33" x14ac:dyDescent="0.3">
      <c r="A54" t="s">
        <v>84</v>
      </c>
      <c r="B54" t="s">
        <v>148</v>
      </c>
      <c r="C54" t="s">
        <v>143</v>
      </c>
      <c r="D54" s="2">
        <v>0</v>
      </c>
      <c r="E54" s="2">
        <v>0</v>
      </c>
      <c r="F54" s="2">
        <v>0</v>
      </c>
      <c r="G54" s="2">
        <v>0.9</v>
      </c>
      <c r="H54" s="2">
        <v>0</v>
      </c>
      <c r="I54" s="3">
        <v>40816.326530612248</v>
      </c>
      <c r="J54" s="2">
        <v>0</v>
      </c>
      <c r="K54" s="2">
        <v>0</v>
      </c>
      <c r="L54" s="2">
        <v>779387.75510204083</v>
      </c>
      <c r="M54" s="2">
        <v>0</v>
      </c>
      <c r="N54" s="2">
        <v>0</v>
      </c>
      <c r="O54" s="2">
        <v>15</v>
      </c>
      <c r="P54" s="2">
        <v>0</v>
      </c>
      <c r="Q54" s="2">
        <v>0</v>
      </c>
      <c r="R54" s="5"/>
      <c r="S54" s="5"/>
      <c r="T54" s="5">
        <v>4.8999999999999998E-3</v>
      </c>
      <c r="U54" s="5"/>
      <c r="V54" s="5"/>
      <c r="W54" s="5"/>
      <c r="X54" s="5"/>
      <c r="Y54" s="5"/>
      <c r="Z54" s="5"/>
      <c r="AA54" s="5" t="s">
        <v>139</v>
      </c>
      <c r="AB54" s="2" t="s">
        <v>109</v>
      </c>
      <c r="AC54" s="5"/>
      <c r="AD54" s="5"/>
      <c r="AE54" s="5"/>
      <c r="AF54" s="8">
        <v>0.02</v>
      </c>
      <c r="AG54" s="7">
        <v>0</v>
      </c>
    </row>
    <row r="55" spans="1:33" x14ac:dyDescent="0.3">
      <c r="A55" t="s">
        <v>84</v>
      </c>
      <c r="B55" t="s">
        <v>145</v>
      </c>
      <c r="C55" t="s">
        <v>140</v>
      </c>
      <c r="D55" s="2">
        <v>0</v>
      </c>
      <c r="E55" s="2">
        <v>0</v>
      </c>
      <c r="F55" s="2">
        <v>0</v>
      </c>
      <c r="G55" s="2">
        <v>0.9</v>
      </c>
      <c r="H55" s="2">
        <v>0</v>
      </c>
      <c r="I55" s="3">
        <v>40816.326530612248</v>
      </c>
      <c r="J55" s="2">
        <v>0</v>
      </c>
      <c r="K55" s="2">
        <v>0</v>
      </c>
      <c r="L55" s="2">
        <v>500000</v>
      </c>
      <c r="M55" s="2">
        <v>0</v>
      </c>
      <c r="N55" s="2">
        <v>0</v>
      </c>
      <c r="O55" s="2">
        <v>15</v>
      </c>
      <c r="P55" s="2">
        <v>3.5</v>
      </c>
      <c r="Q55" s="2">
        <v>0</v>
      </c>
      <c r="R55" s="5"/>
      <c r="S55" s="5"/>
      <c r="T55" s="12">
        <v>1</v>
      </c>
      <c r="U55" s="5"/>
      <c r="V55" s="5"/>
      <c r="W55" s="5"/>
      <c r="X55" s="5"/>
      <c r="Y55" s="5"/>
      <c r="Z55" s="5"/>
      <c r="AA55" s="5" t="s">
        <v>139</v>
      </c>
      <c r="AB55" s="2" t="s">
        <v>107</v>
      </c>
      <c r="AC55" s="5"/>
      <c r="AD55" s="5"/>
      <c r="AE55" s="5"/>
      <c r="AF55" s="8">
        <v>0.02</v>
      </c>
      <c r="AG55" s="7">
        <v>0</v>
      </c>
    </row>
    <row r="56" spans="1:33" x14ac:dyDescent="0.3">
      <c r="A56" t="s">
        <v>84</v>
      </c>
      <c r="B56" t="s">
        <v>146</v>
      </c>
      <c r="C56" t="s">
        <v>140</v>
      </c>
      <c r="D56" s="2">
        <v>0</v>
      </c>
      <c r="E56" s="2">
        <v>0</v>
      </c>
      <c r="F56" s="2">
        <v>0</v>
      </c>
      <c r="G56" s="2">
        <v>0.9</v>
      </c>
      <c r="H56" s="2">
        <v>0</v>
      </c>
      <c r="I56" s="2">
        <v>5000</v>
      </c>
      <c r="J56" s="2">
        <v>0</v>
      </c>
      <c r="K56" s="2">
        <v>0</v>
      </c>
      <c r="L56" s="2">
        <v>500000</v>
      </c>
      <c r="M56" s="2">
        <v>0</v>
      </c>
      <c r="N56" s="2">
        <v>0</v>
      </c>
      <c r="O56" s="2">
        <v>15</v>
      </c>
      <c r="P56" s="2">
        <v>5</v>
      </c>
      <c r="Q56" s="2">
        <v>0</v>
      </c>
      <c r="R56" s="5"/>
      <c r="S56" s="5"/>
      <c r="T56" s="12">
        <v>1</v>
      </c>
      <c r="U56" s="5"/>
      <c r="V56" s="5"/>
      <c r="W56" s="5"/>
      <c r="X56" s="5"/>
      <c r="Y56" s="5"/>
      <c r="Z56" s="5"/>
      <c r="AA56" s="5" t="s">
        <v>139</v>
      </c>
      <c r="AB56" s="2" t="s">
        <v>108</v>
      </c>
      <c r="AC56" s="5"/>
      <c r="AD56" s="5"/>
      <c r="AE56" s="5"/>
      <c r="AF56" s="8">
        <v>0.04</v>
      </c>
      <c r="AG56" s="7">
        <v>1</v>
      </c>
    </row>
    <row r="57" spans="1:33" x14ac:dyDescent="0.3">
      <c r="A57" t="s">
        <v>104</v>
      </c>
      <c r="B57" t="s">
        <v>147</v>
      </c>
      <c r="C57" t="s">
        <v>140</v>
      </c>
      <c r="D57" s="2">
        <v>0</v>
      </c>
      <c r="E57" s="2">
        <v>0</v>
      </c>
      <c r="F57" s="2">
        <v>0</v>
      </c>
      <c r="G57" s="2">
        <v>0.9</v>
      </c>
      <c r="H57" s="2">
        <v>0</v>
      </c>
      <c r="I57" s="2">
        <v>5000</v>
      </c>
      <c r="J57" s="2">
        <v>0</v>
      </c>
      <c r="K57" s="2">
        <v>0</v>
      </c>
      <c r="L57" s="2">
        <v>500000</v>
      </c>
      <c r="M57" s="2">
        <v>0</v>
      </c>
      <c r="N57" s="2">
        <v>0</v>
      </c>
      <c r="O57" s="2">
        <v>15</v>
      </c>
      <c r="P57" s="2">
        <v>5</v>
      </c>
      <c r="Q57" s="2">
        <v>0</v>
      </c>
      <c r="R57" s="5"/>
      <c r="S57" s="5"/>
      <c r="T57" s="5">
        <v>0.49</v>
      </c>
      <c r="U57" s="5"/>
      <c r="V57" s="5"/>
      <c r="W57" s="5"/>
      <c r="X57" s="5"/>
      <c r="Y57" s="5"/>
      <c r="Z57" s="5"/>
      <c r="AA57" s="5" t="s">
        <v>139</v>
      </c>
      <c r="AB57" s="2" t="s">
        <v>110</v>
      </c>
      <c r="AC57" s="5"/>
      <c r="AD57" s="5"/>
      <c r="AE57" s="5"/>
      <c r="AF57" s="8">
        <v>0.04</v>
      </c>
      <c r="AG57" s="7">
        <v>1</v>
      </c>
    </row>
    <row r="58" spans="1:33" x14ac:dyDescent="0.3">
      <c r="A58" t="s">
        <v>84</v>
      </c>
      <c r="B58" t="s">
        <v>148</v>
      </c>
      <c r="C58" t="s">
        <v>140</v>
      </c>
      <c r="D58" s="2">
        <v>0</v>
      </c>
      <c r="E58" s="2">
        <v>0</v>
      </c>
      <c r="F58">
        <v>0</v>
      </c>
      <c r="G58" s="2">
        <v>0.9</v>
      </c>
      <c r="H58" s="2">
        <v>0</v>
      </c>
      <c r="I58" s="3">
        <v>40816.326530612248</v>
      </c>
      <c r="J58" s="2">
        <v>0</v>
      </c>
      <c r="K58" s="2">
        <v>0</v>
      </c>
      <c r="L58" s="2">
        <v>500000</v>
      </c>
      <c r="M58" s="2">
        <v>0</v>
      </c>
      <c r="N58" s="2">
        <v>0</v>
      </c>
      <c r="O58" s="2">
        <v>15</v>
      </c>
      <c r="P58" s="2">
        <v>0</v>
      </c>
      <c r="Q58" s="2">
        <v>0</v>
      </c>
      <c r="R58" s="5"/>
      <c r="S58" s="5"/>
      <c r="T58" s="5"/>
      <c r="U58" s="5"/>
      <c r="V58" s="5"/>
      <c r="W58" s="5"/>
      <c r="X58" s="5"/>
      <c r="Y58" s="5"/>
      <c r="Z58" s="5"/>
      <c r="AA58" s="5" t="s">
        <v>139</v>
      </c>
      <c r="AB58" s="2" t="s">
        <v>109</v>
      </c>
      <c r="AC58" s="5"/>
      <c r="AD58" s="5"/>
      <c r="AE58" s="5"/>
      <c r="AF58" s="8">
        <v>0.04</v>
      </c>
      <c r="AG58" s="7">
        <v>1</v>
      </c>
    </row>
    <row r="59" spans="1:33" x14ac:dyDescent="0.3">
      <c r="A59" t="s">
        <v>85</v>
      </c>
      <c r="B59" t="s">
        <v>70</v>
      </c>
      <c r="D59" s="2">
        <v>0</v>
      </c>
      <c r="E59" s="2">
        <v>0</v>
      </c>
      <c r="F59" s="2">
        <v>0</v>
      </c>
      <c r="G59" s="2">
        <v>0.9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5"/>
      <c r="S59" s="5"/>
      <c r="T59" s="5"/>
      <c r="U59" s="5"/>
      <c r="V59" s="5"/>
      <c r="W59" s="5"/>
      <c r="X59" s="5"/>
      <c r="Y59" s="5"/>
      <c r="Z59" s="5"/>
      <c r="AA59" s="5" t="s">
        <v>139</v>
      </c>
      <c r="AB59" s="5"/>
      <c r="AC59" s="5"/>
      <c r="AD59" s="5"/>
      <c r="AE59" s="5"/>
      <c r="AF59" s="5"/>
      <c r="AG59" s="7"/>
    </row>
    <row r="60" spans="1:33" x14ac:dyDescent="0.3">
      <c r="A60" t="s">
        <v>85</v>
      </c>
      <c r="B60" t="s">
        <v>71</v>
      </c>
      <c r="D60" s="2">
        <v>0</v>
      </c>
      <c r="E60" s="2">
        <v>0</v>
      </c>
      <c r="F60" s="2">
        <v>0</v>
      </c>
      <c r="G60" s="2">
        <v>0.9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5"/>
      <c r="S60" s="5"/>
      <c r="T60" s="5"/>
      <c r="U60" s="5"/>
      <c r="V60" s="5"/>
      <c r="W60" s="5"/>
      <c r="X60" s="5"/>
      <c r="Y60" s="5"/>
      <c r="Z60" s="5"/>
      <c r="AA60" s="5" t="s">
        <v>139</v>
      </c>
      <c r="AB60" s="5"/>
      <c r="AC60" s="5"/>
      <c r="AD60" s="5"/>
      <c r="AE60" s="5"/>
      <c r="AF60" s="5"/>
      <c r="AG60" s="7"/>
    </row>
    <row r="61" spans="1:33" x14ac:dyDescent="0.3">
      <c r="A61" t="s">
        <v>86</v>
      </c>
      <c r="B61" t="s">
        <v>92</v>
      </c>
      <c r="D61" s="2">
        <v>0</v>
      </c>
      <c r="E61" s="2">
        <v>1.07</v>
      </c>
      <c r="F61" s="2">
        <v>0</v>
      </c>
      <c r="G61" s="2">
        <v>0.9</v>
      </c>
      <c r="H61" s="2">
        <v>0</v>
      </c>
      <c r="I61" s="2">
        <v>4454.545454545455</v>
      </c>
      <c r="J61" s="2">
        <v>0</v>
      </c>
      <c r="K61" s="2">
        <v>0</v>
      </c>
      <c r="L61" s="2">
        <v>97022.272727272721</v>
      </c>
      <c r="M61" s="2">
        <v>0</v>
      </c>
      <c r="N61" s="2">
        <v>0</v>
      </c>
      <c r="O61" s="2">
        <v>15</v>
      </c>
      <c r="P61" s="2">
        <v>0</v>
      </c>
      <c r="Q61" s="2">
        <v>0</v>
      </c>
      <c r="R61" s="5"/>
      <c r="S61" s="5"/>
      <c r="T61" s="5">
        <v>2.1999999999999999E-2</v>
      </c>
      <c r="U61" s="5"/>
      <c r="V61" s="5"/>
      <c r="W61" s="5"/>
      <c r="X61" s="5"/>
      <c r="Y61" s="5"/>
      <c r="Z61" s="5"/>
      <c r="AA61" s="5" t="s">
        <v>138</v>
      </c>
      <c r="AB61" s="5"/>
      <c r="AC61" s="5"/>
      <c r="AD61" s="5"/>
      <c r="AE61" s="5"/>
      <c r="AF61" s="8">
        <v>0.02</v>
      </c>
      <c r="AG61" s="7">
        <v>0</v>
      </c>
    </row>
    <row r="62" spans="1:33" x14ac:dyDescent="0.3">
      <c r="A62" t="s">
        <v>86</v>
      </c>
      <c r="B62" t="s">
        <v>93</v>
      </c>
      <c r="D62" s="2">
        <v>0</v>
      </c>
      <c r="E62" s="2">
        <v>1.07</v>
      </c>
      <c r="F62" s="2">
        <v>0</v>
      </c>
      <c r="G62" s="2">
        <v>0.9</v>
      </c>
      <c r="H62" s="2">
        <v>0</v>
      </c>
      <c r="I62" s="2">
        <v>3023.2558139534885</v>
      </c>
      <c r="J62" s="2">
        <v>0</v>
      </c>
      <c r="K62" s="2">
        <v>0</v>
      </c>
      <c r="L62" s="2">
        <v>46511.627906976748</v>
      </c>
      <c r="M62" s="2">
        <v>0</v>
      </c>
      <c r="N62" s="2">
        <v>0</v>
      </c>
      <c r="O62" s="2">
        <v>15</v>
      </c>
      <c r="P62" s="2">
        <v>0</v>
      </c>
      <c r="Q62" s="2">
        <v>0</v>
      </c>
      <c r="R62" s="5"/>
      <c r="S62" s="5"/>
      <c r="T62" s="5">
        <v>4.2999999999999997E-2</v>
      </c>
      <c r="U62" s="5"/>
      <c r="V62" s="5"/>
      <c r="W62" s="5"/>
      <c r="X62" s="5"/>
      <c r="Y62" s="5"/>
      <c r="Z62" s="5"/>
      <c r="AA62" s="5" t="s">
        <v>138</v>
      </c>
      <c r="AB62" s="5"/>
      <c r="AC62" s="5"/>
      <c r="AD62" s="5"/>
      <c r="AE62" s="5"/>
      <c r="AF62" s="5"/>
      <c r="AG62" s="7"/>
    </row>
    <row r="63" spans="1:33" x14ac:dyDescent="0.3">
      <c r="A63" t="s">
        <v>86</v>
      </c>
      <c r="B63" t="s">
        <v>71</v>
      </c>
      <c r="D63" s="2">
        <v>0</v>
      </c>
      <c r="E63" s="2">
        <v>1.03</v>
      </c>
      <c r="F63" s="2">
        <v>0</v>
      </c>
      <c r="G63" s="2">
        <v>0.9</v>
      </c>
      <c r="H63" s="2">
        <v>0</v>
      </c>
      <c r="I63" s="2">
        <v>2000</v>
      </c>
      <c r="J63" s="2">
        <v>1</v>
      </c>
      <c r="K63" s="2">
        <v>5</v>
      </c>
      <c r="L63" s="2">
        <v>60000</v>
      </c>
      <c r="M63" s="2">
        <v>0</v>
      </c>
      <c r="N63" s="2">
        <v>0</v>
      </c>
      <c r="O63" s="2">
        <v>25</v>
      </c>
      <c r="P63" s="2">
        <v>0</v>
      </c>
      <c r="Q63" s="2">
        <v>3321.43</v>
      </c>
      <c r="R63" s="5"/>
      <c r="S63" s="5"/>
      <c r="T63" s="5">
        <v>5</v>
      </c>
      <c r="U63" s="5"/>
      <c r="V63" s="5"/>
      <c r="W63" s="5"/>
      <c r="X63" s="5"/>
      <c r="Y63" s="5"/>
      <c r="Z63" s="5"/>
      <c r="AA63" s="5" t="s">
        <v>138</v>
      </c>
      <c r="AB63" s="5"/>
      <c r="AC63" s="5"/>
      <c r="AD63" s="5"/>
      <c r="AE63" s="5"/>
      <c r="AF63" s="5"/>
      <c r="AG63" s="7"/>
    </row>
    <row r="64" spans="1:33" x14ac:dyDescent="0.3">
      <c r="A64" t="s">
        <v>87</v>
      </c>
      <c r="B64" t="s">
        <v>71</v>
      </c>
      <c r="D64" s="2">
        <v>0</v>
      </c>
      <c r="E64" s="2">
        <v>1.1000000000000001</v>
      </c>
      <c r="F64" s="2">
        <v>0</v>
      </c>
      <c r="G64" s="2">
        <v>0.9</v>
      </c>
      <c r="H64" s="2">
        <v>0</v>
      </c>
      <c r="I64" s="2">
        <v>2000</v>
      </c>
      <c r="J64" s="2">
        <v>0</v>
      </c>
      <c r="K64" s="2">
        <v>0</v>
      </c>
      <c r="L64" s="2">
        <v>60000</v>
      </c>
      <c r="M64" s="2">
        <v>0</v>
      </c>
      <c r="N64" s="2">
        <v>0</v>
      </c>
      <c r="O64" s="2">
        <v>25</v>
      </c>
      <c r="P64" s="2">
        <v>0</v>
      </c>
      <c r="Q64" s="2">
        <v>0</v>
      </c>
      <c r="R64" s="5"/>
      <c r="S64" s="5"/>
      <c r="T64" s="5">
        <v>5</v>
      </c>
      <c r="U64" s="5"/>
      <c r="V64" s="5"/>
      <c r="W64" s="5"/>
      <c r="X64" s="5"/>
      <c r="Y64" s="5"/>
      <c r="Z64" s="5"/>
      <c r="AA64" s="5" t="s">
        <v>19</v>
      </c>
      <c r="AB64" s="5"/>
      <c r="AC64" s="5"/>
      <c r="AD64" s="5"/>
      <c r="AE64" s="5"/>
      <c r="AF64" s="8">
        <v>0.04</v>
      </c>
      <c r="AG64" s="7">
        <v>1</v>
      </c>
    </row>
    <row r="65" spans="1:33" x14ac:dyDescent="0.3">
      <c r="A65" t="s">
        <v>72</v>
      </c>
      <c r="B65" t="s">
        <v>70</v>
      </c>
      <c r="D65" s="2">
        <v>0</v>
      </c>
      <c r="E65" s="2">
        <v>0</v>
      </c>
      <c r="F65" s="2">
        <v>0</v>
      </c>
      <c r="G65" s="2">
        <v>0.9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7"/>
    </row>
    <row r="66" spans="1:33" x14ac:dyDescent="0.3">
      <c r="A66" t="s">
        <v>72</v>
      </c>
      <c r="B66" t="s">
        <v>71</v>
      </c>
      <c r="D66" s="2">
        <v>0</v>
      </c>
      <c r="E66" s="2">
        <v>0</v>
      </c>
      <c r="F66" s="2">
        <v>0</v>
      </c>
      <c r="G66" s="2">
        <v>0.9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7"/>
    </row>
    <row r="67" spans="1:33" x14ac:dyDescent="0.3">
      <c r="A67" t="s">
        <v>58</v>
      </c>
      <c r="B67" t="s">
        <v>95</v>
      </c>
      <c r="D67" s="2">
        <v>0</v>
      </c>
      <c r="E67" s="2">
        <v>0.6</v>
      </c>
      <c r="F67" s="2">
        <v>0</v>
      </c>
      <c r="G67" s="2">
        <v>0.9</v>
      </c>
      <c r="H67" s="2">
        <v>0</v>
      </c>
      <c r="I67" s="2">
        <v>29405.6652360515</v>
      </c>
      <c r="J67" s="2">
        <v>0</v>
      </c>
      <c r="K67" s="2">
        <v>0</v>
      </c>
      <c r="L67" s="2">
        <v>4005722.4463519314</v>
      </c>
      <c r="M67" s="2">
        <v>0</v>
      </c>
      <c r="N67" s="2">
        <v>0</v>
      </c>
      <c r="O67" s="2">
        <v>25</v>
      </c>
      <c r="P67" s="2">
        <v>0</v>
      </c>
      <c r="Q67" s="2">
        <v>684</v>
      </c>
      <c r="R67" s="5"/>
      <c r="S67" s="5"/>
      <c r="T67" s="5">
        <v>23.3</v>
      </c>
      <c r="U67" s="5"/>
      <c r="V67" s="5"/>
      <c r="W67" s="5"/>
      <c r="X67" s="5"/>
      <c r="Y67" s="5"/>
      <c r="Z67" s="5"/>
      <c r="AA67" s="5" t="s">
        <v>58</v>
      </c>
      <c r="AB67" s="5"/>
      <c r="AC67" s="5"/>
      <c r="AD67" s="5"/>
      <c r="AE67" s="5"/>
      <c r="AF67" s="8">
        <v>0.04</v>
      </c>
      <c r="AG67" s="7">
        <v>1</v>
      </c>
    </row>
    <row r="68" spans="1:33" x14ac:dyDescent="0.3">
      <c r="A68" t="s">
        <v>60</v>
      </c>
      <c r="B68" t="s">
        <v>96</v>
      </c>
      <c r="D68" s="2">
        <v>0</v>
      </c>
      <c r="E68" s="2">
        <v>0.9</v>
      </c>
      <c r="F68" s="2">
        <v>0</v>
      </c>
      <c r="G68" s="2">
        <v>0.9</v>
      </c>
      <c r="H68" s="2">
        <v>0</v>
      </c>
      <c r="I68" s="2">
        <v>25999.999999999996</v>
      </c>
      <c r="J68" s="2">
        <v>0</v>
      </c>
      <c r="K68" s="2">
        <v>0</v>
      </c>
      <c r="L68" s="2">
        <v>490999.99999999994</v>
      </c>
      <c r="M68" s="2">
        <v>0</v>
      </c>
      <c r="N68" s="2">
        <v>0</v>
      </c>
      <c r="O68" s="2">
        <v>15</v>
      </c>
      <c r="P68" s="2">
        <v>0</v>
      </c>
      <c r="Q68" s="2">
        <v>1478.01</v>
      </c>
      <c r="R68" s="5"/>
      <c r="S68" s="5"/>
      <c r="T68" s="5">
        <v>16.670000000000002</v>
      </c>
      <c r="U68" s="5"/>
      <c r="V68" s="5"/>
      <c r="W68" s="5"/>
      <c r="X68" s="5"/>
      <c r="Y68" s="5"/>
      <c r="Z68" s="5"/>
      <c r="AA68" s="5" t="s">
        <v>60</v>
      </c>
      <c r="AB68" s="5"/>
      <c r="AC68" s="5"/>
      <c r="AD68" s="5"/>
      <c r="AE68" s="5"/>
      <c r="AF68" s="8">
        <v>0.04</v>
      </c>
      <c r="AG68" s="7">
        <v>1</v>
      </c>
    </row>
    <row r="69" spans="1:33" x14ac:dyDescent="0.3">
      <c r="A69" t="s">
        <v>65</v>
      </c>
      <c r="B69" t="s">
        <v>88</v>
      </c>
      <c r="D69" s="2">
        <v>0</v>
      </c>
      <c r="E69" s="2">
        <v>1.05</v>
      </c>
      <c r="F69" s="2">
        <v>0</v>
      </c>
      <c r="G69" s="2">
        <v>0.9</v>
      </c>
      <c r="H69" s="2">
        <v>0</v>
      </c>
      <c r="I69" s="2">
        <v>81.321010928961755</v>
      </c>
      <c r="J69" s="2">
        <v>0</v>
      </c>
      <c r="K69" s="2">
        <v>0</v>
      </c>
      <c r="L69" s="2">
        <v>1880000</v>
      </c>
      <c r="M69" s="2">
        <v>0</v>
      </c>
      <c r="N69" s="2">
        <v>0</v>
      </c>
      <c r="O69" s="2">
        <v>25</v>
      </c>
      <c r="P69" s="2">
        <v>0</v>
      </c>
      <c r="Q69" s="2">
        <v>0</v>
      </c>
      <c r="R69" s="5"/>
      <c r="S69" s="5"/>
      <c r="T69" s="5">
        <v>36.6</v>
      </c>
      <c r="U69" s="5"/>
      <c r="V69" s="5"/>
      <c r="W69" s="5"/>
      <c r="X69" s="5"/>
      <c r="Y69" s="5"/>
      <c r="Z69" s="5"/>
      <c r="AA69" s="5" t="s">
        <v>65</v>
      </c>
      <c r="AB69" s="5"/>
      <c r="AC69" s="5"/>
      <c r="AD69" s="5"/>
      <c r="AE69" s="5"/>
      <c r="AF69" s="8">
        <v>0.04</v>
      </c>
      <c r="AG69" s="7">
        <v>1</v>
      </c>
    </row>
    <row r="70" spans="1:33" x14ac:dyDescent="0.3">
      <c r="A70" t="s">
        <v>28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4"/>
      <c r="S70" s="4"/>
      <c r="T70" s="4"/>
      <c r="U70" s="4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7"/>
    </row>
    <row r="71" spans="1:33" x14ac:dyDescent="0.3">
      <c r="A71" t="s">
        <v>29</v>
      </c>
      <c r="D71" s="2">
        <v>0</v>
      </c>
      <c r="E71" s="2">
        <v>0</v>
      </c>
      <c r="F71" s="2">
        <v>0</v>
      </c>
      <c r="G71" s="2">
        <v>0.9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7"/>
    </row>
    <row r="72" spans="1:33" x14ac:dyDescent="0.3">
      <c r="A72" t="s">
        <v>94</v>
      </c>
      <c r="B72" t="s">
        <v>89</v>
      </c>
      <c r="D72" s="2">
        <v>0.9</v>
      </c>
      <c r="E72" s="2">
        <v>0</v>
      </c>
      <c r="F72" s="2">
        <v>0</v>
      </c>
      <c r="G72" s="2">
        <v>0.9</v>
      </c>
      <c r="H72" s="2">
        <v>0</v>
      </c>
      <c r="I72" s="2">
        <v>0</v>
      </c>
      <c r="J72" s="2">
        <v>0</v>
      </c>
      <c r="K72" s="2">
        <v>0</v>
      </c>
      <c r="L72" s="2">
        <v>1172536.0824742301</v>
      </c>
      <c r="M72" s="2">
        <v>0</v>
      </c>
      <c r="N72" s="2">
        <v>0</v>
      </c>
      <c r="O72" s="2">
        <v>10</v>
      </c>
      <c r="P72" s="2">
        <v>0</v>
      </c>
      <c r="Q72" s="2">
        <v>0</v>
      </c>
      <c r="R72" s="5"/>
      <c r="S72" s="5">
        <v>5.0000000000000001E-3</v>
      </c>
      <c r="T72" s="5"/>
      <c r="U72" s="5">
        <v>9.7000000000000003E-3</v>
      </c>
      <c r="V72" s="5"/>
      <c r="W72" s="5"/>
      <c r="X72" s="5"/>
      <c r="Y72" s="5"/>
      <c r="Z72" s="5"/>
      <c r="AA72" s="5" t="s">
        <v>139</v>
      </c>
      <c r="AB72" s="5"/>
      <c r="AC72" s="5"/>
      <c r="AD72" s="5"/>
      <c r="AE72" s="5"/>
      <c r="AF72" s="8">
        <v>0.02</v>
      </c>
      <c r="AG72" s="7">
        <v>0</v>
      </c>
    </row>
    <row r="73" spans="1:33" x14ac:dyDescent="0.3">
      <c r="A73" t="s">
        <v>94</v>
      </c>
      <c r="B73" t="s">
        <v>90</v>
      </c>
      <c r="D73" s="2">
        <v>0</v>
      </c>
      <c r="E73" s="2">
        <v>0</v>
      </c>
      <c r="F73" s="2">
        <v>0</v>
      </c>
      <c r="G73" s="2">
        <v>0.9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7"/>
    </row>
    <row r="74" spans="1:33" x14ac:dyDescent="0.3">
      <c r="A74" t="s">
        <v>19</v>
      </c>
      <c r="B74" t="s">
        <v>30</v>
      </c>
      <c r="D74" s="2">
        <v>0</v>
      </c>
      <c r="E74" s="2">
        <v>0</v>
      </c>
      <c r="F74" s="2">
        <v>0.66</v>
      </c>
      <c r="G74" s="2">
        <v>0.9</v>
      </c>
      <c r="H74" s="2">
        <v>0</v>
      </c>
      <c r="I74" s="2">
        <v>12600</v>
      </c>
      <c r="J74" s="2">
        <v>0</v>
      </c>
      <c r="K74" s="2">
        <v>0</v>
      </c>
      <c r="L74" s="2">
        <v>1000000</v>
      </c>
      <c r="M74" s="2">
        <v>0</v>
      </c>
      <c r="N74" s="2">
        <v>0</v>
      </c>
      <c r="O74" s="2">
        <v>10</v>
      </c>
      <c r="P74" s="2">
        <v>0</v>
      </c>
      <c r="Q74" s="2">
        <v>0</v>
      </c>
      <c r="R74" s="5"/>
      <c r="S74" s="5"/>
      <c r="T74" s="5"/>
      <c r="U74" s="5">
        <v>10</v>
      </c>
      <c r="V74" s="5"/>
      <c r="W74" s="5"/>
      <c r="X74" s="5">
        <v>0.98</v>
      </c>
      <c r="Y74" s="5"/>
      <c r="Z74" s="5"/>
      <c r="AA74" s="5"/>
      <c r="AB74" s="5"/>
      <c r="AC74" s="5"/>
      <c r="AD74" s="5"/>
      <c r="AE74" s="5"/>
      <c r="AF74" s="5"/>
      <c r="AG74" s="7"/>
    </row>
    <row r="75" spans="1:33" x14ac:dyDescent="0.3">
      <c r="A75" t="s">
        <v>19</v>
      </c>
      <c r="B75" t="s">
        <v>31</v>
      </c>
      <c r="D75" s="2">
        <v>0</v>
      </c>
      <c r="E75" s="2">
        <v>0</v>
      </c>
      <c r="F75" s="2">
        <v>0</v>
      </c>
      <c r="G75" s="2">
        <v>0.9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7"/>
    </row>
    <row r="76" spans="1:33" x14ac:dyDescent="0.3">
      <c r="A76" t="s">
        <v>19</v>
      </c>
      <c r="B76" t="s">
        <v>97</v>
      </c>
      <c r="D76" s="2">
        <v>0</v>
      </c>
      <c r="E76" s="2">
        <v>0</v>
      </c>
      <c r="F76" s="2">
        <v>0</v>
      </c>
      <c r="G76" s="2">
        <v>0.9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7"/>
    </row>
    <row r="77" spans="1:33" x14ac:dyDescent="0.3">
      <c r="A77" t="s">
        <v>19</v>
      </c>
      <c r="B77" t="s">
        <v>91</v>
      </c>
      <c r="D77" s="2">
        <v>0</v>
      </c>
      <c r="E77" s="2">
        <v>0</v>
      </c>
      <c r="F77" s="2">
        <v>0</v>
      </c>
      <c r="G77" s="2">
        <v>0.9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7"/>
    </row>
    <row r="78" spans="1:33" x14ac:dyDescent="0.3">
      <c r="A78" t="s">
        <v>32</v>
      </c>
      <c r="B78" t="s">
        <v>32</v>
      </c>
      <c r="D78" s="2">
        <v>0</v>
      </c>
      <c r="E78" s="2">
        <v>0</v>
      </c>
      <c r="F78" s="2">
        <v>0</v>
      </c>
      <c r="G78" s="2">
        <v>0.9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7"/>
    </row>
    <row r="79" spans="1:33" x14ac:dyDescent="0.3">
      <c r="A79" t="s">
        <v>98</v>
      </c>
      <c r="B79" t="s">
        <v>33</v>
      </c>
      <c r="D79" s="2">
        <v>0</v>
      </c>
      <c r="E79" s="2">
        <v>3.7037037037037033</v>
      </c>
      <c r="F79" s="2">
        <v>0</v>
      </c>
      <c r="G79" s="2">
        <v>0.9</v>
      </c>
      <c r="H79" s="2">
        <v>0</v>
      </c>
      <c r="I79" s="2">
        <v>30013.333333333332</v>
      </c>
      <c r="J79" s="2">
        <v>43</v>
      </c>
      <c r="K79" s="2">
        <v>0</v>
      </c>
      <c r="L79" s="2">
        <v>423777.77777777775</v>
      </c>
      <c r="M79" s="2">
        <v>0</v>
      </c>
      <c r="N79" s="2">
        <v>0</v>
      </c>
      <c r="O79" s="2">
        <v>15</v>
      </c>
      <c r="P79" s="2">
        <v>0</v>
      </c>
      <c r="Q79" s="2">
        <v>0</v>
      </c>
      <c r="R79" s="5"/>
      <c r="S79" s="5"/>
      <c r="T79" s="5">
        <v>2.25</v>
      </c>
      <c r="U79" s="5"/>
      <c r="V79" s="5"/>
      <c r="W79" s="5"/>
      <c r="X79" s="5"/>
      <c r="Y79" s="5"/>
      <c r="Z79" s="5"/>
      <c r="AA79" s="5" t="s">
        <v>139</v>
      </c>
      <c r="AB79" s="5"/>
      <c r="AC79" s="5"/>
      <c r="AD79" s="5"/>
      <c r="AE79" s="5" t="s">
        <v>140</v>
      </c>
      <c r="AF79" s="8">
        <v>0.04</v>
      </c>
      <c r="AG79" s="7">
        <v>0</v>
      </c>
    </row>
    <row r="80" spans="1:33" x14ac:dyDescent="0.3">
      <c r="A80" t="s">
        <v>98</v>
      </c>
      <c r="B80" t="s">
        <v>34</v>
      </c>
      <c r="D80" s="2">
        <v>0</v>
      </c>
      <c r="E80" s="2">
        <v>0.75</v>
      </c>
      <c r="F80" s="2">
        <v>0</v>
      </c>
      <c r="G80" s="2">
        <v>0.9</v>
      </c>
      <c r="H80" s="2">
        <v>0</v>
      </c>
      <c r="I80" s="2">
        <v>0</v>
      </c>
      <c r="J80" s="2">
        <v>58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7"/>
    </row>
    <row r="81" spans="1:33" x14ac:dyDescent="0.3">
      <c r="A81" t="s">
        <v>98</v>
      </c>
      <c r="B81" t="s">
        <v>35</v>
      </c>
      <c r="D81" s="2">
        <v>0</v>
      </c>
      <c r="E81" s="2">
        <v>0.7</v>
      </c>
      <c r="F81" s="2">
        <v>0</v>
      </c>
      <c r="G81" s="2">
        <v>0.9</v>
      </c>
      <c r="H81" s="2">
        <v>0</v>
      </c>
      <c r="I81" s="2">
        <v>0</v>
      </c>
      <c r="J81" s="2">
        <v>83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7"/>
    </row>
    <row r="82" spans="1:33" x14ac:dyDescent="0.3">
      <c r="A82" t="s">
        <v>98</v>
      </c>
      <c r="B82" t="s">
        <v>36</v>
      </c>
      <c r="D82" s="2">
        <v>0</v>
      </c>
      <c r="E82" s="2">
        <v>0.5</v>
      </c>
      <c r="F82" s="2">
        <v>0</v>
      </c>
      <c r="G82" s="2">
        <v>0.9</v>
      </c>
      <c r="H82" s="2">
        <v>0</v>
      </c>
      <c r="I82" s="2">
        <v>0</v>
      </c>
      <c r="J82" s="2">
        <v>79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7"/>
    </row>
    <row r="83" spans="1:33" x14ac:dyDescent="0.3">
      <c r="A83" t="s">
        <v>98</v>
      </c>
      <c r="B83" t="s">
        <v>37</v>
      </c>
      <c r="D83" s="2">
        <v>0</v>
      </c>
      <c r="E83" s="2">
        <v>0.9</v>
      </c>
      <c r="F83" s="2">
        <v>0</v>
      </c>
      <c r="G83" s="2">
        <v>0.9</v>
      </c>
      <c r="H83" s="2">
        <v>0</v>
      </c>
      <c r="I83" s="2">
        <v>0</v>
      </c>
      <c r="J83" s="2">
        <v>86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7"/>
    </row>
    <row r="84" spans="1:33" x14ac:dyDescent="0.3">
      <c r="A84" t="s">
        <v>38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8"/>
      <c r="AG84" s="7"/>
    </row>
    <row r="85" spans="1:33" x14ac:dyDescent="0.3">
      <c r="A85" t="s">
        <v>39</v>
      </c>
      <c r="B85" t="s">
        <v>39</v>
      </c>
      <c r="D85" s="2">
        <v>0</v>
      </c>
      <c r="E85" s="2">
        <v>0</v>
      </c>
      <c r="F85" s="2">
        <v>0</v>
      </c>
      <c r="G85" s="2">
        <v>0.9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5"/>
      <c r="S85" s="5"/>
      <c r="T85" s="5"/>
      <c r="U85" s="5"/>
      <c r="V85" s="5"/>
      <c r="W85" s="5"/>
      <c r="X85" s="5"/>
      <c r="Y85" s="5"/>
      <c r="Z85" s="5"/>
      <c r="AA85" s="5" t="s">
        <v>139</v>
      </c>
      <c r="AB85" s="5"/>
      <c r="AC85" s="5"/>
      <c r="AD85" s="5"/>
      <c r="AE85" s="5"/>
      <c r="AF85" s="5"/>
      <c r="AG85" s="7"/>
    </row>
    <row r="86" spans="1:33" x14ac:dyDescent="0.3">
      <c r="A86" t="s">
        <v>40</v>
      </c>
      <c r="B86" t="s">
        <v>40</v>
      </c>
      <c r="D86" s="2">
        <v>0</v>
      </c>
      <c r="E86" s="2">
        <v>0</v>
      </c>
      <c r="F86" s="2">
        <v>0</v>
      </c>
      <c r="G86" s="2">
        <v>0.9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5"/>
      <c r="S86" s="5"/>
      <c r="T86" s="5"/>
      <c r="U86" s="5"/>
      <c r="V86" s="5"/>
      <c r="W86" s="5"/>
      <c r="X86" s="5"/>
      <c r="Y86" s="5"/>
      <c r="Z86" s="5"/>
      <c r="AA86" s="5" t="s">
        <v>139</v>
      </c>
      <c r="AB86" s="5"/>
      <c r="AC86" s="5"/>
      <c r="AD86" s="5"/>
      <c r="AE86" s="5"/>
      <c r="AF86" s="5"/>
      <c r="AG86" s="7"/>
    </row>
    <row r="87" spans="1:33" x14ac:dyDescent="0.3">
      <c r="A87" t="s">
        <v>41</v>
      </c>
      <c r="B87" t="s">
        <v>41</v>
      </c>
      <c r="D87" s="2">
        <v>0</v>
      </c>
      <c r="E87" s="2">
        <v>0.85</v>
      </c>
      <c r="F87" s="2">
        <v>0</v>
      </c>
      <c r="G87" s="2">
        <v>0.9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5"/>
      <c r="S87" s="5"/>
      <c r="T87" s="5"/>
      <c r="U87" s="5"/>
      <c r="V87" s="5"/>
      <c r="W87" s="5"/>
      <c r="X87" s="5"/>
      <c r="Y87" s="5"/>
      <c r="Z87" s="5"/>
      <c r="AA87" s="5" t="s">
        <v>27</v>
      </c>
      <c r="AB87" s="5"/>
      <c r="AC87" s="5"/>
      <c r="AD87" s="5"/>
      <c r="AE87" s="5"/>
      <c r="AF87" s="5"/>
      <c r="AG87" s="7"/>
    </row>
    <row r="88" spans="1:33" x14ac:dyDescent="0.3">
      <c r="A88" t="s">
        <v>42</v>
      </c>
      <c r="B88" t="s">
        <v>42</v>
      </c>
      <c r="D88" s="2">
        <v>0</v>
      </c>
      <c r="E88" s="2">
        <v>0.75</v>
      </c>
      <c r="F88" s="2">
        <v>0</v>
      </c>
      <c r="G88" s="2">
        <v>0.9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6D37-9554-4433-AE50-A8CEE5C30209}">
  <dimension ref="A2"/>
  <sheetViews>
    <sheetView zoomScale="55" zoomScaleNormal="55" workbookViewId="0">
      <selection activeCell="C3" sqref="C3"/>
    </sheetView>
  </sheetViews>
  <sheetFormatPr defaultRowHeight="14.4" x14ac:dyDescent="0.3"/>
  <sheetData>
    <row r="2" spans="1:1" x14ac:dyDescent="0.3">
      <c r="A2" t="s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3C01-66DE-42AB-ACB1-C955CEA26AB6}">
  <dimension ref="K2"/>
  <sheetViews>
    <sheetView workbookViewId="0">
      <selection activeCell="N10" sqref="N10"/>
    </sheetView>
  </sheetViews>
  <sheetFormatPr defaultRowHeight="14.4" x14ac:dyDescent="0.3"/>
  <sheetData>
    <row r="2" spans="11:11" x14ac:dyDescent="0.3">
      <c r="K2" t="s">
        <v>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6F53-7FDC-499C-BF53-591570088590}">
  <dimension ref="A1:Y8"/>
  <sheetViews>
    <sheetView workbookViewId="0">
      <selection activeCell="D10" sqref="D10"/>
    </sheetView>
  </sheetViews>
  <sheetFormatPr defaultRowHeight="14.4" x14ac:dyDescent="0.3"/>
  <sheetData>
    <row r="1" spans="1:25" s="1" customFormat="1" x14ac:dyDescent="0.3">
      <c r="A1" s="1" t="s">
        <v>53</v>
      </c>
      <c r="B1" s="1" t="s">
        <v>43</v>
      </c>
      <c r="C1" s="1" t="s">
        <v>141</v>
      </c>
      <c r="D1" s="1" t="s">
        <v>0</v>
      </c>
      <c r="E1" s="1" t="s">
        <v>1</v>
      </c>
      <c r="F1" s="1" t="s">
        <v>2</v>
      </c>
      <c r="G1" s="1" t="s">
        <v>44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S1" s="1" t="s">
        <v>106</v>
      </c>
      <c r="T1" s="1" t="s">
        <v>112</v>
      </c>
      <c r="U1" s="1" t="s">
        <v>105</v>
      </c>
      <c r="V1" s="1" t="s">
        <v>111</v>
      </c>
      <c r="W1" s="1" t="s">
        <v>113</v>
      </c>
      <c r="X1" s="1" t="s">
        <v>114</v>
      </c>
      <c r="Y1" s="1" t="s">
        <v>115</v>
      </c>
    </row>
    <row r="2" spans="1:25" x14ac:dyDescent="0.3">
      <c r="A2" t="s">
        <v>84</v>
      </c>
      <c r="B2" t="s">
        <v>145</v>
      </c>
      <c r="C2" t="s">
        <v>143</v>
      </c>
      <c r="D2" s="2">
        <v>0</v>
      </c>
      <c r="E2" s="2">
        <v>4.5004500450045004</v>
      </c>
      <c r="F2" s="2">
        <v>0</v>
      </c>
      <c r="G2" s="2">
        <v>0.9</v>
      </c>
      <c r="H2" s="2">
        <v>0</v>
      </c>
      <c r="I2" s="2">
        <v>10000</v>
      </c>
      <c r="J2" s="2">
        <v>0</v>
      </c>
      <c r="K2" s="2">
        <v>0</v>
      </c>
      <c r="L2" s="2">
        <v>909800</v>
      </c>
      <c r="M2" s="2">
        <v>0</v>
      </c>
      <c r="N2" s="2">
        <v>0</v>
      </c>
      <c r="O2" s="2">
        <v>15</v>
      </c>
      <c r="P2" s="2">
        <v>3.5</v>
      </c>
      <c r="Q2" s="2">
        <v>0</v>
      </c>
      <c r="R2" s="2"/>
      <c r="S2" s="2" t="s">
        <v>107</v>
      </c>
      <c r="T2" s="2">
        <v>5</v>
      </c>
      <c r="U2" s="2">
        <v>0.4</v>
      </c>
      <c r="V2" s="3">
        <v>3</v>
      </c>
      <c r="W2" s="2">
        <v>45</v>
      </c>
      <c r="X2" s="2">
        <v>18</v>
      </c>
      <c r="Y2" s="2">
        <v>0</v>
      </c>
    </row>
    <row r="3" spans="1:25" x14ac:dyDescent="0.3">
      <c r="A3" t="s">
        <v>84</v>
      </c>
      <c r="B3" t="s">
        <v>146</v>
      </c>
      <c r="C3" t="s">
        <v>143</v>
      </c>
      <c r="D3" s="2">
        <v>0</v>
      </c>
      <c r="E3" s="2">
        <v>4.7619047619047619</v>
      </c>
      <c r="F3" s="2">
        <v>0</v>
      </c>
      <c r="G3" s="2">
        <v>0.9</v>
      </c>
      <c r="H3" s="2">
        <v>0</v>
      </c>
      <c r="I3" s="2">
        <v>10000</v>
      </c>
      <c r="J3" s="2">
        <v>0</v>
      </c>
      <c r="K3" s="2">
        <v>0</v>
      </c>
      <c r="L3" s="2">
        <v>1390400</v>
      </c>
      <c r="M3" s="2">
        <v>0</v>
      </c>
      <c r="N3" s="2">
        <v>0</v>
      </c>
      <c r="O3" s="2">
        <v>15</v>
      </c>
      <c r="P3" s="2">
        <v>5</v>
      </c>
      <c r="Q3" s="2">
        <v>0</v>
      </c>
      <c r="R3" s="2"/>
      <c r="S3" s="2" t="s">
        <v>108</v>
      </c>
      <c r="T3" s="2">
        <v>5</v>
      </c>
      <c r="U3" s="2">
        <v>0.5</v>
      </c>
      <c r="V3" s="3">
        <v>15</v>
      </c>
      <c r="W3" s="2">
        <v>45</v>
      </c>
      <c r="X3" s="2">
        <v>18</v>
      </c>
      <c r="Y3" s="2">
        <v>10</v>
      </c>
    </row>
    <row r="4" spans="1:25" x14ac:dyDescent="0.3">
      <c r="A4" t="s">
        <v>84</v>
      </c>
      <c r="B4" t="s">
        <v>148</v>
      </c>
      <c r="C4" t="s">
        <v>143</v>
      </c>
      <c r="D4" s="2">
        <v>0</v>
      </c>
      <c r="E4" s="2">
        <v>0</v>
      </c>
      <c r="F4" s="2">
        <v>0</v>
      </c>
      <c r="G4" s="2">
        <v>0.9</v>
      </c>
      <c r="H4" s="2">
        <v>0</v>
      </c>
      <c r="I4" s="3">
        <v>40816.326530612248</v>
      </c>
      <c r="J4" s="2">
        <v>0</v>
      </c>
      <c r="K4" s="2">
        <v>0</v>
      </c>
      <c r="L4" s="2">
        <v>779387.75510204083</v>
      </c>
      <c r="M4" s="2">
        <v>0</v>
      </c>
      <c r="N4" s="2">
        <v>0</v>
      </c>
      <c r="O4" s="2">
        <v>15</v>
      </c>
      <c r="P4" s="2">
        <v>0</v>
      </c>
      <c r="Q4" s="2">
        <v>0</v>
      </c>
      <c r="R4" s="2"/>
      <c r="S4" s="2" t="s">
        <v>109</v>
      </c>
      <c r="T4" s="2">
        <v>5</v>
      </c>
      <c r="U4" s="2">
        <v>0.4</v>
      </c>
      <c r="V4" s="3">
        <v>3</v>
      </c>
      <c r="W4" s="2">
        <v>45</v>
      </c>
      <c r="X4" s="2">
        <v>18</v>
      </c>
      <c r="Y4" s="2">
        <v>0</v>
      </c>
    </row>
    <row r="5" spans="1:25" x14ac:dyDescent="0.3">
      <c r="A5" t="s">
        <v>84</v>
      </c>
      <c r="B5" t="s">
        <v>145</v>
      </c>
      <c r="C5" t="s">
        <v>140</v>
      </c>
      <c r="D5" s="2">
        <v>0</v>
      </c>
      <c r="E5" s="2">
        <v>0</v>
      </c>
      <c r="F5" s="2">
        <v>0</v>
      </c>
      <c r="G5" s="2">
        <v>0.9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15</v>
      </c>
      <c r="P5" s="2">
        <v>3.5</v>
      </c>
      <c r="Q5" s="2">
        <v>0</v>
      </c>
      <c r="R5" s="2"/>
      <c r="S5" s="2" t="s">
        <v>107</v>
      </c>
      <c r="T5" s="2">
        <v>20</v>
      </c>
      <c r="U5" s="2">
        <v>0.4</v>
      </c>
      <c r="V5" s="3">
        <v>3</v>
      </c>
      <c r="W5" s="2">
        <v>45</v>
      </c>
      <c r="X5" s="2">
        <v>18</v>
      </c>
      <c r="Y5" s="2">
        <v>0</v>
      </c>
    </row>
    <row r="6" spans="1:25" x14ac:dyDescent="0.3">
      <c r="A6" t="s">
        <v>84</v>
      </c>
      <c r="B6" t="s">
        <v>146</v>
      </c>
      <c r="C6" t="s">
        <v>140</v>
      </c>
      <c r="D6" s="2">
        <v>0</v>
      </c>
      <c r="E6" s="2">
        <v>0</v>
      </c>
      <c r="F6" s="2">
        <v>0</v>
      </c>
      <c r="G6" s="2">
        <v>0.9</v>
      </c>
      <c r="H6" s="2">
        <v>0</v>
      </c>
      <c r="I6" s="2">
        <v>5000</v>
      </c>
      <c r="J6" s="2">
        <v>0</v>
      </c>
      <c r="K6" s="2">
        <v>0</v>
      </c>
      <c r="L6" s="2">
        <v>500000</v>
      </c>
      <c r="M6" s="2">
        <v>0</v>
      </c>
      <c r="N6" s="2">
        <v>0</v>
      </c>
      <c r="O6" s="2">
        <v>15</v>
      </c>
      <c r="P6" s="2">
        <v>5</v>
      </c>
      <c r="Q6" s="2">
        <v>0</v>
      </c>
      <c r="R6" s="2"/>
      <c r="S6" s="2" t="s">
        <v>108</v>
      </c>
      <c r="T6" s="2">
        <v>20</v>
      </c>
      <c r="U6" s="2">
        <v>0.5</v>
      </c>
      <c r="V6" s="3">
        <v>15</v>
      </c>
      <c r="W6" s="2">
        <v>45</v>
      </c>
      <c r="X6" s="2">
        <v>18</v>
      </c>
      <c r="Y6" s="2">
        <v>10</v>
      </c>
    </row>
    <row r="7" spans="1:25" x14ac:dyDescent="0.3">
      <c r="A7" t="s">
        <v>104</v>
      </c>
      <c r="B7" t="s">
        <v>147</v>
      </c>
      <c r="C7" t="s">
        <v>140</v>
      </c>
      <c r="D7" s="2">
        <v>0</v>
      </c>
      <c r="E7" s="2">
        <v>0</v>
      </c>
      <c r="F7" s="2">
        <v>0</v>
      </c>
      <c r="G7" s="2">
        <v>0.9</v>
      </c>
      <c r="H7" s="2">
        <v>0</v>
      </c>
      <c r="I7" s="2">
        <v>5000</v>
      </c>
      <c r="J7" s="2">
        <v>0</v>
      </c>
      <c r="K7" s="2">
        <v>0</v>
      </c>
      <c r="L7" s="2">
        <v>500000</v>
      </c>
      <c r="M7" s="2">
        <v>0</v>
      </c>
      <c r="N7" s="2">
        <v>0</v>
      </c>
      <c r="O7" s="2">
        <v>15</v>
      </c>
      <c r="P7" s="2">
        <v>5</v>
      </c>
      <c r="Q7" s="2">
        <v>0</v>
      </c>
      <c r="S7" s="2" t="s">
        <v>110</v>
      </c>
      <c r="T7" s="2">
        <v>20</v>
      </c>
      <c r="U7">
        <v>0.5</v>
      </c>
      <c r="V7" s="3">
        <v>5.27395253442719</v>
      </c>
      <c r="W7" s="2">
        <v>45</v>
      </c>
      <c r="X7" s="2">
        <v>18</v>
      </c>
      <c r="Y7" s="2">
        <v>10</v>
      </c>
    </row>
    <row r="8" spans="1:25" x14ac:dyDescent="0.3">
      <c r="A8" t="s">
        <v>84</v>
      </c>
      <c r="B8" t="s">
        <v>148</v>
      </c>
      <c r="C8" t="s">
        <v>140</v>
      </c>
      <c r="D8" s="2">
        <v>0</v>
      </c>
      <c r="E8" s="2">
        <v>0</v>
      </c>
      <c r="F8">
        <v>0</v>
      </c>
      <c r="G8" s="2">
        <v>0.9</v>
      </c>
      <c r="H8" s="2">
        <v>0</v>
      </c>
      <c r="I8" s="3">
        <v>40816.326530612248</v>
      </c>
      <c r="J8" s="2">
        <v>0</v>
      </c>
      <c r="K8" s="2">
        <v>0</v>
      </c>
      <c r="L8" s="2">
        <v>500000</v>
      </c>
      <c r="M8" s="2">
        <v>0</v>
      </c>
      <c r="N8" s="2">
        <v>0</v>
      </c>
      <c r="O8" s="2">
        <v>15</v>
      </c>
      <c r="P8" s="2">
        <v>0</v>
      </c>
      <c r="Q8" s="2">
        <v>0</v>
      </c>
      <c r="S8" s="2" t="s">
        <v>109</v>
      </c>
      <c r="T8" s="2">
        <v>20</v>
      </c>
      <c r="U8" s="2">
        <v>0.4</v>
      </c>
      <c r="V8" s="3">
        <v>3</v>
      </c>
      <c r="W8" s="2">
        <v>45</v>
      </c>
      <c r="X8" s="2">
        <v>18</v>
      </c>
      <c r="Y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00B-FA9A-4AD1-A5F4-52AC24E121B5}">
  <dimension ref="A1:L33"/>
  <sheetViews>
    <sheetView workbookViewId="0">
      <selection activeCell="E2" sqref="E2"/>
    </sheetView>
  </sheetViews>
  <sheetFormatPr defaultRowHeight="14.4" x14ac:dyDescent="0.3"/>
  <sheetData>
    <row r="1" spans="1:12" x14ac:dyDescent="0.3">
      <c r="A1" t="s">
        <v>46</v>
      </c>
      <c r="B1" t="s">
        <v>82</v>
      </c>
      <c r="C1" t="s">
        <v>101</v>
      </c>
      <c r="D1" t="s">
        <v>45</v>
      </c>
      <c r="E1" t="s">
        <v>101</v>
      </c>
      <c r="F1" t="s">
        <v>63</v>
      </c>
      <c r="G1" t="s">
        <v>101</v>
      </c>
      <c r="H1" t="s">
        <v>19</v>
      </c>
      <c r="I1" t="s">
        <v>47</v>
      </c>
      <c r="J1" t="s">
        <v>48</v>
      </c>
      <c r="K1" t="s">
        <v>49</v>
      </c>
    </row>
    <row r="2" spans="1:12" x14ac:dyDescent="0.3">
      <c r="A2">
        <v>2019</v>
      </c>
      <c r="B2">
        <v>15</v>
      </c>
      <c r="C2" t="s">
        <v>150</v>
      </c>
      <c r="F2">
        <v>58</v>
      </c>
      <c r="G2" t="s">
        <v>103</v>
      </c>
      <c r="K2">
        <v>69</v>
      </c>
      <c r="L2" t="s">
        <v>102</v>
      </c>
    </row>
    <row r="3" spans="1:12" x14ac:dyDescent="0.3">
      <c r="A3">
        <v>2020</v>
      </c>
      <c r="B3">
        <v>15</v>
      </c>
      <c r="F3">
        <v>58</v>
      </c>
      <c r="K3">
        <v>69</v>
      </c>
      <c r="L3" t="s">
        <v>102</v>
      </c>
    </row>
    <row r="4" spans="1:12" x14ac:dyDescent="0.3">
      <c r="A4">
        <v>2021</v>
      </c>
      <c r="B4">
        <v>15</v>
      </c>
      <c r="F4">
        <v>58</v>
      </c>
      <c r="K4">
        <v>69</v>
      </c>
      <c r="L4" t="s">
        <v>102</v>
      </c>
    </row>
    <row r="5" spans="1:12" x14ac:dyDescent="0.3">
      <c r="A5">
        <v>2022</v>
      </c>
      <c r="B5">
        <v>15</v>
      </c>
      <c r="F5">
        <v>58</v>
      </c>
      <c r="K5">
        <v>69</v>
      </c>
      <c r="L5" t="s">
        <v>102</v>
      </c>
    </row>
    <row r="6" spans="1:12" x14ac:dyDescent="0.3">
      <c r="A6">
        <v>2023</v>
      </c>
      <c r="B6">
        <v>15</v>
      </c>
      <c r="F6">
        <v>58</v>
      </c>
      <c r="K6">
        <v>69</v>
      </c>
      <c r="L6" t="s">
        <v>102</v>
      </c>
    </row>
    <row r="7" spans="1:12" x14ac:dyDescent="0.3">
      <c r="A7">
        <v>2024</v>
      </c>
      <c r="B7">
        <v>15</v>
      </c>
      <c r="F7">
        <v>58</v>
      </c>
      <c r="K7">
        <v>69</v>
      </c>
      <c r="L7" t="s">
        <v>102</v>
      </c>
    </row>
    <row r="8" spans="1:12" x14ac:dyDescent="0.3">
      <c r="A8">
        <v>2025</v>
      </c>
      <c r="B8">
        <v>15</v>
      </c>
      <c r="F8">
        <v>58</v>
      </c>
      <c r="K8">
        <v>69</v>
      </c>
      <c r="L8" t="s">
        <v>102</v>
      </c>
    </row>
    <row r="9" spans="1:12" x14ac:dyDescent="0.3">
      <c r="A9">
        <v>2026</v>
      </c>
      <c r="B9">
        <v>15</v>
      </c>
      <c r="F9">
        <v>58</v>
      </c>
      <c r="K9">
        <v>69</v>
      </c>
      <c r="L9" t="s">
        <v>102</v>
      </c>
    </row>
    <row r="10" spans="1:12" x14ac:dyDescent="0.3">
      <c r="A10">
        <v>2027</v>
      </c>
      <c r="B10">
        <v>15</v>
      </c>
      <c r="F10">
        <v>58</v>
      </c>
      <c r="K10">
        <v>69</v>
      </c>
      <c r="L10" t="s">
        <v>102</v>
      </c>
    </row>
    <row r="11" spans="1:12" x14ac:dyDescent="0.3">
      <c r="A11">
        <v>2028</v>
      </c>
      <c r="B11">
        <v>15</v>
      </c>
      <c r="F11">
        <v>58</v>
      </c>
      <c r="K11">
        <v>69</v>
      </c>
      <c r="L11" t="s">
        <v>102</v>
      </c>
    </row>
    <row r="12" spans="1:12" x14ac:dyDescent="0.3">
      <c r="A12">
        <v>2029</v>
      </c>
      <c r="B12">
        <v>15</v>
      </c>
      <c r="F12">
        <v>58</v>
      </c>
      <c r="K12">
        <v>69</v>
      </c>
      <c r="L12" t="s">
        <v>102</v>
      </c>
    </row>
    <row r="13" spans="1:12" x14ac:dyDescent="0.3">
      <c r="A13">
        <v>2030</v>
      </c>
      <c r="B13">
        <v>15</v>
      </c>
      <c r="F13">
        <v>58</v>
      </c>
      <c r="K13">
        <v>69</v>
      </c>
      <c r="L13" t="s">
        <v>102</v>
      </c>
    </row>
    <row r="14" spans="1:12" x14ac:dyDescent="0.3">
      <c r="A14">
        <v>2031</v>
      </c>
      <c r="B14">
        <v>15</v>
      </c>
      <c r="F14">
        <v>58</v>
      </c>
      <c r="K14">
        <v>69</v>
      </c>
      <c r="L14" t="s">
        <v>102</v>
      </c>
    </row>
    <row r="15" spans="1:12" x14ac:dyDescent="0.3">
      <c r="A15">
        <v>2032</v>
      </c>
      <c r="B15">
        <v>15</v>
      </c>
      <c r="F15">
        <v>58</v>
      </c>
      <c r="K15">
        <v>69</v>
      </c>
      <c r="L15" t="s">
        <v>102</v>
      </c>
    </row>
    <row r="16" spans="1:12" x14ac:dyDescent="0.3">
      <c r="A16">
        <v>2033</v>
      </c>
      <c r="B16">
        <v>15</v>
      </c>
      <c r="F16">
        <v>58</v>
      </c>
      <c r="K16">
        <v>69</v>
      </c>
      <c r="L16" t="s">
        <v>102</v>
      </c>
    </row>
    <row r="17" spans="1:12" x14ac:dyDescent="0.3">
      <c r="A17">
        <v>2034</v>
      </c>
      <c r="B17">
        <v>15</v>
      </c>
      <c r="F17">
        <v>58</v>
      </c>
      <c r="K17">
        <v>69</v>
      </c>
      <c r="L17" t="s">
        <v>102</v>
      </c>
    </row>
    <row r="18" spans="1:12" x14ac:dyDescent="0.3">
      <c r="A18">
        <v>2035</v>
      </c>
      <c r="B18">
        <v>15</v>
      </c>
      <c r="F18">
        <v>58</v>
      </c>
      <c r="K18">
        <v>69</v>
      </c>
      <c r="L18" t="s">
        <v>102</v>
      </c>
    </row>
    <row r="19" spans="1:12" x14ac:dyDescent="0.3">
      <c r="A19">
        <v>2036</v>
      </c>
      <c r="B19">
        <v>15</v>
      </c>
      <c r="F19">
        <v>58</v>
      </c>
      <c r="K19">
        <v>69</v>
      </c>
      <c r="L19" t="s">
        <v>102</v>
      </c>
    </row>
    <row r="20" spans="1:12" x14ac:dyDescent="0.3">
      <c r="A20">
        <v>2037</v>
      </c>
      <c r="B20">
        <v>15</v>
      </c>
      <c r="F20">
        <v>58</v>
      </c>
      <c r="K20">
        <v>69</v>
      </c>
      <c r="L20" t="s">
        <v>102</v>
      </c>
    </row>
    <row r="21" spans="1:12" x14ac:dyDescent="0.3">
      <c r="A21">
        <v>2038</v>
      </c>
      <c r="B21">
        <v>15</v>
      </c>
      <c r="F21">
        <v>58</v>
      </c>
      <c r="K21">
        <v>69</v>
      </c>
      <c r="L21" t="s">
        <v>102</v>
      </c>
    </row>
    <row r="22" spans="1:12" x14ac:dyDescent="0.3">
      <c r="A22">
        <v>2039</v>
      </c>
      <c r="B22">
        <v>15</v>
      </c>
      <c r="F22">
        <v>58</v>
      </c>
      <c r="K22">
        <v>69</v>
      </c>
      <c r="L22" t="s">
        <v>102</v>
      </c>
    </row>
    <row r="23" spans="1:12" x14ac:dyDescent="0.3">
      <c r="A23">
        <v>2040</v>
      </c>
      <c r="B23">
        <v>15</v>
      </c>
      <c r="F23">
        <v>58</v>
      </c>
      <c r="K23">
        <v>69</v>
      </c>
      <c r="L23" t="s">
        <v>102</v>
      </c>
    </row>
    <row r="24" spans="1:12" x14ac:dyDescent="0.3">
      <c r="A24">
        <v>2041</v>
      </c>
      <c r="B24">
        <v>15</v>
      </c>
      <c r="F24">
        <v>58</v>
      </c>
      <c r="K24">
        <v>69</v>
      </c>
      <c r="L24" t="s">
        <v>102</v>
      </c>
    </row>
    <row r="25" spans="1:12" x14ac:dyDescent="0.3">
      <c r="A25">
        <v>2042</v>
      </c>
      <c r="B25">
        <v>15</v>
      </c>
      <c r="F25">
        <v>58</v>
      </c>
      <c r="K25">
        <v>69</v>
      </c>
      <c r="L25" t="s">
        <v>102</v>
      </c>
    </row>
    <row r="26" spans="1:12" x14ac:dyDescent="0.3">
      <c r="A26">
        <v>2043</v>
      </c>
      <c r="B26">
        <v>15</v>
      </c>
      <c r="F26">
        <v>58</v>
      </c>
      <c r="K26">
        <v>69</v>
      </c>
      <c r="L26" t="s">
        <v>102</v>
      </c>
    </row>
    <row r="27" spans="1:12" x14ac:dyDescent="0.3">
      <c r="A27">
        <v>2044</v>
      </c>
      <c r="B27">
        <v>15</v>
      </c>
      <c r="F27">
        <v>58</v>
      </c>
      <c r="K27">
        <v>69</v>
      </c>
      <c r="L27" t="s">
        <v>102</v>
      </c>
    </row>
    <row r="28" spans="1:12" x14ac:dyDescent="0.3">
      <c r="A28">
        <v>2045</v>
      </c>
      <c r="B28">
        <v>15</v>
      </c>
      <c r="F28">
        <v>58</v>
      </c>
      <c r="K28">
        <v>69</v>
      </c>
      <c r="L28" t="s">
        <v>102</v>
      </c>
    </row>
    <row r="29" spans="1:12" x14ac:dyDescent="0.3">
      <c r="A29">
        <v>2046</v>
      </c>
      <c r="B29">
        <v>15</v>
      </c>
      <c r="F29">
        <v>58</v>
      </c>
      <c r="K29">
        <v>69</v>
      </c>
      <c r="L29" t="s">
        <v>102</v>
      </c>
    </row>
    <row r="30" spans="1:12" x14ac:dyDescent="0.3">
      <c r="A30">
        <v>2047</v>
      </c>
      <c r="B30">
        <v>15</v>
      </c>
      <c r="F30">
        <v>58</v>
      </c>
      <c r="K30">
        <v>69</v>
      </c>
      <c r="L30" t="s">
        <v>102</v>
      </c>
    </row>
    <row r="31" spans="1:12" x14ac:dyDescent="0.3">
      <c r="A31">
        <v>2048</v>
      </c>
      <c r="B31">
        <v>15</v>
      </c>
      <c r="F31">
        <v>58</v>
      </c>
      <c r="K31">
        <v>69</v>
      </c>
      <c r="L31" t="s">
        <v>102</v>
      </c>
    </row>
    <row r="32" spans="1:12" x14ac:dyDescent="0.3">
      <c r="A32">
        <v>2049</v>
      </c>
      <c r="B32">
        <v>15</v>
      </c>
      <c r="F32">
        <v>58</v>
      </c>
      <c r="K32">
        <v>69</v>
      </c>
      <c r="L32" t="s">
        <v>102</v>
      </c>
    </row>
    <row r="33" spans="1:12" x14ac:dyDescent="0.3">
      <c r="A33">
        <v>2050</v>
      </c>
      <c r="B33">
        <v>15</v>
      </c>
      <c r="F33">
        <v>58</v>
      </c>
      <c r="K33">
        <v>69</v>
      </c>
      <c r="L33" t="s">
        <v>102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73B9BD-9E5F-420A-9921-FE332158B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F80382-1C41-411D-9C20-1A1861FF226A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a9f429f1-56db-4bfe-afaf-d667290c795e"/>
    <ds:schemaRef ds:uri="52e7cb48-9dbe-449d-a08d-73f78dde171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2FE1D15-434A-4D7D-A4CD-0CB09B7065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technologies</vt:lpstr>
      <vt:lpstr>Grid costs</vt:lpstr>
      <vt:lpstr>Sheet2</vt:lpstr>
      <vt:lpstr>Heat pumps</vt:lpstr>
      <vt:lpstr>Fuel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Naud</cp:lastModifiedBy>
  <dcterms:created xsi:type="dcterms:W3CDTF">2021-04-14T15:25:13Z</dcterms:created>
  <dcterms:modified xsi:type="dcterms:W3CDTF">2021-09-16T15:59:44Z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