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24129\Documents\GitHub\NEON-Integrated-Model\Data\"/>
    </mc:Choice>
  </mc:AlternateContent>
  <xr:revisionPtr revIDLastSave="0" documentId="13_ncr:1_{C410697D-50CB-4F43-B790-5F278F529E96}" xr6:coauthVersionLast="46" xr6:coauthVersionMax="46" xr10:uidLastSave="{00000000-0000-0000-0000-000000000000}"/>
  <bookViews>
    <workbookView xWindow="-108" yWindow="-108" windowWidth="23256" windowHeight="12576" activeTab="1" xr2:uid="{9AFF1A54-1272-4A20-A3EF-CBFA1B8A79D5}"/>
  </bookViews>
  <sheets>
    <sheet name="Vehicle types" sheetId="4" r:id="rId1"/>
    <sheet name="Vehicle engine types" sheetId="1" r:id="rId2"/>
    <sheet name="Fuel consumption per car" sheetId="2" r:id="rId3"/>
    <sheet name="Fuel consumption total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V2" i="1"/>
  <c r="E26" i="1" s="1"/>
  <c r="W2" i="1"/>
  <c r="E22" i="1" s="1"/>
  <c r="U2" i="1"/>
  <c r="E17" i="1" s="1"/>
  <c r="T2" i="1"/>
  <c r="E14" i="1" s="1"/>
  <c r="S2" i="1"/>
  <c r="E9" i="1" s="1"/>
  <c r="R2" i="1"/>
  <c r="E5" i="1" s="1"/>
  <c r="F38" i="2"/>
  <c r="F37" i="2"/>
  <c r="F36" i="2"/>
  <c r="F35" i="2"/>
  <c r="H22" i="2"/>
  <c r="H21" i="2"/>
  <c r="E22" i="2"/>
  <c r="I20" i="2"/>
  <c r="H20" i="2"/>
  <c r="H19" i="2"/>
  <c r="I19" i="2" s="1"/>
  <c r="H18" i="2"/>
  <c r="I18" i="2" s="1"/>
  <c r="I11" i="2"/>
  <c r="I12" i="2"/>
  <c r="I13" i="2"/>
  <c r="I16" i="2"/>
  <c r="H15" i="2"/>
  <c r="I15" i="2" s="1"/>
  <c r="H14" i="2"/>
  <c r="I14" i="2" s="1"/>
  <c r="H13" i="2"/>
  <c r="H12" i="2"/>
  <c r="H11" i="2"/>
  <c r="H10" i="2"/>
  <c r="I10" i="2" s="1"/>
  <c r="E17" i="2"/>
  <c r="H17" i="2" s="1"/>
  <c r="I17" i="2" s="1"/>
  <c r="H9" i="2"/>
  <c r="I9" i="2" s="1"/>
  <c r="E9" i="2"/>
  <c r="I8" i="2"/>
  <c r="H7" i="2"/>
  <c r="I7" i="2" s="1"/>
  <c r="H6" i="2"/>
  <c r="I6" i="2" s="1"/>
  <c r="H5" i="2"/>
  <c r="I5" i="2" s="1"/>
  <c r="H4" i="2"/>
  <c r="I4" i="2" s="1"/>
  <c r="H3" i="2"/>
  <c r="I3" i="2" s="1"/>
  <c r="H2" i="2"/>
  <c r="I2" i="2" s="1"/>
  <c r="E8" i="1" l="1"/>
  <c r="E20" i="1"/>
  <c r="E19" i="1"/>
  <c r="E18" i="1"/>
  <c r="E21" i="1"/>
  <c r="E24" i="1"/>
  <c r="E23" i="1"/>
  <c r="E12" i="1"/>
  <c r="E11" i="1"/>
  <c r="E10" i="1"/>
  <c r="E13" i="1"/>
  <c r="E25" i="1"/>
  <c r="E16" i="1"/>
  <c r="E28" i="1"/>
  <c r="E7" i="1"/>
  <c r="E15" i="1"/>
  <c r="E2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tc={D49C0991-3B35-413F-A0B6-DA02A28B685A}</author>
  </authors>
  <commentList>
    <comment ref="N23" authorId="0" shapeId="0" xr:uid="{D49C0991-3B35-413F-A0B6-DA02A28B685A}">
      <text>
        <t>[Threaded comment]
Your version of Excel allows you to read this threaded comment; however, any edits to it will get removed if the file is opened in a newer version of Excel. Learn more: https://go.microsoft.com/fwlink/?linkid=870924
Comment:
    ranging from 23 kg - 70 kg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tc={EFBB6B0E-99BA-4D65-93F8-BE8BB79D8181}</author>
    <author>tc={D1FA2150-9F20-4D21-960C-4F13D95A0E51}</author>
    <author>tc={6A8EF5C7-13EC-4167-988B-A24A559A63F2}</author>
    <author>tc={22A4C61A-2D79-437F-B7C2-8D7B7D1B8E5B}</author>
  </authors>
  <commentList>
    <comment ref="F1" authorId="0" shapeId="0" xr:uid="{EFBB6B0E-99BA-4D65-93F8-BE8BB79D8181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 spritmonitor</t>
      </text>
    </comment>
    <comment ref="E9" authorId="1" shapeId="0" xr:uid="{D1FA2150-9F20-4D21-960C-4F13D95A0E51}">
      <text>
        <t>[Threaded comment]
Your version of Excel allows you to read this threaded comment; however, any edits to it will get removed if the file is opened in a newer version of Excel. Learn more: https://go.microsoft.com/fwlink/?linkid=870924
Comment:
    kWh/kg</t>
      </text>
    </comment>
    <comment ref="E17" authorId="2" shapeId="0" xr:uid="{6A8EF5C7-13EC-4167-988B-A24A559A63F2}">
      <text>
        <t>[Threaded comment]
Your version of Excel allows you to read this threaded comment; however, any edits to it will get removed if the file is opened in a newer version of Excel. Learn more: https://go.microsoft.com/fwlink/?linkid=870924
Comment:
    kWh/kg</t>
      </text>
    </comment>
    <comment ref="E22" authorId="3" shapeId="0" xr:uid="{22A4C61A-2D79-437F-B7C2-8D7B7D1B8E5B}">
      <text>
        <t>[Threaded comment]
Your version of Excel allows you to read this threaded comment; however, any edits to it will get removed if the file is opened in a newer version of Excel. Learn more: https://go.microsoft.com/fwlink/?linkid=870924
Comment:
    kWh/kg</t>
      </text>
    </comment>
  </commentList>
</comments>
</file>

<file path=xl/sharedStrings.xml><?xml version="1.0" encoding="utf-8"?>
<sst xmlns="http://schemas.openxmlformats.org/spreadsheetml/2006/main" count="348" uniqueCount="102">
  <si>
    <t>type</t>
  </si>
  <si>
    <t>fuel</t>
  </si>
  <si>
    <t>amount 2017</t>
  </si>
  <si>
    <t>km per year</t>
  </si>
  <si>
    <t>avg km per day</t>
  </si>
  <si>
    <t>car</t>
  </si>
  <si>
    <t>Benzine</t>
  </si>
  <si>
    <t>Diesel</t>
  </si>
  <si>
    <t>LPG/CNG/Other</t>
  </si>
  <si>
    <t>BEV</t>
  </si>
  <si>
    <t>FCEV</t>
  </si>
  <si>
    <t>PHEV</t>
  </si>
  <si>
    <t>van</t>
  </si>
  <si>
    <t>LPG</t>
  </si>
  <si>
    <t>Electricity</t>
  </si>
  <si>
    <t>Other</t>
  </si>
  <si>
    <t>truck</t>
  </si>
  <si>
    <t>tractorTrailer</t>
  </si>
  <si>
    <t>specialVehicle</t>
  </si>
  <si>
    <t>bus</t>
  </si>
  <si>
    <t>mrd l</t>
  </si>
  <si>
    <t>PJ</t>
  </si>
  <si>
    <t>Energy density (kwh per liter)</t>
  </si>
  <si>
    <t>l/100km</t>
  </si>
  <si>
    <t>kg/100km</t>
  </si>
  <si>
    <t>kWh/100km</t>
  </si>
  <si>
    <t>kWh/km</t>
  </si>
  <si>
    <t>Hybrid benzine</t>
  </si>
  <si>
    <t>PHEV benzine</t>
  </si>
  <si>
    <t>PHEV diesel</t>
  </si>
  <si>
    <t>Hydrogen</t>
  </si>
  <si>
    <t>Onderwerp</t>
  </si>
  <si>
    <t>2020*</t>
  </si>
  <si>
    <t>Motorbrandstoffen in petajoule|Totaal afzet</t>
  </si>
  <si>
    <t>1134,2</t>
  </si>
  <si>
    <t>1009,0</t>
  </si>
  <si>
    <t>Motorbrandstoffen in petajoule|Wegverkeer en overige afnemers|Autogas (lpg)</t>
  </si>
  <si>
    <t>6,8</t>
  </si>
  <si>
    <t>4,9</t>
  </si>
  <si>
    <t>Motorbrandstoffen in petajoule|Wegverkeer en overige afnemers|Motorbenzine|Totaal motorbenzine</t>
  </si>
  <si>
    <t>174,4</t>
  </si>
  <si>
    <t>156,3</t>
  </si>
  <si>
    <t>Motorbrandstoffen in petajoule|Wegverkeer en overige afnemers|Motorbenzine|Euro95</t>
  </si>
  <si>
    <t>172,3</t>
  </si>
  <si>
    <t>151,2</t>
  </si>
  <si>
    <t>Motorbrandstoffen in petajoule|Wegverkeer en overige afnemers|Motorbenzine|Super ongelood 98</t>
  </si>
  <si>
    <t>2,1</t>
  </si>
  <si>
    <t>5,1</t>
  </si>
  <si>
    <t>Motorbrandstoffen in petajoule|Wegverkeer en overige afnemers|Diesel|Totaal diesel</t>
  </si>
  <si>
    <t>277,6</t>
  </si>
  <si>
    <t>248,6</t>
  </si>
  <si>
    <t>Motorbrandstoffen in petajoule|Wegverkeer en overige afnemers|Aardgas</t>
  </si>
  <si>
    <t>1,9</t>
  </si>
  <si>
    <t>2,7</t>
  </si>
  <si>
    <t>Motorbrandstoffen in petajoule|Wegverkeer en overige afnemers|Elektriciteit</t>
  </si>
  <si>
    <t>1,3</t>
  </si>
  <si>
    <t>1,7</t>
  </si>
  <si>
    <t>Motorbrandstoffen in petajoule|Scheepvaart|Totaal scheepvaart</t>
  </si>
  <si>
    <t>495,7</t>
  </si>
  <si>
    <t>498,4</t>
  </si>
  <si>
    <t>Motorbrandstoffen in petajoule|Luchtvaart|Vliegtuigkerosine</t>
  </si>
  <si>
    <t>169,4</t>
  </si>
  <si>
    <t>94,2</t>
  </si>
  <si>
    <t>Motorbrandstoffen in petajoule|Luchtvaart|Vliegtuigbenzine</t>
  </si>
  <si>
    <t>0,0</t>
  </si>
  <si>
    <t>Motorbrandstoffen in petajoule|Luchtvaart|Jetfuel op benzinebasis</t>
  </si>
  <si>
    <t>Motorbrandstoffen in petajoule|Railverkeer|Diesel</t>
  </si>
  <si>
    <t>1,2</t>
  </si>
  <si>
    <t>1,0</t>
  </si>
  <si>
    <t>Motorbrandstoffen in petajoule|Railverkeer|Elektriciteit</t>
  </si>
  <si>
    <t>5,7</t>
  </si>
  <si>
    <t>5,6</t>
  </si>
  <si>
    <t>all</t>
  </si>
  <si>
    <t>source</t>
  </si>
  <si>
    <t>spritmonitor</t>
  </si>
  <si>
    <t>Transport &amp; Environment</t>
  </si>
  <si>
    <t>https://www.transportenvironment.org/wp-content/uploads/2021/07/2020_06_TE_comparison_hydrogen_battery_electric_trucks_methodology.pdf</t>
  </si>
  <si>
    <t>LPG is largest share</t>
  </si>
  <si>
    <t>Note</t>
  </si>
  <si>
    <t>Source</t>
  </si>
  <si>
    <t>Spritmonitor</t>
  </si>
  <si>
    <t>Same as truck</t>
  </si>
  <si>
    <t>url</t>
  </si>
  <si>
    <t>technology</t>
  </si>
  <si>
    <t>ICE</t>
  </si>
  <si>
    <t>Same as diesel</t>
  </si>
  <si>
    <t>avg battery capacity kWh</t>
  </si>
  <si>
    <t>575 in 2030 regional delivery, 1150 long haul</t>
  </si>
  <si>
    <t>battery with fuel cell</t>
  </si>
  <si>
    <t>ev-database</t>
  </si>
  <si>
    <t>https://ev-database.org/compare/newest-upcoming-electric-vehicle#sort:path~type~order=.id~number~desc|bodyshape-checkbox-dropdown:pathGroup=.shape-spv|range-slider-range:prev~next=0~1200|range-slider-acceleration:prev~next=2~23|range-slider-topspeed:prev~next=110~450|range-slider-battery:prev~next=10~200|range-slider-eff:prev~next=100~300|range-slider-fastcharge:prev~next=0~1500|paging:currentPage=0|paging:number=9</t>
  </si>
  <si>
    <t>max charging power</t>
  </si>
  <si>
    <t>share of total</t>
  </si>
  <si>
    <t>Total cars</t>
  </si>
  <si>
    <t>Total vans</t>
  </si>
  <si>
    <t>Total trucks</t>
  </si>
  <si>
    <t>Total tractor trailer</t>
  </si>
  <si>
    <t>Total bus</t>
  </si>
  <si>
    <t>Total other</t>
  </si>
  <si>
    <t>With population of 500 per vehicle type</t>
  </si>
  <si>
    <t>agent population size</t>
  </si>
  <si>
    <t>avg tank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</si>
</sst>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 wrapText="1"/>
    </xf>
    <xf numFmtId="2" fontId="0" fillId="0" borderId="0" xfId="0" applyNumberFormat="1"/>
    <xf numFmtId="1" fontId="0" fillId="0" borderId="0" xfId="0" applyNumberFormat="1"/>
    <xf numFmtId="9" fontId="0" fillId="0" borderId="0" xfId="1" applyFont="1"/>
    <xf numFmtId="0" fontId="0" fillId="0" borderId="0" xfId="1" applyNumberFormat="1" applyFont="1"/>
    <xf numFmtId="1" fontId="0" fillId="0" borderId="0" xfId="1" applyNumberFormat="1" applyFon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oomans, Naud" id="{60BA3B98-02A0-4FDC-93CF-30D305DDC725}" userId="S::n.loomans@tue.nl::b1f982a0-abfb-428d-a2b4-b1c79a79426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3" dT="2021-11-22T21:38:18.13" personId="{60BA3B98-02A0-4FDC-93CF-30D305DDC725}" id="{D49C0991-3B35-413F-A0B6-DA02A28B685A}">
    <text>ranging from 23 kg - 70 kg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21-11-22T17:04:50.10" personId="{60BA3B98-02A0-4FDC-93CF-30D305DDC725}" id="{EFBB6B0E-99BA-4D65-93F8-BE8BB79D8181}">
    <text>source spritmonitor</text>
  </threadedComment>
  <threadedComment ref="E9" dT="2021-11-22T17:15:17.65" personId="{60BA3B98-02A0-4FDC-93CF-30D305DDC725}" id="{D1FA2150-9F20-4D21-960C-4F13D95A0E51}">
    <text>kWh/kg</text>
  </threadedComment>
  <threadedComment ref="E17" dT="2021-11-22T17:15:17.65" personId="{60BA3B98-02A0-4FDC-93CF-30D305DDC725}" id="{6A8EF5C7-13EC-4167-988B-A24A559A63F2}">
    <text>kWh/kg</text>
  </threadedComment>
  <threadedComment ref="E22" dT="2021-11-22T17:15:17.65" personId="{60BA3B98-02A0-4FDC-93CF-30D305DDC725}" id="{22A4C61A-2D79-437F-B7C2-8D7B7D1B8E5B}">
    <text>kWh/kg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E38EB-EB63-4413-9862-7C484D0E9545}">
  <dimension ref="A1:F28"/>
  <sheetViews>
    <sheetView workbookViewId="0">
      <selection activeCell="C12" sqref="C12"/>
    </sheetView>
  </sheetViews>
  <sheetFormatPr defaultRowHeight="14.4" x14ac:dyDescent="0.3"/>
  <sheetData>
    <row r="1" spans="1:6" x14ac:dyDescent="0.3">
      <c r="A1" t="s">
        <v>0</v>
      </c>
      <c r="B1" t="s">
        <v>100</v>
      </c>
    </row>
    <row r="2" spans="1:6" x14ac:dyDescent="0.3">
      <c r="A2" t="s">
        <v>5</v>
      </c>
      <c r="B2">
        <v>1000</v>
      </c>
      <c r="D2" s="4"/>
      <c r="E2" s="1"/>
      <c r="F2" s="3"/>
    </row>
    <row r="3" spans="1:6" x14ac:dyDescent="0.3">
      <c r="A3" t="s">
        <v>12</v>
      </c>
      <c r="B3">
        <v>100</v>
      </c>
      <c r="D3" s="4"/>
      <c r="E3" s="1"/>
      <c r="F3" s="3"/>
    </row>
    <row r="4" spans="1:6" x14ac:dyDescent="0.3">
      <c r="A4" t="s">
        <v>16</v>
      </c>
      <c r="B4">
        <v>100</v>
      </c>
      <c r="D4" s="4"/>
      <c r="E4" s="1"/>
      <c r="F4" s="3"/>
    </row>
    <row r="5" spans="1:6" x14ac:dyDescent="0.3">
      <c r="A5" t="s">
        <v>17</v>
      </c>
      <c r="B5">
        <v>100</v>
      </c>
      <c r="D5" s="4"/>
      <c r="E5" s="1"/>
      <c r="F5" s="3"/>
    </row>
    <row r="6" spans="1:6" x14ac:dyDescent="0.3">
      <c r="A6" t="s">
        <v>18</v>
      </c>
      <c r="B6">
        <v>100</v>
      </c>
      <c r="D6" s="4"/>
      <c r="E6" s="1"/>
      <c r="F6" s="3"/>
    </row>
    <row r="7" spans="1:6" x14ac:dyDescent="0.3">
      <c r="A7" t="s">
        <v>19</v>
      </c>
      <c r="B7">
        <v>100</v>
      </c>
      <c r="D7" s="4"/>
      <c r="E7" s="1"/>
      <c r="F7" s="3"/>
    </row>
    <row r="8" spans="1:6" x14ac:dyDescent="0.3">
      <c r="D8" s="4"/>
      <c r="E8" s="1"/>
      <c r="F8" s="3"/>
    </row>
    <row r="9" spans="1:6" x14ac:dyDescent="0.3">
      <c r="D9" s="4"/>
      <c r="E9" s="1"/>
      <c r="F9" s="3"/>
    </row>
    <row r="10" spans="1:6" x14ac:dyDescent="0.3">
      <c r="D10" s="4"/>
      <c r="E10" s="1"/>
      <c r="F10" s="3"/>
    </row>
    <row r="11" spans="1:6" x14ac:dyDescent="0.3">
      <c r="D11" s="4"/>
      <c r="E11" s="1"/>
      <c r="F11" s="3"/>
    </row>
    <row r="12" spans="1:6" x14ac:dyDescent="0.3">
      <c r="D12" s="4"/>
      <c r="E12" s="1"/>
      <c r="F12" s="3"/>
    </row>
    <row r="13" spans="1:6" x14ac:dyDescent="0.3">
      <c r="D13" s="4"/>
      <c r="E13" s="1"/>
      <c r="F13" s="3"/>
    </row>
    <row r="14" spans="1:6" x14ac:dyDescent="0.3">
      <c r="D14" s="4"/>
      <c r="E14" s="1"/>
      <c r="F14" s="3"/>
    </row>
    <row r="15" spans="1:6" x14ac:dyDescent="0.3">
      <c r="D15" s="4"/>
      <c r="E15" s="1"/>
      <c r="F15" s="3"/>
    </row>
    <row r="16" spans="1:6" x14ac:dyDescent="0.3">
      <c r="D16" s="4"/>
      <c r="E16" s="1"/>
      <c r="F16" s="3"/>
    </row>
    <row r="17" spans="4:6" x14ac:dyDescent="0.3">
      <c r="D17" s="4"/>
      <c r="E17" s="1"/>
      <c r="F17" s="3"/>
    </row>
    <row r="18" spans="4:6" x14ac:dyDescent="0.3">
      <c r="D18" s="4"/>
      <c r="E18" s="1"/>
      <c r="F18" s="3"/>
    </row>
    <row r="19" spans="4:6" x14ac:dyDescent="0.3">
      <c r="D19" s="4"/>
      <c r="E19" s="1"/>
      <c r="F19" s="3"/>
    </row>
    <row r="20" spans="4:6" x14ac:dyDescent="0.3">
      <c r="D20" s="4"/>
      <c r="E20" s="1"/>
      <c r="F20" s="3"/>
    </row>
    <row r="21" spans="4:6" x14ac:dyDescent="0.3">
      <c r="D21" s="4"/>
      <c r="E21" s="1"/>
      <c r="F21" s="3"/>
    </row>
    <row r="22" spans="4:6" x14ac:dyDescent="0.3">
      <c r="D22" s="4"/>
      <c r="E22" s="1"/>
      <c r="F22" s="3"/>
    </row>
    <row r="23" spans="4:6" x14ac:dyDescent="0.3">
      <c r="D23" s="4"/>
      <c r="E23" s="1"/>
      <c r="F23" s="3"/>
    </row>
    <row r="24" spans="4:6" x14ac:dyDescent="0.3">
      <c r="D24" s="4"/>
      <c r="E24" s="1"/>
      <c r="F24" s="3"/>
    </row>
    <row r="25" spans="4:6" x14ac:dyDescent="0.3">
      <c r="D25" s="4"/>
      <c r="E25" s="1"/>
      <c r="F25" s="3"/>
    </row>
    <row r="26" spans="4:6" x14ac:dyDescent="0.3">
      <c r="D26" s="4"/>
      <c r="E26" s="1"/>
      <c r="F26" s="3"/>
    </row>
    <row r="27" spans="4:6" x14ac:dyDescent="0.3">
      <c r="D27" s="4"/>
      <c r="E27" s="1"/>
      <c r="F27" s="3"/>
    </row>
    <row r="28" spans="4:6" x14ac:dyDescent="0.3">
      <c r="D28" s="4"/>
      <c r="E28" s="1"/>
      <c r="F2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4273-2121-465A-9033-66783D7669E0}">
  <dimension ref="A1:W28"/>
  <sheetViews>
    <sheetView tabSelected="1" workbookViewId="0">
      <selection activeCell="F6" sqref="F6"/>
    </sheetView>
  </sheetViews>
  <sheetFormatPr defaultRowHeight="14.4" x14ac:dyDescent="0.3"/>
  <cols>
    <col min="5" max="6" width="8.88671875" style="5"/>
    <col min="7" max="7" width="8.88671875" style="6"/>
  </cols>
  <sheetData>
    <row r="1" spans="1:23" x14ac:dyDescent="0.3">
      <c r="A1" t="s">
        <v>0</v>
      </c>
      <c r="B1" t="s">
        <v>83</v>
      </c>
      <c r="C1" t="s">
        <v>1</v>
      </c>
      <c r="D1" t="s">
        <v>2</v>
      </c>
      <c r="E1" s="5" t="s">
        <v>92</v>
      </c>
      <c r="F1" s="6" t="s">
        <v>92</v>
      </c>
      <c r="G1" s="6" t="s">
        <v>99</v>
      </c>
      <c r="H1" t="s">
        <v>3</v>
      </c>
      <c r="I1" t="s">
        <v>4</v>
      </c>
      <c r="J1" t="s">
        <v>26</v>
      </c>
      <c r="K1" t="s">
        <v>78</v>
      </c>
      <c r="L1" t="s">
        <v>79</v>
      </c>
      <c r="M1" t="s">
        <v>82</v>
      </c>
      <c r="N1" t="s">
        <v>101</v>
      </c>
      <c r="O1" t="s">
        <v>86</v>
      </c>
      <c r="P1" t="s">
        <v>91</v>
      </c>
      <c r="Q1" t="s">
        <v>73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</row>
    <row r="2" spans="1:23" x14ac:dyDescent="0.3">
      <c r="A2" t="s">
        <v>5</v>
      </c>
      <c r="B2" t="s">
        <v>84</v>
      </c>
      <c r="C2" t="s">
        <v>6</v>
      </c>
      <c r="D2">
        <v>7142431</v>
      </c>
      <c r="E2" s="5">
        <f t="shared" ref="E2:E7" si="0">D2/$R$2</f>
        <v>0.80839363474266634</v>
      </c>
      <c r="F2" s="8">
        <v>0.80839363474266634</v>
      </c>
      <c r="G2" s="7">
        <v>404</v>
      </c>
      <c r="H2" s="4">
        <v>12588.584130267225</v>
      </c>
      <c r="I2" s="1">
        <v>34.489271589773217</v>
      </c>
      <c r="J2" s="3">
        <v>0.72864999999999991</v>
      </c>
      <c r="L2" t="s">
        <v>80</v>
      </c>
      <c r="N2">
        <v>0</v>
      </c>
      <c r="O2">
        <v>0</v>
      </c>
      <c r="P2">
        <v>0</v>
      </c>
      <c r="R2">
        <f>SUM(D2:D7)</f>
        <v>8835338</v>
      </c>
      <c r="S2">
        <f>SUM(D8:D12)</f>
        <v>852632</v>
      </c>
      <c r="T2">
        <f>SUM(D13:D16)</f>
        <v>62155</v>
      </c>
      <c r="U2">
        <f>SUM(D17:D20)</f>
        <v>74218</v>
      </c>
      <c r="V2">
        <f>SUM(D25:D28)</f>
        <v>9822</v>
      </c>
      <c r="W2">
        <f>SUM(D21:D24)</f>
        <v>59940</v>
      </c>
    </row>
    <row r="3" spans="1:23" x14ac:dyDescent="0.3">
      <c r="A3" t="s">
        <v>5</v>
      </c>
      <c r="B3" t="s">
        <v>84</v>
      </c>
      <c r="C3" t="s">
        <v>7</v>
      </c>
      <c r="D3">
        <v>1406856</v>
      </c>
      <c r="E3" s="5">
        <f t="shared" si="0"/>
        <v>0.15923058065237572</v>
      </c>
      <c r="F3" s="8">
        <v>0.15923058065237572</v>
      </c>
      <c r="G3" s="7">
        <v>80</v>
      </c>
      <c r="H3" s="4">
        <v>12588.584130267225</v>
      </c>
      <c r="I3" s="1">
        <v>34.489271589773217</v>
      </c>
      <c r="J3" s="3">
        <v>0.74840956000000003</v>
      </c>
      <c r="L3" t="s">
        <v>80</v>
      </c>
      <c r="N3">
        <v>0</v>
      </c>
      <c r="O3">
        <v>0</v>
      </c>
      <c r="P3">
        <v>0</v>
      </c>
    </row>
    <row r="4" spans="1:23" x14ac:dyDescent="0.3">
      <c r="A4" t="s">
        <v>5</v>
      </c>
      <c r="B4" t="s">
        <v>84</v>
      </c>
      <c r="C4" t="s">
        <v>15</v>
      </c>
      <c r="D4">
        <v>166100</v>
      </c>
      <c r="E4" s="5">
        <f t="shared" si="0"/>
        <v>1.8799507160903183E-2</v>
      </c>
      <c r="F4" s="8">
        <v>1.8799507160903183E-2</v>
      </c>
      <c r="G4" s="7">
        <v>9</v>
      </c>
      <c r="H4" s="4">
        <v>12588.584130267225</v>
      </c>
      <c r="I4" s="1">
        <v>34.489271589773217</v>
      </c>
      <c r="J4" s="3">
        <v>0.81648194000000007</v>
      </c>
      <c r="L4" t="s">
        <v>80</v>
      </c>
      <c r="N4">
        <v>0</v>
      </c>
      <c r="O4">
        <v>0</v>
      </c>
      <c r="P4">
        <v>0</v>
      </c>
    </row>
    <row r="5" spans="1:23" x14ac:dyDescent="0.3">
      <c r="A5" t="s">
        <v>5</v>
      </c>
      <c r="B5" t="s">
        <v>9</v>
      </c>
      <c r="C5" t="s">
        <v>14</v>
      </c>
      <c r="D5">
        <v>21136</v>
      </c>
      <c r="E5" s="5">
        <f t="shared" si="0"/>
        <v>2.392211820306139E-3</v>
      </c>
      <c r="F5" s="8">
        <v>2.392211820306139E-3</v>
      </c>
      <c r="G5" s="7">
        <v>1</v>
      </c>
      <c r="H5" s="4">
        <v>12588.584130267225</v>
      </c>
      <c r="I5" s="1">
        <v>34.489271589773217</v>
      </c>
      <c r="J5" s="3">
        <v>0.1628</v>
      </c>
      <c r="L5" t="s">
        <v>80</v>
      </c>
      <c r="N5">
        <v>0</v>
      </c>
      <c r="O5">
        <v>58</v>
      </c>
      <c r="P5">
        <v>22</v>
      </c>
    </row>
    <row r="6" spans="1:23" x14ac:dyDescent="0.3">
      <c r="A6" t="s">
        <v>5</v>
      </c>
      <c r="B6" t="s">
        <v>10</v>
      </c>
      <c r="C6" t="s">
        <v>30</v>
      </c>
      <c r="D6">
        <v>42</v>
      </c>
      <c r="E6" s="5">
        <f t="shared" si="0"/>
        <v>4.7536381743403593E-6</v>
      </c>
      <c r="F6" s="8">
        <v>4.7536381743403593E-6</v>
      </c>
      <c r="G6" s="7">
        <v>0</v>
      </c>
      <c r="H6" s="4">
        <v>12588.584130267225</v>
      </c>
      <c r="I6" s="1">
        <v>34.489271589773217</v>
      </c>
      <c r="J6" s="3">
        <v>0.48666666666666669</v>
      </c>
      <c r="L6" t="s">
        <v>80</v>
      </c>
      <c r="N6">
        <v>0</v>
      </c>
      <c r="O6">
        <v>0</v>
      </c>
      <c r="P6">
        <v>0</v>
      </c>
    </row>
    <row r="7" spans="1:23" x14ac:dyDescent="0.3">
      <c r="A7" t="s">
        <v>5</v>
      </c>
      <c r="B7" t="s">
        <v>11</v>
      </c>
      <c r="C7" t="s">
        <v>14</v>
      </c>
      <c r="D7">
        <v>98773</v>
      </c>
      <c r="E7" s="5">
        <f t="shared" si="0"/>
        <v>1.1179311985574293E-2</v>
      </c>
      <c r="F7" s="8">
        <v>1.1179311985574293E-2</v>
      </c>
      <c r="G7" s="7">
        <v>6</v>
      </c>
      <c r="H7" s="4">
        <v>12588.584130267225</v>
      </c>
      <c r="I7" s="1">
        <v>34.489271589773217</v>
      </c>
      <c r="J7" s="3">
        <v>0.43795000000000001</v>
      </c>
      <c r="L7" t="s">
        <v>80</v>
      </c>
      <c r="N7">
        <v>0</v>
      </c>
      <c r="O7">
        <v>0</v>
      </c>
      <c r="P7">
        <v>0</v>
      </c>
    </row>
    <row r="8" spans="1:23" x14ac:dyDescent="0.3">
      <c r="A8" t="s">
        <v>12</v>
      </c>
      <c r="B8" t="s">
        <v>84</v>
      </c>
      <c r="C8" t="s">
        <v>6</v>
      </c>
      <c r="D8">
        <v>26134</v>
      </c>
      <c r="E8" s="5">
        <f>D8/$S$2</f>
        <v>3.0650972518038264E-2</v>
      </c>
      <c r="F8" s="8">
        <v>3.0650972518038264E-2</v>
      </c>
      <c r="G8" s="7">
        <v>15</v>
      </c>
      <c r="H8" s="4">
        <v>19831.181564848612</v>
      </c>
      <c r="I8" s="1">
        <v>54.332004287256467</v>
      </c>
      <c r="J8" s="3">
        <v>1.11435</v>
      </c>
      <c r="L8" t="s">
        <v>80</v>
      </c>
      <c r="N8">
        <v>0</v>
      </c>
      <c r="O8">
        <v>0</v>
      </c>
      <c r="P8">
        <v>0</v>
      </c>
    </row>
    <row r="9" spans="1:23" x14ac:dyDescent="0.3">
      <c r="A9" t="s">
        <v>12</v>
      </c>
      <c r="B9" t="s">
        <v>84</v>
      </c>
      <c r="C9" t="s">
        <v>7</v>
      </c>
      <c r="D9">
        <v>806254</v>
      </c>
      <c r="E9" s="5">
        <f t="shared" ref="E9:E12" si="1">D9/$S$2</f>
        <v>0.94560607624391302</v>
      </c>
      <c r="F9" s="8">
        <v>0.94560607624391302</v>
      </c>
      <c r="G9" s="7">
        <v>473</v>
      </c>
      <c r="H9" s="4">
        <v>19831.181564848612</v>
      </c>
      <c r="I9" s="1">
        <v>54.332004287256467</v>
      </c>
      <c r="J9" s="3">
        <v>1.8785294400000001</v>
      </c>
      <c r="L9" t="s">
        <v>80</v>
      </c>
      <c r="N9">
        <v>0</v>
      </c>
      <c r="O9">
        <v>0</v>
      </c>
      <c r="P9">
        <v>0</v>
      </c>
    </row>
    <row r="10" spans="1:23" x14ac:dyDescent="0.3">
      <c r="A10" t="s">
        <v>12</v>
      </c>
      <c r="B10" t="s">
        <v>9</v>
      </c>
      <c r="C10" t="s">
        <v>14</v>
      </c>
      <c r="D10">
        <v>1519</v>
      </c>
      <c r="E10" s="5">
        <f t="shared" si="1"/>
        <v>1.781542330102553E-3</v>
      </c>
      <c r="F10" s="8">
        <v>1.781542330102553E-3</v>
      </c>
      <c r="G10" s="7">
        <v>1</v>
      </c>
      <c r="H10" s="4">
        <v>19831.181564848612</v>
      </c>
      <c r="I10" s="1">
        <v>54.332004287256467</v>
      </c>
      <c r="J10" s="3">
        <v>0.23</v>
      </c>
      <c r="L10" t="s">
        <v>89</v>
      </c>
      <c r="M10" t="s">
        <v>90</v>
      </c>
      <c r="N10">
        <v>0</v>
      </c>
      <c r="O10">
        <v>65</v>
      </c>
      <c r="P10">
        <v>22</v>
      </c>
    </row>
    <row r="11" spans="1:23" x14ac:dyDescent="0.3">
      <c r="A11" t="s">
        <v>12</v>
      </c>
      <c r="B11" t="s">
        <v>10</v>
      </c>
      <c r="C11" t="s">
        <v>30</v>
      </c>
      <c r="D11">
        <v>0</v>
      </c>
      <c r="E11" s="5">
        <f t="shared" si="1"/>
        <v>0</v>
      </c>
      <c r="F11" s="8">
        <v>0</v>
      </c>
      <c r="G11" s="7">
        <v>0</v>
      </c>
      <c r="H11" s="4">
        <v>19831.181564848612</v>
      </c>
      <c r="I11" s="1">
        <v>54.332004287256467</v>
      </c>
      <c r="J11" s="3">
        <v>1.2774364</v>
      </c>
      <c r="K11" t="s">
        <v>77</v>
      </c>
      <c r="L11" t="s">
        <v>80</v>
      </c>
      <c r="N11">
        <v>0</v>
      </c>
      <c r="O11">
        <v>0</v>
      </c>
      <c r="P11">
        <v>0</v>
      </c>
    </row>
    <row r="12" spans="1:23" x14ac:dyDescent="0.3">
      <c r="A12" t="s">
        <v>12</v>
      </c>
      <c r="B12" t="s">
        <v>84</v>
      </c>
      <c r="C12" t="s">
        <v>15</v>
      </c>
      <c r="D12">
        <v>18725</v>
      </c>
      <c r="E12" s="5">
        <f t="shared" si="1"/>
        <v>2.196140890794622E-2</v>
      </c>
      <c r="F12" s="8">
        <v>2.196140890794622E-2</v>
      </c>
      <c r="G12" s="7">
        <v>11</v>
      </c>
      <c r="H12" s="4">
        <v>19831.181564848612</v>
      </c>
      <c r="I12" s="1">
        <v>54.332004287256467</v>
      </c>
      <c r="J12" s="3">
        <v>1.2774364</v>
      </c>
      <c r="K12" t="s">
        <v>77</v>
      </c>
      <c r="L12" t="s">
        <v>80</v>
      </c>
      <c r="N12">
        <v>0</v>
      </c>
      <c r="O12">
        <v>0</v>
      </c>
      <c r="P12">
        <v>0</v>
      </c>
    </row>
    <row r="13" spans="1:23" x14ac:dyDescent="0.3">
      <c r="A13" t="s">
        <v>16</v>
      </c>
      <c r="B13" t="s">
        <v>84</v>
      </c>
      <c r="C13" t="s">
        <v>7</v>
      </c>
      <c r="D13">
        <v>60660</v>
      </c>
      <c r="E13" s="5">
        <f>D13/$T$2</f>
        <v>0.97594722870243744</v>
      </c>
      <c r="F13" s="8">
        <v>0.97594722870243744</v>
      </c>
      <c r="G13" s="7">
        <v>488</v>
      </c>
      <c r="H13" s="4">
        <v>33998.873783283721</v>
      </c>
      <c r="I13" s="1">
        <v>93.147599406256774</v>
      </c>
      <c r="J13" s="3">
        <v>3.5383260000000001</v>
      </c>
      <c r="N13">
        <v>0</v>
      </c>
      <c r="O13">
        <v>0</v>
      </c>
      <c r="P13">
        <v>0</v>
      </c>
    </row>
    <row r="14" spans="1:23" x14ac:dyDescent="0.3">
      <c r="A14" t="s">
        <v>16</v>
      </c>
      <c r="B14" t="s">
        <v>9</v>
      </c>
      <c r="C14" t="s">
        <v>14</v>
      </c>
      <c r="D14">
        <v>104</v>
      </c>
      <c r="E14" s="5">
        <f t="shared" ref="E14:E16" si="2">D14/$T$2</f>
        <v>1.6732362641782639E-3</v>
      </c>
      <c r="F14" s="8">
        <v>1.6732362641782639E-3</v>
      </c>
      <c r="G14" s="7">
        <v>1</v>
      </c>
      <c r="H14" s="4">
        <v>33998.873783283721</v>
      </c>
      <c r="I14" s="1">
        <v>93.147599406256774</v>
      </c>
      <c r="J14" s="3">
        <v>1.44</v>
      </c>
      <c r="L14" t="s">
        <v>75</v>
      </c>
      <c r="M14" t="s">
        <v>76</v>
      </c>
      <c r="N14">
        <v>0</v>
      </c>
      <c r="O14">
        <v>850</v>
      </c>
      <c r="P14">
        <v>150</v>
      </c>
    </row>
    <row r="15" spans="1:23" x14ac:dyDescent="0.3">
      <c r="A15" t="s">
        <v>16</v>
      </c>
      <c r="B15" t="s">
        <v>10</v>
      </c>
      <c r="C15" t="s">
        <v>30</v>
      </c>
      <c r="D15">
        <v>0</v>
      </c>
      <c r="E15" s="5">
        <f t="shared" si="2"/>
        <v>0</v>
      </c>
      <c r="F15" s="8">
        <v>0</v>
      </c>
      <c r="G15" s="7">
        <v>0</v>
      </c>
      <c r="H15" s="4">
        <v>33998.873783283721</v>
      </c>
      <c r="I15" s="1">
        <v>93.147599406256774</v>
      </c>
      <c r="J15" s="3">
        <v>2.5299999999999998</v>
      </c>
      <c r="L15" t="s">
        <v>75</v>
      </c>
      <c r="M15" t="s">
        <v>76</v>
      </c>
      <c r="N15">
        <v>0</v>
      </c>
      <c r="O15">
        <v>70</v>
      </c>
      <c r="P15">
        <v>0</v>
      </c>
    </row>
    <row r="16" spans="1:23" x14ac:dyDescent="0.3">
      <c r="A16" t="s">
        <v>16</v>
      </c>
      <c r="B16" t="s">
        <v>84</v>
      </c>
      <c r="C16" t="s">
        <v>15</v>
      </c>
      <c r="D16">
        <v>1391</v>
      </c>
      <c r="E16" s="5">
        <f t="shared" si="2"/>
        <v>2.237953503338428E-2</v>
      </c>
      <c r="F16" s="8">
        <v>2.237953503338428E-2</v>
      </c>
      <c r="G16" s="7">
        <v>11</v>
      </c>
      <c r="H16" s="4">
        <v>33998.873783283721</v>
      </c>
      <c r="I16" s="1">
        <v>93.147599406256774</v>
      </c>
      <c r="J16" s="3">
        <v>3.54</v>
      </c>
      <c r="K16" t="s">
        <v>85</v>
      </c>
      <c r="N16">
        <v>0</v>
      </c>
      <c r="O16">
        <v>0</v>
      </c>
      <c r="P16">
        <v>0</v>
      </c>
    </row>
    <row r="17" spans="1:17" x14ac:dyDescent="0.3">
      <c r="A17" t="s">
        <v>17</v>
      </c>
      <c r="B17" t="s">
        <v>84</v>
      </c>
      <c r="C17" t="s">
        <v>7</v>
      </c>
      <c r="D17">
        <v>73794</v>
      </c>
      <c r="E17" s="5">
        <f>D17/$U$2</f>
        <v>0.9942871001643806</v>
      </c>
      <c r="F17" s="8">
        <v>0.9942871001643806</v>
      </c>
      <c r="G17" s="7">
        <v>497</v>
      </c>
      <c r="H17" s="4">
        <v>60029.911881214801</v>
      </c>
      <c r="I17" s="1">
        <v>164.46551200332823</v>
      </c>
      <c r="J17" s="3">
        <v>3.5383260000000001</v>
      </c>
      <c r="K17" t="s">
        <v>81</v>
      </c>
      <c r="N17">
        <v>0</v>
      </c>
      <c r="O17">
        <v>0</v>
      </c>
      <c r="P17">
        <v>0</v>
      </c>
    </row>
    <row r="18" spans="1:17" x14ac:dyDescent="0.3">
      <c r="A18" t="s">
        <v>17</v>
      </c>
      <c r="B18" t="s">
        <v>9</v>
      </c>
      <c r="C18" t="s">
        <v>14</v>
      </c>
      <c r="D18">
        <v>8</v>
      </c>
      <c r="E18" s="5">
        <f t="shared" ref="E18:E20" si="3">D18/$U$2</f>
        <v>1.0779056293621493E-4</v>
      </c>
      <c r="F18" s="8">
        <v>1.0779056293621493E-4</v>
      </c>
      <c r="G18" s="7">
        <v>0</v>
      </c>
      <c r="H18" s="4">
        <v>60029.911881214801</v>
      </c>
      <c r="I18" s="1">
        <v>164.46551200332823</v>
      </c>
      <c r="J18" s="3">
        <v>1.44</v>
      </c>
      <c r="K18" t="s">
        <v>81</v>
      </c>
      <c r="N18">
        <v>0</v>
      </c>
      <c r="O18">
        <v>850</v>
      </c>
      <c r="P18">
        <v>150</v>
      </c>
    </row>
    <row r="19" spans="1:17" x14ac:dyDescent="0.3">
      <c r="A19" t="s">
        <v>17</v>
      </c>
      <c r="B19" t="s">
        <v>10</v>
      </c>
      <c r="C19" t="s">
        <v>30</v>
      </c>
      <c r="D19">
        <v>0</v>
      </c>
      <c r="E19" s="5">
        <f t="shared" si="3"/>
        <v>0</v>
      </c>
      <c r="F19" s="8">
        <v>0</v>
      </c>
      <c r="G19" s="7">
        <v>0</v>
      </c>
      <c r="H19" s="4">
        <v>60029.911881214801</v>
      </c>
      <c r="I19" s="1">
        <v>164.46551200332823</v>
      </c>
      <c r="J19" s="3">
        <v>2.5299999999999998</v>
      </c>
      <c r="K19" t="s">
        <v>81</v>
      </c>
      <c r="N19">
        <v>0</v>
      </c>
      <c r="O19">
        <v>70</v>
      </c>
      <c r="P19">
        <v>0</v>
      </c>
    </row>
    <row r="20" spans="1:17" x14ac:dyDescent="0.3">
      <c r="A20" t="s">
        <v>17</v>
      </c>
      <c r="B20" t="s">
        <v>84</v>
      </c>
      <c r="C20" t="s">
        <v>15</v>
      </c>
      <c r="D20">
        <v>416</v>
      </c>
      <c r="E20" s="5">
        <f t="shared" si="3"/>
        <v>5.6051092726831769E-3</v>
      </c>
      <c r="F20" s="8">
        <v>5.6051092726831769E-3</v>
      </c>
      <c r="G20" s="7">
        <v>3</v>
      </c>
      <c r="H20" s="4">
        <v>60029.911881214801</v>
      </c>
      <c r="I20" s="1">
        <v>164.46551200332823</v>
      </c>
      <c r="J20" s="3">
        <v>2.5299999999999998</v>
      </c>
      <c r="K20" t="s">
        <v>81</v>
      </c>
      <c r="N20">
        <v>0</v>
      </c>
      <c r="O20">
        <v>0</v>
      </c>
      <c r="P20">
        <v>0</v>
      </c>
    </row>
    <row r="21" spans="1:17" x14ac:dyDescent="0.3">
      <c r="A21" t="s">
        <v>18</v>
      </c>
      <c r="B21" t="s">
        <v>84</v>
      </c>
      <c r="C21" t="s">
        <v>7</v>
      </c>
      <c r="D21">
        <v>55449</v>
      </c>
      <c r="E21" s="5">
        <f>D21/$W$2</f>
        <v>0.92507507507507503</v>
      </c>
      <c r="F21" s="8">
        <v>0.92507507507507503</v>
      </c>
      <c r="G21" s="7">
        <v>463</v>
      </c>
      <c r="H21" s="4">
        <v>6503.1698365031698</v>
      </c>
      <c r="I21" s="1">
        <v>17.816903661652521</v>
      </c>
      <c r="J21" s="3">
        <v>3.5383260000000001</v>
      </c>
      <c r="K21" t="s">
        <v>81</v>
      </c>
      <c r="N21">
        <v>0</v>
      </c>
      <c r="O21">
        <v>0</v>
      </c>
      <c r="P21">
        <v>0</v>
      </c>
    </row>
    <row r="22" spans="1:17" x14ac:dyDescent="0.3">
      <c r="A22" t="s">
        <v>18</v>
      </c>
      <c r="B22" t="s">
        <v>9</v>
      </c>
      <c r="C22" t="s">
        <v>14</v>
      </c>
      <c r="D22">
        <v>10</v>
      </c>
      <c r="E22" s="5">
        <f t="shared" ref="E22:E24" si="4">D22/$W$2</f>
        <v>1.6683350016683351E-4</v>
      </c>
      <c r="F22" s="8">
        <v>1.6683350016683351E-4</v>
      </c>
      <c r="G22" s="7">
        <v>0</v>
      </c>
      <c r="H22" s="4">
        <v>6503.1698365031698</v>
      </c>
      <c r="I22" s="1">
        <v>17.816903661652521</v>
      </c>
      <c r="J22" s="3">
        <v>1.44</v>
      </c>
      <c r="K22" t="s">
        <v>81</v>
      </c>
      <c r="N22">
        <v>0</v>
      </c>
      <c r="O22">
        <v>850</v>
      </c>
      <c r="P22">
        <v>150</v>
      </c>
      <c r="Q22" t="s">
        <v>87</v>
      </c>
    </row>
    <row r="23" spans="1:17" x14ac:dyDescent="0.3">
      <c r="A23" t="s">
        <v>18</v>
      </c>
      <c r="B23" t="s">
        <v>10</v>
      </c>
      <c r="C23" t="s">
        <v>30</v>
      </c>
      <c r="D23">
        <v>0</v>
      </c>
      <c r="E23" s="5">
        <f t="shared" si="4"/>
        <v>0</v>
      </c>
      <c r="F23" s="8">
        <v>0</v>
      </c>
      <c r="G23" s="7">
        <v>0</v>
      </c>
      <c r="H23" s="4">
        <v>6503.1698365031698</v>
      </c>
      <c r="I23" s="1">
        <v>17.816903661652521</v>
      </c>
      <c r="J23" s="3">
        <v>2.5299999999999998</v>
      </c>
      <c r="K23" t="s">
        <v>81</v>
      </c>
      <c r="N23">
        <v>70</v>
      </c>
      <c r="O23">
        <v>70</v>
      </c>
      <c r="P23">
        <v>0</v>
      </c>
      <c r="Q23" t="s">
        <v>88</v>
      </c>
    </row>
    <row r="24" spans="1:17" x14ac:dyDescent="0.3">
      <c r="A24" t="s">
        <v>18</v>
      </c>
      <c r="B24" t="s">
        <v>84</v>
      </c>
      <c r="C24" t="s">
        <v>15</v>
      </c>
      <c r="D24">
        <v>4481</v>
      </c>
      <c r="E24" s="5">
        <f t="shared" si="4"/>
        <v>7.4758091424758089E-2</v>
      </c>
      <c r="F24" s="8">
        <v>7.4758091424758089E-2</v>
      </c>
      <c r="G24" s="7">
        <v>37</v>
      </c>
      <c r="H24" s="4">
        <v>6503.1698365031698</v>
      </c>
      <c r="I24" s="1">
        <v>17.816903661652521</v>
      </c>
      <c r="J24" s="3">
        <v>2.5299999999999998</v>
      </c>
      <c r="K24" t="s">
        <v>81</v>
      </c>
      <c r="N24">
        <v>0</v>
      </c>
      <c r="O24">
        <v>0</v>
      </c>
      <c r="P24">
        <v>0</v>
      </c>
    </row>
    <row r="25" spans="1:17" x14ac:dyDescent="0.3">
      <c r="A25" t="s">
        <v>19</v>
      </c>
      <c r="B25" t="s">
        <v>84</v>
      </c>
      <c r="C25" t="s">
        <v>7</v>
      </c>
      <c r="D25">
        <v>8945</v>
      </c>
      <c r="E25" s="5">
        <f>D25/$V$2</f>
        <v>0.91071064956220726</v>
      </c>
      <c r="F25" s="8">
        <v>0.91071064956220726</v>
      </c>
      <c r="G25" s="7">
        <v>455</v>
      </c>
      <c r="H25" s="4">
        <v>66636.122989207899</v>
      </c>
      <c r="I25" s="1">
        <v>182.56472051837781</v>
      </c>
      <c r="J25" s="3">
        <v>3.5383260000000001</v>
      </c>
      <c r="K25" t="s">
        <v>81</v>
      </c>
      <c r="N25">
        <v>0</v>
      </c>
      <c r="O25">
        <v>0</v>
      </c>
      <c r="P25">
        <v>0</v>
      </c>
    </row>
    <row r="26" spans="1:17" x14ac:dyDescent="0.3">
      <c r="A26" t="s">
        <v>19</v>
      </c>
      <c r="B26" t="s">
        <v>9</v>
      </c>
      <c r="C26" t="s">
        <v>14</v>
      </c>
      <c r="D26">
        <v>191</v>
      </c>
      <c r="E26" s="5">
        <f t="shared" ref="E26:E28" si="5">D26/$V$2</f>
        <v>1.9446141315414375E-2</v>
      </c>
      <c r="F26" s="8">
        <v>1.9446141315414375E-2</v>
      </c>
      <c r="G26" s="7">
        <v>10</v>
      </c>
      <c r="H26" s="4">
        <v>66636.122989207899</v>
      </c>
      <c r="I26" s="1">
        <v>182.56472051837781</v>
      </c>
      <c r="J26" s="3">
        <v>1.44</v>
      </c>
      <c r="K26" t="s">
        <v>81</v>
      </c>
      <c r="N26">
        <v>0</v>
      </c>
      <c r="O26">
        <v>850</v>
      </c>
      <c r="P26">
        <v>150</v>
      </c>
    </row>
    <row r="27" spans="1:17" x14ac:dyDescent="0.3">
      <c r="A27" t="s">
        <v>19</v>
      </c>
      <c r="B27" t="s">
        <v>10</v>
      </c>
      <c r="C27" t="s">
        <v>30</v>
      </c>
      <c r="D27">
        <v>0</v>
      </c>
      <c r="E27" s="5">
        <f t="shared" si="5"/>
        <v>0</v>
      </c>
      <c r="F27" s="8">
        <v>0</v>
      </c>
      <c r="G27" s="7">
        <v>0</v>
      </c>
      <c r="H27" s="4">
        <v>66636.122989207899</v>
      </c>
      <c r="I27" s="1">
        <v>182.56472051837781</v>
      </c>
      <c r="J27" s="3">
        <v>2.5299999999999998</v>
      </c>
      <c r="K27" t="s">
        <v>81</v>
      </c>
      <c r="N27">
        <v>0</v>
      </c>
      <c r="O27">
        <v>70</v>
      </c>
      <c r="P27">
        <v>0</v>
      </c>
    </row>
    <row r="28" spans="1:17" x14ac:dyDescent="0.3">
      <c r="A28" t="s">
        <v>19</v>
      </c>
      <c r="B28" t="s">
        <v>84</v>
      </c>
      <c r="C28" t="s">
        <v>15</v>
      </c>
      <c r="D28">
        <v>686</v>
      </c>
      <c r="E28" s="5">
        <f t="shared" si="5"/>
        <v>6.9843209122378333E-2</v>
      </c>
      <c r="F28" s="8">
        <v>6.9843209122378333E-2</v>
      </c>
      <c r="G28" s="7">
        <v>35</v>
      </c>
      <c r="H28" s="4">
        <v>66636.122989207899</v>
      </c>
      <c r="I28" s="1">
        <v>182.56472051837781</v>
      </c>
      <c r="J28" s="3">
        <v>2.5299999999999998</v>
      </c>
      <c r="K28" t="s">
        <v>81</v>
      </c>
      <c r="N28">
        <v>0</v>
      </c>
      <c r="O28">
        <v>0</v>
      </c>
      <c r="P28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A55C2-B21C-41D5-8BCA-C0ADE7253BDB}">
  <dimension ref="A1:K51"/>
  <sheetViews>
    <sheetView topLeftCell="A10" workbookViewId="0">
      <selection activeCell="G32" sqref="G32"/>
    </sheetView>
  </sheetViews>
  <sheetFormatPr defaultRowHeight="14.4" x14ac:dyDescent="0.3"/>
  <sheetData>
    <row r="1" spans="1:10" x14ac:dyDescent="0.3"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73</v>
      </c>
    </row>
    <row r="2" spans="1:10" x14ac:dyDescent="0.3">
      <c r="A2" t="s">
        <v>72</v>
      </c>
      <c r="B2" t="s">
        <v>6</v>
      </c>
      <c r="C2" s="2">
        <v>4.13</v>
      </c>
      <c r="D2">
        <v>174.4</v>
      </c>
      <c r="E2">
        <v>9.5</v>
      </c>
      <c r="F2">
        <v>7.84</v>
      </c>
      <c r="H2" s="3">
        <f>E2*F2</f>
        <v>74.48</v>
      </c>
      <c r="I2">
        <f>H2/100</f>
        <v>0.74480000000000002</v>
      </c>
      <c r="J2" t="s">
        <v>74</v>
      </c>
    </row>
    <row r="3" spans="1:10" x14ac:dyDescent="0.3">
      <c r="A3" t="s">
        <v>72</v>
      </c>
      <c r="B3" t="s">
        <v>27</v>
      </c>
      <c r="C3" s="2"/>
      <c r="E3">
        <v>9.5</v>
      </c>
      <c r="F3">
        <v>5.6</v>
      </c>
      <c r="H3" s="3">
        <f t="shared" ref="H3:H7" si="0">E3*F3</f>
        <v>53.199999999999996</v>
      </c>
      <c r="I3">
        <f t="shared" ref="I3:I9" si="1">H3/100</f>
        <v>0.53199999999999992</v>
      </c>
      <c r="J3" t="s">
        <v>74</v>
      </c>
    </row>
    <row r="4" spans="1:10" x14ac:dyDescent="0.3">
      <c r="A4" t="s">
        <v>72</v>
      </c>
      <c r="B4" t="s">
        <v>28</v>
      </c>
      <c r="C4" s="2"/>
      <c r="E4">
        <v>9.5</v>
      </c>
      <c r="F4">
        <v>4.6100000000000003</v>
      </c>
      <c r="H4" s="3">
        <f t="shared" si="0"/>
        <v>43.795000000000002</v>
      </c>
      <c r="I4">
        <f t="shared" si="1"/>
        <v>0.43795000000000001</v>
      </c>
      <c r="J4" t="s">
        <v>74</v>
      </c>
    </row>
    <row r="5" spans="1:10" x14ac:dyDescent="0.3">
      <c r="A5" t="s">
        <v>72</v>
      </c>
      <c r="B5" t="s">
        <v>29</v>
      </c>
      <c r="C5" s="2"/>
      <c r="E5">
        <v>10.722200000000001</v>
      </c>
      <c r="F5">
        <v>5.14</v>
      </c>
      <c r="H5" s="3">
        <f t="shared" si="0"/>
        <v>55.112107999999999</v>
      </c>
      <c r="I5">
        <f t="shared" si="1"/>
        <v>0.55112108000000004</v>
      </c>
      <c r="J5" t="s">
        <v>74</v>
      </c>
    </row>
    <row r="6" spans="1:10" x14ac:dyDescent="0.3">
      <c r="A6" t="s">
        <v>72</v>
      </c>
      <c r="B6" t="s">
        <v>7</v>
      </c>
      <c r="C6" s="2">
        <v>6.46</v>
      </c>
      <c r="D6">
        <v>277.60000000000002</v>
      </c>
      <c r="E6">
        <v>10.722200000000001</v>
      </c>
      <c r="F6">
        <v>6.59</v>
      </c>
      <c r="H6" s="3">
        <f t="shared" si="0"/>
        <v>70.659298000000007</v>
      </c>
      <c r="I6">
        <f t="shared" si="1"/>
        <v>0.70659298000000004</v>
      </c>
      <c r="J6" t="s">
        <v>74</v>
      </c>
    </row>
    <row r="7" spans="1:10" x14ac:dyDescent="0.3">
      <c r="A7" t="s">
        <v>72</v>
      </c>
      <c r="B7" t="s">
        <v>13</v>
      </c>
      <c r="C7" s="2">
        <v>0.15</v>
      </c>
      <c r="D7">
        <v>6.8</v>
      </c>
      <c r="E7">
        <v>7.6954000000000002</v>
      </c>
      <c r="F7">
        <v>10.61</v>
      </c>
      <c r="H7" s="3">
        <f t="shared" si="0"/>
        <v>81.648194000000004</v>
      </c>
      <c r="I7">
        <f t="shared" si="1"/>
        <v>0.81648194000000007</v>
      </c>
      <c r="J7" t="s">
        <v>74</v>
      </c>
    </row>
    <row r="8" spans="1:10" x14ac:dyDescent="0.3">
      <c r="A8" t="s">
        <v>72</v>
      </c>
      <c r="B8" t="s">
        <v>14</v>
      </c>
      <c r="D8">
        <v>1.3</v>
      </c>
      <c r="H8" s="3">
        <v>16.75</v>
      </c>
      <c r="I8">
        <f t="shared" si="1"/>
        <v>0.16750000000000001</v>
      </c>
      <c r="J8" t="s">
        <v>74</v>
      </c>
    </row>
    <row r="9" spans="1:10" x14ac:dyDescent="0.3">
      <c r="A9" t="s">
        <v>72</v>
      </c>
      <c r="B9" t="s">
        <v>30</v>
      </c>
      <c r="E9" s="3">
        <f>120/3.6</f>
        <v>33.333333333333336</v>
      </c>
      <c r="G9">
        <v>1.05</v>
      </c>
      <c r="H9" s="3">
        <f>G9*E9</f>
        <v>35.000000000000007</v>
      </c>
      <c r="I9">
        <f t="shared" si="1"/>
        <v>0.35000000000000009</v>
      </c>
      <c r="J9" t="s">
        <v>74</v>
      </c>
    </row>
    <row r="10" spans="1:10" x14ac:dyDescent="0.3">
      <c r="A10" t="s">
        <v>12</v>
      </c>
      <c r="B10" t="s">
        <v>6</v>
      </c>
      <c r="E10">
        <v>9.5</v>
      </c>
      <c r="F10">
        <v>11.73</v>
      </c>
      <c r="H10" s="3">
        <f>E10*F10</f>
        <v>111.435</v>
      </c>
      <c r="I10">
        <f>H10/100</f>
        <v>1.11435</v>
      </c>
      <c r="J10" t="s">
        <v>74</v>
      </c>
    </row>
    <row r="11" spans="1:10" x14ac:dyDescent="0.3">
      <c r="A11" t="s">
        <v>12</v>
      </c>
      <c r="B11" t="s">
        <v>27</v>
      </c>
      <c r="E11">
        <v>9.5</v>
      </c>
      <c r="F11">
        <v>11.73</v>
      </c>
      <c r="H11" s="3">
        <f t="shared" ref="H11:H15" si="2">E11*F11</f>
        <v>111.435</v>
      </c>
      <c r="I11">
        <f t="shared" ref="I11:I20" si="3">H11/100</f>
        <v>1.11435</v>
      </c>
      <c r="J11" t="s">
        <v>74</v>
      </c>
    </row>
    <row r="12" spans="1:10" x14ac:dyDescent="0.3">
      <c r="A12" t="s">
        <v>12</v>
      </c>
      <c r="B12" t="s">
        <v>28</v>
      </c>
      <c r="E12">
        <v>9.5</v>
      </c>
      <c r="F12">
        <v>11.73</v>
      </c>
      <c r="H12" s="3">
        <f t="shared" si="2"/>
        <v>111.435</v>
      </c>
      <c r="I12">
        <f t="shared" si="3"/>
        <v>1.11435</v>
      </c>
      <c r="J12" t="s">
        <v>74</v>
      </c>
    </row>
    <row r="13" spans="1:10" x14ac:dyDescent="0.3">
      <c r="A13" t="s">
        <v>12</v>
      </c>
      <c r="B13" t="s">
        <v>29</v>
      </c>
      <c r="E13">
        <v>10.722200000000001</v>
      </c>
      <c r="F13">
        <v>17.52</v>
      </c>
      <c r="H13" s="3">
        <f t="shared" si="2"/>
        <v>187.85294400000001</v>
      </c>
      <c r="I13">
        <f t="shared" si="3"/>
        <v>1.8785294400000001</v>
      </c>
      <c r="J13" t="s">
        <v>74</v>
      </c>
    </row>
    <row r="14" spans="1:10" x14ac:dyDescent="0.3">
      <c r="A14" t="s">
        <v>12</v>
      </c>
      <c r="B14" t="s">
        <v>7</v>
      </c>
      <c r="E14">
        <v>10.722200000000001</v>
      </c>
      <c r="F14">
        <v>17.52</v>
      </c>
      <c r="H14" s="3">
        <f t="shared" si="2"/>
        <v>187.85294400000001</v>
      </c>
      <c r="I14">
        <f t="shared" si="3"/>
        <v>1.8785294400000001</v>
      </c>
      <c r="J14" t="s">
        <v>74</v>
      </c>
    </row>
    <row r="15" spans="1:10" x14ac:dyDescent="0.3">
      <c r="A15" t="s">
        <v>12</v>
      </c>
      <c r="B15" t="s">
        <v>13</v>
      </c>
      <c r="E15">
        <v>7.6954000000000002</v>
      </c>
      <c r="F15">
        <v>16.600000000000001</v>
      </c>
      <c r="H15" s="3">
        <f t="shared" si="2"/>
        <v>127.74364000000001</v>
      </c>
      <c r="I15">
        <f t="shared" si="3"/>
        <v>1.2774364</v>
      </c>
      <c r="J15" t="s">
        <v>74</v>
      </c>
    </row>
    <row r="16" spans="1:10" x14ac:dyDescent="0.3">
      <c r="A16" t="s">
        <v>12</v>
      </c>
      <c r="B16" t="s">
        <v>14</v>
      </c>
      <c r="H16">
        <v>15.68</v>
      </c>
      <c r="I16">
        <f t="shared" si="3"/>
        <v>0.15679999999999999</v>
      </c>
      <c r="J16" t="s">
        <v>74</v>
      </c>
    </row>
    <row r="17" spans="1:11" x14ac:dyDescent="0.3">
      <c r="A17" t="s">
        <v>12</v>
      </c>
      <c r="B17" t="s">
        <v>30</v>
      </c>
      <c r="E17" s="3">
        <f>120/3.6</f>
        <v>33.333333333333336</v>
      </c>
      <c r="G17">
        <v>1.05</v>
      </c>
      <c r="H17" s="3">
        <f>G17*E17</f>
        <v>35.000000000000007</v>
      </c>
      <c r="I17">
        <f t="shared" si="3"/>
        <v>0.35000000000000009</v>
      </c>
      <c r="J17" t="s">
        <v>74</v>
      </c>
    </row>
    <row r="18" spans="1:11" x14ac:dyDescent="0.3">
      <c r="A18" t="s">
        <v>16</v>
      </c>
      <c r="B18" t="s">
        <v>6</v>
      </c>
      <c r="E18">
        <v>9.5</v>
      </c>
      <c r="F18">
        <v>33</v>
      </c>
      <c r="H18" s="3">
        <f>E18*F18</f>
        <v>313.5</v>
      </c>
      <c r="I18">
        <f>H18/100</f>
        <v>3.1349999999999998</v>
      </c>
    </row>
    <row r="19" spans="1:11" x14ac:dyDescent="0.3">
      <c r="A19" t="s">
        <v>16</v>
      </c>
      <c r="B19" t="s">
        <v>7</v>
      </c>
      <c r="E19">
        <v>10.722200000000001</v>
      </c>
      <c r="F19">
        <v>33</v>
      </c>
      <c r="H19" s="3">
        <f t="shared" ref="H19:H20" si="4">E19*F19</f>
        <v>353.83260000000001</v>
      </c>
      <c r="I19">
        <f t="shared" si="3"/>
        <v>3.5383260000000001</v>
      </c>
    </row>
    <row r="20" spans="1:11" x14ac:dyDescent="0.3">
      <c r="A20" t="s">
        <v>16</v>
      </c>
      <c r="B20" t="s">
        <v>13</v>
      </c>
      <c r="E20">
        <v>7.6954000000000002</v>
      </c>
      <c r="F20">
        <v>16.600000000000001</v>
      </c>
      <c r="H20" s="3">
        <f t="shared" si="4"/>
        <v>127.74364000000001</v>
      </c>
      <c r="I20">
        <f t="shared" si="3"/>
        <v>1.2774364</v>
      </c>
    </row>
    <row r="21" spans="1:11" x14ac:dyDescent="0.3">
      <c r="A21" t="s">
        <v>16</v>
      </c>
      <c r="B21" t="s">
        <v>14</v>
      </c>
      <c r="H21">
        <f>I21*100</f>
        <v>144</v>
      </c>
      <c r="I21">
        <v>1.44</v>
      </c>
    </row>
    <row r="22" spans="1:11" x14ac:dyDescent="0.3">
      <c r="A22" t="s">
        <v>16</v>
      </c>
      <c r="B22" t="s">
        <v>30</v>
      </c>
      <c r="E22" s="3">
        <f>120/3.6</f>
        <v>33.333333333333336</v>
      </c>
      <c r="G22">
        <v>1.05</v>
      </c>
      <c r="H22">
        <f>I22*100</f>
        <v>252.99999999999997</v>
      </c>
      <c r="I22">
        <v>2.5299999999999998</v>
      </c>
      <c r="J22" t="s">
        <v>75</v>
      </c>
      <c r="K22" t="s">
        <v>76</v>
      </c>
    </row>
    <row r="28" spans="1:11" x14ac:dyDescent="0.3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26</v>
      </c>
      <c r="G28" t="s">
        <v>78</v>
      </c>
      <c r="H28" t="s">
        <v>79</v>
      </c>
    </row>
    <row r="29" spans="1:11" x14ac:dyDescent="0.3">
      <c r="A29" t="s">
        <v>5</v>
      </c>
      <c r="B29" t="s">
        <v>6</v>
      </c>
      <c r="C29">
        <v>7142431</v>
      </c>
      <c r="D29" s="1">
        <v>12588.584130267225</v>
      </c>
      <c r="E29" s="1">
        <v>34.489271589773217</v>
      </c>
      <c r="F29" s="3">
        <v>0.72864999999999991</v>
      </c>
      <c r="H29" t="s">
        <v>80</v>
      </c>
    </row>
    <row r="30" spans="1:11" x14ac:dyDescent="0.3">
      <c r="A30" t="s">
        <v>5</v>
      </c>
      <c r="B30" t="s">
        <v>7</v>
      </c>
      <c r="C30">
        <v>1406856</v>
      </c>
      <c r="D30" s="1">
        <v>12588.584130267225</v>
      </c>
      <c r="E30" s="1">
        <v>34.489271589773217</v>
      </c>
      <c r="F30" s="3">
        <v>0.74840956000000003</v>
      </c>
      <c r="H30" t="s">
        <v>80</v>
      </c>
    </row>
    <row r="31" spans="1:11" x14ac:dyDescent="0.3">
      <c r="A31" t="s">
        <v>5</v>
      </c>
      <c r="B31" t="s">
        <v>8</v>
      </c>
      <c r="C31">
        <v>166100</v>
      </c>
      <c r="D31" s="1">
        <v>12588.584130267225</v>
      </c>
      <c r="E31" s="1">
        <v>34.489271589773217</v>
      </c>
      <c r="F31" s="3">
        <v>0.81648194000000007</v>
      </c>
      <c r="H31" t="s">
        <v>80</v>
      </c>
    </row>
    <row r="32" spans="1:11" x14ac:dyDescent="0.3">
      <c r="A32" t="s">
        <v>5</v>
      </c>
      <c r="B32" t="s">
        <v>9</v>
      </c>
      <c r="C32">
        <v>21136</v>
      </c>
      <c r="D32" s="1">
        <v>12588.584130267225</v>
      </c>
      <c r="E32" s="1">
        <v>34.489271589773217</v>
      </c>
      <c r="F32" s="3">
        <v>0.1628</v>
      </c>
      <c r="H32" t="s">
        <v>80</v>
      </c>
    </row>
    <row r="33" spans="1:9" x14ac:dyDescent="0.3">
      <c r="A33" t="s">
        <v>5</v>
      </c>
      <c r="B33" t="s">
        <v>10</v>
      </c>
      <c r="C33">
        <v>42</v>
      </c>
      <c r="D33" s="1">
        <v>12588.584130267225</v>
      </c>
      <c r="E33" s="1">
        <v>34.489271589773217</v>
      </c>
      <c r="F33" s="3">
        <v>0.48666666666666669</v>
      </c>
      <c r="H33" t="s">
        <v>80</v>
      </c>
    </row>
    <row r="34" spans="1:9" x14ac:dyDescent="0.3">
      <c r="A34" t="s">
        <v>5</v>
      </c>
      <c r="B34" t="s">
        <v>11</v>
      </c>
      <c r="C34">
        <v>98773</v>
      </c>
      <c r="D34" s="1">
        <v>12588.584130267225</v>
      </c>
      <c r="E34" s="1">
        <v>34.489271589773217</v>
      </c>
      <c r="F34" s="3">
        <v>0.43795000000000001</v>
      </c>
      <c r="H34" t="s">
        <v>80</v>
      </c>
    </row>
    <row r="35" spans="1:9" x14ac:dyDescent="0.3">
      <c r="A35" t="s">
        <v>12</v>
      </c>
      <c r="B35" t="s">
        <v>6</v>
      </c>
      <c r="C35">
        <v>26134</v>
      </c>
      <c r="D35" s="1">
        <v>19831.181564848612</v>
      </c>
      <c r="E35" s="1">
        <v>54.332004287256467</v>
      </c>
      <c r="F35" s="3">
        <f>I10</f>
        <v>1.11435</v>
      </c>
      <c r="H35" t="s">
        <v>80</v>
      </c>
    </row>
    <row r="36" spans="1:9" x14ac:dyDescent="0.3">
      <c r="A36" t="s">
        <v>12</v>
      </c>
      <c r="B36" t="s">
        <v>7</v>
      </c>
      <c r="C36">
        <v>806254</v>
      </c>
      <c r="D36" s="1">
        <v>19831.181564848612</v>
      </c>
      <c r="E36" s="1">
        <v>54.332004287256467</v>
      </c>
      <c r="F36" s="3">
        <f>I14</f>
        <v>1.8785294400000001</v>
      </c>
      <c r="H36" t="s">
        <v>80</v>
      </c>
    </row>
    <row r="37" spans="1:9" x14ac:dyDescent="0.3">
      <c r="A37" t="s">
        <v>12</v>
      </c>
      <c r="B37" t="s">
        <v>14</v>
      </c>
      <c r="C37">
        <v>1519</v>
      </c>
      <c r="D37" s="1">
        <v>19831.181564848612</v>
      </c>
      <c r="E37" s="1">
        <v>54.332004287256467</v>
      </c>
      <c r="F37" s="3">
        <f>I16</f>
        <v>0.15679999999999999</v>
      </c>
      <c r="H37" t="s">
        <v>80</v>
      </c>
    </row>
    <row r="38" spans="1:9" x14ac:dyDescent="0.3">
      <c r="A38" t="s">
        <v>12</v>
      </c>
      <c r="B38" t="s">
        <v>15</v>
      </c>
      <c r="C38">
        <v>18725</v>
      </c>
      <c r="D38" s="1">
        <v>19831.181564848612</v>
      </c>
      <c r="E38" s="1">
        <v>54.332004287256467</v>
      </c>
      <c r="F38" s="3">
        <f>I15</f>
        <v>1.2774364</v>
      </c>
      <c r="G38" t="s">
        <v>77</v>
      </c>
      <c r="H38" t="s">
        <v>80</v>
      </c>
    </row>
    <row r="39" spans="1:9" x14ac:dyDescent="0.3">
      <c r="A39" t="s">
        <v>16</v>
      </c>
      <c r="B39" t="s">
        <v>7</v>
      </c>
      <c r="C39">
        <v>60660</v>
      </c>
      <c r="D39" s="1">
        <v>33998.873783283721</v>
      </c>
      <c r="E39" s="1">
        <v>93.147599406256774</v>
      </c>
      <c r="F39" s="3">
        <v>3.5383260000000001</v>
      </c>
    </row>
    <row r="40" spans="1:9" x14ac:dyDescent="0.3">
      <c r="A40" t="s">
        <v>16</v>
      </c>
      <c r="B40" t="s">
        <v>14</v>
      </c>
      <c r="C40">
        <v>104</v>
      </c>
      <c r="D40" s="1">
        <v>33998.873783283721</v>
      </c>
      <c r="E40" s="1">
        <v>93.147599406256774</v>
      </c>
      <c r="F40" s="3">
        <v>1.44</v>
      </c>
      <c r="H40" t="s">
        <v>75</v>
      </c>
      <c r="I40" t="s">
        <v>76</v>
      </c>
    </row>
    <row r="41" spans="1:9" x14ac:dyDescent="0.3">
      <c r="A41" t="s">
        <v>16</v>
      </c>
      <c r="B41" t="s">
        <v>15</v>
      </c>
      <c r="C41">
        <v>1391</v>
      </c>
      <c r="D41" s="1">
        <v>33998.873783283721</v>
      </c>
      <c r="E41" s="1">
        <v>93.147599406256774</v>
      </c>
      <c r="F41" s="3">
        <v>2.5299999999999998</v>
      </c>
      <c r="H41" t="s">
        <v>75</v>
      </c>
      <c r="I41" t="s">
        <v>76</v>
      </c>
    </row>
    <row r="42" spans="1:9" x14ac:dyDescent="0.3">
      <c r="A42" t="s">
        <v>17</v>
      </c>
      <c r="B42" t="s">
        <v>7</v>
      </c>
      <c r="C42">
        <v>73794</v>
      </c>
      <c r="D42" s="1">
        <v>60029.911881214801</v>
      </c>
      <c r="E42" s="1">
        <v>164.46551200332823</v>
      </c>
      <c r="F42" s="3">
        <v>3.5383260000000001</v>
      </c>
      <c r="G42" t="s">
        <v>81</v>
      </c>
    </row>
    <row r="43" spans="1:9" x14ac:dyDescent="0.3">
      <c r="A43" t="s">
        <v>17</v>
      </c>
      <c r="B43" t="s">
        <v>14</v>
      </c>
      <c r="C43">
        <v>8</v>
      </c>
      <c r="D43" s="1">
        <v>60029.911881214801</v>
      </c>
      <c r="E43" s="1">
        <v>164.46551200332823</v>
      </c>
      <c r="F43" s="3">
        <v>1.44</v>
      </c>
      <c r="G43" t="s">
        <v>81</v>
      </c>
    </row>
    <row r="44" spans="1:9" x14ac:dyDescent="0.3">
      <c r="A44" t="s">
        <v>17</v>
      </c>
      <c r="B44" t="s">
        <v>15</v>
      </c>
      <c r="C44">
        <v>416</v>
      </c>
      <c r="D44" s="1">
        <v>60029.911881214801</v>
      </c>
      <c r="E44" s="1">
        <v>164.46551200332823</v>
      </c>
      <c r="F44" s="3">
        <v>2.5299999999999998</v>
      </c>
      <c r="G44" t="s">
        <v>81</v>
      </c>
    </row>
    <row r="45" spans="1:9" x14ac:dyDescent="0.3">
      <c r="A45" t="s">
        <v>18</v>
      </c>
      <c r="B45" t="s">
        <v>6</v>
      </c>
      <c r="C45">
        <v>2647</v>
      </c>
      <c r="D45" s="1">
        <v>6503.1698365031698</v>
      </c>
      <c r="E45" s="1">
        <v>17.816903661652521</v>
      </c>
      <c r="F45" s="3">
        <v>3.5383260000000001</v>
      </c>
      <c r="G45" t="s">
        <v>81</v>
      </c>
    </row>
    <row r="46" spans="1:9" x14ac:dyDescent="0.3">
      <c r="A46" t="s">
        <v>18</v>
      </c>
      <c r="B46" t="s">
        <v>7</v>
      </c>
      <c r="C46">
        <v>55449</v>
      </c>
      <c r="D46" s="1">
        <v>6503.1698365031698</v>
      </c>
      <c r="E46" s="1">
        <v>17.816903661652521</v>
      </c>
      <c r="F46" s="3">
        <v>3.5383260000000001</v>
      </c>
      <c r="G46" t="s">
        <v>81</v>
      </c>
    </row>
    <row r="47" spans="1:9" x14ac:dyDescent="0.3">
      <c r="A47" t="s">
        <v>18</v>
      </c>
      <c r="B47" t="s">
        <v>14</v>
      </c>
      <c r="C47">
        <v>10</v>
      </c>
      <c r="D47" s="1">
        <v>6503.1698365031698</v>
      </c>
      <c r="E47" s="1">
        <v>17.816903661652521</v>
      </c>
      <c r="F47" s="3">
        <v>1.44</v>
      </c>
      <c r="G47" t="s">
        <v>81</v>
      </c>
    </row>
    <row r="48" spans="1:9" x14ac:dyDescent="0.3">
      <c r="A48" t="s">
        <v>18</v>
      </c>
      <c r="B48" t="s">
        <v>15</v>
      </c>
      <c r="C48">
        <v>1834</v>
      </c>
      <c r="D48" s="1">
        <v>6503.1698365031698</v>
      </c>
      <c r="E48" s="1">
        <v>17.816903661652521</v>
      </c>
      <c r="F48" s="3">
        <v>2.5299999999999998</v>
      </c>
      <c r="G48" t="s">
        <v>81</v>
      </c>
    </row>
    <row r="49" spans="1:7" x14ac:dyDescent="0.3">
      <c r="A49" t="s">
        <v>19</v>
      </c>
      <c r="B49" t="s">
        <v>7</v>
      </c>
      <c r="C49">
        <v>8945</v>
      </c>
      <c r="D49" s="1">
        <v>66636.122989207899</v>
      </c>
      <c r="E49" s="1">
        <v>182.56472051837781</v>
      </c>
      <c r="F49" s="3">
        <v>3.5383260000000001</v>
      </c>
      <c r="G49" t="s">
        <v>81</v>
      </c>
    </row>
    <row r="50" spans="1:7" x14ac:dyDescent="0.3">
      <c r="A50" t="s">
        <v>19</v>
      </c>
      <c r="B50" t="s">
        <v>14</v>
      </c>
      <c r="C50">
        <v>191</v>
      </c>
      <c r="D50" s="1">
        <v>66636.122989207899</v>
      </c>
      <c r="E50" s="1">
        <v>182.56472051837781</v>
      </c>
      <c r="F50" s="3">
        <v>1.44</v>
      </c>
      <c r="G50" t="s">
        <v>81</v>
      </c>
    </row>
    <row r="51" spans="1:7" x14ac:dyDescent="0.3">
      <c r="A51" t="s">
        <v>19</v>
      </c>
      <c r="B51" t="s">
        <v>15</v>
      </c>
      <c r="C51">
        <v>686</v>
      </c>
      <c r="D51" s="1">
        <v>66636.122989207899</v>
      </c>
      <c r="E51" s="1">
        <v>182.56472051837781</v>
      </c>
      <c r="F51" s="3">
        <v>2.5299999999999998</v>
      </c>
      <c r="G51" t="s">
        <v>81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3943E-F18E-4409-949F-E2D75C9354B9}">
  <dimension ref="A1:D15"/>
  <sheetViews>
    <sheetView workbookViewId="0">
      <selection activeCell="A17" sqref="A17"/>
    </sheetView>
  </sheetViews>
  <sheetFormatPr defaultRowHeight="14.4" x14ac:dyDescent="0.3"/>
  <cols>
    <col min="1" max="1" width="86.6640625" bestFit="1" customWidth="1"/>
  </cols>
  <sheetData>
    <row r="1" spans="1:4" x14ac:dyDescent="0.3">
      <c r="A1" t="s">
        <v>31</v>
      </c>
      <c r="C1">
        <v>2017</v>
      </c>
      <c r="D1" t="s">
        <v>32</v>
      </c>
    </row>
    <row r="2" spans="1:4" x14ac:dyDescent="0.3">
      <c r="A2" t="s">
        <v>33</v>
      </c>
      <c r="B2" t="s">
        <v>21</v>
      </c>
      <c r="C2" t="s">
        <v>34</v>
      </c>
      <c r="D2" t="s">
        <v>35</v>
      </c>
    </row>
    <row r="3" spans="1:4" x14ac:dyDescent="0.3">
      <c r="A3" t="s">
        <v>36</v>
      </c>
      <c r="B3" t="s">
        <v>21</v>
      </c>
      <c r="C3" t="s">
        <v>37</v>
      </c>
      <c r="D3" t="s">
        <v>38</v>
      </c>
    </row>
    <row r="4" spans="1:4" x14ac:dyDescent="0.3">
      <c r="A4" t="s">
        <v>39</v>
      </c>
      <c r="B4" t="s">
        <v>21</v>
      </c>
      <c r="C4" t="s">
        <v>40</v>
      </c>
      <c r="D4" t="s">
        <v>41</v>
      </c>
    </row>
    <row r="5" spans="1:4" x14ac:dyDescent="0.3">
      <c r="A5" t="s">
        <v>42</v>
      </c>
      <c r="B5" t="s">
        <v>21</v>
      </c>
      <c r="C5" t="s">
        <v>43</v>
      </c>
      <c r="D5" t="s">
        <v>44</v>
      </c>
    </row>
    <row r="6" spans="1:4" x14ac:dyDescent="0.3">
      <c r="A6" t="s">
        <v>45</v>
      </c>
      <c r="B6" t="s">
        <v>21</v>
      </c>
      <c r="C6" t="s">
        <v>46</v>
      </c>
      <c r="D6" t="s">
        <v>47</v>
      </c>
    </row>
    <row r="7" spans="1:4" x14ac:dyDescent="0.3">
      <c r="A7" t="s">
        <v>48</v>
      </c>
      <c r="B7" t="s">
        <v>21</v>
      </c>
      <c r="C7" t="s">
        <v>49</v>
      </c>
      <c r="D7" t="s">
        <v>50</v>
      </c>
    </row>
    <row r="8" spans="1:4" x14ac:dyDescent="0.3">
      <c r="A8" t="s">
        <v>51</v>
      </c>
      <c r="B8" t="s">
        <v>21</v>
      </c>
      <c r="C8" t="s">
        <v>52</v>
      </c>
      <c r="D8" t="s">
        <v>53</v>
      </c>
    </row>
    <row r="9" spans="1:4" x14ac:dyDescent="0.3">
      <c r="A9" t="s">
        <v>54</v>
      </c>
      <c r="B9" t="s">
        <v>21</v>
      </c>
      <c r="C9" t="s">
        <v>55</v>
      </c>
      <c r="D9" t="s">
        <v>56</v>
      </c>
    </row>
    <row r="10" spans="1:4" x14ac:dyDescent="0.3">
      <c r="A10" t="s">
        <v>57</v>
      </c>
      <c r="B10" t="s">
        <v>21</v>
      </c>
      <c r="C10" t="s">
        <v>58</v>
      </c>
      <c r="D10" t="s">
        <v>59</v>
      </c>
    </row>
    <row r="11" spans="1:4" x14ac:dyDescent="0.3">
      <c r="A11" t="s">
        <v>60</v>
      </c>
      <c r="B11" t="s">
        <v>21</v>
      </c>
      <c r="C11" t="s">
        <v>61</v>
      </c>
      <c r="D11" t="s">
        <v>62</v>
      </c>
    </row>
    <row r="12" spans="1:4" x14ac:dyDescent="0.3">
      <c r="A12" t="s">
        <v>63</v>
      </c>
      <c r="B12" t="s">
        <v>21</v>
      </c>
      <c r="C12" t="s">
        <v>64</v>
      </c>
      <c r="D12" t="s">
        <v>64</v>
      </c>
    </row>
    <row r="13" spans="1:4" x14ac:dyDescent="0.3">
      <c r="A13" t="s">
        <v>65</v>
      </c>
      <c r="B13" t="s">
        <v>21</v>
      </c>
    </row>
    <row r="14" spans="1:4" x14ac:dyDescent="0.3">
      <c r="A14" t="s">
        <v>66</v>
      </c>
      <c r="B14" t="s">
        <v>21</v>
      </c>
      <c r="C14" t="s">
        <v>67</v>
      </c>
      <c r="D14" t="s">
        <v>68</v>
      </c>
    </row>
    <row r="15" spans="1:4" x14ac:dyDescent="0.3">
      <c r="A15" t="s">
        <v>69</v>
      </c>
      <c r="B15" t="s">
        <v>21</v>
      </c>
      <c r="C15" t="s">
        <v>70</v>
      </c>
      <c r="D15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Vehicle types</vt:lpstr>
      <vt:lpstr>Vehicle engine types</vt:lpstr>
      <vt:lpstr>Fuel consumption per car</vt:lpstr>
      <vt:lpstr>Fuel consumption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Loomans, N.</dc:creator>
  <cp:lastModifiedBy>Loomans, N.</cp:lastModifiedBy>
  <dcterms:created xsi:type="dcterms:W3CDTF">2021-11-22T20:37:17Z</dcterms:created>
  <dcterms:modified xsi:type="dcterms:W3CDTF">2021-12-03T17:21:46Z</dcterms:modified>
</cp:coreProperties>
</file>