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:\Excel数据分析课件资料\"/>
    </mc:Choice>
  </mc:AlternateContent>
  <xr:revisionPtr revIDLastSave="0" documentId="13_ncr:1_{59DA9AA6-25A9-4091-90FA-CFD56B6B65E6}" xr6:coauthVersionLast="47" xr6:coauthVersionMax="47" xr10:uidLastSave="{00000000-0000-0000-0000-000000000000}"/>
  <bookViews>
    <workbookView xWindow="-120" yWindow="-120" windowWidth="29040" windowHeight="15840" tabRatio="717" firstSheet="1" activeTab="8" xr2:uid="{14AD18C1-F6B1-496B-B7D5-B60079055CF2}"/>
  </bookViews>
  <sheets>
    <sheet name="简介" sheetId="10" r:id="rId1"/>
    <sheet name="VLOOKUP函数的基本使用" sheetId="1" r:id="rId2"/>
    <sheet name="数据源" sheetId="2" r:id="rId3"/>
    <sheet name="VLOOKUP跨表使用" sheetId="3" r:id="rId4"/>
    <sheet name="通配符查找" sheetId="4" r:id="rId5"/>
    <sheet name="近似查找" sheetId="5" r:id="rId6"/>
    <sheet name="数字格式问题" sheetId="6" r:id="rId7"/>
    <sheet name="HLOOKUP的使用" sheetId="7" r:id="rId8"/>
    <sheet name="返回多列结果" sheetId="9" r:id="rId9"/>
    <sheet name="MATCH+INDEX与VLOOKUP的区别" sheetId="8" r:id="rId10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9" l="1"/>
  <c r="J6" i="1"/>
  <c r="J5" i="1"/>
  <c r="H4" i="8"/>
  <c r="H5" i="8"/>
  <c r="F8" i="7"/>
  <c r="G16" i="6"/>
  <c r="G11" i="6"/>
  <c r="G5" i="6"/>
  <c r="H6" i="5"/>
  <c r="H7" i="5"/>
  <c r="H8" i="5"/>
  <c r="H9" i="5"/>
  <c r="H10" i="5"/>
  <c r="H11" i="5"/>
  <c r="H12" i="5"/>
  <c r="H5" i="5"/>
  <c r="D5" i="4"/>
  <c r="D6" i="4"/>
  <c r="D7" i="4"/>
  <c r="D8" i="4"/>
  <c r="D4" i="4"/>
  <c r="D5" i="3"/>
  <c r="D4" i="3"/>
  <c r="I5" i="1"/>
</calcChain>
</file>

<file path=xl/sharedStrings.xml><?xml version="1.0" encoding="utf-8"?>
<sst xmlns="http://schemas.openxmlformats.org/spreadsheetml/2006/main" count="1248" uniqueCount="701">
  <si>
    <t>考生成绩统计表</t>
    <phoneticPr fontId="2" type="noConversion"/>
  </si>
  <si>
    <t>专业类</t>
    <phoneticPr fontId="2" type="noConversion"/>
  </si>
  <si>
    <t>姓名</t>
    <phoneticPr fontId="2" type="noConversion"/>
  </si>
  <si>
    <t>性别</t>
    <phoneticPr fontId="2" type="noConversion"/>
  </si>
  <si>
    <t>来源</t>
    <phoneticPr fontId="2" type="noConversion"/>
  </si>
  <si>
    <t>原始分</t>
    <phoneticPr fontId="2" type="noConversion"/>
  </si>
  <si>
    <t>理工</t>
    <phoneticPr fontId="2" type="noConversion"/>
  </si>
  <si>
    <t>汪梅</t>
    <phoneticPr fontId="2" type="noConversion"/>
  </si>
  <si>
    <t>男</t>
  </si>
  <si>
    <t>本地</t>
    <phoneticPr fontId="2" type="noConversion"/>
  </si>
  <si>
    <t>郭磊</t>
    <phoneticPr fontId="2" type="noConversion"/>
  </si>
  <si>
    <t>女</t>
  </si>
  <si>
    <t>李明</t>
    <phoneticPr fontId="2" type="noConversion"/>
  </si>
  <si>
    <t>林涛</t>
    <phoneticPr fontId="2" type="noConversion"/>
  </si>
  <si>
    <t>外星</t>
    <phoneticPr fontId="2" type="noConversion"/>
  </si>
  <si>
    <t>文科</t>
    <phoneticPr fontId="2" type="noConversion"/>
  </si>
  <si>
    <t>朱健</t>
    <phoneticPr fontId="2" type="noConversion"/>
  </si>
  <si>
    <t>本省</t>
    <phoneticPr fontId="2" type="noConversion"/>
  </si>
  <si>
    <t>VLOOKUP函数的基本使用</t>
    <phoneticPr fontId="1" type="noConversion"/>
  </si>
  <si>
    <t>题目：根据考生姓名查找总分</t>
    <phoneticPr fontId="1" type="noConversion"/>
  </si>
  <si>
    <t>公式</t>
    <phoneticPr fontId="1" type="noConversion"/>
  </si>
  <si>
    <t>结果</t>
    <phoneticPr fontId="1" type="noConversion"/>
  </si>
  <si>
    <t>公式</t>
    <phoneticPr fontId="2" type="noConversion"/>
  </si>
  <si>
    <t>结果</t>
    <phoneticPr fontId="2" type="noConversion"/>
  </si>
  <si>
    <t>客户ID</t>
  </si>
  <si>
    <t>公司名称</t>
  </si>
  <si>
    <t>联系人姓名</t>
  </si>
  <si>
    <t>联系人头衔</t>
  </si>
  <si>
    <t>地址</t>
  </si>
  <si>
    <t>城市</t>
  </si>
  <si>
    <t>地区</t>
  </si>
  <si>
    <t>邮政编码</t>
  </si>
  <si>
    <t>国家</t>
  </si>
  <si>
    <t>电话</t>
  </si>
  <si>
    <t>传真</t>
  </si>
  <si>
    <t>AABBCCD</t>
  </si>
  <si>
    <t>三川实业有限公司</t>
  </si>
  <si>
    <t>刘小姐</t>
  </si>
  <si>
    <t>销售代表</t>
  </si>
  <si>
    <t>大崇明路 50 号</t>
  </si>
  <si>
    <t>天津</t>
  </si>
  <si>
    <t>华北</t>
  </si>
  <si>
    <t>343567</t>
  </si>
  <si>
    <t>中国</t>
  </si>
  <si>
    <t>(030) 30074321</t>
  </si>
  <si>
    <t>(030) 30765452</t>
  </si>
  <si>
    <t>ANATR</t>
  </si>
  <si>
    <t>东南实业</t>
  </si>
  <si>
    <t>王先生</t>
  </si>
  <si>
    <t>物主</t>
  </si>
  <si>
    <t>承德西路 80 号</t>
  </si>
  <si>
    <t>234575</t>
  </si>
  <si>
    <t>(030) 35554729</t>
  </si>
  <si>
    <t>(030) 35553744</t>
  </si>
  <si>
    <t>ANTON</t>
  </si>
  <si>
    <t>坦森行贸易</t>
  </si>
  <si>
    <t>王炫皓</t>
  </si>
  <si>
    <t>黄台北路 780 号</t>
  </si>
  <si>
    <t>石家庄</t>
  </si>
  <si>
    <t>985060</t>
  </si>
  <si>
    <t>(0321) 5553932</t>
  </si>
  <si>
    <t/>
  </si>
  <si>
    <t>AROUT</t>
  </si>
  <si>
    <t>国顶有限公司</t>
  </si>
  <si>
    <t>方先生</t>
  </si>
  <si>
    <t>天府东街 30 号</t>
  </si>
  <si>
    <t>深圳</t>
  </si>
  <si>
    <t>华南</t>
  </si>
  <si>
    <t>890879</t>
  </si>
  <si>
    <t>(0571) 45557788</t>
  </si>
  <si>
    <t>(0571) 45556750</t>
  </si>
  <si>
    <t>BERGS</t>
  </si>
  <si>
    <t>通恒机械</t>
  </si>
  <si>
    <t>黄小姐</t>
  </si>
  <si>
    <t>采购员</t>
  </si>
  <si>
    <t>东园西甲 30 号</t>
  </si>
  <si>
    <t>南京</t>
  </si>
  <si>
    <t>华东</t>
  </si>
  <si>
    <t>798089</t>
  </si>
  <si>
    <t>(0921) 9123465</t>
  </si>
  <si>
    <t>(0921) 55123467</t>
  </si>
  <si>
    <t>BLAUS</t>
  </si>
  <si>
    <t>森通</t>
  </si>
  <si>
    <t>常保阁东 80 号</t>
  </si>
  <si>
    <t>787045</t>
  </si>
  <si>
    <t>(030) 30058460</t>
  </si>
  <si>
    <t>(030)  33008924</t>
  </si>
  <si>
    <t>BLONP</t>
  </si>
  <si>
    <t>国皓</t>
  </si>
  <si>
    <t>黄雅玲</t>
  </si>
  <si>
    <t>市场经理</t>
  </si>
  <si>
    <t>广发北路 10 号</t>
  </si>
  <si>
    <t>大连</t>
  </si>
  <si>
    <t>东北</t>
  </si>
  <si>
    <t>565479</t>
  </si>
  <si>
    <t>(0671) 88601531</t>
  </si>
  <si>
    <t>(0671) 88601532</t>
  </si>
  <si>
    <t>BOLID</t>
  </si>
  <si>
    <t>迈多贸易</t>
  </si>
  <si>
    <t>陈先生</t>
  </si>
  <si>
    <t>临翠大街 80 号</t>
  </si>
  <si>
    <t>西安</t>
  </si>
  <si>
    <t>西北</t>
  </si>
  <si>
    <t>907987</t>
  </si>
  <si>
    <t>(091) 85552282</t>
  </si>
  <si>
    <t>(091) 85559199</t>
  </si>
  <si>
    <t>BONAP</t>
  </si>
  <si>
    <t>祥通</t>
  </si>
  <si>
    <t>刘先生</t>
  </si>
  <si>
    <t>花园东街 90 号</t>
  </si>
  <si>
    <t>重庆</t>
  </si>
  <si>
    <t>西南</t>
  </si>
  <si>
    <t>567690</t>
  </si>
  <si>
    <t>(078) 91244540</t>
  </si>
  <si>
    <t>(078) 91244541</t>
  </si>
  <si>
    <t>BOTTM</t>
  </si>
  <si>
    <t>广通</t>
  </si>
  <si>
    <t>结算经理</t>
  </si>
  <si>
    <t>平谷嘉石大街 38 号</t>
  </si>
  <si>
    <t>808059</t>
  </si>
  <si>
    <t>(078) 95554729</t>
  </si>
  <si>
    <t>(078) 95553745</t>
  </si>
  <si>
    <t>BSBEV</t>
  </si>
  <si>
    <t>光明杂志</t>
  </si>
  <si>
    <t>谢丽秋</t>
  </si>
  <si>
    <t>黄石路 50 号</t>
  </si>
  <si>
    <t>760908</t>
  </si>
  <si>
    <t>(0571) 45551212</t>
  </si>
  <si>
    <t>CACTU</t>
  </si>
  <si>
    <t>威航货运有限公司</t>
  </si>
  <si>
    <t>销售代理</t>
  </si>
  <si>
    <t>经七纬二路 13 号</t>
  </si>
  <si>
    <t>120412</t>
  </si>
  <si>
    <t>(061) 11355555</t>
  </si>
  <si>
    <t>(061) 11354892</t>
  </si>
  <si>
    <t>CENTC</t>
  </si>
  <si>
    <t>三捷实业</t>
  </si>
  <si>
    <t>英雄山路 84 号</t>
  </si>
  <si>
    <t>130083</t>
  </si>
  <si>
    <t>(061) 15553392</t>
  </si>
  <si>
    <t>(061) 15557293</t>
    <phoneticPr fontId="14" type="noConversion"/>
  </si>
  <si>
    <t>CHOPS</t>
  </si>
  <si>
    <t>浩天旅行社</t>
  </si>
  <si>
    <t>白广路 314 号</t>
  </si>
  <si>
    <t>234254</t>
  </si>
  <si>
    <t>(030) 30076545</t>
  </si>
  <si>
    <t>COMMI</t>
  </si>
  <si>
    <t>同恒</t>
  </si>
  <si>
    <t>销售员</t>
  </si>
  <si>
    <t>七一路 37 号</t>
  </si>
  <si>
    <t>453466</t>
  </si>
  <si>
    <t>(030) 35557647</t>
  </si>
  <si>
    <t>CONSH</t>
  </si>
  <si>
    <t>万海</t>
  </si>
  <si>
    <t>林小姐</t>
  </si>
  <si>
    <t>劳动路 23 号</t>
  </si>
  <si>
    <t>厦门</t>
  </si>
  <si>
    <t>353467</t>
  </si>
  <si>
    <t>(071) 45552282</t>
  </si>
  <si>
    <t>(071) 45559199</t>
  </si>
  <si>
    <t>DRACD</t>
  </si>
  <si>
    <t>世邦</t>
  </si>
  <si>
    <t>黎先生</t>
  </si>
  <si>
    <t>光明东路 395 号</t>
  </si>
  <si>
    <t>海口</t>
  </si>
  <si>
    <t>454748</t>
  </si>
  <si>
    <t>(0241) 10391231</t>
  </si>
  <si>
    <t>(0241) 10594282</t>
  </si>
  <si>
    <t>DUMON</t>
  </si>
  <si>
    <t>迈策船舶</t>
  </si>
  <si>
    <t>王俊元</t>
  </si>
  <si>
    <t>沉香街 329 号</t>
  </si>
  <si>
    <t>常州</t>
  </si>
  <si>
    <t>565474</t>
  </si>
  <si>
    <t>(056) 40678888</t>
  </si>
  <si>
    <t>(056) 40678989</t>
  </si>
  <si>
    <t>EASTC</t>
  </si>
  <si>
    <t>中通</t>
  </si>
  <si>
    <t>光复北路 895 号</t>
  </si>
  <si>
    <t>809784</t>
  </si>
  <si>
    <t>(030) 35550297</t>
  </si>
  <si>
    <t>(030) 35553373</t>
  </si>
  <si>
    <t>ERNSH</t>
  </si>
  <si>
    <t>正人资源</t>
  </si>
  <si>
    <t>谢小姐</t>
  </si>
  <si>
    <t>销售经理</t>
  </si>
  <si>
    <t>临江东街 62 号</t>
  </si>
  <si>
    <t>906853</t>
  </si>
  <si>
    <t>(0571) 76753425</t>
  </si>
  <si>
    <t>(0571) 76753426</t>
  </si>
  <si>
    <t>FAMIA</t>
  </si>
  <si>
    <t>红阳事业</t>
  </si>
  <si>
    <t>市场助理</t>
  </si>
  <si>
    <t>外滩西路 238 号</t>
  </si>
  <si>
    <t>687759</t>
  </si>
  <si>
    <t>(0571) 75559857</t>
  </si>
  <si>
    <t>FISSA</t>
  </si>
  <si>
    <t>嘉元实业</t>
  </si>
  <si>
    <t>东湖大街 28 号</t>
  </si>
  <si>
    <t>458965</t>
  </si>
  <si>
    <t>(091) 25559444</t>
  </si>
  <si>
    <t>(091) 25555593</t>
  </si>
  <si>
    <t>FOLIG</t>
  </si>
  <si>
    <t>嘉业</t>
  </si>
  <si>
    <t>助理销售代理</t>
  </si>
  <si>
    <t>经三纬二路 8 号</t>
  </si>
  <si>
    <t>576906</t>
  </si>
  <si>
    <t>(0321) 20161016</t>
  </si>
  <si>
    <t>(0321) 20161017</t>
  </si>
  <si>
    <t>FOLKO</t>
  </si>
  <si>
    <t>五洲信托</t>
  </si>
  <si>
    <t>苏先生</t>
  </si>
  <si>
    <t>沿江北路 942 号</t>
  </si>
  <si>
    <t>876060</t>
  </si>
  <si>
    <t>(087) 69534671</t>
  </si>
  <si>
    <t>FRANK</t>
  </si>
  <si>
    <t>友恒信托</t>
  </si>
  <si>
    <t>余小姐</t>
  </si>
  <si>
    <t>经二路 9 号</t>
  </si>
  <si>
    <t>秦皇岛</t>
  </si>
  <si>
    <t>500798</t>
  </si>
  <si>
    <t>(089) 3877310</t>
  </si>
  <si>
    <t>(089) 3877451</t>
  </si>
  <si>
    <t>FRANR</t>
  </si>
  <si>
    <t>国银贸易</t>
  </si>
  <si>
    <t>辅城街 42 号</t>
  </si>
  <si>
    <t>546590</t>
  </si>
  <si>
    <t>(087) 40322121</t>
  </si>
  <si>
    <t>(087) 40322120</t>
  </si>
  <si>
    <t>FRANS</t>
  </si>
  <si>
    <t>文成</t>
  </si>
  <si>
    <t>唐小姐</t>
  </si>
  <si>
    <t>临江街 32 号</t>
  </si>
  <si>
    <t>820097</t>
  </si>
  <si>
    <t>(056) 34988260</t>
  </si>
  <si>
    <t>(056) 34988261</t>
  </si>
  <si>
    <t>FURIB</t>
  </si>
  <si>
    <t>康浦</t>
  </si>
  <si>
    <t>授业路 361 号</t>
  </si>
  <si>
    <t>964532</t>
  </si>
  <si>
    <t>(087) 43542534</t>
  </si>
  <si>
    <t>(087) 43542535</t>
  </si>
  <si>
    <t>GALED</t>
  </si>
  <si>
    <t>东旗</t>
  </si>
  <si>
    <t>尊石路 238 号</t>
  </si>
  <si>
    <t>411012</t>
  </si>
  <si>
    <t>(0571) 20334560</t>
  </si>
  <si>
    <t>(0571) 20334561</t>
  </si>
  <si>
    <t>GODOS</t>
  </si>
  <si>
    <t>建资</t>
  </si>
  <si>
    <t>广惠东路 38 号</t>
  </si>
  <si>
    <t>张家口</t>
  </si>
  <si>
    <t>242353</t>
  </si>
  <si>
    <t>(0922) 5558282</t>
  </si>
  <si>
    <t>GOURL</t>
  </si>
  <si>
    <t>业兴</t>
  </si>
  <si>
    <t>李柏麟</t>
  </si>
  <si>
    <t>淮河路 348 号</t>
  </si>
  <si>
    <t>上海</t>
  </si>
  <si>
    <t>241008</t>
  </si>
  <si>
    <t>(021) 85559482</t>
  </si>
  <si>
    <t>GREAL</t>
  </si>
  <si>
    <t>仪和贸易</t>
  </si>
  <si>
    <t>经三纬四路 18 号</t>
  </si>
  <si>
    <t>北京</t>
  </si>
  <si>
    <t>120475</t>
  </si>
  <si>
    <t>(010) 65557555</t>
  </si>
  <si>
    <t>GROSR</t>
  </si>
  <si>
    <t>光远商贸</t>
  </si>
  <si>
    <t>成川东街 951 号</t>
  </si>
  <si>
    <t>122096</t>
  </si>
  <si>
    <t>(030) 32832951</t>
  </si>
  <si>
    <t>(030) 32833397</t>
  </si>
  <si>
    <t>HANAR</t>
  </si>
  <si>
    <t>实翼</t>
  </si>
  <si>
    <t>永惠西街 392 号</t>
  </si>
  <si>
    <t>南昌</t>
  </si>
  <si>
    <t>674674</t>
  </si>
  <si>
    <t>(0211) 5550091</t>
  </si>
  <si>
    <t>(0211) 5558765</t>
  </si>
  <si>
    <t>HILAA</t>
  </si>
  <si>
    <t>远东开发</t>
  </si>
  <si>
    <t>崇盛路 82 号</t>
  </si>
  <si>
    <t>498045</t>
  </si>
  <si>
    <t>(0571) 75551340</t>
  </si>
  <si>
    <t>(0571) 75551948</t>
  </si>
  <si>
    <t>HUNGC</t>
  </si>
  <si>
    <t>五金机械</t>
  </si>
  <si>
    <t>德昌路甲 29 号</t>
  </si>
  <si>
    <t>564576</t>
  </si>
  <si>
    <t>(053) 5556874</t>
  </si>
  <si>
    <t>(053) 5552376</t>
  </si>
  <si>
    <t>HUNGO</t>
  </si>
  <si>
    <t>师大贸易</t>
  </si>
  <si>
    <t>黄岗北路 73 号</t>
  </si>
  <si>
    <t>683045</t>
  </si>
  <si>
    <t>(030) 29672542</t>
  </si>
  <si>
    <t>(030) 29673333</t>
  </si>
  <si>
    <t>ISLAT</t>
  </si>
  <si>
    <t>鑫增贸易</t>
  </si>
  <si>
    <t>周先生</t>
  </si>
  <si>
    <t>东府大街 31 号</t>
  </si>
  <si>
    <t>502255</t>
  </si>
  <si>
    <t>(091) 65558888</t>
  </si>
  <si>
    <t>KOENE</t>
  </si>
  <si>
    <t>永业房屋</t>
  </si>
  <si>
    <t>东园大路 78 号</t>
  </si>
  <si>
    <t>101057</t>
  </si>
  <si>
    <t>(025) 55509876</t>
  </si>
  <si>
    <t>LACOR</t>
  </si>
  <si>
    <t>霸力建设</t>
  </si>
  <si>
    <t>东岗大路 9 号</t>
  </si>
  <si>
    <t>048766</t>
  </si>
  <si>
    <t>(025) 30598410</t>
  </si>
  <si>
    <t>(025) 30598511</t>
  </si>
  <si>
    <t>LAMAI</t>
  </si>
  <si>
    <t>池春建设</t>
  </si>
  <si>
    <t>青年南街 291 号</t>
  </si>
  <si>
    <t>502564</t>
  </si>
  <si>
    <t>(030) 61776110</t>
  </si>
  <si>
    <t>(030) 61776111</t>
  </si>
  <si>
    <t>LAUGB</t>
  </si>
  <si>
    <t>和福建设</t>
  </si>
  <si>
    <t>创业西路 238 号</t>
  </si>
  <si>
    <t>055654</t>
  </si>
  <si>
    <t>(030) 15553392</t>
  </si>
  <si>
    <t>(030) 15557293</t>
  </si>
  <si>
    <t>LAZYK</t>
  </si>
  <si>
    <t>春永建设</t>
  </si>
  <si>
    <t>劳动辅路 395 号</t>
  </si>
  <si>
    <t>013056</t>
  </si>
  <si>
    <t>(0571) 35557969</t>
  </si>
  <si>
    <t>(0571) 35556221</t>
  </si>
  <si>
    <t>LEHMS</t>
  </si>
  <si>
    <t>幸义房屋</t>
  </si>
  <si>
    <t>七一路 89 号</t>
  </si>
  <si>
    <t>167556</t>
  </si>
  <si>
    <t>(069) 20245984</t>
  </si>
  <si>
    <t>(069) 20245874</t>
  </si>
  <si>
    <t>LETSS</t>
  </si>
  <si>
    <t>兴中保险</t>
  </si>
  <si>
    <t>豪威西路 238 号</t>
  </si>
  <si>
    <t>750165</t>
  </si>
  <si>
    <t>(0415) 5555938</t>
  </si>
  <si>
    <t>LILAS</t>
  </si>
  <si>
    <t>富泰人寿</t>
  </si>
  <si>
    <t>光伦东路 381 号</t>
  </si>
  <si>
    <t>995085</t>
  </si>
  <si>
    <t>(030) 33116954</t>
  </si>
  <si>
    <t>(030) 33117256</t>
  </si>
  <si>
    <t>LINOD</t>
  </si>
  <si>
    <t>保信人寿</t>
  </si>
  <si>
    <t>创业北路 32 号</t>
  </si>
  <si>
    <t>301256</t>
  </si>
  <si>
    <t>(0899) 3345612</t>
  </si>
  <si>
    <t>(0899) 3349393</t>
  </si>
  <si>
    <t>LONEP</t>
  </si>
  <si>
    <t>正太实业</t>
  </si>
  <si>
    <t>林慧音</t>
  </si>
  <si>
    <t>花园西街 28 号</t>
  </si>
  <si>
    <t>440875</t>
  </si>
  <si>
    <t>(030) 25559573</t>
  </si>
  <si>
    <t>(030) 25559646</t>
  </si>
  <si>
    <t>MAGAA</t>
  </si>
  <si>
    <t>阳林</t>
  </si>
  <si>
    <t>城东大街 47 号</t>
  </si>
  <si>
    <t>801056</t>
  </si>
  <si>
    <t>(0571) 36402300</t>
  </si>
  <si>
    <t>(0571) 36402311</t>
  </si>
  <si>
    <t>MAISD</t>
  </si>
  <si>
    <t>悦海</t>
  </si>
  <si>
    <t>陈玉美</t>
  </si>
  <si>
    <t>八一路 384 号</t>
  </si>
  <si>
    <t>青岛</t>
  </si>
  <si>
    <t>054356</t>
  </si>
  <si>
    <t>(0217) 2012467</t>
  </si>
  <si>
    <t>(0217) 2012468</t>
  </si>
  <si>
    <t>MEREP</t>
  </si>
  <si>
    <t>华科</t>
  </si>
  <si>
    <t>吴小姐</t>
  </si>
  <si>
    <t>和光北路 952 号</t>
  </si>
  <si>
    <t>280235</t>
  </si>
  <si>
    <t>(0514) 5558054</t>
  </si>
  <si>
    <t>(0514) 5558055</t>
  </si>
  <si>
    <t>MORGK</t>
  </si>
  <si>
    <t>仲堂企业</t>
  </si>
  <si>
    <t>徐文彬</t>
  </si>
  <si>
    <t>创业街 57 号</t>
  </si>
  <si>
    <t>440007</t>
  </si>
  <si>
    <t>(030) 34202376</t>
  </si>
  <si>
    <t>NORTS</t>
  </si>
  <si>
    <t>富同企业</t>
  </si>
  <si>
    <t>广西路 24 号</t>
  </si>
  <si>
    <t>780008</t>
  </si>
  <si>
    <t>(031) 5557733</t>
  </si>
  <si>
    <t>(031) 555-2530</t>
  </si>
  <si>
    <t>OCEAN</t>
  </si>
  <si>
    <t>利合材料</t>
  </si>
  <si>
    <t>东临大街 32 号</t>
  </si>
  <si>
    <t>780005</t>
  </si>
  <si>
    <t>(0117) 1355333</t>
  </si>
  <si>
    <t>(0117) 1355535</t>
  </si>
  <si>
    <t>OLDWO</t>
  </si>
  <si>
    <t>瑞栈工艺</t>
  </si>
  <si>
    <t>创业路 361 号</t>
  </si>
  <si>
    <t>825777</t>
  </si>
  <si>
    <t>(097) 5557584</t>
  </si>
  <si>
    <t>(097) 555-2880</t>
  </si>
  <si>
    <t>OTTIK</t>
  </si>
  <si>
    <t>一诠精密工业</t>
  </si>
  <si>
    <t>基石路 238 号</t>
  </si>
  <si>
    <t>687578</t>
  </si>
  <si>
    <t>(0571) 10644327</t>
  </si>
  <si>
    <t>(0571) 10765721</t>
  </si>
  <si>
    <t>PARIS</t>
  </si>
  <si>
    <t>立日股份有限公司</t>
  </si>
  <si>
    <t>惠安大路 38 号</t>
  </si>
  <si>
    <t>502299</t>
  </si>
  <si>
    <t>(031) 4234226</t>
  </si>
  <si>
    <t>(031) 4234227</t>
  </si>
  <si>
    <t>PERIC</t>
  </si>
  <si>
    <t>就业广兑</t>
  </si>
  <si>
    <t>淮水路 348 号</t>
  </si>
  <si>
    <t>786785</t>
  </si>
  <si>
    <t>(030) 55223745</t>
  </si>
  <si>
    <t>(030) 55453745</t>
  </si>
  <si>
    <t>PICCO</t>
  </si>
  <si>
    <t>顶上系统</t>
  </si>
  <si>
    <t>纬四路 523 号</t>
  </si>
  <si>
    <t>907077</t>
  </si>
  <si>
    <t>(056) 6562722</t>
  </si>
  <si>
    <t>(056) 6562723</t>
  </si>
  <si>
    <t>PRINI</t>
  </si>
  <si>
    <t>康毅系统</t>
  </si>
  <si>
    <t>林彩瑜</t>
  </si>
  <si>
    <t>成东大街 951 号</t>
  </si>
  <si>
    <t>801070</t>
  </si>
  <si>
    <t>(019) 3565634</t>
  </si>
  <si>
    <t>QUEDE</t>
  </si>
  <si>
    <t>兰格英语</t>
  </si>
  <si>
    <t>广安南街 82 号</t>
  </si>
  <si>
    <t>785678</t>
  </si>
  <si>
    <t>(010) 65554252</t>
  </si>
  <si>
    <t>(010) 65554545</t>
  </si>
  <si>
    <t>QUEEN</t>
  </si>
  <si>
    <t>留学服务中心</t>
  </si>
  <si>
    <t>赵小姐</t>
  </si>
  <si>
    <t>定成路 92 号</t>
  </si>
  <si>
    <t>785878</t>
  </si>
  <si>
    <t>(010) 85551189</t>
  </si>
  <si>
    <t>QUICK</t>
  </si>
  <si>
    <t>高上补习班</t>
  </si>
  <si>
    <t>徐先生</t>
  </si>
  <si>
    <t>广场路 205 号</t>
  </si>
  <si>
    <t>787869</t>
  </si>
  <si>
    <t>(030) 72035188</t>
  </si>
  <si>
    <t>RANCH</t>
  </si>
  <si>
    <t>大东补习班</t>
  </si>
  <si>
    <t>陈小姐</t>
  </si>
  <si>
    <t>创业东路 38 号</t>
  </si>
  <si>
    <t>837207</t>
  </si>
  <si>
    <t>(0571) 51235555</t>
  </si>
  <si>
    <t>(0571) 51235556</t>
  </si>
  <si>
    <t>RATTC</t>
  </si>
  <si>
    <t>学仁贸易</t>
  </si>
  <si>
    <t>助理销售代表</t>
  </si>
  <si>
    <t>辅城路 601 号</t>
  </si>
  <si>
    <t>温州</t>
  </si>
  <si>
    <t>837209</t>
  </si>
  <si>
    <t>(055) 5555939</t>
  </si>
  <si>
    <t>(055) 5553620</t>
  </si>
  <si>
    <t>REGGC</t>
  </si>
  <si>
    <t>建国科技</t>
  </si>
  <si>
    <t>肥水路 93 号</t>
  </si>
  <si>
    <t>345256</t>
  </si>
  <si>
    <t>(030) 52256721</t>
  </si>
  <si>
    <t>(030) 52256722</t>
  </si>
  <si>
    <t>RICAR</t>
  </si>
  <si>
    <t>宇欣实业</t>
  </si>
  <si>
    <t>大峪口街 702 号</t>
  </si>
  <si>
    <t>101046</t>
  </si>
  <si>
    <t>(030) 45553412</t>
  </si>
  <si>
    <t>RICSU</t>
  </si>
  <si>
    <t>永大企业</t>
  </si>
  <si>
    <t>港务口街 29 号</t>
  </si>
  <si>
    <t>478668</t>
  </si>
  <si>
    <t>(089) 7034214</t>
  </si>
  <si>
    <t>ROMEY</t>
  </si>
  <si>
    <t>德化食品</t>
  </si>
  <si>
    <t>劝业路 103 号</t>
  </si>
  <si>
    <t>871108</t>
  </si>
  <si>
    <t>(030) 74546200</t>
  </si>
  <si>
    <t>(030) 77456210</t>
  </si>
  <si>
    <t>SANTG</t>
  </si>
  <si>
    <t>汉光企管</t>
  </si>
  <si>
    <t>成前路 116 号</t>
  </si>
  <si>
    <t>027773</t>
  </si>
  <si>
    <t>(071) 98923542</t>
  </si>
  <si>
    <t>(071) 98924744</t>
  </si>
  <si>
    <t>SAVEA</t>
  </si>
  <si>
    <t>大钰贸易</t>
  </si>
  <si>
    <t>胡继尧</t>
  </si>
  <si>
    <t>冠成园路 321 号</t>
  </si>
  <si>
    <t>801023</t>
  </si>
  <si>
    <t>(071) 85558097</t>
  </si>
  <si>
    <t>SEVES</t>
  </si>
  <si>
    <t>艾德高科技</t>
  </si>
  <si>
    <t>起义路 231 号</t>
  </si>
  <si>
    <t>013072</t>
  </si>
  <si>
    <t>(030) 55657717</t>
  </si>
  <si>
    <t>(030) 55655646</t>
  </si>
  <si>
    <t>SIMOB</t>
  </si>
  <si>
    <t>百达电子</t>
  </si>
  <si>
    <t>黄口江路 521 号</t>
  </si>
  <si>
    <t>972077</t>
  </si>
  <si>
    <t>(030) 31123456</t>
  </si>
  <si>
    <t>(030) 31133557</t>
  </si>
  <si>
    <t>SPECD</t>
  </si>
  <si>
    <t>赐芳股份</t>
  </si>
  <si>
    <t>车站东路 831 号</t>
  </si>
  <si>
    <t>899453</t>
  </si>
  <si>
    <t>(0177) 4755601</t>
  </si>
  <si>
    <t>(1177) 4755602</t>
  </si>
  <si>
    <t>SPLIR</t>
  </si>
  <si>
    <t>昇昕股份有限公司</t>
  </si>
  <si>
    <t>车站南路 721 号</t>
  </si>
  <si>
    <t>820077</t>
  </si>
  <si>
    <t>(0571) 35554680</t>
  </si>
  <si>
    <t>(0571) 35556525</t>
  </si>
  <si>
    <t>SUPRD</t>
  </si>
  <si>
    <t>福星制衣厂股份有限公司</t>
  </si>
  <si>
    <t>机场东路 951 号</t>
  </si>
  <si>
    <t>050337</t>
  </si>
  <si>
    <t>(030) 23672220</t>
  </si>
  <si>
    <t>(030) 23672221</t>
  </si>
  <si>
    <t>THEBI</t>
  </si>
  <si>
    <t>上河工业</t>
  </si>
  <si>
    <t>车站路 631 号</t>
  </si>
  <si>
    <t>013077</t>
  </si>
  <si>
    <t>(053) 5553612</t>
  </si>
  <si>
    <t>THECR</t>
  </si>
  <si>
    <t>新巨企业</t>
  </si>
  <si>
    <t>成先生</t>
  </si>
  <si>
    <t>车站西路 391 号</t>
  </si>
  <si>
    <t>成都</t>
  </si>
  <si>
    <t>350894</t>
  </si>
  <si>
    <t>(046) 55565834</t>
  </si>
  <si>
    <t>(046) 55568083</t>
  </si>
  <si>
    <t>TOMSP</t>
  </si>
  <si>
    <t>东帝望</t>
  </si>
  <si>
    <t>起义路甲 921 号</t>
  </si>
  <si>
    <t>474747</t>
  </si>
  <si>
    <t>(0251) 1031259</t>
  </si>
  <si>
    <t>(0251) 1035695</t>
  </si>
  <si>
    <t>TORTU</t>
  </si>
  <si>
    <t>协昌妮绒有限公司</t>
  </si>
  <si>
    <t>长春路 371 号</t>
  </si>
  <si>
    <t>507392</t>
  </si>
  <si>
    <t>(030) 45552933</t>
  </si>
  <si>
    <t>TRADH</t>
  </si>
  <si>
    <t>亚太公司</t>
  </si>
  <si>
    <t>石碑路丁 211 号</t>
  </si>
  <si>
    <t>871102</t>
  </si>
  <si>
    <t>(031) 55562167</t>
  </si>
  <si>
    <t>(031) 55562168</t>
  </si>
  <si>
    <t>TRAIH</t>
  </si>
  <si>
    <t>伸格公司</t>
  </si>
  <si>
    <t>石碑路甲 141 号</t>
  </si>
  <si>
    <t>342356</t>
  </si>
  <si>
    <t>(0571) 55518257</t>
  </si>
  <si>
    <t>(0571) 55512174</t>
  </si>
  <si>
    <t>VAFFE</t>
  </si>
  <si>
    <t>中硕贸易</t>
  </si>
  <si>
    <t>威成路 321 号</t>
  </si>
  <si>
    <t>837206</t>
  </si>
  <si>
    <t>(0571) 86213243</t>
  </si>
  <si>
    <t>(0571) 86223344</t>
  </si>
  <si>
    <t>VICTE</t>
  </si>
  <si>
    <t>千固</t>
  </si>
  <si>
    <t>明成西街 471 号</t>
  </si>
  <si>
    <t>598018</t>
  </si>
  <si>
    <t>(071) 8325486</t>
  </si>
  <si>
    <t>(071) 8325487</t>
  </si>
  <si>
    <t>VINET</t>
  </si>
  <si>
    <t>山泰企业</t>
  </si>
  <si>
    <t>舜井街 561 号</t>
  </si>
  <si>
    <t>575909</t>
  </si>
  <si>
    <t>(030) 26471510</t>
  </si>
  <si>
    <t>(030) 26471511</t>
  </si>
  <si>
    <t>WANDK</t>
  </si>
  <si>
    <t>凯旋科技</t>
  </si>
  <si>
    <t>使馆路 371 号</t>
  </si>
  <si>
    <t>212400</t>
  </si>
  <si>
    <t>(030) 71100361</t>
  </si>
  <si>
    <t>(030) 07115428</t>
  </si>
  <si>
    <t>WARTH</t>
  </si>
  <si>
    <t>升格企业</t>
  </si>
  <si>
    <t>黄池路 931 号</t>
  </si>
  <si>
    <t>974030</t>
  </si>
  <si>
    <t>(031) 9814655</t>
  </si>
  <si>
    <t>(031) 9813655</t>
  </si>
  <si>
    <t>WELLI</t>
  </si>
  <si>
    <t>凯诚国际顾问公司</t>
  </si>
  <si>
    <t>威刚街 481 号</t>
  </si>
  <si>
    <t>175600</t>
  </si>
  <si>
    <t>(0571) 35558122</t>
  </si>
  <si>
    <t>WHITC</t>
  </si>
  <si>
    <t>椅天文化事业</t>
  </si>
  <si>
    <t>物主</t>
    <phoneticPr fontId="14" type="noConversion"/>
  </si>
  <si>
    <t>花园西路 831 号</t>
  </si>
  <si>
    <t>860954</t>
  </si>
  <si>
    <t>(026) 5554112</t>
  </si>
  <si>
    <t>WILMK</t>
  </si>
  <si>
    <t>志远有限公司</t>
  </si>
  <si>
    <t>王小姐</t>
  </si>
  <si>
    <t>物主/市场助理</t>
  </si>
  <si>
    <t>光明北路 211 号</t>
  </si>
  <si>
    <t>411019</t>
  </si>
  <si>
    <t>(023) 9022458</t>
  </si>
  <si>
    <t>WOLZA</t>
  </si>
  <si>
    <t>汉典电机</t>
  </si>
  <si>
    <t>潼关路 41 号</t>
  </si>
  <si>
    <t>421008</t>
  </si>
  <si>
    <t>(030) 56427012</t>
  </si>
  <si>
    <t>VLOOKUP函数的跨表使用</t>
    <phoneticPr fontId="1" type="noConversion"/>
  </si>
  <si>
    <t>题目：查找客户对应的公司名称</t>
    <phoneticPr fontId="1" type="noConversion"/>
  </si>
  <si>
    <t>=VLOOKUP(D4,VLOOKUP跨表使用的数据源!A:K,2,FALSE)</t>
    <phoneticPr fontId="1" type="noConversion"/>
  </si>
  <si>
    <t>·</t>
    <phoneticPr fontId="1" type="noConversion"/>
  </si>
  <si>
    <t>=VLOOKUP(D5,VLOOKUP跨表使用的数据源!A:K,2,FALSE)</t>
    <phoneticPr fontId="1" type="noConversion"/>
  </si>
  <si>
    <t>通配符查找</t>
    <phoneticPr fontId="1" type="noConversion"/>
  </si>
  <si>
    <t>三川实业</t>
    <phoneticPr fontId="14" type="noConversion"/>
  </si>
  <si>
    <t>国顶</t>
    <phoneticPr fontId="14" type="noConversion"/>
  </si>
  <si>
    <t>威航货运</t>
    <phoneticPr fontId="14" type="noConversion"/>
  </si>
  <si>
    <t>题目：查找公司对应的地址</t>
    <phoneticPr fontId="1" type="noConversion"/>
  </si>
  <si>
    <t>=VLOOKUP(B5&amp;"*",数据源!B:K,4,FALSE)</t>
    <phoneticPr fontId="1" type="noConversion"/>
  </si>
  <si>
    <t>=VLOOKUP(B4&amp;"*",数据源!B:K,4,FALSE)</t>
    <phoneticPr fontId="1" type="noConversion"/>
  </si>
  <si>
    <t>1、工作中99%的可能性使用精确匹配
2、匹配的名称没有写完整时，需要使用通配符，通配符代表是什么都可以
3、通配符*需要用英文的双引号</t>
    <phoneticPr fontId="1" type="noConversion"/>
  </si>
  <si>
    <t>VLOOKUP函数的模糊匹配</t>
    <phoneticPr fontId="1" type="noConversion"/>
  </si>
  <si>
    <t>等级划分</t>
    <phoneticPr fontId="14" type="noConversion"/>
  </si>
  <si>
    <t>提成比例</t>
    <phoneticPr fontId="14" type="noConversion"/>
  </si>
  <si>
    <t>销售人员</t>
  </si>
  <si>
    <t>汇总</t>
  </si>
  <si>
    <t>白桦</t>
  </si>
  <si>
    <t>冯文</t>
  </si>
  <si>
    <t>蒋波</t>
  </si>
  <si>
    <t>刘辉</t>
  </si>
  <si>
    <t>熊牧</t>
  </si>
  <si>
    <t>张明</t>
  </si>
  <si>
    <t>赵温江</t>
  </si>
  <si>
    <t>郑浪</t>
  </si>
  <si>
    <t>销售等级划分表</t>
    <phoneticPr fontId="14" type="noConversion"/>
  </si>
  <si>
    <t>题目：匹配销售人员对应的提成比例</t>
    <phoneticPr fontId="14" type="noConversion"/>
  </si>
  <si>
    <t>公式</t>
    <phoneticPr fontId="14" type="noConversion"/>
  </si>
  <si>
    <t>结果</t>
    <phoneticPr fontId="14" type="noConversion"/>
  </si>
  <si>
    <t>=VLOOKUP(F5,$B$4:$C$9,2,TRUE)</t>
    <phoneticPr fontId="14" type="noConversion"/>
  </si>
  <si>
    <t>=VLOOKUP(G5,$B$4:$E$8,4,FALSE)</t>
    <phoneticPr fontId="1" type="noConversion"/>
  </si>
  <si>
    <t>编号</t>
    <phoneticPr fontId="14" type="noConversion"/>
  </si>
  <si>
    <t>发货地点</t>
    <phoneticPr fontId="14" type="noConversion"/>
  </si>
  <si>
    <t>出货数量</t>
    <phoneticPr fontId="14" type="noConversion"/>
  </si>
  <si>
    <t>1001</t>
    <phoneticPr fontId="14" type="noConversion"/>
  </si>
  <si>
    <t>上海</t>
    <phoneticPr fontId="14" type="noConversion"/>
  </si>
  <si>
    <t>1002</t>
    <phoneticPr fontId="14" type="noConversion"/>
  </si>
  <si>
    <t>1003</t>
    <phoneticPr fontId="14" type="noConversion"/>
  </si>
  <si>
    <t>1004</t>
    <phoneticPr fontId="14" type="noConversion"/>
  </si>
  <si>
    <t>1005</t>
    <phoneticPr fontId="14" type="noConversion"/>
  </si>
  <si>
    <t>1004</t>
  </si>
  <si>
    <t>数字格式问题</t>
    <phoneticPr fontId="1" type="noConversion"/>
  </si>
  <si>
    <t>题目：根据编号查找出货数量</t>
    <phoneticPr fontId="1" type="noConversion"/>
  </si>
  <si>
    <t>=VLOOKUP(E5,$A$3:$C$7,3,FALSE)</t>
    <phoneticPr fontId="1" type="noConversion"/>
  </si>
  <si>
    <t>将编号文本型转换成数值型</t>
    <phoneticPr fontId="1" type="noConversion"/>
  </si>
  <si>
    <t>将左边中的文本型转化成数值型，即可能匹配。或者也可将右表中的编号转化成文本型。</t>
    <phoneticPr fontId="1" type="noConversion"/>
  </si>
  <si>
    <t>=VLOOKUP(E5,$A$11:$C$15,3,FALSE)</t>
    <phoneticPr fontId="1" type="noConversion"/>
  </si>
  <si>
    <t>=VLOOKUP(--E16,$A$11:$C$15,3,FALSE)</t>
    <phoneticPr fontId="1" type="noConversion"/>
  </si>
  <si>
    <t xml:space="preserve">
1、文本型经过算术运算后会变成数值型
2、负负得正</t>
    <phoneticPr fontId="1" type="noConversion"/>
  </si>
  <si>
    <t>HLOOKUP的使用</t>
    <phoneticPr fontId="1" type="noConversion"/>
  </si>
  <si>
    <t>题目：根据客户ID匹配的联系人姓名</t>
    <phoneticPr fontId="1" type="noConversion"/>
  </si>
  <si>
    <t>=HLOOKUP(B8,$2:$4,3,FALSE)</t>
  </si>
  <si>
    <t>公司名称</t>
    <phoneticPr fontId="1" type="noConversion"/>
  </si>
  <si>
    <t>题目：根据公司名称在【数据源】表中查找出客户ID</t>
    <phoneticPr fontId="1" type="noConversion"/>
  </si>
  <si>
    <t>浩天旅行社</t>
    <phoneticPr fontId="1" type="noConversion"/>
  </si>
  <si>
    <r>
      <rPr>
        <b/>
        <sz val="12"/>
        <color theme="5" tint="-0.249977111117893"/>
        <rFont val="微软雅黑"/>
        <family val="2"/>
        <charset val="134"/>
      </rPr>
      <t xml:space="preserve">
（1）不适宜用VLOOKUP</t>
    </r>
    <r>
      <rPr>
        <sz val="12"/>
        <color theme="1"/>
        <rFont val="微软雅黑"/>
        <family val="2"/>
        <charset val="134"/>
      </rPr>
      <t xml:space="preserve">
</t>
    </r>
    <r>
      <rPr>
        <sz val="11"/>
        <color theme="1"/>
        <rFont val="微软雅黑"/>
        <family val="2"/>
        <charset val="134"/>
      </rPr>
      <t>在数据源表中，“客户ID"在"公司名称"的右边，不适合用VLOOKUP，除非将客户ID"与"公司名称"调换位置</t>
    </r>
    <r>
      <rPr>
        <sz val="12"/>
        <color theme="1"/>
        <rFont val="微软雅黑"/>
        <family val="2"/>
        <charset val="134"/>
      </rPr>
      <t xml:space="preserve">
</t>
    </r>
    <r>
      <rPr>
        <b/>
        <sz val="12"/>
        <color theme="5" tint="-0.249977111117893"/>
        <rFont val="微软雅黑"/>
        <family val="2"/>
        <charset val="134"/>
      </rPr>
      <t>（2）用MATCH+INDEX的方法</t>
    </r>
    <r>
      <rPr>
        <sz val="12"/>
        <color theme="1"/>
        <rFont val="微软雅黑"/>
        <family val="2"/>
        <charset val="134"/>
      </rPr>
      <t xml:space="preserve">
</t>
    </r>
    <r>
      <rPr>
        <sz val="11"/>
        <color theme="1"/>
        <rFont val="微软雅黑"/>
        <family val="2"/>
        <charset val="134"/>
      </rPr>
      <t xml:space="preserve">第一步：用MATCH查找出公司名称的所处行数的位置
</t>
    </r>
    <r>
      <rPr>
        <sz val="11"/>
        <color theme="0" tint="-0.499984740745262"/>
        <rFont val="微软雅黑"/>
        <family val="2"/>
        <charset val="134"/>
      </rPr>
      <t>函数：MATCH(F4,数据源!B:B,0)</t>
    </r>
    <r>
      <rPr>
        <sz val="12"/>
        <color theme="1"/>
        <rFont val="微软雅黑"/>
        <family val="2"/>
        <charset val="134"/>
      </rPr>
      <t xml:space="preserve">
</t>
    </r>
    <r>
      <rPr>
        <sz val="11"/>
        <color theme="1"/>
        <rFont val="微软雅黑"/>
        <family val="2"/>
        <charset val="134"/>
      </rPr>
      <t xml:space="preserve">第二步：根据所处行数的位置查找出客户ID
</t>
    </r>
    <r>
      <rPr>
        <sz val="11"/>
        <color theme="0" tint="-0.499984740745262"/>
        <rFont val="微软雅黑"/>
        <family val="2"/>
        <charset val="134"/>
      </rPr>
      <t>函数：INDEX(数据源!A:A,MATCH())</t>
    </r>
  </si>
  <si>
    <t>=INDEX(数据源!A:A,MATCH('MATCH+INDEX与VLOOKUP的区别'!F4,数据源!B:B,0))</t>
    <phoneticPr fontId="1" type="noConversion"/>
  </si>
  <si>
    <t>=INDEX(数据源!A:A,MATCH('MATCH+INDEX与VLOOKUP的区别'!F5,数据源!B:B,0))</t>
  </si>
  <si>
    <t>MATCH+INDEX与VLOOKUP的区别</t>
    <phoneticPr fontId="1" type="noConversion"/>
  </si>
  <si>
    <t>CHOPS</t>
    <phoneticPr fontId="14" type="noConversion"/>
  </si>
  <si>
    <t>ERNSH</t>
    <phoneticPr fontId="14" type="noConversion"/>
  </si>
  <si>
    <t>HANAR</t>
    <phoneticPr fontId="14" type="noConversion"/>
  </si>
  <si>
    <t>ANTON</t>
    <phoneticPr fontId="14" type="noConversion"/>
  </si>
  <si>
    <t>LAUGB</t>
    <phoneticPr fontId="14" type="noConversion"/>
  </si>
  <si>
    <t>LAZYK</t>
    <phoneticPr fontId="14" type="noConversion"/>
  </si>
  <si>
    <t>LEHMS</t>
    <phoneticPr fontId="14" type="noConversion"/>
  </si>
  <si>
    <t>返回多列结果</t>
    <phoneticPr fontId="1" type="noConversion"/>
  </si>
  <si>
    <t>=VLOOKUP($A4,数据源!$A:$K,MATCH(返回多列结果!B$3,数据源!$A$2:$K$2,0),0)</t>
  </si>
  <si>
    <t>电话</t>
    <phoneticPr fontId="1" type="noConversion"/>
  </si>
  <si>
    <t>地址</t>
    <phoneticPr fontId="1" type="noConversion"/>
  </si>
  <si>
    <t>题目：根据”客户ID“在【数据源】表中查找出”公司名称“、”联系人电话“、”地址“、”电话“</t>
    <phoneticPr fontId="1" type="noConversion"/>
  </si>
  <si>
    <t>注意：
1、选第二参数要求时，查找列和引用列都包含在内
2、【姓名】这一列必须在第二参数的第一列，因此选择区域为B4:E8
3、如果选择区域不是整行的话，需要把区域锁定（F4）</t>
    <phoneticPr fontId="1" type="noConversion"/>
  </si>
  <si>
    <t>1、近似匹配找小于等于自己的最大值
2、近似匹配一般是在找数值区间的划分</t>
    <phoneticPr fontId="14" type="noConversion"/>
  </si>
  <si>
    <t>左表中编号是文本型，而右表中编号是数值型，两个内容是不相等的</t>
    <phoneticPr fontId="1" type="noConversion"/>
  </si>
  <si>
    <r>
      <rPr>
        <b/>
        <sz val="12"/>
        <color theme="5" tint="-0.249977111117893"/>
        <rFont val="微软雅黑"/>
        <family val="2"/>
        <charset val="134"/>
      </rPr>
      <t xml:space="preserve">
VLOOKUP函数第三个函数需要知道返回的内容所在列数
</t>
    </r>
    <r>
      <rPr>
        <sz val="12"/>
        <color theme="1"/>
        <rFont val="微软雅黑"/>
        <family val="2"/>
        <charset val="134"/>
      </rPr>
      <t xml:space="preserve">
第一步：用MATCH函数查找返回内容所在的列数
</t>
    </r>
    <r>
      <rPr>
        <sz val="11"/>
        <color theme="0" tint="-0.499984740745262"/>
        <rFont val="微软雅黑"/>
        <family val="2"/>
        <charset val="134"/>
      </rPr>
      <t>函数：</t>
    </r>
    <r>
      <rPr>
        <b/>
        <sz val="11"/>
        <color rgb="FFC00000"/>
        <rFont val="微软雅黑"/>
        <family val="2"/>
        <charset val="134"/>
      </rPr>
      <t>MATCH('返回多列结果'!B3,数据源!$A$2:$K$2,0)</t>
    </r>
    <r>
      <rPr>
        <sz val="12"/>
        <color theme="1"/>
        <rFont val="微软雅黑"/>
        <family val="2"/>
        <charset val="134"/>
      </rPr>
      <t xml:space="preserve">
第二步：结合VLOOKUP
</t>
    </r>
    <r>
      <rPr>
        <sz val="11"/>
        <color theme="0" tint="-0.499984740745262"/>
        <rFont val="微软雅黑"/>
        <family val="2"/>
        <charset val="134"/>
      </rPr>
      <t>函数：VLOOKUP(</t>
    </r>
    <r>
      <rPr>
        <b/>
        <sz val="11"/>
        <color rgb="FFC00000"/>
        <rFont val="微软雅黑"/>
        <family val="2"/>
        <charset val="134"/>
      </rPr>
      <t>A4,数据源!$A:$K</t>
    </r>
    <r>
      <rPr>
        <sz val="11"/>
        <color theme="0" tint="-0.499984740745262"/>
        <rFont val="微软雅黑"/>
        <family val="2"/>
        <charset val="134"/>
      </rPr>
      <t xml:space="preserve">,MATCH('返回多列结果'!B3,数据源!$A$2:$K$2,0),0)
</t>
    </r>
    <r>
      <rPr>
        <sz val="12"/>
        <color theme="1"/>
        <rFont val="微软雅黑"/>
        <family val="2"/>
        <charset val="134"/>
      </rPr>
      <t>第三步：向下拉的时候，需要查找列数不变，行数变化，因此需锁定列数（F4)</t>
    </r>
    <r>
      <rPr>
        <sz val="11"/>
        <color theme="0" tint="-0.499984740745262"/>
        <rFont val="微软雅黑"/>
        <family val="2"/>
        <charset val="134"/>
      </rPr>
      <t xml:space="preserve">
函数：VLOOKUP(</t>
    </r>
    <r>
      <rPr>
        <b/>
        <sz val="11"/>
        <color rgb="FFC00000"/>
        <rFont val="微软雅黑"/>
        <family val="2"/>
        <charset val="134"/>
      </rPr>
      <t>$</t>
    </r>
    <r>
      <rPr>
        <sz val="11"/>
        <color theme="0" tint="-0.499984740745262"/>
        <rFont val="微软雅黑"/>
        <family val="2"/>
        <charset val="134"/>
      </rPr>
      <t xml:space="preserve">A4,数据源!$A:$K,MATCH('返回多列结果'!B3,数据源!$A$2:$K$2,0),0)
</t>
    </r>
    <r>
      <rPr>
        <sz val="12"/>
        <color theme="1"/>
        <rFont val="微软雅黑"/>
        <family val="2"/>
        <charset val="134"/>
      </rPr>
      <t>第四步：向右拉的时候，需要保持表头的位置不变，位于第2行，因此锁定行数</t>
    </r>
    <r>
      <rPr>
        <sz val="11"/>
        <color theme="0" tint="-0.499984740745262"/>
        <rFont val="微软雅黑"/>
        <family val="2"/>
        <charset val="134"/>
      </rPr>
      <t xml:space="preserve">
函数：VLOOKUP($A4,数据源!$A:$K,MATCH('返回多列结果'!B</t>
    </r>
    <r>
      <rPr>
        <b/>
        <sz val="11"/>
        <color rgb="FFC00000"/>
        <rFont val="微软雅黑"/>
        <family val="2"/>
        <charset val="134"/>
      </rPr>
      <t>$</t>
    </r>
    <r>
      <rPr>
        <sz val="11"/>
        <color theme="0" tint="-0.499984740745262"/>
        <rFont val="微软雅黑"/>
        <family val="2"/>
        <charset val="134"/>
      </rPr>
      <t>3,数据源!$A$2:$K$2,0),0)</t>
    </r>
    <phoneticPr fontId="1" type="noConversion"/>
  </si>
  <si>
    <t>返回首页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</si>
</sst>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name val="宋体"/>
      <charset val="134"/>
    </font>
    <font>
      <sz val="12"/>
      <name val="宋体"/>
      <charset val="134"/>
    </font>
    <font>
      <b/>
      <sz val="18"/>
      <color rgb="FFC0000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2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2"/>
      <color indexed="48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b/>
      <sz val="14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b/>
      <sz val="12"/>
      <color theme="5" tint="-0.249977111117893"/>
      <name val="微软雅黑"/>
      <family val="2"/>
      <charset val="134"/>
    </font>
    <font>
      <sz val="9"/>
      <name val="宋体"/>
      <family val="3"/>
      <charset val="134"/>
    </font>
    <font>
      <sz val="11"/>
      <color indexed="8"/>
      <name val="微软雅黑"/>
      <family val="2"/>
      <charset val="134"/>
    </font>
    <font>
      <sz val="12"/>
      <color indexed="8"/>
      <name val="微软雅黑"/>
      <family val="2"/>
      <charset val="134"/>
    </font>
    <font>
      <b/>
      <sz val="14"/>
      <color rgb="FFC00000"/>
      <name val="微软雅黑"/>
      <family val="2"/>
      <charset val="134"/>
    </font>
    <font>
      <b/>
      <sz val="14"/>
      <color theme="5" tint="-0.249977111117893"/>
      <name val="微软雅黑"/>
      <family val="2"/>
      <charset val="134"/>
    </font>
    <font>
      <b/>
      <sz val="14"/>
      <color indexed="8"/>
      <name val="微软雅黑"/>
      <family val="2"/>
      <charset val="134"/>
    </font>
    <font>
      <sz val="12"/>
      <color rgb="FF3366FF"/>
      <name val="微软雅黑"/>
      <family val="2"/>
      <charset val="134"/>
    </font>
    <font>
      <b/>
      <sz val="12"/>
      <color rgb="FF3366FF"/>
      <name val="微软雅黑"/>
      <family val="2"/>
      <charset val="134"/>
    </font>
    <font>
      <b/>
      <sz val="16"/>
      <color theme="5" tint="-0.249977111117893"/>
      <name val="微软雅黑"/>
      <family val="2"/>
      <charset val="134"/>
    </font>
    <font>
      <b/>
      <sz val="12"/>
      <name val="微软雅黑"/>
      <family val="2"/>
      <charset val="134"/>
    </font>
    <font>
      <b/>
      <sz val="11"/>
      <color rgb="FF3366FF"/>
      <name val="微软雅黑"/>
      <family val="2"/>
      <charset val="134"/>
    </font>
    <font>
      <b/>
      <sz val="14"/>
      <color theme="0"/>
      <name val="微软雅黑"/>
      <family val="2"/>
      <charset val="134"/>
    </font>
    <font>
      <b/>
      <sz val="11"/>
      <color indexed="8"/>
      <name val="微软雅黑"/>
      <family val="2"/>
      <charset val="134"/>
    </font>
    <font>
      <sz val="11"/>
      <color theme="0" tint="-0.499984740745262"/>
      <name val="微软雅黑"/>
      <family val="2"/>
      <charset val="134"/>
    </font>
    <font>
      <b/>
      <sz val="11"/>
      <color rgb="FFC00000"/>
      <name val="微软雅黑"/>
      <family val="2"/>
      <charset val="134"/>
    </font>
    <font>
      <u/>
      <sz val="11"/>
      <color theme="10"/>
      <name val="等线"/>
      <family val="2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185E2E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185E2E"/>
        <bgColor indexed="0"/>
      </patternFill>
    </fill>
    <fill>
      <patternFill patternType="solid">
        <fgColor theme="9" tint="0.39997558519241921"/>
        <bgColor indexed="0"/>
      </patternFill>
    </fill>
  </fills>
  <borders count="3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8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8"/>
      </top>
      <bottom/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</borders>
  <cellStyleXfs count="3">
    <xf numFmtId="0" fontId="0" fillId="0" borderId="0">
      <alignment vertical="center"/>
    </xf>
    <xf numFmtId="0" fontId="3" fillId="0" borderId="0"/>
    <xf numFmtId="0" fontId="29" fillId="0" borderId="0" applyNumberFormat="0" applyFill="0" applyBorder="0" applyAlignment="0" applyProtection="0">
      <alignment vertical="center"/>
    </xf>
  </cellStyleXfs>
  <cellXfs count="118">
    <xf numFmtId="0" fontId="0" fillId="0" borderId="0" xfId="0">
      <alignment vertical="center"/>
    </xf>
    <xf numFmtId="0" fontId="7" fillId="0" borderId="0" xfId="0" applyFont="1" applyAlignment="1"/>
    <xf numFmtId="0" fontId="6" fillId="0" borderId="0" xfId="0" applyFont="1" applyAlignment="1"/>
    <xf numFmtId="0" fontId="8" fillId="2" borderId="4" xfId="1" applyFont="1" applyFill="1" applyBorder="1" applyAlignment="1">
      <alignment horizontal="center" vertical="center" wrapText="1"/>
    </xf>
    <xf numFmtId="0" fontId="6" fillId="2" borderId="4" xfId="1" applyFont="1" applyFill="1" applyBorder="1" applyAlignment="1">
      <alignment horizontal="center" vertical="center"/>
    </xf>
    <xf numFmtId="0" fontId="6" fillId="2" borderId="4" xfId="1" applyFont="1" applyFill="1" applyBorder="1" applyAlignment="1">
      <alignment horizontal="center" vertical="center" wrapText="1"/>
    </xf>
    <xf numFmtId="0" fontId="9" fillId="3" borderId="3" xfId="1" applyFont="1" applyFill="1" applyBorder="1" applyAlignment="1">
      <alignment horizontal="center" vertical="center"/>
    </xf>
    <xf numFmtId="0" fontId="9" fillId="3" borderId="3" xfId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7" fillId="0" borderId="0" xfId="0" applyFont="1">
      <alignment vertical="center"/>
    </xf>
    <xf numFmtId="0" fontId="12" fillId="4" borderId="4" xfId="1" applyFont="1" applyFill="1" applyBorder="1" applyAlignment="1">
      <alignment horizontal="center" vertical="center" wrapText="1"/>
    </xf>
    <xf numFmtId="0" fontId="0" fillId="0" borderId="4" xfId="0" applyBorder="1">
      <alignment vertical="center"/>
    </xf>
    <xf numFmtId="0" fontId="5" fillId="0" borderId="4" xfId="0" applyFont="1" applyBorder="1">
      <alignment vertical="center"/>
    </xf>
    <xf numFmtId="0" fontId="5" fillId="0" borderId="4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9" fillId="5" borderId="7" xfId="0" applyFont="1" applyFill="1" applyBorder="1" applyAlignment="1">
      <alignment horizontal="center" vertical="center"/>
    </xf>
    <xf numFmtId="0" fontId="15" fillId="0" borderId="8" xfId="0" applyFont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19" fillId="6" borderId="7" xfId="0" applyFont="1" applyFill="1" applyBorder="1" applyAlignment="1">
      <alignment horizontal="center" vertical="center"/>
    </xf>
    <xf numFmtId="49" fontId="20" fillId="2" borderId="4" xfId="1" applyNumberFormat="1" applyFont="1" applyFill="1" applyBorder="1" applyAlignment="1">
      <alignment horizontal="center" vertical="center" wrapText="1"/>
    </xf>
    <xf numFmtId="0" fontId="16" fillId="0" borderId="9" xfId="0" applyFont="1" applyBorder="1" applyAlignment="1">
      <alignment wrapText="1"/>
    </xf>
    <xf numFmtId="0" fontId="16" fillId="0" borderId="7" xfId="0" applyFont="1" applyBorder="1" applyAlignment="1">
      <alignment wrapText="1"/>
    </xf>
    <xf numFmtId="49" fontId="20" fillId="0" borderId="7" xfId="0" applyNumberFormat="1" applyFont="1" applyBorder="1" applyAlignment="1"/>
    <xf numFmtId="0" fontId="5" fillId="0" borderId="7" xfId="0" applyFont="1" applyBorder="1">
      <alignment vertical="center"/>
    </xf>
    <xf numFmtId="49" fontId="7" fillId="0" borderId="7" xfId="0" applyNumberFormat="1" applyFont="1" applyBorder="1" applyAlignment="1"/>
    <xf numFmtId="0" fontId="0" fillId="0" borderId="7" xfId="0" applyBorder="1">
      <alignment vertical="center"/>
    </xf>
    <xf numFmtId="0" fontId="18" fillId="0" borderId="0" xfId="0" applyFont="1">
      <alignment vertical="center"/>
    </xf>
    <xf numFmtId="0" fontId="0" fillId="0" borderId="0" xfId="0" applyAlignment="1">
      <alignment horizontal="left" vertical="center"/>
    </xf>
    <xf numFmtId="0" fontId="22" fillId="0" borderId="0" xfId="0" applyFont="1">
      <alignment vertical="center"/>
    </xf>
    <xf numFmtId="0" fontId="19" fillId="6" borderId="7" xfId="0" applyFont="1" applyFill="1" applyBorder="1">
      <alignment vertical="center"/>
    </xf>
    <xf numFmtId="0" fontId="16" fillId="0" borderId="7" xfId="0" applyFont="1" applyBorder="1">
      <alignment vertical="center"/>
    </xf>
    <xf numFmtId="49" fontId="21" fillId="0" borderId="7" xfId="0" applyNumberFormat="1" applyFont="1" applyBorder="1">
      <alignment vertical="center"/>
    </xf>
    <xf numFmtId="0" fontId="7" fillId="0" borderId="7" xfId="0" applyFont="1" applyBorder="1">
      <alignment vertical="center"/>
    </xf>
    <xf numFmtId="0" fontId="5" fillId="0" borderId="0" xfId="0" applyFont="1">
      <alignment vertical="center"/>
    </xf>
    <xf numFmtId="0" fontId="5" fillId="0" borderId="11" xfId="0" applyFont="1" applyBorder="1">
      <alignment vertical="center"/>
    </xf>
    <xf numFmtId="0" fontId="9" fillId="3" borderId="11" xfId="0" applyFont="1" applyFill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10" fontId="5" fillId="0" borderId="11" xfId="0" applyNumberFormat="1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49" fontId="24" fillId="0" borderId="11" xfId="0" applyNumberFormat="1" applyFont="1" applyBorder="1">
      <alignment vertical="center"/>
    </xf>
    <xf numFmtId="0" fontId="23" fillId="0" borderId="0" xfId="0" applyFont="1" applyAlignment="1"/>
    <xf numFmtId="0" fontId="6" fillId="0" borderId="0" xfId="0" applyFont="1" applyAlignment="1">
      <alignment horizontal="center" vertical="center"/>
    </xf>
    <xf numFmtId="0" fontId="23" fillId="4" borderId="4" xfId="0" applyFont="1" applyFill="1" applyBorder="1" applyAlignment="1">
      <alignment horizontal="center" vertical="center"/>
    </xf>
    <xf numFmtId="0" fontId="11" fillId="4" borderId="4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5" fillId="3" borderId="4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49" fontId="21" fillId="0" borderId="4" xfId="0" applyNumberFormat="1" applyFont="1" applyBorder="1" applyAlignment="1">
      <alignment horizontal="center" vertical="center"/>
    </xf>
    <xf numFmtId="0" fontId="5" fillId="0" borderId="4" xfId="0" applyFont="1" applyBorder="1" applyAlignment="1"/>
    <xf numFmtId="49" fontId="5" fillId="0" borderId="4" xfId="0" applyNumberFormat="1" applyFont="1" applyBorder="1" applyAlignment="1">
      <alignment horizontal="center"/>
    </xf>
    <xf numFmtId="0" fontId="5" fillId="0" borderId="0" xfId="0" applyFont="1" applyAlignment="1">
      <alignment vertical="center" wrapText="1"/>
    </xf>
    <xf numFmtId="0" fontId="16" fillId="0" borderId="24" xfId="0" applyFont="1" applyBorder="1">
      <alignment vertical="center"/>
    </xf>
    <xf numFmtId="0" fontId="9" fillId="5" borderId="24" xfId="0" applyFont="1" applyFill="1" applyBorder="1" applyAlignment="1">
      <alignment horizontal="center" vertical="center"/>
    </xf>
    <xf numFmtId="0" fontId="0" fillId="0" borderId="27" xfId="0" applyBorder="1">
      <alignment vertical="center"/>
    </xf>
    <xf numFmtId="0" fontId="26" fillId="6" borderId="27" xfId="0" applyFont="1" applyFill="1" applyBorder="1" applyAlignment="1">
      <alignment horizontal="center" vertical="center"/>
    </xf>
    <xf numFmtId="0" fontId="15" fillId="0" borderId="27" xfId="0" applyFont="1" applyBorder="1">
      <alignment vertical="center"/>
    </xf>
    <xf numFmtId="0" fontId="5" fillId="0" borderId="27" xfId="0" applyFont="1" applyBorder="1" applyAlignment="1">
      <alignment horizontal="center" vertical="center"/>
    </xf>
    <xf numFmtId="0" fontId="16" fillId="0" borderId="25" xfId="0" applyFont="1" applyBorder="1" applyAlignment="1">
      <alignment vertical="center" wrapText="1"/>
    </xf>
    <xf numFmtId="0" fontId="4" fillId="0" borderId="26" xfId="0" applyFont="1" applyBorder="1">
      <alignment vertical="center"/>
    </xf>
    <xf numFmtId="0" fontId="15" fillId="0" borderId="25" xfId="0" applyFont="1" applyBorder="1" applyAlignment="1">
      <alignment wrapText="1"/>
    </xf>
    <xf numFmtId="0" fontId="15" fillId="0" borderId="32" xfId="0" applyFont="1" applyBorder="1" applyAlignment="1">
      <alignment wrapText="1"/>
    </xf>
    <xf numFmtId="0" fontId="16" fillId="0" borderId="32" xfId="0" applyFont="1" applyBorder="1" applyAlignment="1">
      <alignment vertical="center" wrapText="1"/>
    </xf>
    <xf numFmtId="0" fontId="15" fillId="0" borderId="24" xfId="0" applyFont="1" applyBorder="1" applyAlignment="1">
      <alignment vertical="center" wrapText="1"/>
    </xf>
    <xf numFmtId="49" fontId="21" fillId="0" borderId="24" xfId="0" applyNumberFormat="1" applyFont="1" applyBorder="1" applyAlignment="1">
      <alignment vertical="center" wrapText="1"/>
    </xf>
    <xf numFmtId="0" fontId="5" fillId="0" borderId="24" xfId="0" applyFont="1" applyBorder="1" applyAlignment="1">
      <alignment horizontal="center" vertical="center"/>
    </xf>
    <xf numFmtId="0" fontId="16" fillId="0" borderId="24" xfId="0" applyFont="1" applyBorder="1" applyAlignment="1">
      <alignment vertical="center" wrapText="1"/>
    </xf>
    <xf numFmtId="0" fontId="0" fillId="0" borderId="24" xfId="0" applyBorder="1" applyAlignment="1">
      <alignment horizontal="center" vertical="center"/>
    </xf>
    <xf numFmtId="0" fontId="0" fillId="0" borderId="24" xfId="0" applyBorder="1">
      <alignment vertical="center"/>
    </xf>
    <xf numFmtId="0" fontId="7" fillId="0" borderId="24" xfId="0" applyFont="1" applyBorder="1">
      <alignment vertical="center"/>
    </xf>
    <xf numFmtId="49" fontId="20" fillId="0" borderId="24" xfId="0" applyNumberFormat="1" applyFont="1" applyBorder="1" applyAlignment="1">
      <alignment vertical="center" wrapText="1"/>
    </xf>
    <xf numFmtId="0" fontId="9" fillId="5" borderId="24" xfId="0" applyFont="1" applyFill="1" applyBorder="1" applyAlignment="1">
      <alignment horizontal="center" vertical="center" wrapText="1"/>
    </xf>
    <xf numFmtId="0" fontId="4" fillId="0" borderId="26" xfId="0" applyFont="1" applyBorder="1" applyAlignment="1">
      <alignment horizontal="left" vertical="center"/>
    </xf>
    <xf numFmtId="0" fontId="7" fillId="0" borderId="24" xfId="0" applyFont="1" applyBorder="1" applyAlignment="1">
      <alignment horizontal="left" vertical="center"/>
    </xf>
    <xf numFmtId="0" fontId="29" fillId="0" borderId="0" xfId="2">
      <alignment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/>
    </xf>
    <xf numFmtId="0" fontId="5" fillId="0" borderId="6" xfId="0" applyFont="1" applyBorder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5" fillId="0" borderId="10" xfId="0" applyFont="1" applyBorder="1" applyAlignment="1">
      <alignment horizontal="left" vertical="center" wrapText="1"/>
    </xf>
    <xf numFmtId="0" fontId="23" fillId="0" borderId="12" xfId="0" applyFont="1" applyBorder="1" applyAlignment="1">
      <alignment horizontal="center" vertical="center"/>
    </xf>
    <xf numFmtId="0" fontId="23" fillId="0" borderId="13" xfId="0" applyFont="1" applyBorder="1" applyAlignment="1">
      <alignment horizontal="center" vertical="center"/>
    </xf>
    <xf numFmtId="0" fontId="18" fillId="0" borderId="0" xfId="0" applyFont="1" applyAlignment="1">
      <alignment horizontal="left" vertical="center"/>
    </xf>
    <xf numFmtId="0" fontId="5" fillId="0" borderId="15" xfId="0" applyFont="1" applyBorder="1" applyAlignment="1">
      <alignment horizontal="left" vertical="center" wrapText="1"/>
    </xf>
    <xf numFmtId="0" fontId="5" fillId="0" borderId="14" xfId="0" applyFont="1" applyBorder="1" applyAlignment="1">
      <alignment horizontal="left" vertical="center"/>
    </xf>
    <xf numFmtId="0" fontId="5" fillId="0" borderId="16" xfId="0" applyFont="1" applyBorder="1" applyAlignment="1">
      <alignment horizontal="left" vertical="center"/>
    </xf>
    <xf numFmtId="0" fontId="5" fillId="0" borderId="17" xfId="0" applyFont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5" fillId="0" borderId="18" xfId="0" applyFont="1" applyBorder="1" applyAlignment="1">
      <alignment horizontal="left" vertical="center"/>
    </xf>
    <xf numFmtId="0" fontId="5" fillId="0" borderId="19" xfId="0" applyFont="1" applyBorder="1" applyAlignment="1">
      <alignment horizontal="left" vertical="center"/>
    </xf>
    <xf numFmtId="0" fontId="5" fillId="0" borderId="20" xfId="0" applyFont="1" applyBorder="1" applyAlignment="1">
      <alignment horizontal="left" vertical="center"/>
    </xf>
    <xf numFmtId="0" fontId="5" fillId="0" borderId="21" xfId="0" applyFont="1" applyBorder="1" applyAlignment="1">
      <alignment horizontal="left" vertical="center"/>
    </xf>
    <xf numFmtId="49" fontId="5" fillId="0" borderId="22" xfId="0" applyNumberFormat="1" applyFont="1" applyBorder="1" applyAlignment="1">
      <alignment horizontal="left" wrapText="1"/>
    </xf>
    <xf numFmtId="49" fontId="5" fillId="0" borderId="6" xfId="0" applyNumberFormat="1" applyFont="1" applyBorder="1" applyAlignment="1">
      <alignment horizontal="left"/>
    </xf>
    <xf numFmtId="49" fontId="5" fillId="0" borderId="23" xfId="0" applyNumberFormat="1" applyFont="1" applyBorder="1" applyAlignment="1">
      <alignment horizontal="left"/>
    </xf>
    <xf numFmtId="49" fontId="5" fillId="0" borderId="19" xfId="0" applyNumberFormat="1" applyFont="1" applyBorder="1" applyAlignment="1">
      <alignment horizontal="left"/>
    </xf>
    <xf numFmtId="49" fontId="5" fillId="0" borderId="20" xfId="0" applyNumberFormat="1" applyFont="1" applyBorder="1" applyAlignment="1">
      <alignment horizontal="left"/>
    </xf>
    <xf numFmtId="49" fontId="5" fillId="0" borderId="21" xfId="0" applyNumberFormat="1" applyFont="1" applyBorder="1" applyAlignment="1">
      <alignment horizontal="left"/>
    </xf>
    <xf numFmtId="0" fontId="5" fillId="0" borderId="1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5" fillId="0" borderId="5" xfId="0" applyFont="1" applyBorder="1" applyAlignment="1">
      <alignment horizontal="left" vertical="center"/>
    </xf>
    <xf numFmtId="0" fontId="17" fillId="0" borderId="20" xfId="0" applyFont="1" applyBorder="1" applyAlignment="1">
      <alignment horizontal="left" vertical="center"/>
    </xf>
    <xf numFmtId="0" fontId="5" fillId="0" borderId="14" xfId="0" applyFont="1" applyBorder="1" applyAlignment="1">
      <alignment horizontal="left" vertical="center" wrapText="1"/>
    </xf>
    <xf numFmtId="0" fontId="4" fillId="0" borderId="26" xfId="0" applyFont="1" applyBorder="1" applyAlignment="1">
      <alignment horizontal="center" vertical="center"/>
    </xf>
    <xf numFmtId="0" fontId="26" fillId="6" borderId="27" xfId="0" applyFont="1" applyFill="1" applyBorder="1" applyAlignment="1">
      <alignment horizontal="center" vertical="center"/>
    </xf>
    <xf numFmtId="49" fontId="21" fillId="0" borderId="27" xfId="0" applyNumberFormat="1" applyFont="1" applyBorder="1" applyAlignment="1">
      <alignment horizontal="center" vertical="center"/>
    </xf>
    <xf numFmtId="0" fontId="5" fillId="0" borderId="27" xfId="0" applyFont="1" applyBorder="1" applyAlignment="1">
      <alignment horizontal="center" vertical="center"/>
    </xf>
    <xf numFmtId="0" fontId="13" fillId="0" borderId="28" xfId="0" applyFont="1" applyBorder="1" applyAlignment="1">
      <alignment horizontal="left" vertical="center"/>
    </xf>
    <xf numFmtId="0" fontId="13" fillId="0" borderId="29" xfId="0" applyFont="1" applyBorder="1" applyAlignment="1">
      <alignment horizontal="left" vertical="center"/>
    </xf>
    <xf numFmtId="0" fontId="13" fillId="0" borderId="30" xfId="0" applyFont="1" applyBorder="1" applyAlignment="1">
      <alignment horizontal="left" vertical="center"/>
    </xf>
    <xf numFmtId="0" fontId="17" fillId="0" borderId="31" xfId="0" applyFont="1" applyBorder="1" applyAlignment="1">
      <alignment horizontal="left" vertical="center"/>
    </xf>
    <xf numFmtId="0" fontId="7" fillId="0" borderId="0" xfId="0" applyFont="1" applyAlignment="1">
      <alignment horizontal="left" vertical="top" wrapText="1"/>
    </xf>
    <xf numFmtId="0" fontId="7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/>
    </xf>
  </cellXfs>
  <cellStyles count="3">
    <cellStyle name="常规" xfId="0" builtinId="0"/>
    <cellStyle name="常规 3" xfId="1" xr:uid="{6FCB5B13-3B15-41FE-9902-B247E1187E73}"/>
    <cellStyle name="超链接" xfId="2" builtinId="8"/>
  </cellStyles>
  <dxfs count="0"/>
  <tableStyles count="0" defaultTableStyle="TableStyleMedium2" defaultPivotStyle="PivotStyleLight16"/>
  <colors>
    <mruColors>
      <color rgb="FF3366FF"/>
      <color rgb="FF185E2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521335</xdr:colOff>
      <xdr:row>0</xdr:row>
      <xdr:rowOff>167641</xdr:rowOff>
    </xdr:from>
    <xdr:to>
      <xdr:col>13</xdr:col>
      <xdr:colOff>270510</xdr:colOff>
      <xdr:row>28</xdr:row>
      <xdr:rowOff>73386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C4ECF249-A547-483B-8B67-A5F3F474D1A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2945" b="4678"/>
        <a:stretch/>
      </xdr:blipFill>
      <xdr:spPr>
        <a:xfrm>
          <a:off x="1130935" y="167641"/>
          <a:ext cx="7064375" cy="4813025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57150</xdr:rowOff>
    </xdr:from>
    <xdr:ext cx="1092200" cy="363540"/>
    <xdr:pic>
      <xdr:nvPicPr>
        <xdr:cNvPr id="2" name="图片 1">
          <a:extLst>
            <a:ext uri="{FF2B5EF4-FFF2-40B4-BE49-F238E27FC236}">
              <a16:creationId xmlns:a16="http://schemas.microsoft.com/office/drawing/2014/main" id="{9CBCC7FA-8C75-4998-A7CD-33B3DE22B2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" y="57150"/>
          <a:ext cx="1092200" cy="36354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69850</xdr:colOff>
      <xdr:row>0</xdr:row>
      <xdr:rowOff>36444</xdr:rowOff>
    </xdr:from>
    <xdr:ext cx="1001989" cy="333513"/>
    <xdr:pic>
      <xdr:nvPicPr>
        <xdr:cNvPr id="2" name="图片 1">
          <a:extLst>
            <a:ext uri="{FF2B5EF4-FFF2-40B4-BE49-F238E27FC236}">
              <a16:creationId xmlns:a16="http://schemas.microsoft.com/office/drawing/2014/main" id="{798F9229-D123-4AB5-933E-3B69D7401F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850" y="36444"/>
          <a:ext cx="1001989" cy="333513"/>
        </a:xfrm>
        <a:prstGeom prst="rect">
          <a:avLst/>
        </a:prstGeom>
      </xdr:spPr>
    </xdr:pic>
    <xdr:clientData/>
  </xdr:oneCellAnchor>
  <xdr:oneCellAnchor>
    <xdr:from>
      <xdr:col>0</xdr:col>
      <xdr:colOff>69850</xdr:colOff>
      <xdr:row>0</xdr:row>
      <xdr:rowOff>36444</xdr:rowOff>
    </xdr:from>
    <xdr:ext cx="1001989" cy="333513"/>
    <xdr:pic>
      <xdr:nvPicPr>
        <xdr:cNvPr id="3" name="图片 2">
          <a:extLst>
            <a:ext uri="{FF2B5EF4-FFF2-40B4-BE49-F238E27FC236}">
              <a16:creationId xmlns:a16="http://schemas.microsoft.com/office/drawing/2014/main" id="{672013E1-A41C-4AF5-92B4-5D2645AF4F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850" y="36444"/>
          <a:ext cx="1001989" cy="333513"/>
        </a:xfrm>
        <a:prstGeom prst="rect">
          <a:avLst/>
        </a:prstGeom>
      </xdr:spPr>
    </xdr:pic>
    <xdr:clientData/>
  </xdr:oneCellAnchor>
  <xdr:twoCellAnchor editAs="oneCell">
    <xdr:from>
      <xdr:col>5</xdr:col>
      <xdr:colOff>655320</xdr:colOff>
      <xdr:row>9</xdr:row>
      <xdr:rowOff>91441</xdr:rowOff>
    </xdr:from>
    <xdr:to>
      <xdr:col>9</xdr:col>
      <xdr:colOff>169588</xdr:colOff>
      <xdr:row>17</xdr:row>
      <xdr:rowOff>45720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ED902569-287E-4A9D-9D22-C782AFA6A58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t="2945" b="60053"/>
        <a:stretch/>
      </xdr:blipFill>
      <xdr:spPr>
        <a:xfrm>
          <a:off x="4274820" y="3573781"/>
          <a:ext cx="4970188" cy="135635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531914</xdr:colOff>
      <xdr:row>22</xdr:row>
      <xdr:rowOff>190465</xdr:rowOff>
    </xdr:from>
    <xdr:ext cx="2832235" cy="942713"/>
    <xdr:pic>
      <xdr:nvPicPr>
        <xdr:cNvPr id="2" name="图片 1">
          <a:extLst>
            <a:ext uri="{FF2B5EF4-FFF2-40B4-BE49-F238E27FC236}">
              <a16:creationId xmlns:a16="http://schemas.microsoft.com/office/drawing/2014/main" id="{F158AC41-BA54-4E26-B53C-41739B6892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15935" y="4592231"/>
          <a:ext cx="2832235" cy="942713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25400</xdr:colOff>
      <xdr:row>0</xdr:row>
      <xdr:rowOff>17394</xdr:rowOff>
    </xdr:from>
    <xdr:ext cx="1092200" cy="363540"/>
    <xdr:pic>
      <xdr:nvPicPr>
        <xdr:cNvPr id="2" name="图片 1">
          <a:extLst>
            <a:ext uri="{FF2B5EF4-FFF2-40B4-BE49-F238E27FC236}">
              <a16:creationId xmlns:a16="http://schemas.microsoft.com/office/drawing/2014/main" id="{69D350FE-1604-4A52-87B4-CB49E8DF0C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17394"/>
          <a:ext cx="1092200" cy="363540"/>
        </a:xfrm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158750</xdr:colOff>
      <xdr:row>0</xdr:row>
      <xdr:rowOff>23744</xdr:rowOff>
    </xdr:from>
    <xdr:ext cx="1092200" cy="363540"/>
    <xdr:pic>
      <xdr:nvPicPr>
        <xdr:cNvPr id="2" name="图片 1">
          <a:extLst>
            <a:ext uri="{FF2B5EF4-FFF2-40B4-BE49-F238E27FC236}">
              <a16:creationId xmlns:a16="http://schemas.microsoft.com/office/drawing/2014/main" id="{3BD5FB75-5AE4-4C56-9A39-DD8EE8B9D6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8750" y="23744"/>
          <a:ext cx="1092200" cy="363540"/>
        </a:xfrm>
        <a:prstGeom prst="rect">
          <a:avLst/>
        </a:prstGeom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25400</xdr:colOff>
      <xdr:row>0</xdr:row>
      <xdr:rowOff>17394</xdr:rowOff>
    </xdr:from>
    <xdr:ext cx="1092200" cy="363540"/>
    <xdr:pic>
      <xdr:nvPicPr>
        <xdr:cNvPr id="2" name="图片 1">
          <a:extLst>
            <a:ext uri="{FF2B5EF4-FFF2-40B4-BE49-F238E27FC236}">
              <a16:creationId xmlns:a16="http://schemas.microsoft.com/office/drawing/2014/main" id="{BDB1F872-178B-425D-B3AB-6DC0A71599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17394"/>
          <a:ext cx="1092200" cy="363540"/>
        </a:xfrm>
        <a:prstGeom prst="rect">
          <a:avLst/>
        </a:prstGeom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88900</xdr:colOff>
      <xdr:row>0</xdr:row>
      <xdr:rowOff>57150</xdr:rowOff>
    </xdr:from>
    <xdr:ext cx="1092200" cy="363540"/>
    <xdr:pic>
      <xdr:nvPicPr>
        <xdr:cNvPr id="2" name="图片 1">
          <a:extLst>
            <a:ext uri="{FF2B5EF4-FFF2-40B4-BE49-F238E27FC236}">
              <a16:creationId xmlns:a16="http://schemas.microsoft.com/office/drawing/2014/main" id="{1605C5B7-B057-415A-A95D-96CE4D7A40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900" y="57150"/>
          <a:ext cx="1092200" cy="363540"/>
        </a:xfrm>
        <a:prstGeom prst="rect">
          <a:avLst/>
        </a:prstGeom>
      </xdr:spPr>
    </xdr:pic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88900</xdr:colOff>
      <xdr:row>0</xdr:row>
      <xdr:rowOff>57150</xdr:rowOff>
    </xdr:from>
    <xdr:ext cx="1092200" cy="363540"/>
    <xdr:pic>
      <xdr:nvPicPr>
        <xdr:cNvPr id="2" name="图片 1">
          <a:extLst>
            <a:ext uri="{FF2B5EF4-FFF2-40B4-BE49-F238E27FC236}">
              <a16:creationId xmlns:a16="http://schemas.microsoft.com/office/drawing/2014/main" id="{C72FBDCC-AD56-4E54-A04B-F463B3C38D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900" y="57150"/>
          <a:ext cx="1092200" cy="363540"/>
        </a:xfrm>
        <a:prstGeom prst="rect">
          <a:avLst/>
        </a:prstGeom>
      </xdr:spPr>
    </xdr:pic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57150</xdr:rowOff>
    </xdr:from>
    <xdr:ext cx="1092200" cy="363540"/>
    <xdr:pic>
      <xdr:nvPicPr>
        <xdr:cNvPr id="2" name="图片 1">
          <a:extLst>
            <a:ext uri="{FF2B5EF4-FFF2-40B4-BE49-F238E27FC236}">
              <a16:creationId xmlns:a16="http://schemas.microsoft.com/office/drawing/2014/main" id="{AD29A9D9-753E-4678-BBD7-FBD3BF3464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" y="57150"/>
          <a:ext cx="1092200" cy="36354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BE97A-9FED-4596-A20F-184FCB925214}">
  <dimension ref="A1"/>
  <sheetViews>
    <sheetView workbookViewId="0"/>
  </sheetViews>
  <sheetFormatPr defaultRowHeight="14.25" x14ac:dyDescent="0.2"/>
  <sheetData/>
  <phoneticPr fontId="1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BDF99-9068-4D0E-B25D-A1DBCAEE9241}">
  <dimension ref="A1:L17"/>
  <sheetViews>
    <sheetView workbookViewId="0">
      <selection activeCell="B16" sqref="B16"/>
    </sheetView>
  </sheetViews>
  <sheetFormatPr defaultRowHeight="14.25" x14ac:dyDescent="0.2"/>
  <cols>
    <col min="1" max="1" width="9" customWidth="1"/>
    <col min="2" max="2" width="10.125" customWidth="1"/>
    <col min="4" max="4" width="5.5" customWidth="1"/>
    <col min="5" max="5" width="3.125" customWidth="1"/>
    <col min="6" max="6" width="12.25" customWidth="1"/>
    <col min="7" max="7" width="95.5" customWidth="1"/>
    <col min="8" max="8" width="22" customWidth="1"/>
    <col min="10" max="10" width="9.125" style="28" bestFit="1" customWidth="1"/>
  </cols>
  <sheetData>
    <row r="1" spans="1:12" ht="36" customHeight="1" x14ac:dyDescent="0.2">
      <c r="A1" s="107" t="s">
        <v>683</v>
      </c>
      <c r="B1" s="107"/>
      <c r="C1" s="107"/>
      <c r="D1" s="107"/>
      <c r="E1" s="107"/>
      <c r="F1" s="107"/>
      <c r="G1" s="107"/>
      <c r="H1" s="107"/>
      <c r="I1" s="60"/>
      <c r="J1" s="73"/>
      <c r="K1" s="60"/>
      <c r="L1" s="60"/>
    </row>
    <row r="2" spans="1:12" ht="31.9" customHeight="1" x14ac:dyDescent="0.2">
      <c r="A2" s="114" t="s">
        <v>678</v>
      </c>
      <c r="B2" s="114"/>
      <c r="C2" s="114"/>
      <c r="D2" s="114"/>
      <c r="E2" s="114"/>
      <c r="F2" s="114"/>
      <c r="G2" s="114"/>
      <c r="H2" s="114"/>
      <c r="I2" s="114"/>
      <c r="J2" s="114"/>
      <c r="K2" s="114"/>
      <c r="L2" s="114"/>
    </row>
    <row r="3" spans="1:12" ht="25.15" customHeight="1" x14ac:dyDescent="0.2">
      <c r="A3" s="116" t="s">
        <v>680</v>
      </c>
      <c r="B3" s="117"/>
      <c r="C3" s="117"/>
      <c r="D3" s="117"/>
      <c r="E3" s="117"/>
      <c r="F3" s="54" t="s">
        <v>677</v>
      </c>
      <c r="G3" s="54" t="s">
        <v>20</v>
      </c>
      <c r="H3" s="54" t="s">
        <v>21</v>
      </c>
    </row>
    <row r="4" spans="1:12" ht="25.15" customHeight="1" x14ac:dyDescent="0.2">
      <c r="A4" s="117"/>
      <c r="B4" s="117"/>
      <c r="C4" s="117"/>
      <c r="D4" s="117"/>
      <c r="E4" s="117"/>
      <c r="F4" s="64" t="s">
        <v>679</v>
      </c>
      <c r="G4" s="65" t="s">
        <v>681</v>
      </c>
      <c r="H4" s="66" t="str">
        <f>INDEX(数据源!A:A,MATCH('MATCH+INDEX与VLOOKUP的区别'!F4,数据源!B:B,0))</f>
        <v>CHOPS</v>
      </c>
    </row>
    <row r="5" spans="1:12" ht="25.15" customHeight="1" x14ac:dyDescent="0.2">
      <c r="A5" s="117"/>
      <c r="B5" s="117"/>
      <c r="C5" s="117"/>
      <c r="D5" s="117"/>
      <c r="E5" s="117"/>
      <c r="F5" s="64" t="s">
        <v>183</v>
      </c>
      <c r="G5" s="65" t="s">
        <v>682</v>
      </c>
      <c r="H5" s="66" t="str">
        <f>INDEX(数据源!A:A,MATCH('MATCH+INDEX与VLOOKUP的区别'!F5,数据源!B:B,0))</f>
        <v>ERNSH</v>
      </c>
    </row>
    <row r="6" spans="1:12" ht="19.899999999999999" customHeight="1" x14ac:dyDescent="0.2">
      <c r="A6" s="117"/>
      <c r="B6" s="117"/>
      <c r="C6" s="117"/>
      <c r="D6" s="117"/>
      <c r="E6" s="117"/>
      <c r="F6" s="64" t="s">
        <v>274</v>
      </c>
      <c r="G6" s="67"/>
      <c r="H6" s="68"/>
    </row>
    <row r="7" spans="1:12" ht="19.899999999999999" customHeight="1" x14ac:dyDescent="0.2">
      <c r="A7" s="117"/>
      <c r="B7" s="117"/>
      <c r="C7" s="117"/>
      <c r="D7" s="117"/>
      <c r="E7" s="117"/>
      <c r="F7" s="64" t="s">
        <v>55</v>
      </c>
      <c r="G7" s="67"/>
      <c r="H7" s="68"/>
    </row>
    <row r="8" spans="1:12" ht="19.899999999999999" customHeight="1" x14ac:dyDescent="0.2">
      <c r="A8" s="117"/>
      <c r="B8" s="117"/>
      <c r="C8" s="117"/>
      <c r="D8" s="117"/>
      <c r="E8" s="117"/>
      <c r="F8" s="64" t="s">
        <v>322</v>
      </c>
      <c r="G8" s="67"/>
      <c r="H8" s="68"/>
    </row>
    <row r="9" spans="1:12" ht="19.899999999999999" customHeight="1" x14ac:dyDescent="0.2">
      <c r="A9" s="117"/>
      <c r="B9" s="117"/>
      <c r="C9" s="117"/>
      <c r="D9" s="117"/>
      <c r="E9" s="117"/>
      <c r="F9" s="64" t="s">
        <v>328</v>
      </c>
      <c r="G9" s="67"/>
      <c r="H9" s="68"/>
    </row>
    <row r="10" spans="1:12" ht="19.899999999999999" customHeight="1" x14ac:dyDescent="0.2">
      <c r="A10" s="117"/>
      <c r="B10" s="117"/>
      <c r="C10" s="117"/>
      <c r="D10" s="117"/>
      <c r="E10" s="117"/>
      <c r="F10" s="64" t="s">
        <v>334</v>
      </c>
      <c r="G10" s="67"/>
      <c r="H10" s="68"/>
    </row>
    <row r="11" spans="1:12" ht="19.899999999999999" customHeight="1" x14ac:dyDescent="0.2">
      <c r="A11" s="117"/>
      <c r="B11" s="117"/>
      <c r="C11" s="117"/>
      <c r="D11" s="117"/>
      <c r="E11" s="117"/>
      <c r="F11" s="64" t="s">
        <v>340</v>
      </c>
      <c r="G11" s="67"/>
      <c r="H11" s="68"/>
    </row>
    <row r="12" spans="1:12" ht="19.899999999999999" customHeight="1" x14ac:dyDescent="0.2">
      <c r="A12" s="117"/>
      <c r="B12" s="117"/>
      <c r="C12" s="117"/>
      <c r="D12" s="117"/>
      <c r="E12" s="117"/>
      <c r="F12" s="64" t="s">
        <v>345</v>
      </c>
      <c r="G12" s="67"/>
      <c r="H12" s="68"/>
    </row>
    <row r="13" spans="1:12" ht="19.899999999999999" customHeight="1" x14ac:dyDescent="0.2">
      <c r="A13" s="117"/>
      <c r="B13" s="117"/>
      <c r="C13" s="117"/>
      <c r="D13" s="117"/>
      <c r="E13" s="117"/>
      <c r="F13" s="64" t="s">
        <v>351</v>
      </c>
      <c r="G13" s="67"/>
      <c r="H13" s="69"/>
    </row>
    <row r="14" spans="1:12" ht="19.899999999999999" customHeight="1" x14ac:dyDescent="0.3">
      <c r="F14" s="62"/>
      <c r="G14" s="63"/>
    </row>
    <row r="15" spans="1:12" ht="19.899999999999999" customHeight="1" x14ac:dyDescent="0.3">
      <c r="F15" s="61"/>
      <c r="G15" s="59"/>
    </row>
    <row r="16" spans="1:12" ht="19.899999999999999" customHeight="1" x14ac:dyDescent="0.3">
      <c r="B16" s="75" t="s">
        <v>700</v>
      </c>
      <c r="F16" s="61"/>
      <c r="G16" s="59"/>
    </row>
    <row r="17" spans="6:7" ht="19.899999999999999" customHeight="1" x14ac:dyDescent="0.3">
      <c r="F17" s="61"/>
      <c r="G17" s="59"/>
    </row>
  </sheetData>
  <mergeCells count="3">
    <mergeCell ref="A2:L2"/>
    <mergeCell ref="A3:E13"/>
    <mergeCell ref="A1:H1"/>
  </mergeCells>
  <phoneticPr fontId="1" type="noConversion"/>
  <hyperlinks>
    <hyperlink ref="B16" location="简介!A1" display="返回首页" xr:uid="{C5FA773F-6857-4EFD-BCE9-5386FB1CAEA7}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33C7-EE74-4F54-8287-C779F70C8283}">
  <dimension ref="A1:K9"/>
  <sheetViews>
    <sheetView workbookViewId="0">
      <selection activeCell="N11" sqref="N11"/>
    </sheetView>
  </sheetViews>
  <sheetFormatPr defaultRowHeight="14.25" x14ac:dyDescent="0.2"/>
  <cols>
    <col min="1" max="6" width="10.5" customWidth="1"/>
    <col min="7" max="7" width="12.5" customWidth="1"/>
    <col min="8" max="8" width="36" customWidth="1"/>
    <col min="9" max="9" width="20.5" customWidth="1"/>
  </cols>
  <sheetData>
    <row r="1" spans="1:11" ht="34.5" customHeight="1" x14ac:dyDescent="0.2">
      <c r="A1" s="79" t="s">
        <v>18</v>
      </c>
      <c r="B1" s="79"/>
      <c r="C1" s="79"/>
      <c r="D1" s="79"/>
      <c r="E1" s="79"/>
      <c r="F1" s="79"/>
      <c r="G1" s="79"/>
      <c r="H1" s="79"/>
      <c r="I1" s="79"/>
      <c r="J1" s="79"/>
      <c r="K1" s="79"/>
    </row>
    <row r="2" spans="1:11" ht="30" customHeight="1" x14ac:dyDescent="0.3">
      <c r="A2" s="76" t="s">
        <v>0</v>
      </c>
      <c r="B2" s="77"/>
      <c r="C2" s="77"/>
      <c r="D2" s="77"/>
      <c r="E2" s="78"/>
      <c r="F2" s="1"/>
    </row>
    <row r="3" spans="1:11" ht="30" customHeight="1" x14ac:dyDescent="0.3">
      <c r="A3" s="6" t="s">
        <v>1</v>
      </c>
      <c r="B3" s="6" t="s">
        <v>2</v>
      </c>
      <c r="C3" s="6" t="s">
        <v>3</v>
      </c>
      <c r="D3" s="7" t="s">
        <v>4</v>
      </c>
      <c r="E3" s="7" t="s">
        <v>5</v>
      </c>
      <c r="F3" s="2"/>
      <c r="G3" s="80" t="s">
        <v>19</v>
      </c>
      <c r="H3" s="80"/>
      <c r="I3" s="80"/>
    </row>
    <row r="4" spans="1:11" ht="30" customHeight="1" x14ac:dyDescent="0.3">
      <c r="A4" s="4" t="s">
        <v>6</v>
      </c>
      <c r="B4" s="5" t="s">
        <v>7</v>
      </c>
      <c r="C4" s="5" t="s">
        <v>8</v>
      </c>
      <c r="D4" s="5" t="s">
        <v>9</v>
      </c>
      <c r="E4" s="5">
        <v>599</v>
      </c>
      <c r="F4" s="2"/>
      <c r="G4" s="10" t="s">
        <v>2</v>
      </c>
      <c r="H4" s="10" t="s">
        <v>22</v>
      </c>
      <c r="I4" s="10" t="s">
        <v>23</v>
      </c>
    </row>
    <row r="5" spans="1:11" ht="30" customHeight="1" x14ac:dyDescent="0.3">
      <c r="A5" s="4" t="s">
        <v>6</v>
      </c>
      <c r="B5" s="5" t="s">
        <v>10</v>
      </c>
      <c r="C5" s="5" t="s">
        <v>11</v>
      </c>
      <c r="D5" s="5" t="s">
        <v>9</v>
      </c>
      <c r="E5" s="5">
        <v>661</v>
      </c>
      <c r="F5" s="1"/>
      <c r="G5" s="5" t="s">
        <v>7</v>
      </c>
      <c r="H5" s="20" t="s">
        <v>655</v>
      </c>
      <c r="I5" s="13">
        <f>VLOOKUP(G5,B4:E8,4,FALSE)</f>
        <v>599</v>
      </c>
      <c r="J5">
        <f>VLOOKUP(G5,$B$4:$E$8,4,0)</f>
        <v>599</v>
      </c>
    </row>
    <row r="6" spans="1:11" ht="30" customHeight="1" x14ac:dyDescent="0.3">
      <c r="A6" s="4" t="s">
        <v>6</v>
      </c>
      <c r="B6" s="5" t="s">
        <v>13</v>
      </c>
      <c r="C6" s="5" t="s">
        <v>8</v>
      </c>
      <c r="D6" s="5" t="s">
        <v>14</v>
      </c>
      <c r="E6" s="5">
        <v>467</v>
      </c>
      <c r="F6" s="1"/>
      <c r="G6" s="5" t="s">
        <v>12</v>
      </c>
      <c r="H6" s="3"/>
      <c r="I6" s="11"/>
      <c r="J6">
        <f>VLOOKUP(G6,$B$4:$E$8,4,0)</f>
        <v>584</v>
      </c>
    </row>
    <row r="7" spans="1:11" ht="30" customHeight="1" x14ac:dyDescent="0.3">
      <c r="A7" s="4" t="s">
        <v>15</v>
      </c>
      <c r="B7" s="5" t="s">
        <v>16</v>
      </c>
      <c r="C7" s="5" t="s">
        <v>8</v>
      </c>
      <c r="D7" s="5" t="s">
        <v>17</v>
      </c>
      <c r="E7" s="5">
        <v>310</v>
      </c>
      <c r="F7" s="1"/>
      <c r="G7" s="81" t="s">
        <v>696</v>
      </c>
      <c r="H7" s="81"/>
      <c r="I7" s="81"/>
    </row>
    <row r="8" spans="1:11" ht="30" customHeight="1" x14ac:dyDescent="0.3">
      <c r="A8" s="4" t="s">
        <v>15</v>
      </c>
      <c r="B8" s="5" t="s">
        <v>12</v>
      </c>
      <c r="C8" s="5" t="s">
        <v>11</v>
      </c>
      <c r="D8" s="5" t="s">
        <v>17</v>
      </c>
      <c r="E8" s="5">
        <v>584</v>
      </c>
      <c r="F8" s="1"/>
      <c r="G8" s="82"/>
      <c r="H8" s="82"/>
      <c r="I8" s="82"/>
    </row>
    <row r="9" spans="1:11" ht="30" customHeight="1" x14ac:dyDescent="0.2">
      <c r="G9" s="82"/>
      <c r="H9" s="82"/>
      <c r="I9" s="82"/>
    </row>
  </sheetData>
  <mergeCells count="4">
    <mergeCell ref="A2:E2"/>
    <mergeCell ref="A1:K1"/>
    <mergeCell ref="G3:I3"/>
    <mergeCell ref="G7:I9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48686-D24F-4CBF-9FFA-664721A433C8}">
  <dimension ref="A1:K92"/>
  <sheetViews>
    <sheetView tabSelected="1" zoomScale="94" workbookViewId="0">
      <selection activeCell="D30" sqref="D30"/>
    </sheetView>
  </sheetViews>
  <sheetFormatPr defaultRowHeight="14.25" x14ac:dyDescent="0.2"/>
  <cols>
    <col min="1" max="1" width="10.5" customWidth="1"/>
    <col min="2" max="2" width="16.5" customWidth="1"/>
    <col min="3" max="4" width="10.5" customWidth="1"/>
    <col min="5" max="5" width="16.5" customWidth="1"/>
    <col min="6" max="7" width="10.5" customWidth="1"/>
    <col min="8" max="8" width="13.5" customWidth="1"/>
    <col min="9" max="9" width="10.5" customWidth="1"/>
    <col min="10" max="10" width="20.5" customWidth="1"/>
    <col min="11" max="11" width="19.5" customWidth="1"/>
    <col min="12" max="12" width="10.5" customWidth="1"/>
  </cols>
  <sheetData>
    <row r="1" spans="1:11" ht="25.15" customHeight="1" x14ac:dyDescent="0.2">
      <c r="A1" s="15" t="s">
        <v>24</v>
      </c>
      <c r="B1" s="15" t="s">
        <v>25</v>
      </c>
      <c r="C1" s="15" t="s">
        <v>26</v>
      </c>
      <c r="D1" s="15" t="s">
        <v>27</v>
      </c>
      <c r="E1" s="15" t="s">
        <v>28</v>
      </c>
      <c r="F1" s="15" t="s">
        <v>29</v>
      </c>
      <c r="G1" s="15" t="s">
        <v>30</v>
      </c>
      <c r="H1" s="15" t="s">
        <v>31</v>
      </c>
      <c r="I1" s="15" t="s">
        <v>32</v>
      </c>
      <c r="J1" s="15" t="s">
        <v>33</v>
      </c>
      <c r="K1" s="15" t="s">
        <v>34</v>
      </c>
    </row>
    <row r="2" spans="1:11" ht="16.5" x14ac:dyDescent="0.3">
      <c r="A2" s="16" t="s">
        <v>35</v>
      </c>
      <c r="B2" s="16" t="s">
        <v>36</v>
      </c>
      <c r="C2" s="16" t="s">
        <v>37</v>
      </c>
      <c r="D2" s="16" t="s">
        <v>38</v>
      </c>
      <c r="E2" s="16" t="s">
        <v>39</v>
      </c>
      <c r="F2" s="16" t="s">
        <v>40</v>
      </c>
      <c r="G2" s="16" t="s">
        <v>41</v>
      </c>
      <c r="H2" s="16" t="s">
        <v>42</v>
      </c>
      <c r="I2" s="16" t="s">
        <v>43</v>
      </c>
      <c r="J2" s="16" t="s">
        <v>44</v>
      </c>
      <c r="K2" s="16" t="s">
        <v>45</v>
      </c>
    </row>
    <row r="3" spans="1:11" ht="16.5" x14ac:dyDescent="0.3">
      <c r="A3" s="16" t="s">
        <v>46</v>
      </c>
      <c r="B3" s="16" t="s">
        <v>47</v>
      </c>
      <c r="C3" s="16" t="s">
        <v>48</v>
      </c>
      <c r="D3" s="16" t="s">
        <v>49</v>
      </c>
      <c r="E3" s="16" t="s">
        <v>50</v>
      </c>
      <c r="F3" s="16" t="s">
        <v>40</v>
      </c>
      <c r="G3" s="16" t="s">
        <v>41</v>
      </c>
      <c r="H3" s="16" t="s">
        <v>51</v>
      </c>
      <c r="I3" s="16" t="s">
        <v>43</v>
      </c>
      <c r="J3" s="16" t="s">
        <v>52</v>
      </c>
      <c r="K3" s="16" t="s">
        <v>53</v>
      </c>
    </row>
    <row r="4" spans="1:11" ht="16.5" x14ac:dyDescent="0.3">
      <c r="A4" s="16" t="s">
        <v>54</v>
      </c>
      <c r="B4" s="16" t="s">
        <v>55</v>
      </c>
      <c r="C4" s="16" t="s">
        <v>56</v>
      </c>
      <c r="D4" s="16" t="s">
        <v>49</v>
      </c>
      <c r="E4" s="16" t="s">
        <v>57</v>
      </c>
      <c r="F4" s="16" t="s">
        <v>58</v>
      </c>
      <c r="G4" s="16" t="s">
        <v>41</v>
      </c>
      <c r="H4" s="16" t="s">
        <v>59</v>
      </c>
      <c r="I4" s="16" t="s">
        <v>43</v>
      </c>
      <c r="J4" s="16" t="s">
        <v>60</v>
      </c>
      <c r="K4" s="16" t="s">
        <v>61</v>
      </c>
    </row>
    <row r="5" spans="1:11" ht="16.5" x14ac:dyDescent="0.3">
      <c r="A5" s="16" t="s">
        <v>62</v>
      </c>
      <c r="B5" s="16" t="s">
        <v>63</v>
      </c>
      <c r="C5" s="16" t="s">
        <v>64</v>
      </c>
      <c r="D5" s="16" t="s">
        <v>38</v>
      </c>
      <c r="E5" s="16" t="s">
        <v>65</v>
      </c>
      <c r="F5" s="16" t="s">
        <v>66</v>
      </c>
      <c r="G5" s="16" t="s">
        <v>67</v>
      </c>
      <c r="H5" s="16" t="s">
        <v>68</v>
      </c>
      <c r="I5" s="16" t="s">
        <v>43</v>
      </c>
      <c r="J5" s="16" t="s">
        <v>69</v>
      </c>
      <c r="K5" s="16" t="s">
        <v>70</v>
      </c>
    </row>
    <row r="6" spans="1:11" ht="16.5" x14ac:dyDescent="0.3">
      <c r="A6" s="16" t="s">
        <v>71</v>
      </c>
      <c r="B6" s="16" t="s">
        <v>72</v>
      </c>
      <c r="C6" s="16" t="s">
        <v>73</v>
      </c>
      <c r="D6" s="16" t="s">
        <v>74</v>
      </c>
      <c r="E6" s="16" t="s">
        <v>75</v>
      </c>
      <c r="F6" s="16" t="s">
        <v>76</v>
      </c>
      <c r="G6" s="16" t="s">
        <v>77</v>
      </c>
      <c r="H6" s="16" t="s">
        <v>78</v>
      </c>
      <c r="I6" s="16" t="s">
        <v>43</v>
      </c>
      <c r="J6" s="16" t="s">
        <v>79</v>
      </c>
      <c r="K6" s="16" t="s">
        <v>80</v>
      </c>
    </row>
    <row r="7" spans="1:11" ht="16.5" x14ac:dyDescent="0.3">
      <c r="A7" s="16" t="s">
        <v>81</v>
      </c>
      <c r="B7" s="16" t="s">
        <v>82</v>
      </c>
      <c r="C7" s="16" t="s">
        <v>48</v>
      </c>
      <c r="D7" s="16" t="s">
        <v>38</v>
      </c>
      <c r="E7" s="16" t="s">
        <v>83</v>
      </c>
      <c r="F7" s="16" t="s">
        <v>40</v>
      </c>
      <c r="G7" s="16" t="s">
        <v>41</v>
      </c>
      <c r="H7" s="16" t="s">
        <v>84</v>
      </c>
      <c r="I7" s="16" t="s">
        <v>43</v>
      </c>
      <c r="J7" s="16" t="s">
        <v>85</v>
      </c>
      <c r="K7" s="16" t="s">
        <v>86</v>
      </c>
    </row>
    <row r="8" spans="1:11" ht="16.5" x14ac:dyDescent="0.3">
      <c r="A8" s="16" t="s">
        <v>87</v>
      </c>
      <c r="B8" s="16" t="s">
        <v>88</v>
      </c>
      <c r="C8" s="16" t="s">
        <v>89</v>
      </c>
      <c r="D8" s="16" t="s">
        <v>90</v>
      </c>
      <c r="E8" s="16" t="s">
        <v>91</v>
      </c>
      <c r="F8" s="16" t="s">
        <v>92</v>
      </c>
      <c r="G8" s="16" t="s">
        <v>93</v>
      </c>
      <c r="H8" s="16" t="s">
        <v>94</v>
      </c>
      <c r="I8" s="16" t="s">
        <v>43</v>
      </c>
      <c r="J8" s="16" t="s">
        <v>95</v>
      </c>
      <c r="K8" s="16" t="s">
        <v>96</v>
      </c>
    </row>
    <row r="9" spans="1:11" ht="16.5" x14ac:dyDescent="0.3">
      <c r="A9" s="16" t="s">
        <v>97</v>
      </c>
      <c r="B9" s="16" t="s">
        <v>98</v>
      </c>
      <c r="C9" s="16" t="s">
        <v>99</v>
      </c>
      <c r="D9" s="16" t="s">
        <v>49</v>
      </c>
      <c r="E9" s="16" t="s">
        <v>100</v>
      </c>
      <c r="F9" s="16" t="s">
        <v>101</v>
      </c>
      <c r="G9" s="16" t="s">
        <v>102</v>
      </c>
      <c r="H9" s="16" t="s">
        <v>103</v>
      </c>
      <c r="I9" s="16" t="s">
        <v>43</v>
      </c>
      <c r="J9" s="16" t="s">
        <v>104</v>
      </c>
      <c r="K9" s="16" t="s">
        <v>105</v>
      </c>
    </row>
    <row r="10" spans="1:11" ht="16.5" x14ac:dyDescent="0.3">
      <c r="A10" s="16" t="s">
        <v>106</v>
      </c>
      <c r="B10" s="16" t="s">
        <v>107</v>
      </c>
      <c r="C10" s="16" t="s">
        <v>108</v>
      </c>
      <c r="D10" s="16" t="s">
        <v>49</v>
      </c>
      <c r="E10" s="16" t="s">
        <v>109</v>
      </c>
      <c r="F10" s="16" t="s">
        <v>110</v>
      </c>
      <c r="G10" s="16" t="s">
        <v>111</v>
      </c>
      <c r="H10" s="16" t="s">
        <v>112</v>
      </c>
      <c r="I10" s="16" t="s">
        <v>43</v>
      </c>
      <c r="J10" s="16" t="s">
        <v>113</v>
      </c>
      <c r="K10" s="16" t="s">
        <v>114</v>
      </c>
    </row>
    <row r="11" spans="1:11" ht="16.5" x14ac:dyDescent="0.3">
      <c r="A11" s="16" t="s">
        <v>115</v>
      </c>
      <c r="B11" s="16" t="s">
        <v>116</v>
      </c>
      <c r="C11" s="16" t="s">
        <v>48</v>
      </c>
      <c r="D11" s="16" t="s">
        <v>117</v>
      </c>
      <c r="E11" s="16" t="s">
        <v>118</v>
      </c>
      <c r="F11" s="16" t="s">
        <v>110</v>
      </c>
      <c r="G11" s="16" t="s">
        <v>111</v>
      </c>
      <c r="H11" s="16" t="s">
        <v>119</v>
      </c>
      <c r="I11" s="16" t="s">
        <v>43</v>
      </c>
      <c r="J11" s="16" t="s">
        <v>120</v>
      </c>
      <c r="K11" s="16" t="s">
        <v>121</v>
      </c>
    </row>
    <row r="12" spans="1:11" ht="16.5" x14ac:dyDescent="0.3">
      <c r="A12" s="16" t="s">
        <v>122</v>
      </c>
      <c r="B12" s="16" t="s">
        <v>123</v>
      </c>
      <c r="C12" s="16" t="s">
        <v>124</v>
      </c>
      <c r="D12" s="16" t="s">
        <v>38</v>
      </c>
      <c r="E12" s="16" t="s">
        <v>125</v>
      </c>
      <c r="F12" s="16" t="s">
        <v>66</v>
      </c>
      <c r="G12" s="16" t="s">
        <v>67</v>
      </c>
      <c r="H12" s="16" t="s">
        <v>126</v>
      </c>
      <c r="I12" s="16" t="s">
        <v>43</v>
      </c>
      <c r="J12" s="16" t="s">
        <v>127</v>
      </c>
      <c r="K12" s="16" t="s">
        <v>61</v>
      </c>
    </row>
    <row r="13" spans="1:11" ht="16.5" x14ac:dyDescent="0.3">
      <c r="A13" s="16" t="s">
        <v>128</v>
      </c>
      <c r="B13" s="16" t="s">
        <v>129</v>
      </c>
      <c r="C13" s="16" t="s">
        <v>108</v>
      </c>
      <c r="D13" s="16" t="s">
        <v>130</v>
      </c>
      <c r="E13" s="16" t="s">
        <v>131</v>
      </c>
      <c r="F13" s="16" t="s">
        <v>92</v>
      </c>
      <c r="G13" s="16" t="s">
        <v>93</v>
      </c>
      <c r="H13" s="16" t="s">
        <v>132</v>
      </c>
      <c r="I13" s="16" t="s">
        <v>43</v>
      </c>
      <c r="J13" s="16" t="s">
        <v>133</v>
      </c>
      <c r="K13" s="16" t="s">
        <v>134</v>
      </c>
    </row>
    <row r="14" spans="1:11" ht="16.5" x14ac:dyDescent="0.3">
      <c r="A14" s="16" t="s">
        <v>135</v>
      </c>
      <c r="B14" s="16" t="s">
        <v>136</v>
      </c>
      <c r="C14" s="16" t="s">
        <v>48</v>
      </c>
      <c r="D14" s="16" t="s">
        <v>90</v>
      </c>
      <c r="E14" s="16" t="s">
        <v>137</v>
      </c>
      <c r="F14" s="16" t="s">
        <v>92</v>
      </c>
      <c r="G14" s="16" t="s">
        <v>93</v>
      </c>
      <c r="H14" s="16" t="s">
        <v>138</v>
      </c>
      <c r="I14" s="16" t="s">
        <v>43</v>
      </c>
      <c r="J14" s="16" t="s">
        <v>139</v>
      </c>
      <c r="K14" s="16" t="s">
        <v>140</v>
      </c>
    </row>
    <row r="15" spans="1:11" ht="16.5" x14ac:dyDescent="0.3">
      <c r="A15" s="16" t="s">
        <v>141</v>
      </c>
      <c r="B15" s="16" t="s">
        <v>142</v>
      </c>
      <c r="C15" s="16" t="s">
        <v>64</v>
      </c>
      <c r="D15" s="16" t="s">
        <v>49</v>
      </c>
      <c r="E15" s="16" t="s">
        <v>143</v>
      </c>
      <c r="F15" s="16" t="s">
        <v>40</v>
      </c>
      <c r="G15" s="16" t="s">
        <v>41</v>
      </c>
      <c r="H15" s="16" t="s">
        <v>144</v>
      </c>
      <c r="I15" s="16" t="s">
        <v>43</v>
      </c>
      <c r="J15" s="16" t="s">
        <v>145</v>
      </c>
      <c r="K15" s="16" t="s">
        <v>61</v>
      </c>
    </row>
    <row r="16" spans="1:11" ht="16.5" x14ac:dyDescent="0.3">
      <c r="A16" s="16" t="s">
        <v>146</v>
      </c>
      <c r="B16" s="16" t="s">
        <v>147</v>
      </c>
      <c r="C16" s="16" t="s">
        <v>108</v>
      </c>
      <c r="D16" s="16" t="s">
        <v>148</v>
      </c>
      <c r="E16" s="16" t="s">
        <v>149</v>
      </c>
      <c r="F16" s="16" t="s">
        <v>40</v>
      </c>
      <c r="G16" s="16" t="s">
        <v>41</v>
      </c>
      <c r="H16" s="16" t="s">
        <v>150</v>
      </c>
      <c r="I16" s="16" t="s">
        <v>43</v>
      </c>
      <c r="J16" s="16" t="s">
        <v>151</v>
      </c>
      <c r="K16" s="16" t="s">
        <v>61</v>
      </c>
    </row>
    <row r="17" spans="1:11" ht="16.5" x14ac:dyDescent="0.3">
      <c r="A17" s="16" t="s">
        <v>152</v>
      </c>
      <c r="B17" s="16" t="s">
        <v>153</v>
      </c>
      <c r="C17" s="16" t="s">
        <v>154</v>
      </c>
      <c r="D17" s="16" t="s">
        <v>38</v>
      </c>
      <c r="E17" s="16" t="s">
        <v>155</v>
      </c>
      <c r="F17" s="16" t="s">
        <v>156</v>
      </c>
      <c r="G17" s="16" t="s">
        <v>67</v>
      </c>
      <c r="H17" s="16" t="s">
        <v>157</v>
      </c>
      <c r="I17" s="16" t="s">
        <v>43</v>
      </c>
      <c r="J17" s="16" t="s">
        <v>158</v>
      </c>
      <c r="K17" s="16" t="s">
        <v>159</v>
      </c>
    </row>
    <row r="18" spans="1:11" ht="16.5" x14ac:dyDescent="0.3">
      <c r="A18" s="16" t="s">
        <v>160</v>
      </c>
      <c r="B18" s="16" t="s">
        <v>161</v>
      </c>
      <c r="C18" s="16" t="s">
        <v>162</v>
      </c>
      <c r="D18" s="16" t="s">
        <v>74</v>
      </c>
      <c r="E18" s="16" t="s">
        <v>163</v>
      </c>
      <c r="F18" s="16" t="s">
        <v>164</v>
      </c>
      <c r="G18" s="16" t="s">
        <v>67</v>
      </c>
      <c r="H18" s="16" t="s">
        <v>165</v>
      </c>
      <c r="I18" s="16" t="s">
        <v>43</v>
      </c>
      <c r="J18" s="16" t="s">
        <v>166</v>
      </c>
      <c r="K18" s="16" t="s">
        <v>167</v>
      </c>
    </row>
    <row r="19" spans="1:11" ht="16.5" x14ac:dyDescent="0.3">
      <c r="A19" s="16" t="s">
        <v>168</v>
      </c>
      <c r="B19" s="16" t="s">
        <v>169</v>
      </c>
      <c r="C19" s="16" t="s">
        <v>170</v>
      </c>
      <c r="D19" s="16" t="s">
        <v>49</v>
      </c>
      <c r="E19" s="16" t="s">
        <v>171</v>
      </c>
      <c r="F19" s="16" t="s">
        <v>172</v>
      </c>
      <c r="G19" s="16" t="s">
        <v>77</v>
      </c>
      <c r="H19" s="16" t="s">
        <v>173</v>
      </c>
      <c r="I19" s="16" t="s">
        <v>43</v>
      </c>
      <c r="J19" s="16" t="s">
        <v>174</v>
      </c>
      <c r="K19" s="16" t="s">
        <v>175</v>
      </c>
    </row>
    <row r="20" spans="1:11" ht="16.5" x14ac:dyDescent="0.3">
      <c r="A20" s="16" t="s">
        <v>176</v>
      </c>
      <c r="B20" s="16" t="s">
        <v>177</v>
      </c>
      <c r="C20" s="16" t="s">
        <v>154</v>
      </c>
      <c r="D20" s="16" t="s">
        <v>130</v>
      </c>
      <c r="E20" s="16" t="s">
        <v>178</v>
      </c>
      <c r="F20" s="16" t="s">
        <v>40</v>
      </c>
      <c r="G20" s="16" t="s">
        <v>41</v>
      </c>
      <c r="H20" s="16" t="s">
        <v>179</v>
      </c>
      <c r="I20" s="16" t="s">
        <v>43</v>
      </c>
      <c r="J20" s="16" t="s">
        <v>180</v>
      </c>
      <c r="K20" s="16" t="s">
        <v>181</v>
      </c>
    </row>
    <row r="21" spans="1:11" ht="16.5" x14ac:dyDescent="0.3">
      <c r="A21" s="16" t="s">
        <v>182</v>
      </c>
      <c r="B21" s="16" t="s">
        <v>183</v>
      </c>
      <c r="C21" s="16" t="s">
        <v>184</v>
      </c>
      <c r="D21" s="16" t="s">
        <v>185</v>
      </c>
      <c r="E21" s="16" t="s">
        <v>186</v>
      </c>
      <c r="F21" s="16" t="s">
        <v>66</v>
      </c>
      <c r="G21" s="16" t="s">
        <v>67</v>
      </c>
      <c r="H21" s="16" t="s">
        <v>187</v>
      </c>
      <c r="I21" s="16" t="s">
        <v>43</v>
      </c>
      <c r="J21" s="16" t="s">
        <v>188</v>
      </c>
      <c r="K21" s="16" t="s">
        <v>189</v>
      </c>
    </row>
    <row r="22" spans="1:11" ht="16.5" x14ac:dyDescent="0.3">
      <c r="A22" s="16" t="s">
        <v>190</v>
      </c>
      <c r="B22" s="16" t="s">
        <v>191</v>
      </c>
      <c r="C22" s="16" t="s">
        <v>48</v>
      </c>
      <c r="D22" s="16" t="s">
        <v>192</v>
      </c>
      <c r="E22" s="16" t="s">
        <v>193</v>
      </c>
      <c r="F22" s="16" t="s">
        <v>66</v>
      </c>
      <c r="G22" s="16" t="s">
        <v>67</v>
      </c>
      <c r="H22" s="16" t="s">
        <v>194</v>
      </c>
      <c r="I22" s="16" t="s">
        <v>43</v>
      </c>
      <c r="J22" s="16" t="s">
        <v>195</v>
      </c>
      <c r="K22" s="16" t="s">
        <v>61</v>
      </c>
    </row>
    <row r="23" spans="1:11" ht="16.5" x14ac:dyDescent="0.3">
      <c r="A23" s="16" t="s">
        <v>196</v>
      </c>
      <c r="B23" s="16" t="s">
        <v>197</v>
      </c>
      <c r="C23" s="16" t="s">
        <v>37</v>
      </c>
      <c r="D23" s="16" t="s">
        <v>117</v>
      </c>
      <c r="E23" s="16" t="s">
        <v>198</v>
      </c>
      <c r="F23" s="16" t="s">
        <v>40</v>
      </c>
      <c r="G23" s="16" t="s">
        <v>41</v>
      </c>
      <c r="H23" s="16" t="s">
        <v>199</v>
      </c>
      <c r="I23" s="16" t="s">
        <v>43</v>
      </c>
      <c r="J23" s="16" t="s">
        <v>200</v>
      </c>
      <c r="K23" s="16" t="s">
        <v>201</v>
      </c>
    </row>
    <row r="24" spans="1:11" ht="16.5" x14ac:dyDescent="0.3">
      <c r="A24" s="16" t="s">
        <v>202</v>
      </c>
      <c r="B24" s="16" t="s">
        <v>203</v>
      </c>
      <c r="C24" s="16" t="s">
        <v>108</v>
      </c>
      <c r="D24" s="16" t="s">
        <v>204</v>
      </c>
      <c r="E24" s="16" t="s">
        <v>205</v>
      </c>
      <c r="F24" s="16" t="s">
        <v>58</v>
      </c>
      <c r="G24" s="16" t="s">
        <v>41</v>
      </c>
      <c r="H24" s="16" t="s">
        <v>206</v>
      </c>
      <c r="I24" s="16" t="s">
        <v>43</v>
      </c>
      <c r="J24" s="16" t="s">
        <v>207</v>
      </c>
      <c r="K24" s="16" t="s">
        <v>208</v>
      </c>
    </row>
    <row r="25" spans="1:11" ht="16.5" x14ac:dyDescent="0.3">
      <c r="A25" s="16" t="s">
        <v>209</v>
      </c>
      <c r="B25" s="16" t="s">
        <v>210</v>
      </c>
      <c r="C25" s="16" t="s">
        <v>211</v>
      </c>
      <c r="D25" s="16" t="s">
        <v>49</v>
      </c>
      <c r="E25" s="16" t="s">
        <v>212</v>
      </c>
      <c r="F25" s="16" t="s">
        <v>76</v>
      </c>
      <c r="G25" s="16" t="s">
        <v>77</v>
      </c>
      <c r="H25" s="16" t="s">
        <v>213</v>
      </c>
      <c r="I25" s="16" t="s">
        <v>43</v>
      </c>
      <c r="J25" s="16" t="s">
        <v>214</v>
      </c>
      <c r="K25" s="16" t="s">
        <v>61</v>
      </c>
    </row>
    <row r="26" spans="1:11" ht="16.5" x14ac:dyDescent="0.3">
      <c r="A26" s="16" t="s">
        <v>215</v>
      </c>
      <c r="B26" s="16" t="s">
        <v>216</v>
      </c>
      <c r="C26" s="16" t="s">
        <v>217</v>
      </c>
      <c r="D26" s="16" t="s">
        <v>90</v>
      </c>
      <c r="E26" s="16" t="s">
        <v>218</v>
      </c>
      <c r="F26" s="16" t="s">
        <v>219</v>
      </c>
      <c r="G26" s="16" t="s">
        <v>41</v>
      </c>
      <c r="H26" s="16" t="s">
        <v>220</v>
      </c>
      <c r="I26" s="16" t="s">
        <v>43</v>
      </c>
      <c r="J26" s="16" t="s">
        <v>221</v>
      </c>
      <c r="K26" s="16" t="s">
        <v>222</v>
      </c>
    </row>
    <row r="27" spans="1:11" ht="16.5" x14ac:dyDescent="0.3">
      <c r="A27" s="16" t="s">
        <v>223</v>
      </c>
      <c r="B27" s="16" t="s">
        <v>224</v>
      </c>
      <c r="C27" s="16" t="s">
        <v>217</v>
      </c>
      <c r="D27" s="16" t="s">
        <v>90</v>
      </c>
      <c r="E27" s="16" t="s">
        <v>225</v>
      </c>
      <c r="F27" s="16" t="s">
        <v>76</v>
      </c>
      <c r="G27" s="16" t="s">
        <v>77</v>
      </c>
      <c r="H27" s="16" t="s">
        <v>226</v>
      </c>
      <c r="I27" s="16" t="s">
        <v>43</v>
      </c>
      <c r="J27" s="16" t="s">
        <v>227</v>
      </c>
      <c r="K27" s="16" t="s">
        <v>228</v>
      </c>
    </row>
    <row r="28" spans="1:11" ht="16.5" x14ac:dyDescent="0.3">
      <c r="A28" s="16" t="s">
        <v>229</v>
      </c>
      <c r="B28" s="16" t="s">
        <v>230</v>
      </c>
      <c r="C28" s="16" t="s">
        <v>231</v>
      </c>
      <c r="D28" s="16" t="s">
        <v>38</v>
      </c>
      <c r="E28" s="16" t="s">
        <v>232</v>
      </c>
      <c r="F28" s="16" t="s">
        <v>172</v>
      </c>
      <c r="G28" s="16" t="s">
        <v>77</v>
      </c>
      <c r="H28" s="16" t="s">
        <v>233</v>
      </c>
      <c r="I28" s="16" t="s">
        <v>43</v>
      </c>
      <c r="J28" s="16" t="s">
        <v>234</v>
      </c>
      <c r="K28" s="16" t="s">
        <v>235</v>
      </c>
    </row>
    <row r="29" spans="1:11" ht="16.5" x14ac:dyDescent="0.3">
      <c r="A29" s="16" t="s">
        <v>236</v>
      </c>
      <c r="B29" s="16" t="s">
        <v>237</v>
      </c>
      <c r="C29" s="16" t="s">
        <v>48</v>
      </c>
      <c r="D29" s="16" t="s">
        <v>185</v>
      </c>
      <c r="E29" s="16" t="s">
        <v>238</v>
      </c>
      <c r="F29" s="16" t="s">
        <v>76</v>
      </c>
      <c r="G29" s="16" t="s">
        <v>77</v>
      </c>
      <c r="H29" s="16" t="s">
        <v>239</v>
      </c>
      <c r="I29" s="16" t="s">
        <v>43</v>
      </c>
      <c r="J29" s="16" t="s">
        <v>240</v>
      </c>
      <c r="K29" s="16" t="s">
        <v>241</v>
      </c>
    </row>
    <row r="30" spans="1:11" ht="16.5" x14ac:dyDescent="0.3">
      <c r="A30" s="16" t="s">
        <v>242</v>
      </c>
      <c r="B30" s="16" t="s">
        <v>243</v>
      </c>
      <c r="C30" s="16" t="s">
        <v>48</v>
      </c>
      <c r="D30" s="16" t="s">
        <v>90</v>
      </c>
      <c r="E30" s="16" t="s">
        <v>244</v>
      </c>
      <c r="F30" s="16" t="s">
        <v>66</v>
      </c>
      <c r="G30" s="16" t="s">
        <v>67</v>
      </c>
      <c r="H30" s="16" t="s">
        <v>245</v>
      </c>
      <c r="I30" s="16" t="s">
        <v>43</v>
      </c>
      <c r="J30" s="16" t="s">
        <v>246</v>
      </c>
      <c r="K30" s="16" t="s">
        <v>247</v>
      </c>
    </row>
    <row r="31" spans="1:11" ht="16.5" x14ac:dyDescent="0.3">
      <c r="A31" s="16" t="s">
        <v>248</v>
      </c>
      <c r="B31" s="16" t="s">
        <v>249</v>
      </c>
      <c r="C31" s="16" t="s">
        <v>99</v>
      </c>
      <c r="D31" s="16" t="s">
        <v>185</v>
      </c>
      <c r="E31" s="16" t="s">
        <v>250</v>
      </c>
      <c r="F31" s="16" t="s">
        <v>251</v>
      </c>
      <c r="G31" s="16" t="s">
        <v>41</v>
      </c>
      <c r="H31" s="16" t="s">
        <v>252</v>
      </c>
      <c r="I31" s="16" t="s">
        <v>43</v>
      </c>
      <c r="J31" s="16" t="s">
        <v>253</v>
      </c>
      <c r="K31" s="16" t="s">
        <v>61</v>
      </c>
    </row>
    <row r="32" spans="1:11" ht="16.5" x14ac:dyDescent="0.3">
      <c r="A32" s="16" t="s">
        <v>254</v>
      </c>
      <c r="B32" s="16" t="s">
        <v>255</v>
      </c>
      <c r="C32" s="16" t="s">
        <v>256</v>
      </c>
      <c r="D32" s="16" t="s">
        <v>148</v>
      </c>
      <c r="E32" s="16" t="s">
        <v>257</v>
      </c>
      <c r="F32" s="16" t="s">
        <v>258</v>
      </c>
      <c r="G32" s="16" t="s">
        <v>77</v>
      </c>
      <c r="H32" s="16" t="s">
        <v>259</v>
      </c>
      <c r="I32" s="16" t="s">
        <v>43</v>
      </c>
      <c r="J32" s="16" t="s">
        <v>260</v>
      </c>
      <c r="K32" s="16" t="s">
        <v>61</v>
      </c>
    </row>
    <row r="33" spans="1:11" ht="16.5" x14ac:dyDescent="0.3">
      <c r="A33" s="16" t="s">
        <v>261</v>
      </c>
      <c r="B33" s="16" t="s">
        <v>262</v>
      </c>
      <c r="C33" s="16" t="s">
        <v>48</v>
      </c>
      <c r="D33" s="16" t="s">
        <v>90</v>
      </c>
      <c r="E33" s="16" t="s">
        <v>263</v>
      </c>
      <c r="F33" s="16" t="s">
        <v>264</v>
      </c>
      <c r="G33" s="16" t="s">
        <v>41</v>
      </c>
      <c r="H33" s="16" t="s">
        <v>265</v>
      </c>
      <c r="I33" s="16" t="s">
        <v>43</v>
      </c>
      <c r="J33" s="16" t="s">
        <v>266</v>
      </c>
      <c r="K33" s="16" t="s">
        <v>61</v>
      </c>
    </row>
    <row r="34" spans="1:11" ht="16.5" x14ac:dyDescent="0.3">
      <c r="A34" s="16" t="s">
        <v>267</v>
      </c>
      <c r="B34" s="16" t="s">
        <v>268</v>
      </c>
      <c r="C34" s="16" t="s">
        <v>99</v>
      </c>
      <c r="D34" s="16" t="s">
        <v>49</v>
      </c>
      <c r="E34" s="16" t="s">
        <v>269</v>
      </c>
      <c r="F34" s="16" t="s">
        <v>40</v>
      </c>
      <c r="G34" s="16" t="s">
        <v>41</v>
      </c>
      <c r="H34" s="16" t="s">
        <v>270</v>
      </c>
      <c r="I34" s="16" t="s">
        <v>43</v>
      </c>
      <c r="J34" s="16" t="s">
        <v>271</v>
      </c>
      <c r="K34" s="16" t="s">
        <v>272</v>
      </c>
    </row>
    <row r="35" spans="1:11" ht="16.5" x14ac:dyDescent="0.3">
      <c r="A35" s="16" t="s">
        <v>273</v>
      </c>
      <c r="B35" s="16" t="s">
        <v>274</v>
      </c>
      <c r="C35" s="16" t="s">
        <v>184</v>
      </c>
      <c r="D35" s="16" t="s">
        <v>117</v>
      </c>
      <c r="E35" s="16" t="s">
        <v>275</v>
      </c>
      <c r="F35" s="16" t="s">
        <v>276</v>
      </c>
      <c r="G35" s="16" t="s">
        <v>77</v>
      </c>
      <c r="H35" s="16" t="s">
        <v>277</v>
      </c>
      <c r="I35" s="16" t="s">
        <v>43</v>
      </c>
      <c r="J35" s="16" t="s">
        <v>278</v>
      </c>
      <c r="K35" s="16" t="s">
        <v>279</v>
      </c>
    </row>
    <row r="36" spans="1:11" ht="16.5" x14ac:dyDescent="0.3">
      <c r="A36" s="16" t="s">
        <v>280</v>
      </c>
      <c r="B36" s="16" t="s">
        <v>281</v>
      </c>
      <c r="C36" s="16" t="s">
        <v>48</v>
      </c>
      <c r="D36" s="16" t="s">
        <v>38</v>
      </c>
      <c r="E36" s="16" t="s">
        <v>282</v>
      </c>
      <c r="F36" s="16" t="s">
        <v>66</v>
      </c>
      <c r="G36" s="16" t="s">
        <v>67</v>
      </c>
      <c r="H36" s="16" t="s">
        <v>283</v>
      </c>
      <c r="I36" s="16" t="s">
        <v>43</v>
      </c>
      <c r="J36" s="16" t="s">
        <v>284</v>
      </c>
      <c r="K36" s="16" t="s">
        <v>285</v>
      </c>
    </row>
    <row r="37" spans="1:11" ht="16.5" x14ac:dyDescent="0.3">
      <c r="A37" s="16" t="s">
        <v>286</v>
      </c>
      <c r="B37" s="16" t="s">
        <v>287</v>
      </c>
      <c r="C37" s="16" t="s">
        <v>211</v>
      </c>
      <c r="D37" s="16" t="s">
        <v>38</v>
      </c>
      <c r="E37" s="16" t="s">
        <v>288</v>
      </c>
      <c r="F37" s="16" t="s">
        <v>92</v>
      </c>
      <c r="G37" s="16" t="s">
        <v>93</v>
      </c>
      <c r="H37" s="16" t="s">
        <v>289</v>
      </c>
      <c r="I37" s="16" t="s">
        <v>43</v>
      </c>
      <c r="J37" s="16" t="s">
        <v>290</v>
      </c>
      <c r="K37" s="16" t="s">
        <v>291</v>
      </c>
    </row>
    <row r="38" spans="1:11" ht="16.5" x14ac:dyDescent="0.3">
      <c r="A38" s="16" t="s">
        <v>292</v>
      </c>
      <c r="B38" s="16" t="s">
        <v>293</v>
      </c>
      <c r="C38" s="16" t="s">
        <v>211</v>
      </c>
      <c r="D38" s="16" t="s">
        <v>148</v>
      </c>
      <c r="E38" s="16" t="s">
        <v>294</v>
      </c>
      <c r="F38" s="16" t="s">
        <v>40</v>
      </c>
      <c r="G38" s="16" t="s">
        <v>41</v>
      </c>
      <c r="H38" s="16" t="s">
        <v>295</v>
      </c>
      <c r="I38" s="16" t="s">
        <v>43</v>
      </c>
      <c r="J38" s="16" t="s">
        <v>296</v>
      </c>
      <c r="K38" s="16" t="s">
        <v>297</v>
      </c>
    </row>
    <row r="39" spans="1:11" ht="16.5" x14ac:dyDescent="0.3">
      <c r="A39" s="16" t="s">
        <v>298</v>
      </c>
      <c r="B39" s="16" t="s">
        <v>299</v>
      </c>
      <c r="C39" s="16" t="s">
        <v>300</v>
      </c>
      <c r="D39" s="16" t="s">
        <v>90</v>
      </c>
      <c r="E39" s="16" t="s">
        <v>301</v>
      </c>
      <c r="F39" s="16" t="s">
        <v>101</v>
      </c>
      <c r="G39" s="16" t="s">
        <v>102</v>
      </c>
      <c r="H39" s="16" t="s">
        <v>302</v>
      </c>
      <c r="I39" s="16" t="s">
        <v>43</v>
      </c>
      <c r="J39" s="16" t="s">
        <v>303</v>
      </c>
      <c r="K39" s="16" t="s">
        <v>61</v>
      </c>
    </row>
    <row r="40" spans="1:11" ht="16.5" x14ac:dyDescent="0.3">
      <c r="A40" s="16" t="s">
        <v>304</v>
      </c>
      <c r="B40" s="16" t="s">
        <v>305</v>
      </c>
      <c r="C40" s="16" t="s">
        <v>124</v>
      </c>
      <c r="D40" s="16" t="s">
        <v>148</v>
      </c>
      <c r="E40" s="16" t="s">
        <v>306</v>
      </c>
      <c r="F40" s="16" t="s">
        <v>110</v>
      </c>
      <c r="G40" s="16" t="s">
        <v>111</v>
      </c>
      <c r="H40" s="16" t="s">
        <v>307</v>
      </c>
      <c r="I40" s="16" t="s">
        <v>43</v>
      </c>
      <c r="J40" s="16" t="s">
        <v>308</v>
      </c>
      <c r="K40" s="16" t="s">
        <v>61</v>
      </c>
    </row>
    <row r="41" spans="1:11" ht="16.5" x14ac:dyDescent="0.3">
      <c r="A41" s="16" t="s">
        <v>309</v>
      </c>
      <c r="B41" s="16" t="s">
        <v>310</v>
      </c>
      <c r="C41" s="16" t="s">
        <v>184</v>
      </c>
      <c r="D41" s="16" t="s">
        <v>38</v>
      </c>
      <c r="E41" s="16" t="s">
        <v>311</v>
      </c>
      <c r="F41" s="16" t="s">
        <v>110</v>
      </c>
      <c r="G41" s="16" t="s">
        <v>111</v>
      </c>
      <c r="H41" s="16" t="s">
        <v>312</v>
      </c>
      <c r="I41" s="16" t="s">
        <v>43</v>
      </c>
      <c r="J41" s="16" t="s">
        <v>313</v>
      </c>
      <c r="K41" s="16" t="s">
        <v>314</v>
      </c>
    </row>
    <row r="42" spans="1:11" ht="16.5" x14ac:dyDescent="0.3">
      <c r="A42" s="16" t="s">
        <v>315</v>
      </c>
      <c r="B42" s="16" t="s">
        <v>316</v>
      </c>
      <c r="C42" s="16" t="s">
        <v>48</v>
      </c>
      <c r="D42" s="16" t="s">
        <v>185</v>
      </c>
      <c r="E42" s="16" t="s">
        <v>317</v>
      </c>
      <c r="F42" s="16" t="s">
        <v>40</v>
      </c>
      <c r="G42" s="16" t="s">
        <v>41</v>
      </c>
      <c r="H42" s="16" t="s">
        <v>318</v>
      </c>
      <c r="I42" s="16" t="s">
        <v>43</v>
      </c>
      <c r="J42" s="16" t="s">
        <v>319</v>
      </c>
      <c r="K42" s="16" t="s">
        <v>320</v>
      </c>
    </row>
    <row r="43" spans="1:11" ht="16.5" x14ac:dyDescent="0.3">
      <c r="A43" s="16" t="s">
        <v>321</v>
      </c>
      <c r="B43" s="16" t="s">
        <v>322</v>
      </c>
      <c r="C43" s="16" t="s">
        <v>108</v>
      </c>
      <c r="D43" s="16" t="s">
        <v>192</v>
      </c>
      <c r="E43" s="16" t="s">
        <v>323</v>
      </c>
      <c r="F43" s="16" t="s">
        <v>40</v>
      </c>
      <c r="G43" s="16" t="s">
        <v>41</v>
      </c>
      <c r="H43" s="16" t="s">
        <v>324</v>
      </c>
      <c r="I43" s="16" t="s">
        <v>43</v>
      </c>
      <c r="J43" s="16" t="s">
        <v>325</v>
      </c>
      <c r="K43" s="16" t="s">
        <v>326</v>
      </c>
    </row>
    <row r="44" spans="1:11" ht="16.5" x14ac:dyDescent="0.3">
      <c r="A44" s="16" t="s">
        <v>327</v>
      </c>
      <c r="B44" s="16" t="s">
        <v>328</v>
      </c>
      <c r="C44" s="16" t="s">
        <v>48</v>
      </c>
      <c r="D44" s="16" t="s">
        <v>90</v>
      </c>
      <c r="E44" s="16" t="s">
        <v>329</v>
      </c>
      <c r="F44" s="16" t="s">
        <v>66</v>
      </c>
      <c r="G44" s="16" t="s">
        <v>67</v>
      </c>
      <c r="H44" s="16" t="s">
        <v>330</v>
      </c>
      <c r="I44" s="16" t="s">
        <v>43</v>
      </c>
      <c r="J44" s="16" t="s">
        <v>331</v>
      </c>
      <c r="K44" s="16" t="s">
        <v>332</v>
      </c>
    </row>
    <row r="45" spans="1:11" ht="16.5" x14ac:dyDescent="0.3">
      <c r="A45" s="16" t="s">
        <v>333</v>
      </c>
      <c r="B45" s="16" t="s">
        <v>334</v>
      </c>
      <c r="C45" s="16" t="s">
        <v>108</v>
      </c>
      <c r="D45" s="16" t="s">
        <v>38</v>
      </c>
      <c r="E45" s="16" t="s">
        <v>335</v>
      </c>
      <c r="F45" s="16" t="s">
        <v>76</v>
      </c>
      <c r="G45" s="16" t="s">
        <v>77</v>
      </c>
      <c r="H45" s="16" t="s">
        <v>336</v>
      </c>
      <c r="I45" s="16" t="s">
        <v>43</v>
      </c>
      <c r="J45" s="16" t="s">
        <v>337</v>
      </c>
      <c r="K45" s="16" t="s">
        <v>338</v>
      </c>
    </row>
    <row r="46" spans="1:11" ht="16.5" x14ac:dyDescent="0.3">
      <c r="A46" s="16" t="s">
        <v>339</v>
      </c>
      <c r="B46" s="16" t="s">
        <v>340</v>
      </c>
      <c r="C46" s="16" t="s">
        <v>64</v>
      </c>
      <c r="D46" s="16" t="s">
        <v>49</v>
      </c>
      <c r="E46" s="16" t="s">
        <v>341</v>
      </c>
      <c r="F46" s="16" t="s">
        <v>156</v>
      </c>
      <c r="G46" s="16" t="s">
        <v>67</v>
      </c>
      <c r="H46" s="16" t="s">
        <v>342</v>
      </c>
      <c r="I46" s="16" t="s">
        <v>43</v>
      </c>
      <c r="J46" s="16" t="s">
        <v>343</v>
      </c>
      <c r="K46" s="16" t="s">
        <v>61</v>
      </c>
    </row>
    <row r="47" spans="1:11" ht="16.5" x14ac:dyDescent="0.3">
      <c r="A47" s="16" t="s">
        <v>344</v>
      </c>
      <c r="B47" s="16" t="s">
        <v>345</v>
      </c>
      <c r="C47" s="16" t="s">
        <v>99</v>
      </c>
      <c r="D47" s="16" t="s">
        <v>117</v>
      </c>
      <c r="E47" s="16" t="s">
        <v>346</v>
      </c>
      <c r="F47" s="16" t="s">
        <v>40</v>
      </c>
      <c r="G47" s="16" t="s">
        <v>41</v>
      </c>
      <c r="H47" s="16" t="s">
        <v>347</v>
      </c>
      <c r="I47" s="16" t="s">
        <v>43</v>
      </c>
      <c r="J47" s="16" t="s">
        <v>348</v>
      </c>
      <c r="K47" s="16" t="s">
        <v>349</v>
      </c>
    </row>
    <row r="48" spans="1:11" ht="16.5" x14ac:dyDescent="0.3">
      <c r="A48" s="16" t="s">
        <v>350</v>
      </c>
      <c r="B48" s="16" t="s">
        <v>351</v>
      </c>
      <c r="C48" s="16" t="s">
        <v>64</v>
      </c>
      <c r="D48" s="16" t="s">
        <v>49</v>
      </c>
      <c r="E48" s="16" t="s">
        <v>352</v>
      </c>
      <c r="F48" s="16" t="s">
        <v>164</v>
      </c>
      <c r="G48" s="16" t="s">
        <v>67</v>
      </c>
      <c r="H48" s="16" t="s">
        <v>353</v>
      </c>
      <c r="I48" s="16" t="s">
        <v>43</v>
      </c>
      <c r="J48" s="16" t="s">
        <v>354</v>
      </c>
      <c r="K48" s="16" t="s">
        <v>355</v>
      </c>
    </row>
    <row r="49" spans="1:11" ht="16.5" x14ac:dyDescent="0.3">
      <c r="A49" s="16" t="s">
        <v>356</v>
      </c>
      <c r="B49" s="16" t="s">
        <v>357</v>
      </c>
      <c r="C49" s="16" t="s">
        <v>358</v>
      </c>
      <c r="D49" s="16" t="s">
        <v>185</v>
      </c>
      <c r="E49" s="16" t="s">
        <v>359</v>
      </c>
      <c r="F49" s="16" t="s">
        <v>40</v>
      </c>
      <c r="G49" s="16" t="s">
        <v>41</v>
      </c>
      <c r="H49" s="16" t="s">
        <v>360</v>
      </c>
      <c r="I49" s="16" t="s">
        <v>43</v>
      </c>
      <c r="J49" s="16" t="s">
        <v>361</v>
      </c>
      <c r="K49" s="16" t="s">
        <v>362</v>
      </c>
    </row>
    <row r="50" spans="1:11" ht="16.5" x14ac:dyDescent="0.3">
      <c r="A50" s="16" t="s">
        <v>363</v>
      </c>
      <c r="B50" s="16" t="s">
        <v>364</v>
      </c>
      <c r="C50" s="16" t="s">
        <v>108</v>
      </c>
      <c r="D50" s="16" t="s">
        <v>90</v>
      </c>
      <c r="E50" s="16" t="s">
        <v>365</v>
      </c>
      <c r="F50" s="16" t="s">
        <v>66</v>
      </c>
      <c r="G50" s="16" t="s">
        <v>67</v>
      </c>
      <c r="H50" s="16" t="s">
        <v>366</v>
      </c>
      <c r="I50" s="16" t="s">
        <v>43</v>
      </c>
      <c r="J50" s="16" t="s">
        <v>367</v>
      </c>
      <c r="K50" s="16" t="s">
        <v>368</v>
      </c>
    </row>
    <row r="51" spans="1:11" ht="16.5" x14ac:dyDescent="0.3">
      <c r="A51" s="16" t="s">
        <v>369</v>
      </c>
      <c r="B51" s="16" t="s">
        <v>370</v>
      </c>
      <c r="C51" s="16" t="s">
        <v>371</v>
      </c>
      <c r="D51" s="16" t="s">
        <v>130</v>
      </c>
      <c r="E51" s="16" t="s">
        <v>372</v>
      </c>
      <c r="F51" s="16" t="s">
        <v>373</v>
      </c>
      <c r="G51" s="16" t="s">
        <v>77</v>
      </c>
      <c r="H51" s="16" t="s">
        <v>374</v>
      </c>
      <c r="I51" s="16" t="s">
        <v>43</v>
      </c>
      <c r="J51" s="16" t="s">
        <v>375</v>
      </c>
      <c r="K51" s="16" t="s">
        <v>376</v>
      </c>
    </row>
    <row r="52" spans="1:11" ht="16.5" x14ac:dyDescent="0.3">
      <c r="A52" s="16" t="s">
        <v>377</v>
      </c>
      <c r="B52" s="16" t="s">
        <v>378</v>
      </c>
      <c r="C52" s="16" t="s">
        <v>379</v>
      </c>
      <c r="D52" s="16" t="s">
        <v>192</v>
      </c>
      <c r="E52" s="16" t="s">
        <v>380</v>
      </c>
      <c r="F52" s="16" t="s">
        <v>92</v>
      </c>
      <c r="G52" s="16" t="s">
        <v>93</v>
      </c>
      <c r="H52" s="16" t="s">
        <v>381</v>
      </c>
      <c r="I52" s="16" t="s">
        <v>43</v>
      </c>
      <c r="J52" s="16" t="s">
        <v>382</v>
      </c>
      <c r="K52" s="16" t="s">
        <v>383</v>
      </c>
    </row>
    <row r="53" spans="1:11" ht="16.5" x14ac:dyDescent="0.3">
      <c r="A53" s="16" t="s">
        <v>384</v>
      </c>
      <c r="B53" s="16" t="s">
        <v>385</v>
      </c>
      <c r="C53" s="16" t="s">
        <v>386</v>
      </c>
      <c r="D53" s="16" t="s">
        <v>192</v>
      </c>
      <c r="E53" s="16" t="s">
        <v>387</v>
      </c>
      <c r="F53" s="16" t="s">
        <v>40</v>
      </c>
      <c r="G53" s="16" t="s">
        <v>41</v>
      </c>
      <c r="H53" s="16" t="s">
        <v>388</v>
      </c>
      <c r="I53" s="16" t="s">
        <v>43</v>
      </c>
      <c r="J53" s="16" t="s">
        <v>389</v>
      </c>
      <c r="K53" s="16" t="s">
        <v>61</v>
      </c>
    </row>
    <row r="54" spans="1:11" ht="16.5" x14ac:dyDescent="0.3">
      <c r="A54" s="16" t="s">
        <v>390</v>
      </c>
      <c r="B54" s="16" t="s">
        <v>391</v>
      </c>
      <c r="C54" s="16" t="s">
        <v>48</v>
      </c>
      <c r="D54" s="16" t="s">
        <v>148</v>
      </c>
      <c r="E54" s="16" t="s">
        <v>392</v>
      </c>
      <c r="F54" s="16" t="s">
        <v>58</v>
      </c>
      <c r="G54" s="16" t="s">
        <v>41</v>
      </c>
      <c r="H54" s="16" t="s">
        <v>393</v>
      </c>
      <c r="I54" s="16" t="s">
        <v>43</v>
      </c>
      <c r="J54" s="16" t="s">
        <v>394</v>
      </c>
      <c r="K54" s="16" t="s">
        <v>395</v>
      </c>
    </row>
    <row r="55" spans="1:11" ht="16.5" x14ac:dyDescent="0.3">
      <c r="A55" s="16" t="s">
        <v>396</v>
      </c>
      <c r="B55" s="16" t="s">
        <v>397</v>
      </c>
      <c r="C55" s="16" t="s">
        <v>99</v>
      </c>
      <c r="D55" s="16" t="s">
        <v>130</v>
      </c>
      <c r="E55" s="16" t="s">
        <v>398</v>
      </c>
      <c r="F55" s="16" t="s">
        <v>219</v>
      </c>
      <c r="G55" s="16" t="s">
        <v>41</v>
      </c>
      <c r="H55" s="16" t="s">
        <v>399</v>
      </c>
      <c r="I55" s="16" t="s">
        <v>43</v>
      </c>
      <c r="J55" s="16" t="s">
        <v>400</v>
      </c>
      <c r="K55" s="16" t="s">
        <v>401</v>
      </c>
    </row>
    <row r="56" spans="1:11" ht="16.5" x14ac:dyDescent="0.3">
      <c r="A56" s="16" t="s">
        <v>402</v>
      </c>
      <c r="B56" s="16" t="s">
        <v>403</v>
      </c>
      <c r="C56" s="16" t="s">
        <v>211</v>
      </c>
      <c r="D56" s="16" t="s">
        <v>38</v>
      </c>
      <c r="E56" s="16" t="s">
        <v>404</v>
      </c>
      <c r="F56" s="16" t="s">
        <v>76</v>
      </c>
      <c r="G56" s="16" t="s">
        <v>77</v>
      </c>
      <c r="H56" s="16" t="s">
        <v>405</v>
      </c>
      <c r="I56" s="16" t="s">
        <v>43</v>
      </c>
      <c r="J56" s="16" t="s">
        <v>406</v>
      </c>
      <c r="K56" s="16" t="s">
        <v>407</v>
      </c>
    </row>
    <row r="57" spans="1:11" ht="16.5" x14ac:dyDescent="0.3">
      <c r="A57" s="16" t="s">
        <v>408</v>
      </c>
      <c r="B57" s="16" t="s">
        <v>409</v>
      </c>
      <c r="C57" s="16" t="s">
        <v>108</v>
      </c>
      <c r="D57" s="16" t="s">
        <v>49</v>
      </c>
      <c r="E57" s="16" t="s">
        <v>410</v>
      </c>
      <c r="F57" s="16" t="s">
        <v>66</v>
      </c>
      <c r="G57" s="16" t="s">
        <v>67</v>
      </c>
      <c r="H57" s="16" t="s">
        <v>411</v>
      </c>
      <c r="I57" s="16" t="s">
        <v>43</v>
      </c>
      <c r="J57" s="16" t="s">
        <v>412</v>
      </c>
      <c r="K57" s="16" t="s">
        <v>413</v>
      </c>
    </row>
    <row r="58" spans="1:11" ht="16.5" x14ac:dyDescent="0.3">
      <c r="A58" s="16" t="s">
        <v>414</v>
      </c>
      <c r="B58" s="16" t="s">
        <v>415</v>
      </c>
      <c r="C58" s="16" t="s">
        <v>256</v>
      </c>
      <c r="D58" s="16" t="s">
        <v>49</v>
      </c>
      <c r="E58" s="16" t="s">
        <v>416</v>
      </c>
      <c r="F58" s="16" t="s">
        <v>58</v>
      </c>
      <c r="G58" s="16" t="s">
        <v>41</v>
      </c>
      <c r="H58" s="16" t="s">
        <v>417</v>
      </c>
      <c r="I58" s="16" t="s">
        <v>43</v>
      </c>
      <c r="J58" s="16" t="s">
        <v>418</v>
      </c>
      <c r="K58" s="16" t="s">
        <v>419</v>
      </c>
    </row>
    <row r="59" spans="1:11" ht="16.5" x14ac:dyDescent="0.3">
      <c r="A59" s="16" t="s">
        <v>420</v>
      </c>
      <c r="B59" s="16" t="s">
        <v>421</v>
      </c>
      <c r="C59" s="16" t="s">
        <v>231</v>
      </c>
      <c r="D59" s="16" t="s">
        <v>38</v>
      </c>
      <c r="E59" s="16" t="s">
        <v>422</v>
      </c>
      <c r="F59" s="16" t="s">
        <v>40</v>
      </c>
      <c r="G59" s="16" t="s">
        <v>41</v>
      </c>
      <c r="H59" s="16" t="s">
        <v>423</v>
      </c>
      <c r="I59" s="16" t="s">
        <v>43</v>
      </c>
      <c r="J59" s="16" t="s">
        <v>424</v>
      </c>
      <c r="K59" s="16" t="s">
        <v>425</v>
      </c>
    </row>
    <row r="60" spans="1:11" ht="16.5" x14ac:dyDescent="0.3">
      <c r="A60" s="16" t="s">
        <v>426</v>
      </c>
      <c r="B60" s="16" t="s">
        <v>427</v>
      </c>
      <c r="C60" s="16" t="s">
        <v>64</v>
      </c>
      <c r="D60" s="16" t="s">
        <v>185</v>
      </c>
      <c r="E60" s="16" t="s">
        <v>428</v>
      </c>
      <c r="F60" s="16" t="s">
        <v>172</v>
      </c>
      <c r="G60" s="16" t="s">
        <v>77</v>
      </c>
      <c r="H60" s="16" t="s">
        <v>429</v>
      </c>
      <c r="I60" s="16" t="s">
        <v>43</v>
      </c>
      <c r="J60" s="16" t="s">
        <v>430</v>
      </c>
      <c r="K60" s="16" t="s">
        <v>431</v>
      </c>
    </row>
    <row r="61" spans="1:11" ht="16.5" x14ac:dyDescent="0.3">
      <c r="A61" s="16" t="s">
        <v>432</v>
      </c>
      <c r="B61" s="16" t="s">
        <v>433</v>
      </c>
      <c r="C61" s="16" t="s">
        <v>434</v>
      </c>
      <c r="D61" s="16" t="s">
        <v>38</v>
      </c>
      <c r="E61" s="16" t="s">
        <v>435</v>
      </c>
      <c r="F61" s="16" t="s">
        <v>251</v>
      </c>
      <c r="G61" s="16" t="s">
        <v>41</v>
      </c>
      <c r="H61" s="16" t="s">
        <v>436</v>
      </c>
      <c r="I61" s="16" t="s">
        <v>43</v>
      </c>
      <c r="J61" s="16" t="s">
        <v>437</v>
      </c>
      <c r="K61" s="16" t="s">
        <v>61</v>
      </c>
    </row>
    <row r="62" spans="1:11" ht="16.5" x14ac:dyDescent="0.3">
      <c r="A62" s="16" t="s">
        <v>438</v>
      </c>
      <c r="B62" s="16" t="s">
        <v>439</v>
      </c>
      <c r="C62" s="16" t="s">
        <v>48</v>
      </c>
      <c r="D62" s="16" t="s">
        <v>117</v>
      </c>
      <c r="E62" s="16" t="s">
        <v>440</v>
      </c>
      <c r="F62" s="16" t="s">
        <v>264</v>
      </c>
      <c r="G62" s="16" t="s">
        <v>41</v>
      </c>
      <c r="H62" s="16" t="s">
        <v>441</v>
      </c>
      <c r="I62" s="16" t="s">
        <v>43</v>
      </c>
      <c r="J62" s="16" t="s">
        <v>442</v>
      </c>
      <c r="K62" s="16" t="s">
        <v>443</v>
      </c>
    </row>
    <row r="63" spans="1:11" ht="16.5" x14ac:dyDescent="0.3">
      <c r="A63" s="16" t="s">
        <v>444</v>
      </c>
      <c r="B63" s="16" t="s">
        <v>445</v>
      </c>
      <c r="C63" s="16" t="s">
        <v>446</v>
      </c>
      <c r="D63" s="16" t="s">
        <v>192</v>
      </c>
      <c r="E63" s="16" t="s">
        <v>447</v>
      </c>
      <c r="F63" s="16" t="s">
        <v>264</v>
      </c>
      <c r="G63" s="16" t="s">
        <v>41</v>
      </c>
      <c r="H63" s="16" t="s">
        <v>448</v>
      </c>
      <c r="I63" s="16" t="s">
        <v>43</v>
      </c>
      <c r="J63" s="16" t="s">
        <v>449</v>
      </c>
      <c r="K63" s="16" t="s">
        <v>61</v>
      </c>
    </row>
    <row r="64" spans="1:11" ht="16.5" x14ac:dyDescent="0.3">
      <c r="A64" s="16" t="s">
        <v>450</v>
      </c>
      <c r="B64" s="16" t="s">
        <v>451</v>
      </c>
      <c r="C64" s="16" t="s">
        <v>452</v>
      </c>
      <c r="D64" s="16" t="s">
        <v>117</v>
      </c>
      <c r="E64" s="16" t="s">
        <v>453</v>
      </c>
      <c r="F64" s="16" t="s">
        <v>40</v>
      </c>
      <c r="G64" s="16" t="s">
        <v>41</v>
      </c>
      <c r="H64" s="16" t="s">
        <v>454</v>
      </c>
      <c r="I64" s="16" t="s">
        <v>43</v>
      </c>
      <c r="J64" s="16" t="s">
        <v>455</v>
      </c>
      <c r="K64" s="16" t="s">
        <v>61</v>
      </c>
    </row>
    <row r="65" spans="1:11" ht="16.5" x14ac:dyDescent="0.3">
      <c r="A65" s="16" t="s">
        <v>456</v>
      </c>
      <c r="B65" s="16" t="s">
        <v>457</v>
      </c>
      <c r="C65" s="16" t="s">
        <v>458</v>
      </c>
      <c r="D65" s="16" t="s">
        <v>38</v>
      </c>
      <c r="E65" s="16" t="s">
        <v>459</v>
      </c>
      <c r="F65" s="16" t="s">
        <v>66</v>
      </c>
      <c r="G65" s="16" t="s">
        <v>67</v>
      </c>
      <c r="H65" s="16" t="s">
        <v>460</v>
      </c>
      <c r="I65" s="16" t="s">
        <v>43</v>
      </c>
      <c r="J65" s="16" t="s">
        <v>461</v>
      </c>
      <c r="K65" s="16" t="s">
        <v>462</v>
      </c>
    </row>
    <row r="66" spans="1:11" ht="16.5" x14ac:dyDescent="0.3">
      <c r="A66" s="16" t="s">
        <v>463</v>
      </c>
      <c r="B66" s="16" t="s">
        <v>464</v>
      </c>
      <c r="C66" s="16" t="s">
        <v>217</v>
      </c>
      <c r="D66" s="16" t="s">
        <v>465</v>
      </c>
      <c r="E66" s="16" t="s">
        <v>466</v>
      </c>
      <c r="F66" s="16" t="s">
        <v>467</v>
      </c>
      <c r="G66" s="16" t="s">
        <v>77</v>
      </c>
      <c r="H66" s="16" t="s">
        <v>468</v>
      </c>
      <c r="I66" s="16" t="s">
        <v>43</v>
      </c>
      <c r="J66" s="16" t="s">
        <v>469</v>
      </c>
      <c r="K66" s="16" t="s">
        <v>470</v>
      </c>
    </row>
    <row r="67" spans="1:11" ht="16.5" x14ac:dyDescent="0.3">
      <c r="A67" s="16" t="s">
        <v>471</v>
      </c>
      <c r="B67" s="16" t="s">
        <v>472</v>
      </c>
      <c r="C67" s="16" t="s">
        <v>99</v>
      </c>
      <c r="D67" s="16" t="s">
        <v>148</v>
      </c>
      <c r="E67" s="16" t="s">
        <v>473</v>
      </c>
      <c r="F67" s="16" t="s">
        <v>40</v>
      </c>
      <c r="G67" s="16" t="s">
        <v>41</v>
      </c>
      <c r="H67" s="16" t="s">
        <v>474</v>
      </c>
      <c r="I67" s="16" t="s">
        <v>43</v>
      </c>
      <c r="J67" s="16" t="s">
        <v>475</v>
      </c>
      <c r="K67" s="16" t="s">
        <v>476</v>
      </c>
    </row>
    <row r="68" spans="1:11" ht="16.5" x14ac:dyDescent="0.3">
      <c r="A68" s="16" t="s">
        <v>477</v>
      </c>
      <c r="B68" s="16" t="s">
        <v>478</v>
      </c>
      <c r="C68" s="16" t="s">
        <v>89</v>
      </c>
      <c r="D68" s="16" t="s">
        <v>204</v>
      </c>
      <c r="E68" s="16" t="s">
        <v>479</v>
      </c>
      <c r="F68" s="16" t="s">
        <v>40</v>
      </c>
      <c r="G68" s="16" t="s">
        <v>41</v>
      </c>
      <c r="H68" s="16" t="s">
        <v>480</v>
      </c>
      <c r="I68" s="16" t="s">
        <v>43</v>
      </c>
      <c r="J68" s="16" t="s">
        <v>481</v>
      </c>
      <c r="K68" s="16" t="s">
        <v>61</v>
      </c>
    </row>
    <row r="69" spans="1:11" ht="16.5" x14ac:dyDescent="0.3">
      <c r="A69" s="16" t="s">
        <v>482</v>
      </c>
      <c r="B69" s="16" t="s">
        <v>483</v>
      </c>
      <c r="C69" s="16" t="s">
        <v>217</v>
      </c>
      <c r="D69" s="16" t="s">
        <v>185</v>
      </c>
      <c r="E69" s="16" t="s">
        <v>484</v>
      </c>
      <c r="F69" s="16" t="s">
        <v>76</v>
      </c>
      <c r="G69" s="16" t="s">
        <v>77</v>
      </c>
      <c r="H69" s="16" t="s">
        <v>485</v>
      </c>
      <c r="I69" s="16" t="s">
        <v>43</v>
      </c>
      <c r="J69" s="16" t="s">
        <v>486</v>
      </c>
      <c r="K69" s="16" t="s">
        <v>61</v>
      </c>
    </row>
    <row r="70" spans="1:11" ht="16.5" x14ac:dyDescent="0.3">
      <c r="A70" s="16" t="s">
        <v>487</v>
      </c>
      <c r="B70" s="16" t="s">
        <v>488</v>
      </c>
      <c r="C70" s="16" t="s">
        <v>48</v>
      </c>
      <c r="D70" s="16" t="s">
        <v>117</v>
      </c>
      <c r="E70" s="16" t="s">
        <v>489</v>
      </c>
      <c r="F70" s="16" t="s">
        <v>40</v>
      </c>
      <c r="G70" s="16" t="s">
        <v>41</v>
      </c>
      <c r="H70" s="16" t="s">
        <v>490</v>
      </c>
      <c r="I70" s="16" t="s">
        <v>43</v>
      </c>
      <c r="J70" s="16" t="s">
        <v>491</v>
      </c>
      <c r="K70" s="16" t="s">
        <v>492</v>
      </c>
    </row>
    <row r="71" spans="1:11" ht="16.5" x14ac:dyDescent="0.3">
      <c r="A71" s="16" t="s">
        <v>493</v>
      </c>
      <c r="B71" s="16" t="s">
        <v>494</v>
      </c>
      <c r="C71" s="16" t="s">
        <v>48</v>
      </c>
      <c r="D71" s="16" t="s">
        <v>49</v>
      </c>
      <c r="E71" s="16" t="s">
        <v>495</v>
      </c>
      <c r="F71" s="16" t="s">
        <v>110</v>
      </c>
      <c r="G71" s="16" t="s">
        <v>111</v>
      </c>
      <c r="H71" s="16" t="s">
        <v>496</v>
      </c>
      <c r="I71" s="16" t="s">
        <v>43</v>
      </c>
      <c r="J71" s="16" t="s">
        <v>497</v>
      </c>
      <c r="K71" s="16" t="s">
        <v>498</v>
      </c>
    </row>
    <row r="72" spans="1:11" ht="16.5" x14ac:dyDescent="0.3">
      <c r="A72" s="16" t="s">
        <v>499</v>
      </c>
      <c r="B72" s="16" t="s">
        <v>500</v>
      </c>
      <c r="C72" s="16" t="s">
        <v>501</v>
      </c>
      <c r="D72" s="16" t="s">
        <v>38</v>
      </c>
      <c r="E72" s="16" t="s">
        <v>502</v>
      </c>
      <c r="F72" s="16" t="s">
        <v>110</v>
      </c>
      <c r="G72" s="16" t="s">
        <v>111</v>
      </c>
      <c r="H72" s="16" t="s">
        <v>503</v>
      </c>
      <c r="I72" s="16" t="s">
        <v>43</v>
      </c>
      <c r="J72" s="16" t="s">
        <v>504</v>
      </c>
      <c r="K72" s="16" t="s">
        <v>61</v>
      </c>
    </row>
    <row r="73" spans="1:11" ht="16.5" x14ac:dyDescent="0.3">
      <c r="A73" s="16" t="s">
        <v>505</v>
      </c>
      <c r="B73" s="16" t="s">
        <v>506</v>
      </c>
      <c r="C73" s="16" t="s">
        <v>184</v>
      </c>
      <c r="D73" s="16" t="s">
        <v>185</v>
      </c>
      <c r="E73" s="16" t="s">
        <v>507</v>
      </c>
      <c r="F73" s="16" t="s">
        <v>40</v>
      </c>
      <c r="G73" s="16" t="s">
        <v>41</v>
      </c>
      <c r="H73" s="16" t="s">
        <v>508</v>
      </c>
      <c r="I73" s="16" t="s">
        <v>43</v>
      </c>
      <c r="J73" s="16" t="s">
        <v>509</v>
      </c>
      <c r="K73" s="16" t="s">
        <v>510</v>
      </c>
    </row>
    <row r="74" spans="1:11" ht="16.5" x14ac:dyDescent="0.3">
      <c r="A74" s="16" t="s">
        <v>511</v>
      </c>
      <c r="B74" s="16" t="s">
        <v>512</v>
      </c>
      <c r="C74" s="16" t="s">
        <v>386</v>
      </c>
      <c r="D74" s="16" t="s">
        <v>49</v>
      </c>
      <c r="E74" s="16" t="s">
        <v>513</v>
      </c>
      <c r="F74" s="16" t="s">
        <v>40</v>
      </c>
      <c r="G74" s="16" t="s">
        <v>41</v>
      </c>
      <c r="H74" s="16" t="s">
        <v>514</v>
      </c>
      <c r="I74" s="16" t="s">
        <v>43</v>
      </c>
      <c r="J74" s="16" t="s">
        <v>515</v>
      </c>
      <c r="K74" s="16" t="s">
        <v>516</v>
      </c>
    </row>
    <row r="75" spans="1:11" ht="16.5" x14ac:dyDescent="0.3">
      <c r="A75" s="16" t="s">
        <v>517</v>
      </c>
      <c r="B75" s="16" t="s">
        <v>518</v>
      </c>
      <c r="C75" s="16" t="s">
        <v>108</v>
      </c>
      <c r="D75" s="16" t="s">
        <v>90</v>
      </c>
      <c r="E75" s="16" t="s">
        <v>519</v>
      </c>
      <c r="F75" s="16" t="s">
        <v>156</v>
      </c>
      <c r="G75" s="16" t="s">
        <v>67</v>
      </c>
      <c r="H75" s="16" t="s">
        <v>520</v>
      </c>
      <c r="I75" s="16" t="s">
        <v>43</v>
      </c>
      <c r="J75" s="16" t="s">
        <v>521</v>
      </c>
      <c r="K75" s="16" t="s">
        <v>522</v>
      </c>
    </row>
    <row r="76" spans="1:11" ht="16.5" x14ac:dyDescent="0.3">
      <c r="A76" s="16" t="s">
        <v>523</v>
      </c>
      <c r="B76" s="16" t="s">
        <v>524</v>
      </c>
      <c r="C76" s="16" t="s">
        <v>184</v>
      </c>
      <c r="D76" s="16" t="s">
        <v>185</v>
      </c>
      <c r="E76" s="16" t="s">
        <v>525</v>
      </c>
      <c r="F76" s="16" t="s">
        <v>66</v>
      </c>
      <c r="G76" s="16" t="s">
        <v>67</v>
      </c>
      <c r="H76" s="16" t="s">
        <v>526</v>
      </c>
      <c r="I76" s="16" t="s">
        <v>43</v>
      </c>
      <c r="J76" s="16" t="s">
        <v>527</v>
      </c>
      <c r="K76" s="16" t="s">
        <v>528</v>
      </c>
    </row>
    <row r="77" spans="1:11" ht="16.5" x14ac:dyDescent="0.3">
      <c r="A77" s="16" t="s">
        <v>529</v>
      </c>
      <c r="B77" s="16" t="s">
        <v>530</v>
      </c>
      <c r="C77" s="16" t="s">
        <v>452</v>
      </c>
      <c r="D77" s="16" t="s">
        <v>117</v>
      </c>
      <c r="E77" s="16" t="s">
        <v>531</v>
      </c>
      <c r="F77" s="16" t="s">
        <v>40</v>
      </c>
      <c r="G77" s="16" t="s">
        <v>41</v>
      </c>
      <c r="H77" s="16" t="s">
        <v>532</v>
      </c>
      <c r="I77" s="16" t="s">
        <v>43</v>
      </c>
      <c r="J77" s="16" t="s">
        <v>533</v>
      </c>
      <c r="K77" s="16" t="s">
        <v>534</v>
      </c>
    </row>
    <row r="78" spans="1:11" ht="16.5" x14ac:dyDescent="0.3">
      <c r="A78" s="16" t="s">
        <v>535</v>
      </c>
      <c r="B78" s="16" t="s">
        <v>536</v>
      </c>
      <c r="C78" s="16" t="s">
        <v>184</v>
      </c>
      <c r="D78" s="16" t="s">
        <v>90</v>
      </c>
      <c r="E78" s="16" t="s">
        <v>537</v>
      </c>
      <c r="F78" s="16" t="s">
        <v>164</v>
      </c>
      <c r="G78" s="16" t="s">
        <v>67</v>
      </c>
      <c r="H78" s="16" t="s">
        <v>538</v>
      </c>
      <c r="I78" s="16" t="s">
        <v>43</v>
      </c>
      <c r="J78" s="16" t="s">
        <v>539</v>
      </c>
      <c r="K78" s="16" t="s">
        <v>61</v>
      </c>
    </row>
    <row r="79" spans="1:11" ht="16.5" x14ac:dyDescent="0.3">
      <c r="A79" s="16" t="s">
        <v>540</v>
      </c>
      <c r="B79" s="16" t="s">
        <v>541</v>
      </c>
      <c r="C79" s="16" t="s">
        <v>542</v>
      </c>
      <c r="D79" s="16" t="s">
        <v>192</v>
      </c>
      <c r="E79" s="16" t="s">
        <v>543</v>
      </c>
      <c r="F79" s="16" t="s">
        <v>544</v>
      </c>
      <c r="G79" s="16" t="s">
        <v>111</v>
      </c>
      <c r="H79" s="16" t="s">
        <v>545</v>
      </c>
      <c r="I79" s="16" t="s">
        <v>43</v>
      </c>
      <c r="J79" s="16" t="s">
        <v>546</v>
      </c>
      <c r="K79" s="16" t="s">
        <v>547</v>
      </c>
    </row>
    <row r="80" spans="1:11" ht="16.5" x14ac:dyDescent="0.3">
      <c r="A80" s="16" t="s">
        <v>548</v>
      </c>
      <c r="B80" s="16" t="s">
        <v>549</v>
      </c>
      <c r="C80" s="16" t="s">
        <v>542</v>
      </c>
      <c r="D80" s="16" t="s">
        <v>90</v>
      </c>
      <c r="E80" s="16" t="s">
        <v>550</v>
      </c>
      <c r="F80" s="16" t="s">
        <v>373</v>
      </c>
      <c r="G80" s="16" t="s">
        <v>77</v>
      </c>
      <c r="H80" s="16" t="s">
        <v>551</v>
      </c>
      <c r="I80" s="16" t="s">
        <v>43</v>
      </c>
      <c r="J80" s="16" t="s">
        <v>552</v>
      </c>
      <c r="K80" s="16" t="s">
        <v>553</v>
      </c>
    </row>
    <row r="81" spans="1:11" ht="16.5" x14ac:dyDescent="0.3">
      <c r="A81" s="16" t="s">
        <v>554</v>
      </c>
      <c r="B81" s="16" t="s">
        <v>555</v>
      </c>
      <c r="C81" s="16" t="s">
        <v>48</v>
      </c>
      <c r="D81" s="16" t="s">
        <v>49</v>
      </c>
      <c r="E81" s="16" t="s">
        <v>556</v>
      </c>
      <c r="F81" s="16" t="s">
        <v>40</v>
      </c>
      <c r="G81" s="16" t="s">
        <v>41</v>
      </c>
      <c r="H81" s="16" t="s">
        <v>557</v>
      </c>
      <c r="I81" s="16" t="s">
        <v>43</v>
      </c>
      <c r="J81" s="16" t="s">
        <v>558</v>
      </c>
      <c r="K81" s="16" t="s">
        <v>61</v>
      </c>
    </row>
    <row r="82" spans="1:11" ht="16.5" x14ac:dyDescent="0.3">
      <c r="A82" s="16" t="s">
        <v>559</v>
      </c>
      <c r="B82" s="16" t="s">
        <v>560</v>
      </c>
      <c r="C82" s="16" t="s">
        <v>99</v>
      </c>
      <c r="D82" s="16" t="s">
        <v>38</v>
      </c>
      <c r="E82" s="16" t="s">
        <v>561</v>
      </c>
      <c r="F82" s="16" t="s">
        <v>58</v>
      </c>
      <c r="G82" s="16" t="s">
        <v>41</v>
      </c>
      <c r="H82" s="16" t="s">
        <v>562</v>
      </c>
      <c r="I82" s="16" t="s">
        <v>43</v>
      </c>
      <c r="J82" s="16" t="s">
        <v>563</v>
      </c>
      <c r="K82" s="16" t="s">
        <v>564</v>
      </c>
    </row>
    <row r="83" spans="1:11" ht="16.5" x14ac:dyDescent="0.3">
      <c r="A83" s="16" t="s">
        <v>565</v>
      </c>
      <c r="B83" s="16" t="s">
        <v>566</v>
      </c>
      <c r="C83" s="16" t="s">
        <v>154</v>
      </c>
      <c r="D83" s="16" t="s">
        <v>148</v>
      </c>
      <c r="E83" s="16" t="s">
        <v>567</v>
      </c>
      <c r="F83" s="16" t="s">
        <v>66</v>
      </c>
      <c r="G83" s="16" t="s">
        <v>67</v>
      </c>
      <c r="H83" s="16" t="s">
        <v>568</v>
      </c>
      <c r="I83" s="16" t="s">
        <v>43</v>
      </c>
      <c r="J83" s="16" t="s">
        <v>569</v>
      </c>
      <c r="K83" s="16" t="s">
        <v>570</v>
      </c>
    </row>
    <row r="84" spans="1:11" ht="16.5" x14ac:dyDescent="0.3">
      <c r="A84" s="16" t="s">
        <v>571</v>
      </c>
      <c r="B84" s="16" t="s">
        <v>572</v>
      </c>
      <c r="C84" s="16" t="s">
        <v>211</v>
      </c>
      <c r="D84" s="16" t="s">
        <v>185</v>
      </c>
      <c r="E84" s="16" t="s">
        <v>573</v>
      </c>
      <c r="F84" s="16" t="s">
        <v>66</v>
      </c>
      <c r="G84" s="16" t="s">
        <v>67</v>
      </c>
      <c r="H84" s="16" t="s">
        <v>574</v>
      </c>
      <c r="I84" s="16" t="s">
        <v>43</v>
      </c>
      <c r="J84" s="16" t="s">
        <v>575</v>
      </c>
      <c r="K84" s="16" t="s">
        <v>576</v>
      </c>
    </row>
    <row r="85" spans="1:11" ht="16.5" x14ac:dyDescent="0.3">
      <c r="A85" s="16" t="s">
        <v>577</v>
      </c>
      <c r="B85" s="16" t="s">
        <v>578</v>
      </c>
      <c r="C85" s="16" t="s">
        <v>211</v>
      </c>
      <c r="D85" s="16" t="s">
        <v>130</v>
      </c>
      <c r="E85" s="16" t="s">
        <v>579</v>
      </c>
      <c r="F85" s="16" t="s">
        <v>219</v>
      </c>
      <c r="G85" s="16" t="s">
        <v>41</v>
      </c>
      <c r="H85" s="16" t="s">
        <v>580</v>
      </c>
      <c r="I85" s="16" t="s">
        <v>43</v>
      </c>
      <c r="J85" s="16" t="s">
        <v>581</v>
      </c>
      <c r="K85" s="16" t="s">
        <v>582</v>
      </c>
    </row>
    <row r="86" spans="1:11" ht="16.5" x14ac:dyDescent="0.3">
      <c r="A86" s="16" t="s">
        <v>583</v>
      </c>
      <c r="B86" s="16" t="s">
        <v>584</v>
      </c>
      <c r="C86" s="16" t="s">
        <v>162</v>
      </c>
      <c r="D86" s="16" t="s">
        <v>117</v>
      </c>
      <c r="E86" s="16" t="s">
        <v>585</v>
      </c>
      <c r="F86" s="16" t="s">
        <v>40</v>
      </c>
      <c r="G86" s="16" t="s">
        <v>41</v>
      </c>
      <c r="H86" s="16" t="s">
        <v>586</v>
      </c>
      <c r="I86" s="16" t="s">
        <v>43</v>
      </c>
      <c r="J86" s="16" t="s">
        <v>587</v>
      </c>
      <c r="K86" s="16" t="s">
        <v>588</v>
      </c>
    </row>
    <row r="87" spans="1:11" ht="16.5" x14ac:dyDescent="0.3">
      <c r="A87" s="16" t="s">
        <v>589</v>
      </c>
      <c r="B87" s="16" t="s">
        <v>590</v>
      </c>
      <c r="C87" s="16" t="s">
        <v>64</v>
      </c>
      <c r="D87" s="16" t="s">
        <v>38</v>
      </c>
      <c r="E87" s="16" t="s">
        <v>591</v>
      </c>
      <c r="F87" s="16" t="s">
        <v>40</v>
      </c>
      <c r="G87" s="16" t="s">
        <v>41</v>
      </c>
      <c r="H87" s="16" t="s">
        <v>592</v>
      </c>
      <c r="I87" s="16" t="s">
        <v>43</v>
      </c>
      <c r="J87" s="16" t="s">
        <v>593</v>
      </c>
      <c r="K87" s="16" t="s">
        <v>594</v>
      </c>
    </row>
    <row r="88" spans="1:11" ht="16.5" x14ac:dyDescent="0.3">
      <c r="A88" s="16" t="s">
        <v>595</v>
      </c>
      <c r="B88" s="16" t="s">
        <v>596</v>
      </c>
      <c r="C88" s="16" t="s">
        <v>170</v>
      </c>
      <c r="D88" s="16" t="s">
        <v>117</v>
      </c>
      <c r="E88" s="16" t="s">
        <v>597</v>
      </c>
      <c r="F88" s="16" t="s">
        <v>58</v>
      </c>
      <c r="G88" s="16" t="s">
        <v>41</v>
      </c>
      <c r="H88" s="16" t="s">
        <v>598</v>
      </c>
      <c r="I88" s="16" t="s">
        <v>43</v>
      </c>
      <c r="J88" s="16" t="s">
        <v>599</v>
      </c>
      <c r="K88" s="16" t="s">
        <v>600</v>
      </c>
    </row>
    <row r="89" spans="1:11" ht="16.5" x14ac:dyDescent="0.3">
      <c r="A89" s="16" t="s">
        <v>601</v>
      </c>
      <c r="B89" s="16" t="s">
        <v>602</v>
      </c>
      <c r="C89" s="16" t="s">
        <v>108</v>
      </c>
      <c r="D89" s="16" t="s">
        <v>185</v>
      </c>
      <c r="E89" s="16" t="s">
        <v>603</v>
      </c>
      <c r="F89" s="16" t="s">
        <v>66</v>
      </c>
      <c r="G89" s="16" t="s">
        <v>67</v>
      </c>
      <c r="H89" s="16" t="s">
        <v>604</v>
      </c>
      <c r="I89" s="16" t="s">
        <v>43</v>
      </c>
      <c r="J89" s="16" t="s">
        <v>605</v>
      </c>
      <c r="K89" s="16" t="s">
        <v>61</v>
      </c>
    </row>
    <row r="90" spans="1:11" ht="16.5" x14ac:dyDescent="0.3">
      <c r="A90" s="16" t="s">
        <v>606</v>
      </c>
      <c r="B90" s="16" t="s">
        <v>607</v>
      </c>
      <c r="C90" s="16" t="s">
        <v>64</v>
      </c>
      <c r="D90" s="16" t="s">
        <v>608</v>
      </c>
      <c r="E90" s="16" t="s">
        <v>609</v>
      </c>
      <c r="F90" s="16" t="s">
        <v>172</v>
      </c>
      <c r="G90" s="16" t="s">
        <v>77</v>
      </c>
      <c r="H90" s="16" t="s">
        <v>610</v>
      </c>
      <c r="I90" s="16" t="s">
        <v>43</v>
      </c>
      <c r="J90" s="16" t="s">
        <v>611</v>
      </c>
      <c r="K90" s="16" t="s">
        <v>61</v>
      </c>
    </row>
    <row r="91" spans="1:11" ht="16.5" x14ac:dyDescent="0.3">
      <c r="A91" s="16" t="s">
        <v>612</v>
      </c>
      <c r="B91" s="16" t="s">
        <v>613</v>
      </c>
      <c r="C91" s="16" t="s">
        <v>614</v>
      </c>
      <c r="D91" s="16" t="s">
        <v>615</v>
      </c>
      <c r="E91" s="16" t="s">
        <v>616</v>
      </c>
      <c r="F91" s="16" t="s">
        <v>251</v>
      </c>
      <c r="G91" s="16" t="s">
        <v>41</v>
      </c>
      <c r="H91" s="16" t="s">
        <v>617</v>
      </c>
      <c r="I91" s="16" t="s">
        <v>43</v>
      </c>
      <c r="J91" s="16" t="s">
        <v>618</v>
      </c>
      <c r="K91" s="16" t="s">
        <v>618</v>
      </c>
    </row>
    <row r="92" spans="1:11" ht="16.5" x14ac:dyDescent="0.3">
      <c r="A92" s="16" t="s">
        <v>619</v>
      </c>
      <c r="B92" s="16" t="s">
        <v>620</v>
      </c>
      <c r="C92" s="16" t="s">
        <v>108</v>
      </c>
      <c r="D92" s="16" t="s">
        <v>49</v>
      </c>
      <c r="E92" s="16" t="s">
        <v>621</v>
      </c>
      <c r="F92" s="16" t="s">
        <v>40</v>
      </c>
      <c r="G92" s="16" t="s">
        <v>41</v>
      </c>
      <c r="H92" s="16" t="s">
        <v>622</v>
      </c>
      <c r="I92" s="16" t="s">
        <v>43</v>
      </c>
      <c r="J92" s="16" t="s">
        <v>623</v>
      </c>
      <c r="K92" s="16" t="s">
        <v>623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C8B3B-5DD5-42E8-96D2-B2AAC041C93D}">
  <dimension ref="A1:I9"/>
  <sheetViews>
    <sheetView tabSelected="1" workbookViewId="0">
      <selection activeCell="D30" sqref="D30"/>
    </sheetView>
  </sheetViews>
  <sheetFormatPr defaultRowHeight="14.25" x14ac:dyDescent="0.2"/>
  <cols>
    <col min="1" max="2" width="12.5" customWidth="1"/>
    <col min="3" max="3" width="56.125" customWidth="1"/>
    <col min="4" max="4" width="32.5" customWidth="1"/>
  </cols>
  <sheetData>
    <row r="1" spans="1:9" ht="36" customHeight="1" x14ac:dyDescent="0.2">
      <c r="A1" s="79" t="s">
        <v>624</v>
      </c>
      <c r="B1" s="79"/>
      <c r="C1" s="79"/>
      <c r="D1" s="79"/>
      <c r="E1" s="79"/>
      <c r="F1" s="79"/>
      <c r="G1" s="79"/>
      <c r="H1" s="79"/>
      <c r="I1" s="79"/>
    </row>
    <row r="2" spans="1:9" ht="31.15" customHeight="1" x14ac:dyDescent="0.2">
      <c r="B2" s="27" t="s">
        <v>625</v>
      </c>
      <c r="C2" s="27"/>
      <c r="D2" s="27"/>
      <c r="E2" s="17"/>
      <c r="F2" s="17"/>
      <c r="G2" s="17"/>
      <c r="H2" s="17"/>
      <c r="I2" s="17"/>
    </row>
    <row r="3" spans="1:9" ht="22.15" customHeight="1" x14ac:dyDescent="0.3">
      <c r="A3" s="21"/>
      <c r="B3" s="19" t="s">
        <v>24</v>
      </c>
      <c r="C3" s="19" t="s">
        <v>20</v>
      </c>
      <c r="D3" s="19" t="s">
        <v>21</v>
      </c>
    </row>
    <row r="4" spans="1:9" ht="22.15" customHeight="1" x14ac:dyDescent="0.3">
      <c r="A4" s="21"/>
      <c r="B4" s="22" t="s">
        <v>141</v>
      </c>
      <c r="C4" s="23" t="s">
        <v>626</v>
      </c>
      <c r="D4" s="24" t="str">
        <f>VLOOKUP(B4,数据源!A:K,2,FALSE)</f>
        <v>浩天旅行社</v>
      </c>
    </row>
    <row r="5" spans="1:9" ht="22.15" customHeight="1" x14ac:dyDescent="0.3">
      <c r="A5" s="21"/>
      <c r="B5" s="22" t="s">
        <v>182</v>
      </c>
      <c r="C5" s="23" t="s">
        <v>628</v>
      </c>
      <c r="D5" s="24" t="str">
        <f>VLOOKUP(B5,数据源!A:K,2,FALSE)</f>
        <v>正人资源</v>
      </c>
    </row>
    <row r="6" spans="1:9" ht="22.15" customHeight="1" x14ac:dyDescent="0.3">
      <c r="A6" s="21"/>
      <c r="B6" s="22" t="s">
        <v>273</v>
      </c>
      <c r="C6" s="25"/>
      <c r="D6" s="26"/>
    </row>
    <row r="7" spans="1:9" ht="22.15" customHeight="1" x14ac:dyDescent="0.3">
      <c r="A7" s="21"/>
      <c r="B7" s="22" t="s">
        <v>54</v>
      </c>
      <c r="C7" s="25"/>
      <c r="D7" s="26" t="s">
        <v>627</v>
      </c>
    </row>
    <row r="8" spans="1:9" ht="22.15" customHeight="1" x14ac:dyDescent="0.3">
      <c r="A8" s="21"/>
      <c r="B8" s="22" t="s">
        <v>321</v>
      </c>
      <c r="C8" s="25"/>
      <c r="D8" s="26"/>
    </row>
    <row r="9" spans="1:9" ht="22.15" customHeight="1" x14ac:dyDescent="0.3">
      <c r="A9" s="21"/>
      <c r="B9" s="22" t="s">
        <v>327</v>
      </c>
      <c r="C9" s="25"/>
      <c r="D9" s="26"/>
    </row>
  </sheetData>
  <mergeCells count="1">
    <mergeCell ref="A1:I1"/>
  </mergeCells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42C59-76CE-4764-89A0-281BDB00C816}">
  <dimension ref="A1:I12"/>
  <sheetViews>
    <sheetView tabSelected="1" zoomScale="120" zoomScaleNormal="120" zoomScaleSheetLayoutView="110" workbookViewId="0">
      <selection activeCell="D30" sqref="D30"/>
    </sheetView>
  </sheetViews>
  <sheetFormatPr defaultRowHeight="14.25" x14ac:dyDescent="0.2"/>
  <cols>
    <col min="1" max="1" width="12.875" customWidth="1"/>
    <col min="2" max="2" width="31.75" customWidth="1"/>
    <col min="3" max="3" width="44.5" customWidth="1"/>
    <col min="4" max="4" width="23.125" customWidth="1"/>
    <col min="5" max="5" width="12.5" customWidth="1"/>
  </cols>
  <sheetData>
    <row r="1" spans="1:9" ht="36" customHeight="1" x14ac:dyDescent="0.2">
      <c r="A1" s="79" t="s">
        <v>629</v>
      </c>
      <c r="B1" s="79"/>
      <c r="C1" s="79"/>
      <c r="D1" s="79"/>
      <c r="E1" s="18"/>
      <c r="F1" s="18"/>
      <c r="G1" s="18"/>
      <c r="H1" s="18"/>
      <c r="I1" s="18"/>
    </row>
    <row r="2" spans="1:9" ht="22.15" customHeight="1" x14ac:dyDescent="0.2">
      <c r="B2" s="29" t="s">
        <v>633</v>
      </c>
      <c r="C2" s="27"/>
    </row>
    <row r="3" spans="1:9" ht="25.15" customHeight="1" x14ac:dyDescent="0.2">
      <c r="B3" s="30" t="s">
        <v>25</v>
      </c>
      <c r="C3" s="30" t="s">
        <v>20</v>
      </c>
      <c r="D3" s="30" t="s">
        <v>21</v>
      </c>
    </row>
    <row r="4" spans="1:9" ht="25.15" customHeight="1" x14ac:dyDescent="0.2">
      <c r="B4" s="31" t="s">
        <v>630</v>
      </c>
      <c r="C4" s="32" t="s">
        <v>635</v>
      </c>
      <c r="D4" s="33" t="str">
        <f>VLOOKUP(B4&amp;"*",数据源!B:K,4,FALSE)</f>
        <v>大崇明路 50 号</v>
      </c>
    </row>
    <row r="5" spans="1:9" ht="25.15" customHeight="1" x14ac:dyDescent="0.2">
      <c r="B5" s="31" t="s">
        <v>47</v>
      </c>
      <c r="C5" s="32" t="s">
        <v>634</v>
      </c>
      <c r="D5" s="33" t="str">
        <f>VLOOKUP(B5&amp;"*",数据源!B:K,4,FALSE)</f>
        <v>承德西路 80 号</v>
      </c>
    </row>
    <row r="6" spans="1:9" ht="25.15" customHeight="1" x14ac:dyDescent="0.2">
      <c r="B6" s="31" t="s">
        <v>631</v>
      </c>
      <c r="C6" s="33"/>
      <c r="D6" s="33" t="str">
        <f>VLOOKUP(B6&amp;"*",数据源!B:K,4,FALSE)</f>
        <v>天府东街 30 号</v>
      </c>
    </row>
    <row r="7" spans="1:9" ht="25.15" customHeight="1" x14ac:dyDescent="0.2">
      <c r="B7" s="31" t="s">
        <v>123</v>
      </c>
      <c r="C7" s="33"/>
      <c r="D7" s="33" t="str">
        <f>VLOOKUP(B7&amp;"*",数据源!B:K,4,FALSE)</f>
        <v>黄石路 50 号</v>
      </c>
    </row>
    <row r="8" spans="1:9" ht="25.15" customHeight="1" x14ac:dyDescent="0.2">
      <c r="B8" s="31" t="s">
        <v>632</v>
      </c>
      <c r="C8" s="33"/>
      <c r="D8" s="33" t="str">
        <f>VLOOKUP(B8&amp;"*",数据源!B:K,4,FALSE)</f>
        <v>经七纬二路 13 号</v>
      </c>
    </row>
    <row r="9" spans="1:9" ht="25.15" customHeight="1" x14ac:dyDescent="0.2">
      <c r="B9" s="31" t="s">
        <v>136</v>
      </c>
      <c r="C9" s="33"/>
      <c r="D9" s="26"/>
    </row>
    <row r="10" spans="1:9" ht="22.15" customHeight="1" x14ac:dyDescent="0.2">
      <c r="B10" s="83" t="s">
        <v>636</v>
      </c>
      <c r="C10" s="83"/>
      <c r="D10" s="83"/>
    </row>
    <row r="11" spans="1:9" ht="22.15" customHeight="1" x14ac:dyDescent="0.2">
      <c r="B11" s="82"/>
      <c r="C11" s="82"/>
      <c r="D11" s="82"/>
    </row>
    <row r="12" spans="1:9" ht="22.15" customHeight="1" x14ac:dyDescent="0.2">
      <c r="B12" s="82"/>
      <c r="C12" s="82"/>
      <c r="D12" s="82"/>
    </row>
  </sheetData>
  <mergeCells count="2">
    <mergeCell ref="B10:D12"/>
    <mergeCell ref="A1:D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FB615-845A-40BA-9AB3-B9C44E817A34}">
  <dimension ref="A1:K15"/>
  <sheetViews>
    <sheetView tabSelected="1" workbookViewId="0">
      <selection activeCell="D30" sqref="D30"/>
    </sheetView>
  </sheetViews>
  <sheetFormatPr defaultRowHeight="14.25" x14ac:dyDescent="0.2"/>
  <cols>
    <col min="2" max="5" width="12.5" customWidth="1"/>
    <col min="6" max="6" width="14.875" customWidth="1"/>
    <col min="7" max="7" width="37.25" customWidth="1"/>
    <col min="8" max="10" width="12.5" customWidth="1"/>
  </cols>
  <sheetData>
    <row r="1" spans="1:11" ht="36" customHeight="1" x14ac:dyDescent="0.2">
      <c r="A1" s="79" t="s">
        <v>637</v>
      </c>
      <c r="B1" s="79"/>
      <c r="C1" s="79"/>
      <c r="D1" s="79"/>
      <c r="E1" s="79"/>
      <c r="F1" s="79"/>
      <c r="G1" s="79"/>
      <c r="H1" s="79"/>
      <c r="I1" s="79"/>
      <c r="J1" s="79"/>
    </row>
    <row r="2" spans="1:11" ht="25.15" customHeight="1" x14ac:dyDescent="0.2">
      <c r="B2" s="84" t="s">
        <v>650</v>
      </c>
      <c r="C2" s="85"/>
    </row>
    <row r="3" spans="1:11" s="34" customFormat="1" ht="25.15" customHeight="1" x14ac:dyDescent="0.2">
      <c r="B3" s="36" t="s">
        <v>638</v>
      </c>
      <c r="C3" s="36" t="s">
        <v>639</v>
      </c>
      <c r="E3" s="86" t="s">
        <v>651</v>
      </c>
      <c r="F3" s="86"/>
      <c r="G3" s="86"/>
      <c r="H3" s="86"/>
    </row>
    <row r="4" spans="1:11" s="34" customFormat="1" ht="25.15" customHeight="1" x14ac:dyDescent="0.2">
      <c r="B4" s="37">
        <v>0</v>
      </c>
      <c r="C4" s="38">
        <v>0.05</v>
      </c>
      <c r="E4" s="39" t="s">
        <v>640</v>
      </c>
      <c r="F4" s="39" t="s">
        <v>641</v>
      </c>
      <c r="G4" s="39" t="s">
        <v>652</v>
      </c>
      <c r="H4" s="39" t="s">
        <v>653</v>
      </c>
    </row>
    <row r="5" spans="1:11" s="34" customFormat="1" ht="25.15" customHeight="1" x14ac:dyDescent="0.2">
      <c r="B5" s="37">
        <v>2000000</v>
      </c>
      <c r="C5" s="38">
        <v>0.1</v>
      </c>
      <c r="E5" s="37" t="s">
        <v>642</v>
      </c>
      <c r="F5" s="37">
        <v>3683855.4257520004</v>
      </c>
      <c r="G5" s="40" t="s">
        <v>654</v>
      </c>
      <c r="H5" s="37">
        <f>VLOOKUP(F5,$B$4:$C$9,2,TRUE)</f>
        <v>0.1</v>
      </c>
    </row>
    <row r="6" spans="1:11" s="34" customFormat="1" ht="25.15" customHeight="1" x14ac:dyDescent="0.2">
      <c r="B6" s="37">
        <v>4000000</v>
      </c>
      <c r="C6" s="38">
        <v>0.15</v>
      </c>
      <c r="E6" s="37" t="s">
        <v>643</v>
      </c>
      <c r="F6" s="37">
        <v>13265431.659580661</v>
      </c>
      <c r="G6" s="35"/>
      <c r="H6" s="37">
        <f t="shared" ref="H6:H12" si="0">VLOOKUP(F6,$B$4:$C$9,2,TRUE)</f>
        <v>0.3</v>
      </c>
    </row>
    <row r="7" spans="1:11" s="34" customFormat="1" ht="25.15" customHeight="1" x14ac:dyDescent="0.2">
      <c r="B7" s="37">
        <v>6000000</v>
      </c>
      <c r="C7" s="38">
        <v>0.2</v>
      </c>
      <c r="E7" s="37" t="s">
        <v>644</v>
      </c>
      <c r="F7" s="37">
        <v>16409189.522097304</v>
      </c>
      <c r="G7" s="35"/>
      <c r="H7" s="37">
        <f t="shared" si="0"/>
        <v>0.3</v>
      </c>
    </row>
    <row r="8" spans="1:11" s="34" customFormat="1" ht="25.15" customHeight="1" x14ac:dyDescent="0.2">
      <c r="B8" s="37">
        <v>8000000</v>
      </c>
      <c r="C8" s="38">
        <v>0.25</v>
      </c>
      <c r="E8" s="37" t="s">
        <v>645</v>
      </c>
      <c r="F8" s="37">
        <v>9677803.2499810569</v>
      </c>
      <c r="G8" s="35"/>
      <c r="H8" s="37">
        <f t="shared" si="0"/>
        <v>0.25</v>
      </c>
    </row>
    <row r="9" spans="1:11" s="34" customFormat="1" ht="25.15" customHeight="1" x14ac:dyDescent="0.2">
      <c r="B9" s="37">
        <v>10000000</v>
      </c>
      <c r="C9" s="38">
        <v>0.3</v>
      </c>
      <c r="E9" s="37" t="s">
        <v>646</v>
      </c>
      <c r="F9" s="37">
        <v>8330937.8716042545</v>
      </c>
      <c r="G9" s="35"/>
      <c r="H9" s="37">
        <f t="shared" si="0"/>
        <v>0.25</v>
      </c>
    </row>
    <row r="10" spans="1:11" s="34" customFormat="1" ht="25.15" customHeight="1" x14ac:dyDescent="0.2">
      <c r="E10" s="37" t="s">
        <v>647</v>
      </c>
      <c r="F10" s="37">
        <v>9101319.8145869449</v>
      </c>
      <c r="G10" s="35"/>
      <c r="H10" s="37">
        <f t="shared" si="0"/>
        <v>0.25</v>
      </c>
    </row>
    <row r="11" spans="1:11" s="34" customFormat="1" ht="25.15" customHeight="1" x14ac:dyDescent="0.2">
      <c r="E11" s="37" t="s">
        <v>648</v>
      </c>
      <c r="F11" s="37">
        <v>21848837.147706222</v>
      </c>
      <c r="G11" s="35"/>
      <c r="H11" s="37">
        <f t="shared" si="0"/>
        <v>0.3</v>
      </c>
      <c r="K11" s="34" t="s">
        <v>627</v>
      </c>
    </row>
    <row r="12" spans="1:11" s="34" customFormat="1" ht="25.15" customHeight="1" x14ac:dyDescent="0.2">
      <c r="E12" s="37" t="s">
        <v>649</v>
      </c>
      <c r="F12" s="37">
        <v>2270089.9468274964</v>
      </c>
      <c r="G12" s="35"/>
      <c r="H12" s="37">
        <f t="shared" si="0"/>
        <v>0.1</v>
      </c>
    </row>
    <row r="13" spans="1:11" s="34" customFormat="1" ht="19.899999999999999" customHeight="1" x14ac:dyDescent="0.2">
      <c r="E13" s="87" t="s">
        <v>697</v>
      </c>
      <c r="F13" s="88"/>
      <c r="G13" s="88"/>
      <c r="H13" s="89"/>
    </row>
    <row r="14" spans="1:11" s="34" customFormat="1" ht="19.899999999999999" customHeight="1" x14ac:dyDescent="0.2">
      <c r="E14" s="90"/>
      <c r="F14" s="91"/>
      <c r="G14" s="91"/>
      <c r="H14" s="92"/>
    </row>
    <row r="15" spans="1:11" x14ac:dyDescent="0.2">
      <c r="E15" s="93"/>
      <c r="F15" s="94"/>
      <c r="G15" s="94"/>
      <c r="H15" s="95"/>
    </row>
  </sheetData>
  <mergeCells count="4">
    <mergeCell ref="A1:J1"/>
    <mergeCell ref="B2:C2"/>
    <mergeCell ref="E3:H3"/>
    <mergeCell ref="E13:H15"/>
  </mergeCells>
  <phoneticPr fontId="14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DA7F9-5D05-4627-95E1-3072AD12E416}">
  <dimension ref="A1:J21"/>
  <sheetViews>
    <sheetView tabSelected="1" workbookViewId="0">
      <selection activeCell="D30" sqref="D30"/>
    </sheetView>
  </sheetViews>
  <sheetFormatPr defaultRowHeight="14.25" x14ac:dyDescent="0.2"/>
  <cols>
    <col min="1" max="5" width="15.5" customWidth="1"/>
    <col min="6" max="6" width="43.375" customWidth="1"/>
    <col min="7" max="8" width="15.5" customWidth="1"/>
  </cols>
  <sheetData>
    <row r="1" spans="1:10" ht="36" customHeight="1" x14ac:dyDescent="0.2">
      <c r="A1" s="79" t="s">
        <v>666</v>
      </c>
      <c r="B1" s="79"/>
      <c r="C1" s="79"/>
      <c r="D1" s="79"/>
      <c r="E1" s="79"/>
      <c r="F1" s="79"/>
      <c r="G1" s="79"/>
      <c r="H1" s="18"/>
      <c r="I1" s="18"/>
      <c r="J1" s="18"/>
    </row>
    <row r="2" spans="1:10" s="8" customFormat="1" ht="19.149999999999999" customHeight="1" x14ac:dyDescent="0.2">
      <c r="A2" s="47" t="s">
        <v>656</v>
      </c>
      <c r="B2" s="47" t="s">
        <v>657</v>
      </c>
      <c r="C2" s="47" t="s">
        <v>658</v>
      </c>
      <c r="D2" s="14"/>
      <c r="E2" s="14"/>
      <c r="F2" s="42"/>
      <c r="G2" s="14"/>
    </row>
    <row r="3" spans="1:10" s="8" customFormat="1" ht="19.149999999999999" customHeight="1" x14ac:dyDescent="0.2">
      <c r="A3" s="45" t="s">
        <v>659</v>
      </c>
      <c r="B3" s="48" t="s">
        <v>660</v>
      </c>
      <c r="C3" s="45">
        <v>95</v>
      </c>
      <c r="D3" s="14"/>
      <c r="E3" s="86" t="s">
        <v>667</v>
      </c>
      <c r="F3" s="86"/>
      <c r="G3" s="86"/>
    </row>
    <row r="4" spans="1:10" s="8" customFormat="1" ht="19.149999999999999" customHeight="1" x14ac:dyDescent="0.2">
      <c r="A4" s="45" t="s">
        <v>661</v>
      </c>
      <c r="B4" s="48" t="s">
        <v>660</v>
      </c>
      <c r="C4" s="45">
        <v>64</v>
      </c>
      <c r="D4" s="14"/>
      <c r="E4" s="43" t="s">
        <v>656</v>
      </c>
      <c r="F4" s="43" t="s">
        <v>652</v>
      </c>
      <c r="G4" s="44" t="s">
        <v>21</v>
      </c>
    </row>
    <row r="5" spans="1:10" s="8" customFormat="1" ht="19.149999999999999" customHeight="1" x14ac:dyDescent="0.2">
      <c r="A5" s="45" t="s">
        <v>662</v>
      </c>
      <c r="B5" s="48" t="s">
        <v>660</v>
      </c>
      <c r="C5" s="45">
        <v>103</v>
      </c>
      <c r="D5" s="14"/>
      <c r="E5" s="45">
        <v>1003</v>
      </c>
      <c r="F5" s="49" t="s">
        <v>668</v>
      </c>
      <c r="G5" s="13" t="e">
        <f>VLOOKUP(E5,$A$3:$C$7,3,FALSE)</f>
        <v>#N/A</v>
      </c>
    </row>
    <row r="6" spans="1:10" s="8" customFormat="1" ht="19.149999999999999" customHeight="1" x14ac:dyDescent="0.2">
      <c r="A6" s="45" t="s">
        <v>663</v>
      </c>
      <c r="B6" s="48" t="s">
        <v>660</v>
      </c>
      <c r="C6" s="45">
        <v>11</v>
      </c>
      <c r="D6" s="14"/>
      <c r="E6" s="45">
        <v>1004</v>
      </c>
      <c r="F6" s="45"/>
      <c r="G6" s="46"/>
    </row>
    <row r="7" spans="1:10" s="8" customFormat="1" ht="19.149999999999999" customHeight="1" x14ac:dyDescent="0.2">
      <c r="A7" s="45" t="s">
        <v>664</v>
      </c>
      <c r="B7" s="48" t="s">
        <v>660</v>
      </c>
      <c r="C7" s="45">
        <v>9</v>
      </c>
      <c r="D7" s="14"/>
      <c r="E7" s="102" t="s">
        <v>698</v>
      </c>
      <c r="F7" s="103"/>
      <c r="G7" s="104"/>
    </row>
    <row r="8" spans="1:10" ht="13.5" customHeight="1" x14ac:dyDescent="0.35">
      <c r="A8" s="41"/>
      <c r="B8" s="1"/>
      <c r="C8" s="1"/>
      <c r="D8" s="1"/>
      <c r="E8" s="9"/>
      <c r="F8" s="9"/>
      <c r="G8" s="9"/>
    </row>
    <row r="9" spans="1:10" ht="19.149999999999999" customHeight="1" x14ac:dyDescent="0.3">
      <c r="A9" s="105" t="s">
        <v>669</v>
      </c>
      <c r="B9" s="105"/>
      <c r="C9" s="105"/>
      <c r="D9" s="1"/>
      <c r="E9" s="1"/>
      <c r="F9" s="1"/>
      <c r="G9" s="1"/>
    </row>
    <row r="10" spans="1:10" ht="19.149999999999999" customHeight="1" x14ac:dyDescent="0.2">
      <c r="A10" s="47" t="s">
        <v>656</v>
      </c>
      <c r="B10" s="47" t="s">
        <v>657</v>
      </c>
      <c r="C10" s="47" t="s">
        <v>658</v>
      </c>
      <c r="E10" s="43" t="s">
        <v>656</v>
      </c>
      <c r="F10" s="43" t="s">
        <v>652</v>
      </c>
      <c r="G10" s="44" t="s">
        <v>21</v>
      </c>
    </row>
    <row r="11" spans="1:10" ht="19.149999999999999" customHeight="1" x14ac:dyDescent="0.2">
      <c r="A11" s="45">
        <v>1001</v>
      </c>
      <c r="B11" s="48" t="s">
        <v>660</v>
      </c>
      <c r="C11" s="45">
        <v>95</v>
      </c>
      <c r="E11" s="45">
        <v>1003</v>
      </c>
      <c r="F11" s="49" t="s">
        <v>671</v>
      </c>
      <c r="G11" s="13">
        <f>VLOOKUP(E11,$A$11:$C$15,3,FALSE)</f>
        <v>103</v>
      </c>
    </row>
    <row r="12" spans="1:10" ht="19.149999999999999" customHeight="1" x14ac:dyDescent="0.2">
      <c r="A12" s="45">
        <v>1002</v>
      </c>
      <c r="B12" s="48" t="s">
        <v>660</v>
      </c>
      <c r="C12" s="45">
        <v>64</v>
      </c>
      <c r="E12" s="45">
        <v>1004</v>
      </c>
      <c r="F12" s="45"/>
      <c r="G12" s="46"/>
    </row>
    <row r="13" spans="1:10" ht="26.65" customHeight="1" x14ac:dyDescent="0.2">
      <c r="A13" s="45">
        <v>1003</v>
      </c>
      <c r="B13" s="48" t="s">
        <v>660</v>
      </c>
      <c r="C13" s="45">
        <v>103</v>
      </c>
      <c r="E13" s="106" t="s">
        <v>670</v>
      </c>
      <c r="F13" s="106"/>
      <c r="G13" s="106"/>
    </row>
    <row r="14" spans="1:10" ht="19.149999999999999" customHeight="1" x14ac:dyDescent="0.2">
      <c r="A14" s="45">
        <v>1004</v>
      </c>
      <c r="B14" s="48" t="s">
        <v>660</v>
      </c>
      <c r="C14" s="45">
        <v>11</v>
      </c>
      <c r="E14" s="52"/>
      <c r="F14" s="52"/>
      <c r="G14" s="52"/>
    </row>
    <row r="15" spans="1:10" ht="19.149999999999999" customHeight="1" x14ac:dyDescent="0.2">
      <c r="A15" s="45">
        <v>1005</v>
      </c>
      <c r="B15" s="48" t="s">
        <v>660</v>
      </c>
      <c r="C15" s="45">
        <v>9</v>
      </c>
      <c r="E15" s="43" t="s">
        <v>656</v>
      </c>
      <c r="F15" s="43" t="s">
        <v>652</v>
      </c>
      <c r="G15" s="44" t="s">
        <v>21</v>
      </c>
    </row>
    <row r="16" spans="1:10" ht="19.149999999999999" customHeight="1" x14ac:dyDescent="0.3">
      <c r="E16" s="51" t="s">
        <v>662</v>
      </c>
      <c r="F16" s="49" t="s">
        <v>672</v>
      </c>
      <c r="G16" s="13">
        <f>VLOOKUP(--E16,$A$11:$C$15,3,FALSE)</f>
        <v>103</v>
      </c>
    </row>
    <row r="17" spans="5:7" ht="19.149999999999999" customHeight="1" x14ac:dyDescent="0.3">
      <c r="E17" s="51" t="s">
        <v>665</v>
      </c>
      <c r="F17" s="50"/>
      <c r="G17" s="12"/>
    </row>
    <row r="18" spans="5:7" ht="19.149999999999999" customHeight="1" x14ac:dyDescent="0.2">
      <c r="E18" s="96" t="s">
        <v>673</v>
      </c>
      <c r="F18" s="97"/>
      <c r="G18" s="98"/>
    </row>
    <row r="19" spans="5:7" ht="19.899999999999999" customHeight="1" x14ac:dyDescent="0.2">
      <c r="E19" s="99"/>
      <c r="F19" s="100"/>
      <c r="G19" s="101"/>
    </row>
    <row r="20" spans="5:7" ht="19.899999999999999" customHeight="1" x14ac:dyDescent="0.2"/>
    <row r="21" spans="5:7" ht="19.899999999999999" customHeight="1" x14ac:dyDescent="0.2"/>
  </sheetData>
  <mergeCells count="6">
    <mergeCell ref="A1:G1"/>
    <mergeCell ref="E18:G19"/>
    <mergeCell ref="E3:G3"/>
    <mergeCell ref="E7:G7"/>
    <mergeCell ref="A9:C9"/>
    <mergeCell ref="E13:G13"/>
  </mergeCells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21CD1-0DAA-48F9-AEA9-AC8338FC6758}">
  <dimension ref="A1:V13"/>
  <sheetViews>
    <sheetView tabSelected="1" workbookViewId="0">
      <selection activeCell="D30" sqref="D30"/>
    </sheetView>
  </sheetViews>
  <sheetFormatPr defaultRowHeight="14.25" x14ac:dyDescent="0.2"/>
  <cols>
    <col min="1" max="1" width="12.5" customWidth="1"/>
    <col min="2" max="2" width="16.75" customWidth="1"/>
    <col min="3" max="22" width="12.5" customWidth="1"/>
  </cols>
  <sheetData>
    <row r="1" spans="1:22" ht="36" customHeight="1" x14ac:dyDescent="0.2">
      <c r="A1" s="107" t="s">
        <v>674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</row>
    <row r="2" spans="1:22" ht="25.15" customHeight="1" x14ac:dyDescent="0.2">
      <c r="A2" s="54" t="s">
        <v>24</v>
      </c>
      <c r="B2" s="53" t="s">
        <v>35</v>
      </c>
      <c r="C2" s="53" t="s">
        <v>46</v>
      </c>
      <c r="D2" s="53" t="s">
        <v>54</v>
      </c>
      <c r="E2" s="53" t="s">
        <v>62</v>
      </c>
      <c r="F2" s="53" t="s">
        <v>71</v>
      </c>
      <c r="G2" s="53" t="s">
        <v>81</v>
      </c>
      <c r="H2" s="53" t="s">
        <v>87</v>
      </c>
      <c r="I2" s="53" t="s">
        <v>97</v>
      </c>
      <c r="J2" s="53" t="s">
        <v>106</v>
      </c>
      <c r="K2" s="53" t="s">
        <v>115</v>
      </c>
      <c r="L2" s="53" t="s">
        <v>122</v>
      </c>
      <c r="M2" s="53" t="s">
        <v>128</v>
      </c>
      <c r="N2" s="53" t="s">
        <v>135</v>
      </c>
      <c r="O2" s="53" t="s">
        <v>141</v>
      </c>
      <c r="P2" s="53" t="s">
        <v>146</v>
      </c>
      <c r="Q2" s="53" t="s">
        <v>152</v>
      </c>
      <c r="R2" s="53" t="s">
        <v>160</v>
      </c>
      <c r="S2" s="53" t="s">
        <v>168</v>
      </c>
      <c r="T2" s="53" t="s">
        <v>176</v>
      </c>
      <c r="U2" s="53" t="s">
        <v>182</v>
      </c>
      <c r="V2" s="53" t="s">
        <v>190</v>
      </c>
    </row>
    <row r="3" spans="1:22" ht="25.15" customHeight="1" x14ac:dyDescent="0.2">
      <c r="A3" s="54" t="s">
        <v>25</v>
      </c>
      <c r="B3" s="53" t="s">
        <v>36</v>
      </c>
      <c r="C3" s="53" t="s">
        <v>47</v>
      </c>
      <c r="D3" s="53" t="s">
        <v>55</v>
      </c>
      <c r="E3" s="53" t="s">
        <v>63</v>
      </c>
      <c r="F3" s="53" t="s">
        <v>72</v>
      </c>
      <c r="G3" s="53" t="s">
        <v>82</v>
      </c>
      <c r="H3" s="53" t="s">
        <v>88</v>
      </c>
      <c r="I3" s="53" t="s">
        <v>98</v>
      </c>
      <c r="J3" s="53" t="s">
        <v>107</v>
      </c>
      <c r="K3" s="53" t="s">
        <v>116</v>
      </c>
      <c r="L3" s="53" t="s">
        <v>123</v>
      </c>
      <c r="M3" s="53" t="s">
        <v>129</v>
      </c>
      <c r="N3" s="53" t="s">
        <v>136</v>
      </c>
      <c r="O3" s="53" t="s">
        <v>142</v>
      </c>
      <c r="P3" s="53" t="s">
        <v>147</v>
      </c>
      <c r="Q3" s="53" t="s">
        <v>153</v>
      </c>
      <c r="R3" s="53" t="s">
        <v>161</v>
      </c>
      <c r="S3" s="53" t="s">
        <v>169</v>
      </c>
      <c r="T3" s="53" t="s">
        <v>177</v>
      </c>
      <c r="U3" s="53" t="s">
        <v>183</v>
      </c>
      <c r="V3" s="53" t="s">
        <v>191</v>
      </c>
    </row>
    <row r="4" spans="1:22" ht="25.15" customHeight="1" x14ac:dyDescent="0.2">
      <c r="A4" s="54" t="s">
        <v>26</v>
      </c>
      <c r="B4" s="53" t="s">
        <v>37</v>
      </c>
      <c r="C4" s="53" t="s">
        <v>48</v>
      </c>
      <c r="D4" s="53" t="s">
        <v>56</v>
      </c>
      <c r="E4" s="53" t="s">
        <v>64</v>
      </c>
      <c r="F4" s="53" t="s">
        <v>73</v>
      </c>
      <c r="G4" s="53" t="s">
        <v>48</v>
      </c>
      <c r="H4" s="53" t="s">
        <v>89</v>
      </c>
      <c r="I4" s="53" t="s">
        <v>99</v>
      </c>
      <c r="J4" s="53" t="s">
        <v>108</v>
      </c>
      <c r="K4" s="53" t="s">
        <v>48</v>
      </c>
      <c r="L4" s="53" t="s">
        <v>124</v>
      </c>
      <c r="M4" s="53" t="s">
        <v>108</v>
      </c>
      <c r="N4" s="53" t="s">
        <v>48</v>
      </c>
      <c r="O4" s="53" t="s">
        <v>64</v>
      </c>
      <c r="P4" s="53" t="s">
        <v>108</v>
      </c>
      <c r="Q4" s="53" t="s">
        <v>154</v>
      </c>
      <c r="R4" s="53" t="s">
        <v>162</v>
      </c>
      <c r="S4" s="53" t="s">
        <v>170</v>
      </c>
      <c r="T4" s="53" t="s">
        <v>154</v>
      </c>
      <c r="U4" s="53" t="s">
        <v>184</v>
      </c>
      <c r="V4" s="53" t="s">
        <v>48</v>
      </c>
    </row>
    <row r="5" spans="1:22" ht="24" customHeight="1" x14ac:dyDescent="0.2"/>
    <row r="6" spans="1:22" ht="24" customHeight="1" x14ac:dyDescent="0.2">
      <c r="B6" s="111" t="s">
        <v>675</v>
      </c>
      <c r="C6" s="112"/>
      <c r="D6" s="112"/>
      <c r="E6" s="112"/>
      <c r="F6" s="113"/>
    </row>
    <row r="7" spans="1:22" ht="24" customHeight="1" x14ac:dyDescent="0.2">
      <c r="B7" s="56" t="s">
        <v>24</v>
      </c>
      <c r="C7" s="108" t="s">
        <v>20</v>
      </c>
      <c r="D7" s="108"/>
      <c r="E7" s="108"/>
      <c r="F7" s="56" t="s">
        <v>21</v>
      </c>
    </row>
    <row r="8" spans="1:22" ht="24" customHeight="1" x14ac:dyDescent="0.2">
      <c r="B8" s="57" t="s">
        <v>71</v>
      </c>
      <c r="C8" s="109" t="s">
        <v>676</v>
      </c>
      <c r="D8" s="109"/>
      <c r="E8" s="109"/>
      <c r="F8" s="58" t="str">
        <f>HLOOKUP(B8,$2:$4,3,FALSE)</f>
        <v>黄小姐</v>
      </c>
    </row>
    <row r="9" spans="1:22" ht="24" customHeight="1" x14ac:dyDescent="0.2">
      <c r="B9" s="57" t="s">
        <v>106</v>
      </c>
      <c r="C9" s="110"/>
      <c r="D9" s="110"/>
      <c r="E9" s="110"/>
      <c r="F9" s="55"/>
    </row>
    <row r="10" spans="1:22" ht="24" customHeight="1" x14ac:dyDescent="0.2">
      <c r="B10" s="57" t="s">
        <v>135</v>
      </c>
      <c r="C10" s="110"/>
      <c r="D10" s="110"/>
      <c r="E10" s="110"/>
      <c r="F10" s="55"/>
    </row>
    <row r="11" spans="1:22" ht="24" customHeight="1" x14ac:dyDescent="0.2"/>
    <row r="12" spans="1:22" ht="24" customHeight="1" x14ac:dyDescent="0.2"/>
    <row r="13" spans="1:22" ht="24" customHeight="1" x14ac:dyDescent="0.2"/>
  </sheetData>
  <mergeCells count="6">
    <mergeCell ref="A1:L1"/>
    <mergeCell ref="C7:E7"/>
    <mergeCell ref="C8:E8"/>
    <mergeCell ref="C9:E9"/>
    <mergeCell ref="C10:E10"/>
    <mergeCell ref="B6:F6"/>
  </mergeCells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816D3-0993-4EF6-8DE7-8CBD3BAEBE58}">
  <dimension ref="A1:N20"/>
  <sheetViews>
    <sheetView tabSelected="1" workbookViewId="0">
      <selection activeCell="D30" sqref="D30"/>
    </sheetView>
  </sheetViews>
  <sheetFormatPr defaultRowHeight="14.25" x14ac:dyDescent="0.2"/>
  <cols>
    <col min="1" max="1" width="10" customWidth="1"/>
    <col min="2" max="2" width="50.25" customWidth="1"/>
    <col min="3" max="3" width="13.875" customWidth="1"/>
    <col min="4" max="4" width="14.5" customWidth="1"/>
    <col min="5" max="5" width="10.5" customWidth="1"/>
    <col min="6" max="6" width="11.375" customWidth="1"/>
    <col min="14" max="14" width="14" customWidth="1"/>
  </cols>
  <sheetData>
    <row r="1" spans="1:14" ht="36" customHeight="1" x14ac:dyDescent="0.2">
      <c r="A1" s="107" t="s">
        <v>691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</row>
    <row r="2" spans="1:14" ht="36" customHeight="1" x14ac:dyDescent="0.2">
      <c r="A2" s="114" t="s">
        <v>695</v>
      </c>
      <c r="B2" s="114"/>
      <c r="C2" s="114"/>
      <c r="D2" s="114"/>
      <c r="E2" s="114"/>
      <c r="F2" s="114"/>
      <c r="G2" s="114"/>
      <c r="H2" s="114"/>
      <c r="I2" s="114"/>
      <c r="J2" s="114"/>
      <c r="K2" s="114"/>
      <c r="L2" s="114"/>
    </row>
    <row r="3" spans="1:14" ht="30" customHeight="1" x14ac:dyDescent="0.2">
      <c r="A3" s="54" t="s">
        <v>24</v>
      </c>
      <c r="B3" s="54" t="s">
        <v>20</v>
      </c>
      <c r="C3" s="72" t="s">
        <v>25</v>
      </c>
      <c r="D3" s="72" t="s">
        <v>26</v>
      </c>
      <c r="E3" s="72" t="s">
        <v>694</v>
      </c>
      <c r="F3" s="72" t="s">
        <v>693</v>
      </c>
      <c r="G3" s="115" t="s">
        <v>699</v>
      </c>
      <c r="H3" s="115"/>
      <c r="I3" s="115"/>
      <c r="J3" s="115"/>
      <c r="K3" s="115"/>
      <c r="L3" s="115"/>
      <c r="M3" s="115"/>
      <c r="N3" s="115"/>
    </row>
    <row r="4" spans="1:14" ht="36" customHeight="1" x14ac:dyDescent="0.2">
      <c r="A4" s="67" t="s">
        <v>684</v>
      </c>
      <c r="B4" s="71" t="s">
        <v>692</v>
      </c>
      <c r="C4" s="74" t="str">
        <f>VLOOKUP($A4,数据源!$A:$K,MATCH($C$3,数据源!$A$1:$K$1,0),0)</f>
        <v>浩天旅行社</v>
      </c>
      <c r="D4" s="74"/>
      <c r="E4" s="74"/>
      <c r="F4" s="74"/>
      <c r="G4" s="115"/>
      <c r="H4" s="115"/>
      <c r="I4" s="115"/>
      <c r="J4" s="115"/>
      <c r="K4" s="115"/>
      <c r="L4" s="115"/>
      <c r="M4" s="115"/>
      <c r="N4" s="115"/>
    </row>
    <row r="5" spans="1:14" ht="19.899999999999999" customHeight="1" x14ac:dyDescent="0.2">
      <c r="A5" s="67" t="s">
        <v>684</v>
      </c>
      <c r="B5" s="70"/>
      <c r="C5" s="74"/>
      <c r="D5" s="74"/>
      <c r="E5" s="74"/>
      <c r="F5" s="74"/>
      <c r="G5" s="115"/>
      <c r="H5" s="115"/>
      <c r="I5" s="115"/>
      <c r="J5" s="115"/>
      <c r="K5" s="115"/>
      <c r="L5" s="115"/>
      <c r="M5" s="115"/>
      <c r="N5" s="115"/>
    </row>
    <row r="6" spans="1:14" ht="19.899999999999999" customHeight="1" x14ac:dyDescent="0.2">
      <c r="A6" s="67" t="s">
        <v>685</v>
      </c>
      <c r="B6" s="70"/>
      <c r="C6" s="74"/>
      <c r="D6" s="70"/>
      <c r="E6" s="70"/>
      <c r="F6" s="70"/>
      <c r="G6" s="115"/>
      <c r="H6" s="115"/>
      <c r="I6" s="115"/>
      <c r="J6" s="115"/>
      <c r="K6" s="115"/>
      <c r="L6" s="115"/>
      <c r="M6" s="115"/>
      <c r="N6" s="115"/>
    </row>
    <row r="7" spans="1:14" ht="19.899999999999999" customHeight="1" x14ac:dyDescent="0.2">
      <c r="A7" s="67" t="s">
        <v>686</v>
      </c>
      <c r="B7" s="70"/>
      <c r="C7" s="74"/>
      <c r="D7" s="70"/>
      <c r="E7" s="70"/>
      <c r="F7" s="70"/>
      <c r="G7" s="115"/>
      <c r="H7" s="115"/>
      <c r="I7" s="115"/>
      <c r="J7" s="115"/>
      <c r="K7" s="115"/>
      <c r="L7" s="115"/>
      <c r="M7" s="115"/>
      <c r="N7" s="115"/>
    </row>
    <row r="8" spans="1:14" ht="19.899999999999999" customHeight="1" x14ac:dyDescent="0.2">
      <c r="A8" s="67" t="s">
        <v>687</v>
      </c>
      <c r="B8" s="70"/>
      <c r="C8" s="74"/>
      <c r="D8" s="70"/>
      <c r="E8" s="70"/>
      <c r="F8" s="70"/>
      <c r="G8" s="115"/>
      <c r="H8" s="115"/>
      <c r="I8" s="115"/>
      <c r="J8" s="115"/>
      <c r="K8" s="115"/>
      <c r="L8" s="115"/>
      <c r="M8" s="115"/>
      <c r="N8" s="115"/>
    </row>
    <row r="9" spans="1:14" ht="19.899999999999999" customHeight="1" x14ac:dyDescent="0.2">
      <c r="A9" s="67" t="s">
        <v>688</v>
      </c>
      <c r="B9" s="70"/>
      <c r="C9" s="74"/>
      <c r="D9" s="70"/>
      <c r="E9" s="70"/>
      <c r="F9" s="70"/>
      <c r="G9" s="115"/>
      <c r="H9" s="115"/>
      <c r="I9" s="115"/>
      <c r="J9" s="115"/>
      <c r="K9" s="115"/>
      <c r="L9" s="115"/>
      <c r="M9" s="115"/>
      <c r="N9" s="115"/>
    </row>
    <row r="10" spans="1:14" ht="19.899999999999999" customHeight="1" x14ac:dyDescent="0.2">
      <c r="A10" s="67" t="s">
        <v>689</v>
      </c>
      <c r="B10" s="70"/>
      <c r="C10" s="74"/>
      <c r="D10" s="70"/>
      <c r="E10" s="70"/>
      <c r="F10" s="70"/>
      <c r="G10" s="115"/>
      <c r="H10" s="115"/>
      <c r="I10" s="115"/>
      <c r="J10" s="115"/>
      <c r="K10" s="115"/>
      <c r="L10" s="115"/>
      <c r="M10" s="115"/>
      <c r="N10" s="115"/>
    </row>
    <row r="11" spans="1:14" ht="13.9" customHeight="1" x14ac:dyDescent="0.2">
      <c r="A11" s="67" t="s">
        <v>690</v>
      </c>
      <c r="B11" s="70"/>
      <c r="C11" s="74"/>
      <c r="D11" s="70"/>
      <c r="E11" s="70"/>
      <c r="F11" s="70"/>
      <c r="G11" s="115"/>
      <c r="H11" s="115"/>
      <c r="I11" s="115"/>
      <c r="J11" s="115"/>
      <c r="K11" s="115"/>
      <c r="L11" s="115"/>
      <c r="M11" s="115"/>
      <c r="N11" s="115"/>
    </row>
    <row r="12" spans="1:14" ht="13.9" customHeight="1" x14ac:dyDescent="0.2">
      <c r="G12" s="115"/>
      <c r="H12" s="115"/>
      <c r="I12" s="115"/>
      <c r="J12" s="115"/>
      <c r="K12" s="115"/>
      <c r="L12" s="115"/>
      <c r="M12" s="115"/>
      <c r="N12" s="115"/>
    </row>
    <row r="13" spans="1:14" ht="13.9" customHeight="1" x14ac:dyDescent="0.2">
      <c r="G13" s="115"/>
      <c r="H13" s="115"/>
      <c r="I13" s="115"/>
      <c r="J13" s="115"/>
      <c r="K13" s="115"/>
      <c r="L13" s="115"/>
      <c r="M13" s="115"/>
      <c r="N13" s="115"/>
    </row>
    <row r="14" spans="1:14" ht="13.9" customHeight="1" x14ac:dyDescent="0.2">
      <c r="G14" s="115"/>
      <c r="H14" s="115"/>
      <c r="I14" s="115"/>
      <c r="J14" s="115"/>
      <c r="K14" s="115"/>
      <c r="L14" s="115"/>
      <c r="M14" s="115"/>
      <c r="N14" s="115"/>
    </row>
    <row r="15" spans="1:14" ht="13.9" customHeight="1" x14ac:dyDescent="0.2">
      <c r="G15" s="115"/>
      <c r="H15" s="115"/>
      <c r="I15" s="115"/>
      <c r="J15" s="115"/>
      <c r="K15" s="115"/>
      <c r="L15" s="115"/>
      <c r="M15" s="115"/>
      <c r="N15" s="115"/>
    </row>
    <row r="16" spans="1:14" ht="13.9" customHeight="1" x14ac:dyDescent="0.2">
      <c r="G16" s="115"/>
      <c r="H16" s="115"/>
      <c r="I16" s="115"/>
      <c r="J16" s="115"/>
      <c r="K16" s="115"/>
      <c r="L16" s="115"/>
      <c r="M16" s="115"/>
      <c r="N16" s="115"/>
    </row>
    <row r="17" spans="7:14" x14ac:dyDescent="0.2">
      <c r="G17" s="115"/>
      <c r="H17" s="115"/>
      <c r="I17" s="115"/>
      <c r="J17" s="115"/>
      <c r="K17" s="115"/>
      <c r="L17" s="115"/>
      <c r="M17" s="115"/>
      <c r="N17" s="115"/>
    </row>
    <row r="18" spans="7:14" x14ac:dyDescent="0.2">
      <c r="G18" s="115"/>
      <c r="H18" s="115"/>
      <c r="I18" s="115"/>
      <c r="J18" s="115"/>
      <c r="K18" s="115"/>
      <c r="L18" s="115"/>
      <c r="M18" s="115"/>
      <c r="N18" s="115"/>
    </row>
    <row r="19" spans="7:14" x14ac:dyDescent="0.2">
      <c r="G19" s="115"/>
      <c r="H19" s="115"/>
      <c r="I19" s="115"/>
      <c r="J19" s="115"/>
      <c r="K19" s="115"/>
      <c r="L19" s="115"/>
      <c r="M19" s="115"/>
      <c r="N19" s="115"/>
    </row>
    <row r="20" spans="7:14" x14ac:dyDescent="0.2">
      <c r="G20" s="115"/>
      <c r="H20" s="115"/>
      <c r="I20" s="115"/>
      <c r="J20" s="115"/>
      <c r="K20" s="115"/>
      <c r="L20" s="115"/>
      <c r="M20" s="115"/>
      <c r="N20" s="115"/>
    </row>
  </sheetData>
  <mergeCells count="3">
    <mergeCell ref="A2:L2"/>
    <mergeCell ref="A1:L1"/>
    <mergeCell ref="G3:N20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简介</vt:lpstr>
      <vt:lpstr>VLOOKUP函数的基本使用</vt:lpstr>
      <vt:lpstr>数据源</vt:lpstr>
      <vt:lpstr>VLOOKUP跨表使用</vt:lpstr>
      <vt:lpstr>通配符查找</vt:lpstr>
      <vt:lpstr>近似查找</vt:lpstr>
      <vt:lpstr>数字格式问题</vt:lpstr>
      <vt:lpstr>HLOOKUP的使用</vt:lpstr>
      <vt:lpstr>返回多列结果</vt:lpstr>
      <vt:lpstr>MATCH+INDEX与VLOOKUP的区别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张国光</cp:lastModifiedBy>
  <dcterms:created xsi:type="dcterms:W3CDTF">2021-05-26T03:07:22Z</dcterms:created>
  <dcterms:modified xsi:type="dcterms:W3CDTF">2024-01-04T07:43:39Z</dcterms:modified>
</cp:coreProperties>
</file>