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amoney\Desktop\Budgets with redactions\"/>
    </mc:Choice>
  </mc:AlternateContent>
  <bookViews>
    <workbookView xWindow="0" yWindow="180" windowWidth="15480" windowHeight="115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22" i="1" l="1"/>
  <c r="N21" i="1"/>
  <c r="E32" i="1" l="1"/>
  <c r="F32" i="1"/>
  <c r="G32" i="1"/>
  <c r="H32" i="1"/>
  <c r="I32" i="1"/>
  <c r="J32" i="1"/>
  <c r="K32" i="1"/>
  <c r="L32" i="1"/>
  <c r="F31" i="1"/>
  <c r="G31" i="1"/>
  <c r="H31" i="1"/>
  <c r="I31" i="1"/>
  <c r="J31" i="1"/>
  <c r="K31" i="1"/>
  <c r="L31" i="1"/>
  <c r="E31" i="1"/>
  <c r="E9" i="1"/>
  <c r="N32" i="1"/>
  <c r="N31" i="1" l="1"/>
  <c r="N6" i="1"/>
  <c r="N12" i="1" l="1"/>
  <c r="N11" i="1"/>
  <c r="L6" i="1"/>
  <c r="F6" i="1"/>
  <c r="G6" i="1"/>
  <c r="H6" i="1"/>
  <c r="I6" i="1"/>
  <c r="J6" i="1"/>
  <c r="K6" i="1"/>
  <c r="E6" i="1"/>
  <c r="E3" i="1"/>
  <c r="F3" i="1"/>
  <c r="G3" i="1"/>
  <c r="H3" i="1"/>
  <c r="I3" i="1"/>
  <c r="J3" i="1"/>
  <c r="K3" i="1"/>
  <c r="L3" i="1"/>
  <c r="E4" i="1"/>
  <c r="F4" i="1"/>
  <c r="G4" i="1"/>
  <c r="H4" i="1"/>
  <c r="I4" i="1"/>
  <c r="J4" i="1"/>
  <c r="K4" i="1"/>
  <c r="L4" i="1"/>
  <c r="E5" i="1"/>
  <c r="F5" i="1"/>
  <c r="G5" i="1"/>
  <c r="H5" i="1"/>
  <c r="I5" i="1"/>
  <c r="J5" i="1"/>
  <c r="K5" i="1"/>
  <c r="L5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F2" i="1"/>
  <c r="G2" i="1"/>
  <c r="H2" i="1"/>
  <c r="I2" i="1"/>
  <c r="J2" i="1"/>
  <c r="K2" i="1"/>
  <c r="L2" i="1"/>
  <c r="E2" i="1"/>
  <c r="N2" i="1"/>
  <c r="N4" i="1"/>
  <c r="N3" i="1"/>
  <c r="N8" i="1"/>
  <c r="N9" i="1"/>
  <c r="N10" i="1"/>
  <c r="N7" i="1" l="1"/>
  <c r="N5" i="1"/>
  <c r="L22" i="1"/>
  <c r="N39" i="1"/>
  <c r="G37" i="1" s="1"/>
  <c r="N40" i="1"/>
  <c r="G38" i="1" s="1"/>
  <c r="N20" i="1"/>
  <c r="I20" i="1" s="1"/>
  <c r="N19" i="1"/>
  <c r="H19" i="1" s="1"/>
  <c r="N18" i="1"/>
  <c r="I21" i="1" l="1"/>
  <c r="J21" i="1"/>
  <c r="K21" i="1"/>
  <c r="L21" i="1"/>
  <c r="F38" i="1"/>
  <c r="H20" i="1"/>
  <c r="I22" i="1"/>
  <c r="J19" i="1"/>
  <c r="I37" i="1"/>
  <c r="L20" i="1"/>
  <c r="G20" i="1"/>
  <c r="F37" i="1"/>
  <c r="K20" i="1"/>
  <c r="F20" i="1"/>
  <c r="L37" i="1"/>
  <c r="J20" i="1"/>
  <c r="K19" i="1"/>
  <c r="J37" i="1"/>
  <c r="J38" i="1"/>
  <c r="I38" i="1"/>
  <c r="L38" i="1"/>
  <c r="I19" i="1"/>
  <c r="E37" i="1"/>
  <c r="H37" i="1"/>
  <c r="E38" i="1"/>
  <c r="H38" i="1"/>
  <c r="E20" i="1"/>
  <c r="H21" i="1"/>
  <c r="K37" i="1"/>
  <c r="K38" i="1"/>
  <c r="K22" i="1"/>
  <c r="J22" i="1"/>
  <c r="H22" i="1"/>
  <c r="N23" i="1"/>
  <c r="E18" i="1"/>
  <c r="L18" i="1"/>
  <c r="I18" i="1"/>
  <c r="F18" i="1"/>
  <c r="J18" i="1"/>
  <c r="G18" i="1"/>
  <c r="K18" i="1"/>
  <c r="H18" i="1"/>
  <c r="N44" i="1"/>
  <c r="N38" i="1"/>
  <c r="N41" i="1"/>
  <c r="N42" i="1"/>
  <c r="N43" i="1"/>
  <c r="N45" i="1"/>
  <c r="N37" i="1"/>
  <c r="N27" i="1"/>
  <c r="N26" i="1"/>
  <c r="F40" i="1" l="1"/>
  <c r="H40" i="1"/>
  <c r="L40" i="1"/>
  <c r="E41" i="1"/>
  <c r="G44" i="1"/>
  <c r="I44" i="1"/>
  <c r="E44" i="1"/>
  <c r="G45" i="1"/>
  <c r="G39" i="1"/>
  <c r="G40" i="1"/>
  <c r="G41" i="1"/>
  <c r="G42" i="1"/>
  <c r="G43" i="1"/>
  <c r="H44" i="1"/>
  <c r="F42" i="1" l="1"/>
  <c r="J41" i="1"/>
  <c r="K44" i="1"/>
  <c r="F44" i="1"/>
  <c r="I41" i="1"/>
  <c r="J40" i="1"/>
  <c r="E40" i="1"/>
  <c r="J44" i="1"/>
  <c r="J42" i="1"/>
  <c r="F41" i="1"/>
  <c r="I40" i="1"/>
  <c r="J45" i="1"/>
  <c r="F45" i="1"/>
  <c r="J43" i="1"/>
  <c r="F43" i="1"/>
  <c r="J39" i="1"/>
  <c r="F39" i="1"/>
  <c r="I43" i="1"/>
  <c r="E43" i="1"/>
  <c r="I42" i="1"/>
  <c r="E42" i="1"/>
  <c r="I39" i="1"/>
  <c r="E39" i="1"/>
  <c r="I45" i="1"/>
  <c r="E45" i="1"/>
  <c r="L43" i="1"/>
  <c r="H43" i="1"/>
  <c r="L42" i="1"/>
  <c r="H42" i="1"/>
  <c r="L41" i="1"/>
  <c r="H41" i="1"/>
  <c r="L39" i="1"/>
  <c r="H39" i="1"/>
  <c r="L45" i="1"/>
  <c r="H45" i="1"/>
  <c r="L44" i="1"/>
  <c r="K43" i="1"/>
  <c r="K42" i="1"/>
  <c r="K41" i="1"/>
  <c r="K40" i="1"/>
  <c r="K39" i="1"/>
  <c r="K45" i="1"/>
  <c r="N46" i="1"/>
  <c r="H27" i="1"/>
  <c r="F26" i="1"/>
  <c r="N13" i="1" l="1"/>
  <c r="N33" i="1"/>
  <c r="J27" i="1"/>
  <c r="F27" i="1"/>
  <c r="K27" i="1"/>
  <c r="G27" i="1"/>
  <c r="I27" i="1"/>
  <c r="E27" i="1"/>
  <c r="L27" i="1"/>
  <c r="L26" i="1"/>
  <c r="H26" i="1"/>
  <c r="E26" i="1"/>
  <c r="I26" i="1"/>
  <c r="K26" i="1"/>
  <c r="G26" i="1"/>
  <c r="N28" i="1"/>
  <c r="J26" i="1"/>
  <c r="N48" i="1" l="1"/>
</calcChain>
</file>

<file path=xl/sharedStrings.xml><?xml version="1.0" encoding="utf-8"?>
<sst xmlns="http://schemas.openxmlformats.org/spreadsheetml/2006/main" count="19" uniqueCount="19">
  <si>
    <t xml:space="preserve">File # </t>
  </si>
  <si>
    <t>Total</t>
  </si>
  <si>
    <t>Grand Total</t>
  </si>
  <si>
    <t>Cabinet</t>
  </si>
  <si>
    <t>ACESS</t>
  </si>
  <si>
    <t>CA's</t>
  </si>
  <si>
    <t>SEC</t>
  </si>
  <si>
    <t>Rate</t>
  </si>
  <si>
    <t>Hours/Wk</t>
  </si>
  <si>
    <t>ExCo</t>
  </si>
  <si>
    <t>Tech Co.</t>
  </si>
  <si>
    <t>P.O</t>
  </si>
  <si>
    <t>Waltz</t>
  </si>
  <si>
    <t xml:space="preserve">SGA Stipends- </t>
  </si>
  <si>
    <t xml:space="preserve">Non-Cab Staff - </t>
  </si>
  <si>
    <t xml:space="preserve">Non-Cab Staff - SEC Chairs - </t>
  </si>
  <si>
    <t>ACESS Directors-</t>
  </si>
  <si>
    <t>Non-Cab Staff - Class Ambassodors -</t>
  </si>
  <si>
    <t>Non-Cab Staff- SHIC Administrators-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</si>
</sst>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rgb="FFFF000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 applyFill="1" applyBorder="1"/>
    <xf numFmtId="0" fontId="2" fillId="0" borderId="0" xfId="0" applyFont="1" applyBorder="1"/>
    <xf numFmtId="0" fontId="0" fillId="0" borderId="1" xfId="0" applyBorder="1"/>
    <xf numFmtId="164" fontId="0" fillId="0" borderId="0" xfId="0" applyNumberFormat="1"/>
    <xf numFmtId="0" fontId="2" fillId="0" borderId="3" xfId="0" applyFont="1" applyBorder="1"/>
    <xf numFmtId="0" fontId="2" fillId="0" borderId="7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" fontId="2" fillId="0" borderId="3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" fontId="2" fillId="0" borderId="7" xfId="0" applyNumberFormat="1" applyFont="1" applyFill="1" applyBorder="1" applyAlignment="1">
      <alignment horizontal="center"/>
    </xf>
    <xf numFmtId="0" fontId="1" fillId="0" borderId="5" xfId="0" applyFont="1" applyFill="1" applyBorder="1"/>
    <xf numFmtId="0" fontId="1" fillId="0" borderId="4" xfId="0" applyFont="1" applyFill="1" applyBorder="1"/>
    <xf numFmtId="0" fontId="1" fillId="0" borderId="4" xfId="0" applyFont="1" applyBorder="1"/>
    <xf numFmtId="0" fontId="1" fillId="2" borderId="6" xfId="0" applyFont="1" applyFill="1" applyBorder="1"/>
    <xf numFmtId="164" fontId="2" fillId="0" borderId="10" xfId="0" applyNumberFormat="1" applyFont="1" applyFill="1" applyBorder="1"/>
    <xf numFmtId="164" fontId="0" fillId="0" borderId="0" xfId="0" applyNumberFormat="1" applyFill="1" applyBorder="1" applyAlignment="1">
      <alignment horizontal="right"/>
    </xf>
    <xf numFmtId="164" fontId="2" fillId="0" borderId="10" xfId="0" applyNumberFormat="1" applyFont="1" applyBorder="1"/>
    <xf numFmtId="0" fontId="4" fillId="0" borderId="0" xfId="0" applyFont="1"/>
    <xf numFmtId="164" fontId="2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2" fillId="0" borderId="2" xfId="0" applyNumberFormat="1" applyFont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164" fontId="0" fillId="0" borderId="2" xfId="0" applyNumberFormat="1" applyFill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" fontId="2" fillId="0" borderId="24" xfId="0" applyNumberFormat="1" applyFon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3" borderId="32" xfId="0" applyNumberFormat="1" applyFill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" fontId="2" fillId="4" borderId="7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7" xfId="0" applyNumberFormat="1" applyFill="1" applyBorder="1" applyAlignment="1">
      <alignment horizontal="center"/>
    </xf>
    <xf numFmtId="16" fontId="2" fillId="3" borderId="3" xfId="0" applyNumberFormat="1" applyFont="1" applyFill="1" applyBorder="1" applyAlignment="1">
      <alignment horizontal="center"/>
    </xf>
    <xf numFmtId="16" fontId="2" fillId="3" borderId="7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Normal="100" workbookViewId="0">
      <selection activeCell="D40" sqref="D40"/>
    </sheetView>
  </sheetViews>
  <sheetFormatPr defaultRowHeight="12.75" x14ac:dyDescent="0.2"/>
  <cols>
    <col min="1" max="1" width="28.7109375" customWidth="1"/>
    <col min="2" max="2" width="24.85546875" style="4" bestFit="1" customWidth="1"/>
    <col min="3" max="3" width="9.42578125" style="2" customWidth="1"/>
    <col min="4" max="4" width="11.7109375" style="2" customWidth="1"/>
    <col min="5" max="12" width="9.7109375" style="4" customWidth="1"/>
    <col min="13" max="13" width="11" customWidth="1"/>
    <col min="14" max="14" width="11.140625" bestFit="1" customWidth="1"/>
    <col min="18" max="18" width="11.28515625" bestFit="1" customWidth="1"/>
    <col min="19" max="19" width="9.28515625" bestFit="1" customWidth="1"/>
  </cols>
  <sheetData>
    <row r="1" spans="1:19" ht="13.5" thickBot="1" x14ac:dyDescent="0.25">
      <c r="A1" s="14" t="s">
        <v>13</v>
      </c>
      <c r="B1" s="15" t="s">
        <v>0</v>
      </c>
      <c r="C1" s="84"/>
      <c r="D1" s="85"/>
      <c r="E1" s="79">
        <v>42247</v>
      </c>
      <c r="F1" s="21">
        <v>42260</v>
      </c>
      <c r="G1" s="23">
        <v>42277</v>
      </c>
      <c r="H1" s="21">
        <v>42293</v>
      </c>
      <c r="I1" s="23">
        <v>42307</v>
      </c>
      <c r="J1" s="21">
        <v>42323</v>
      </c>
      <c r="K1" s="23">
        <v>42338</v>
      </c>
      <c r="L1" s="21">
        <v>42353</v>
      </c>
      <c r="M1" s="67"/>
      <c r="N1" s="47" t="s">
        <v>1</v>
      </c>
      <c r="R1" s="33"/>
    </row>
    <row r="2" spans="1:19" ht="13.5" thickBot="1" x14ac:dyDescent="0.25">
      <c r="A2" s="24"/>
      <c r="B2" s="16"/>
      <c r="C2" s="86"/>
      <c r="D2" s="86"/>
      <c r="E2" s="22">
        <f t="shared" ref="E2:L5" si="0">($R$4*$S$4*15)/8</f>
        <v>341.25</v>
      </c>
      <c r="F2" s="20">
        <f t="shared" si="0"/>
        <v>341.25</v>
      </c>
      <c r="G2" s="22">
        <f t="shared" si="0"/>
        <v>341.25</v>
      </c>
      <c r="H2" s="20">
        <f t="shared" si="0"/>
        <v>341.25</v>
      </c>
      <c r="I2" s="22">
        <f t="shared" si="0"/>
        <v>341.25</v>
      </c>
      <c r="J2" s="20">
        <f t="shared" si="0"/>
        <v>341.25</v>
      </c>
      <c r="K2" s="22">
        <f t="shared" si="0"/>
        <v>341.25</v>
      </c>
      <c r="L2" s="70">
        <f t="shared" si="0"/>
        <v>341.25</v>
      </c>
      <c r="M2" s="8"/>
      <c r="N2" s="13">
        <f>($R$4*$S$4*15)+SUM(C2:D2)</f>
        <v>2730</v>
      </c>
      <c r="P2" s="33"/>
    </row>
    <row r="3" spans="1:19" ht="13.5" thickBot="1" x14ac:dyDescent="0.25">
      <c r="A3" s="25"/>
      <c r="B3" s="17"/>
      <c r="C3" s="80"/>
      <c r="D3" s="80"/>
      <c r="E3" s="22">
        <f t="shared" si="0"/>
        <v>341.25</v>
      </c>
      <c r="F3" s="20">
        <f t="shared" si="0"/>
        <v>341.25</v>
      </c>
      <c r="G3" s="22">
        <f t="shared" si="0"/>
        <v>341.25</v>
      </c>
      <c r="H3" s="20">
        <f t="shared" si="0"/>
        <v>341.25</v>
      </c>
      <c r="I3" s="22">
        <f t="shared" si="0"/>
        <v>341.25</v>
      </c>
      <c r="J3" s="20">
        <f t="shared" si="0"/>
        <v>341.25</v>
      </c>
      <c r="K3" s="22">
        <f t="shared" si="0"/>
        <v>341.25</v>
      </c>
      <c r="L3" s="70">
        <f t="shared" si="0"/>
        <v>341.25</v>
      </c>
      <c r="M3" s="8"/>
      <c r="N3" s="13">
        <f>($R$4*$S$4*15)+SUM(C3:D3)</f>
        <v>2730</v>
      </c>
      <c r="P3" s="33"/>
      <c r="Q3" s="56"/>
      <c r="R3" s="57" t="s">
        <v>7</v>
      </c>
      <c r="S3" s="58" t="s">
        <v>8</v>
      </c>
    </row>
    <row r="4" spans="1:19" x14ac:dyDescent="0.2">
      <c r="A4" s="25"/>
      <c r="B4" s="17"/>
      <c r="C4" s="80"/>
      <c r="D4" s="80"/>
      <c r="E4" s="81">
        <f t="shared" si="0"/>
        <v>341.25</v>
      </c>
      <c r="F4" s="82">
        <f t="shared" si="0"/>
        <v>341.25</v>
      </c>
      <c r="G4" s="81">
        <f t="shared" si="0"/>
        <v>341.25</v>
      </c>
      <c r="H4" s="82">
        <f t="shared" si="0"/>
        <v>341.25</v>
      </c>
      <c r="I4" s="81">
        <f t="shared" si="0"/>
        <v>341.25</v>
      </c>
      <c r="J4" s="82">
        <f t="shared" si="0"/>
        <v>341.25</v>
      </c>
      <c r="K4" s="81">
        <f t="shared" si="0"/>
        <v>341.25</v>
      </c>
      <c r="L4" s="83">
        <f t="shared" si="0"/>
        <v>341.25</v>
      </c>
      <c r="M4" s="8"/>
      <c r="N4" s="13">
        <f>($R$4*$S$4*15)+SUM(C4:D4)</f>
        <v>2730</v>
      </c>
      <c r="P4" s="33"/>
      <c r="Q4" s="61" t="s">
        <v>3</v>
      </c>
      <c r="R4" s="60">
        <v>9.1</v>
      </c>
      <c r="S4" s="59">
        <v>20</v>
      </c>
    </row>
    <row r="5" spans="1:19" x14ac:dyDescent="0.2">
      <c r="A5" s="24"/>
      <c r="B5" s="16"/>
      <c r="C5" s="80"/>
      <c r="D5" s="80"/>
      <c r="E5" s="22">
        <f t="shared" si="0"/>
        <v>341.25</v>
      </c>
      <c r="F5" s="20">
        <f t="shared" si="0"/>
        <v>341.25</v>
      </c>
      <c r="G5" s="22">
        <f t="shared" si="0"/>
        <v>341.25</v>
      </c>
      <c r="H5" s="20">
        <f t="shared" si="0"/>
        <v>341.25</v>
      </c>
      <c r="I5" s="22">
        <f t="shared" si="0"/>
        <v>341.25</v>
      </c>
      <c r="J5" s="20">
        <f t="shared" si="0"/>
        <v>341.25</v>
      </c>
      <c r="K5" s="22">
        <f t="shared" si="0"/>
        <v>341.25</v>
      </c>
      <c r="L5" s="70">
        <f t="shared" si="0"/>
        <v>341.25</v>
      </c>
      <c r="M5" s="8"/>
      <c r="N5" s="13">
        <f>($R$4*$S$4*15)+SUM(C5:D5)</f>
        <v>2730</v>
      </c>
      <c r="P5" s="33"/>
      <c r="Q5" s="48" t="s">
        <v>4</v>
      </c>
      <c r="R5" s="45">
        <v>9.1</v>
      </c>
      <c r="S5" s="43">
        <v>15</v>
      </c>
    </row>
    <row r="6" spans="1:19" x14ac:dyDescent="0.2">
      <c r="A6" s="24"/>
      <c r="B6" s="16"/>
      <c r="C6" s="80"/>
      <c r="D6" s="80"/>
      <c r="E6" s="22">
        <f t="shared" ref="E6:L6" si="1">($R$4*$S$4*17)/9</f>
        <v>343.77777777777777</v>
      </c>
      <c r="F6" s="20">
        <f t="shared" si="1"/>
        <v>343.77777777777777</v>
      </c>
      <c r="G6" s="22">
        <f t="shared" si="1"/>
        <v>343.77777777777777</v>
      </c>
      <c r="H6" s="20">
        <f t="shared" si="1"/>
        <v>343.77777777777777</v>
      </c>
      <c r="I6" s="22">
        <f t="shared" si="1"/>
        <v>343.77777777777777</v>
      </c>
      <c r="J6" s="20">
        <f t="shared" si="1"/>
        <v>343.77777777777777</v>
      </c>
      <c r="K6" s="22">
        <f t="shared" si="1"/>
        <v>343.77777777777777</v>
      </c>
      <c r="L6" s="70">
        <f t="shared" si="1"/>
        <v>343.77777777777777</v>
      </c>
      <c r="M6" s="69"/>
      <c r="N6" s="13">
        <f>($R$4*$S$4*17)+SUM(C6:D6)</f>
        <v>3094</v>
      </c>
      <c r="Q6" s="48" t="s">
        <v>5</v>
      </c>
      <c r="R6" s="45">
        <v>8.5</v>
      </c>
      <c r="S6" s="43">
        <v>4</v>
      </c>
    </row>
    <row r="7" spans="1:19" x14ac:dyDescent="0.2">
      <c r="A7" s="25"/>
      <c r="B7" s="17"/>
      <c r="C7" s="80"/>
      <c r="D7" s="80"/>
      <c r="E7" s="22">
        <f t="shared" ref="E7:L12" si="2">($R$4*$S$4*15)/8</f>
        <v>341.25</v>
      </c>
      <c r="F7" s="20">
        <f t="shared" si="2"/>
        <v>341.25</v>
      </c>
      <c r="G7" s="22">
        <f t="shared" si="2"/>
        <v>341.25</v>
      </c>
      <c r="H7" s="20">
        <f t="shared" si="2"/>
        <v>341.25</v>
      </c>
      <c r="I7" s="22">
        <f t="shared" si="2"/>
        <v>341.25</v>
      </c>
      <c r="J7" s="20">
        <f t="shared" si="2"/>
        <v>341.25</v>
      </c>
      <c r="K7" s="22">
        <f t="shared" si="2"/>
        <v>341.25</v>
      </c>
      <c r="L7" s="70">
        <f t="shared" si="2"/>
        <v>341.25</v>
      </c>
      <c r="M7" s="8"/>
      <c r="N7" s="13">
        <f t="shared" ref="N7:N12" si="3">($R$4*$S$4*15)+SUM(C7:D7)</f>
        <v>2730</v>
      </c>
      <c r="Q7" s="48" t="s">
        <v>6</v>
      </c>
      <c r="R7" s="45">
        <v>8.5</v>
      </c>
      <c r="S7" s="43">
        <v>4</v>
      </c>
    </row>
    <row r="8" spans="1:19" x14ac:dyDescent="0.2">
      <c r="A8" s="26"/>
      <c r="B8" s="18"/>
      <c r="C8" s="80"/>
      <c r="D8" s="80"/>
      <c r="E8" s="22">
        <f t="shared" si="2"/>
        <v>341.25</v>
      </c>
      <c r="F8" s="20">
        <f t="shared" si="2"/>
        <v>341.25</v>
      </c>
      <c r="G8" s="22">
        <f t="shared" si="2"/>
        <v>341.25</v>
      </c>
      <c r="H8" s="20">
        <f t="shared" si="2"/>
        <v>341.25</v>
      </c>
      <c r="I8" s="22">
        <f t="shared" si="2"/>
        <v>341.25</v>
      </c>
      <c r="J8" s="20">
        <f t="shared" si="2"/>
        <v>341.25</v>
      </c>
      <c r="K8" s="22">
        <f t="shared" si="2"/>
        <v>341.25</v>
      </c>
      <c r="L8" s="70">
        <f t="shared" si="2"/>
        <v>341.25</v>
      </c>
      <c r="M8" s="8"/>
      <c r="N8" s="13">
        <f t="shared" si="3"/>
        <v>2730</v>
      </c>
      <c r="Q8" s="62" t="s">
        <v>10</v>
      </c>
      <c r="R8" s="45">
        <v>9.1</v>
      </c>
      <c r="S8" s="43">
        <v>5</v>
      </c>
    </row>
    <row r="9" spans="1:19" x14ac:dyDescent="0.2">
      <c r="A9" s="25"/>
      <c r="B9" s="17"/>
      <c r="C9" s="80"/>
      <c r="D9" s="80"/>
      <c r="E9" s="22">
        <f t="shared" si="2"/>
        <v>341.25</v>
      </c>
      <c r="F9" s="20">
        <f t="shared" si="2"/>
        <v>341.25</v>
      </c>
      <c r="G9" s="22">
        <f t="shared" si="2"/>
        <v>341.25</v>
      </c>
      <c r="H9" s="20">
        <f t="shared" si="2"/>
        <v>341.25</v>
      </c>
      <c r="I9" s="22">
        <f t="shared" si="2"/>
        <v>341.25</v>
      </c>
      <c r="J9" s="20">
        <f t="shared" si="2"/>
        <v>341.25</v>
      </c>
      <c r="K9" s="22">
        <f t="shared" si="2"/>
        <v>341.25</v>
      </c>
      <c r="L9" s="70">
        <f t="shared" si="2"/>
        <v>341.25</v>
      </c>
      <c r="M9" s="8"/>
      <c r="N9" s="13">
        <f t="shared" si="3"/>
        <v>2730</v>
      </c>
      <c r="Q9" s="62" t="s">
        <v>11</v>
      </c>
      <c r="R9" s="45">
        <v>8.5</v>
      </c>
      <c r="S9" s="43">
        <v>4</v>
      </c>
    </row>
    <row r="10" spans="1:19" x14ac:dyDescent="0.2">
      <c r="A10" s="25"/>
      <c r="B10" s="17"/>
      <c r="C10" s="80"/>
      <c r="D10" s="80"/>
      <c r="E10" s="22">
        <f t="shared" si="2"/>
        <v>341.25</v>
      </c>
      <c r="F10" s="20">
        <f t="shared" si="2"/>
        <v>341.25</v>
      </c>
      <c r="G10" s="22">
        <f t="shared" si="2"/>
        <v>341.25</v>
      </c>
      <c r="H10" s="20">
        <f t="shared" si="2"/>
        <v>341.25</v>
      </c>
      <c r="I10" s="22">
        <f t="shared" si="2"/>
        <v>341.25</v>
      </c>
      <c r="J10" s="20">
        <f t="shared" si="2"/>
        <v>341.25</v>
      </c>
      <c r="K10" s="22">
        <f t="shared" si="2"/>
        <v>341.25</v>
      </c>
      <c r="L10" s="70">
        <f t="shared" si="2"/>
        <v>341.25</v>
      </c>
      <c r="M10" s="8"/>
      <c r="N10" s="13">
        <f t="shared" si="3"/>
        <v>2730</v>
      </c>
      <c r="Q10" s="62" t="s">
        <v>12</v>
      </c>
      <c r="R10" s="45">
        <v>8.5</v>
      </c>
      <c r="S10" s="43">
        <v>12</v>
      </c>
    </row>
    <row r="11" spans="1:19" ht="13.5" thickBot="1" x14ac:dyDescent="0.25">
      <c r="A11" s="25"/>
      <c r="B11" s="17"/>
      <c r="C11" s="80"/>
      <c r="D11" s="80"/>
      <c r="E11" s="22">
        <f t="shared" si="2"/>
        <v>341.25</v>
      </c>
      <c r="F11" s="20">
        <f t="shared" si="2"/>
        <v>341.25</v>
      </c>
      <c r="G11" s="22">
        <f t="shared" si="2"/>
        <v>341.25</v>
      </c>
      <c r="H11" s="20">
        <f t="shared" si="2"/>
        <v>341.25</v>
      </c>
      <c r="I11" s="22">
        <f t="shared" si="2"/>
        <v>341.25</v>
      </c>
      <c r="J11" s="20">
        <f t="shared" si="2"/>
        <v>341.25</v>
      </c>
      <c r="K11" s="22">
        <f t="shared" si="2"/>
        <v>341.25</v>
      </c>
      <c r="L11" s="70">
        <f t="shared" si="2"/>
        <v>341.25</v>
      </c>
      <c r="M11" s="8"/>
      <c r="N11" s="13">
        <f t="shared" si="3"/>
        <v>2730</v>
      </c>
      <c r="Q11" s="63" t="s">
        <v>9</v>
      </c>
      <c r="R11" s="46">
        <v>9.1</v>
      </c>
      <c r="S11" s="44">
        <v>5</v>
      </c>
    </row>
    <row r="12" spans="1:19" ht="13.5" thickBot="1" x14ac:dyDescent="0.25">
      <c r="A12" s="27"/>
      <c r="B12" s="19"/>
      <c r="C12" s="87"/>
      <c r="D12" s="87"/>
      <c r="E12" s="68">
        <f t="shared" si="2"/>
        <v>341.25</v>
      </c>
      <c r="F12" s="71">
        <f t="shared" si="2"/>
        <v>341.25</v>
      </c>
      <c r="G12" s="68">
        <f t="shared" si="2"/>
        <v>341.25</v>
      </c>
      <c r="H12" s="71">
        <f t="shared" si="2"/>
        <v>341.25</v>
      </c>
      <c r="I12" s="68">
        <f t="shared" si="2"/>
        <v>341.25</v>
      </c>
      <c r="J12" s="71">
        <f t="shared" si="2"/>
        <v>341.25</v>
      </c>
      <c r="K12" s="68">
        <f t="shared" si="2"/>
        <v>341.25</v>
      </c>
      <c r="L12" s="72">
        <f t="shared" si="2"/>
        <v>341.25</v>
      </c>
      <c r="M12" s="8"/>
      <c r="N12" s="13">
        <f t="shared" si="3"/>
        <v>2730</v>
      </c>
    </row>
    <row r="13" spans="1:19" x14ac:dyDescent="0.2">
      <c r="A13" s="53"/>
      <c r="B13" s="50"/>
      <c r="C13" s="51"/>
      <c r="D13" s="51"/>
      <c r="E13" s="52"/>
      <c r="F13" s="52"/>
      <c r="G13" s="52"/>
      <c r="H13" s="52"/>
      <c r="I13" s="52"/>
      <c r="J13" s="52"/>
      <c r="K13" s="52"/>
      <c r="L13" s="52"/>
      <c r="M13" s="8"/>
      <c r="N13" s="28">
        <f>SUM(N2:N12)</f>
        <v>30394</v>
      </c>
    </row>
    <row r="14" spans="1:19" x14ac:dyDescent="0.2">
      <c r="A14" s="53"/>
      <c r="B14" s="50"/>
      <c r="C14" s="51"/>
      <c r="D14" s="51"/>
      <c r="E14" s="52"/>
      <c r="F14" s="52"/>
      <c r="G14" s="52"/>
      <c r="H14" s="52"/>
      <c r="I14" s="52"/>
      <c r="J14" s="52"/>
      <c r="K14" s="52"/>
      <c r="L14" s="52"/>
      <c r="M14" s="8"/>
      <c r="N14" s="13"/>
    </row>
    <row r="15" spans="1:19" x14ac:dyDescent="0.2">
      <c r="A15" s="53"/>
      <c r="B15" s="50"/>
      <c r="C15" s="51"/>
      <c r="D15" s="51"/>
      <c r="E15" s="52"/>
      <c r="F15" s="52"/>
      <c r="G15" s="52"/>
      <c r="H15" s="52"/>
      <c r="I15" s="52"/>
      <c r="J15" s="52"/>
      <c r="K15" s="52"/>
      <c r="L15" s="52"/>
      <c r="M15" s="8"/>
      <c r="N15" s="13"/>
    </row>
    <row r="16" spans="1:19" x14ac:dyDescent="0.2">
      <c r="A16" s="54"/>
      <c r="E16" s="9"/>
      <c r="F16" s="9"/>
      <c r="G16" s="9"/>
      <c r="H16" s="9"/>
      <c r="I16" s="9"/>
      <c r="J16" s="9"/>
      <c r="K16" s="9"/>
      <c r="L16" s="9"/>
      <c r="M16" s="8"/>
    </row>
    <row r="17" spans="1:14" x14ac:dyDescent="0.2">
      <c r="A17" s="11" t="s">
        <v>14</v>
      </c>
      <c r="E17" s="9"/>
      <c r="F17" s="9"/>
      <c r="G17" s="9"/>
      <c r="H17" s="9"/>
      <c r="I17" s="9"/>
      <c r="J17" s="9"/>
      <c r="K17" s="9"/>
      <c r="L17" s="9"/>
      <c r="M17" s="8"/>
      <c r="N17" s="10"/>
    </row>
    <row r="18" spans="1:14" x14ac:dyDescent="0.2">
      <c r="A18" s="7"/>
      <c r="B18" s="3"/>
      <c r="C18" s="64"/>
      <c r="D18" s="64"/>
      <c r="E18" s="1">
        <f t="shared" ref="E18:L18" si="4">$N18/8</f>
        <v>85.3125</v>
      </c>
      <c r="F18" s="1">
        <f t="shared" si="4"/>
        <v>85.3125</v>
      </c>
      <c r="G18" s="1">
        <f t="shared" si="4"/>
        <v>85.3125</v>
      </c>
      <c r="H18" s="1">
        <f t="shared" si="4"/>
        <v>85.3125</v>
      </c>
      <c r="I18" s="1">
        <f t="shared" si="4"/>
        <v>85.3125</v>
      </c>
      <c r="J18" s="1">
        <f t="shared" si="4"/>
        <v>85.3125</v>
      </c>
      <c r="K18" s="1">
        <f t="shared" si="4"/>
        <v>85.3125</v>
      </c>
      <c r="L18" s="1">
        <f t="shared" si="4"/>
        <v>85.3125</v>
      </c>
      <c r="M18" s="8"/>
      <c r="N18" s="29">
        <f>R8*S8*15</f>
        <v>682.5</v>
      </c>
    </row>
    <row r="19" spans="1:14" x14ac:dyDescent="0.2">
      <c r="A19" s="7"/>
      <c r="B19" s="3"/>
      <c r="C19" s="64"/>
      <c r="D19" s="64"/>
      <c r="E19" s="64"/>
      <c r="F19" s="64"/>
      <c r="G19" s="64"/>
      <c r="H19" s="1">
        <f>$N$19/4</f>
        <v>102</v>
      </c>
      <c r="I19" s="1">
        <f t="shared" ref="I19:K19" si="5">$N$19/4</f>
        <v>102</v>
      </c>
      <c r="J19" s="1">
        <f t="shared" si="5"/>
        <v>102</v>
      </c>
      <c r="K19" s="1">
        <f t="shared" si="5"/>
        <v>102</v>
      </c>
      <c r="L19" s="64"/>
      <c r="M19" s="8"/>
      <c r="N19" s="29">
        <f>R10*S10*4</f>
        <v>408</v>
      </c>
    </row>
    <row r="20" spans="1:14" x14ac:dyDescent="0.2">
      <c r="A20" s="7"/>
      <c r="B20" s="3"/>
      <c r="C20" s="1"/>
      <c r="D20" s="1"/>
      <c r="E20" s="1">
        <f>$N$20/8</f>
        <v>63.75</v>
      </c>
      <c r="F20" s="1">
        <f t="shared" ref="F20:L20" si="6">$N$20/8</f>
        <v>63.75</v>
      </c>
      <c r="G20" s="1">
        <f t="shared" si="6"/>
        <v>63.75</v>
      </c>
      <c r="H20" s="1">
        <f t="shared" si="6"/>
        <v>63.75</v>
      </c>
      <c r="I20" s="1">
        <f t="shared" si="6"/>
        <v>63.75</v>
      </c>
      <c r="J20" s="1">
        <f t="shared" si="6"/>
        <v>63.75</v>
      </c>
      <c r="K20" s="1">
        <f t="shared" si="6"/>
        <v>63.75</v>
      </c>
      <c r="L20" s="1">
        <f t="shared" si="6"/>
        <v>63.75</v>
      </c>
      <c r="M20" s="8"/>
      <c r="N20" s="29">
        <f>R9*S9*15</f>
        <v>510</v>
      </c>
    </row>
    <row r="21" spans="1:14" x14ac:dyDescent="0.2">
      <c r="A21" s="7"/>
      <c r="B21" s="3"/>
      <c r="C21" s="64"/>
      <c r="D21" s="64"/>
      <c r="E21" s="64"/>
      <c r="F21" s="64"/>
      <c r="G21" s="64"/>
      <c r="H21" s="1">
        <f>$N$21/5</f>
        <v>45.5</v>
      </c>
      <c r="I21" s="1">
        <f t="shared" ref="I21:L21" si="7">$N$21/5</f>
        <v>45.5</v>
      </c>
      <c r="J21" s="1">
        <f t="shared" si="7"/>
        <v>45.5</v>
      </c>
      <c r="K21" s="1">
        <f t="shared" si="7"/>
        <v>45.5</v>
      </c>
      <c r="L21" s="1">
        <f t="shared" si="7"/>
        <v>45.5</v>
      </c>
      <c r="M21" s="8"/>
      <c r="N21" s="29">
        <f>R11*S11*5</f>
        <v>227.5</v>
      </c>
    </row>
    <row r="22" spans="1:14" x14ac:dyDescent="0.2">
      <c r="A22" s="7"/>
      <c r="B22" s="3"/>
      <c r="C22" s="64"/>
      <c r="D22" s="64"/>
      <c r="E22" s="64"/>
      <c r="F22" s="64"/>
      <c r="G22" s="64"/>
      <c r="H22" s="1">
        <f>$N$22/5</f>
        <v>45.5</v>
      </c>
      <c r="I22" s="1">
        <f t="shared" ref="I22:L22" si="8">$N$22/5</f>
        <v>45.5</v>
      </c>
      <c r="J22" s="1">
        <f t="shared" si="8"/>
        <v>45.5</v>
      </c>
      <c r="K22" s="1">
        <f t="shared" si="8"/>
        <v>45.5</v>
      </c>
      <c r="L22" s="1">
        <f t="shared" si="8"/>
        <v>45.5</v>
      </c>
      <c r="M22" s="8"/>
      <c r="N22" s="55">
        <f>$R$11*$S$11*5</f>
        <v>227.5</v>
      </c>
    </row>
    <row r="23" spans="1:14" x14ac:dyDescent="0.2">
      <c r="E23" s="9"/>
      <c r="F23" s="9"/>
      <c r="G23" s="9"/>
      <c r="H23" s="9"/>
      <c r="I23" s="9"/>
      <c r="J23" s="9"/>
      <c r="K23" s="9"/>
      <c r="L23" s="9"/>
      <c r="M23" s="8"/>
      <c r="N23" s="49">
        <f>SUM(N18:N22)</f>
        <v>2055.5</v>
      </c>
    </row>
    <row r="24" spans="1:14" x14ac:dyDescent="0.2">
      <c r="E24" s="9"/>
      <c r="F24" s="9"/>
      <c r="G24" s="9"/>
      <c r="H24" s="9"/>
      <c r="I24" s="9"/>
      <c r="J24" s="9"/>
      <c r="K24" s="9"/>
      <c r="L24" s="9"/>
      <c r="M24" s="8"/>
      <c r="N24" s="10"/>
    </row>
    <row r="25" spans="1:14" x14ac:dyDescent="0.2">
      <c r="A25" s="11" t="s">
        <v>15</v>
      </c>
      <c r="E25" s="9"/>
      <c r="F25" s="9"/>
      <c r="G25" s="9"/>
      <c r="H25" s="9"/>
      <c r="I25" s="9"/>
      <c r="J25" s="9"/>
      <c r="K25" s="9"/>
      <c r="L25" s="9"/>
      <c r="M25" s="8"/>
      <c r="N25" s="10"/>
    </row>
    <row r="26" spans="1:14" x14ac:dyDescent="0.2">
      <c r="A26" s="12"/>
      <c r="B26" s="3"/>
      <c r="C26" s="64"/>
      <c r="D26" s="64"/>
      <c r="E26" s="1">
        <f>$N26/8</f>
        <v>63.75</v>
      </c>
      <c r="F26" s="1">
        <f t="shared" ref="F26:L27" si="9">$N26/8</f>
        <v>63.75</v>
      </c>
      <c r="G26" s="1">
        <f t="shared" si="9"/>
        <v>63.75</v>
      </c>
      <c r="H26" s="1">
        <f t="shared" si="9"/>
        <v>63.75</v>
      </c>
      <c r="I26" s="1">
        <f t="shared" si="9"/>
        <v>63.75</v>
      </c>
      <c r="J26" s="1">
        <f t="shared" si="9"/>
        <v>63.75</v>
      </c>
      <c r="K26" s="1">
        <f t="shared" si="9"/>
        <v>63.75</v>
      </c>
      <c r="L26" s="1">
        <f t="shared" si="9"/>
        <v>63.75</v>
      </c>
      <c r="M26" s="8"/>
      <c r="N26" s="29">
        <f>$R$7*$S$7*15</f>
        <v>510</v>
      </c>
    </row>
    <row r="27" spans="1:14" x14ac:dyDescent="0.2">
      <c r="A27" s="12"/>
      <c r="B27" s="3"/>
      <c r="C27" s="64"/>
      <c r="D27" s="64"/>
      <c r="E27" s="1">
        <f>$N27/8</f>
        <v>63.75</v>
      </c>
      <c r="F27" s="1">
        <f t="shared" si="9"/>
        <v>63.75</v>
      </c>
      <c r="G27" s="1">
        <f t="shared" si="9"/>
        <v>63.75</v>
      </c>
      <c r="H27" s="1">
        <f t="shared" si="9"/>
        <v>63.75</v>
      </c>
      <c r="I27" s="1">
        <f t="shared" si="9"/>
        <v>63.75</v>
      </c>
      <c r="J27" s="1">
        <f t="shared" si="9"/>
        <v>63.75</v>
      </c>
      <c r="K27" s="1">
        <f t="shared" si="9"/>
        <v>63.75</v>
      </c>
      <c r="L27" s="1">
        <f t="shared" si="9"/>
        <v>63.75</v>
      </c>
      <c r="M27" s="8"/>
      <c r="N27" s="29">
        <f>$R$7*$S$7*15</f>
        <v>510</v>
      </c>
    </row>
    <row r="28" spans="1:14" x14ac:dyDescent="0.2">
      <c r="E28" s="9"/>
      <c r="F28" s="9"/>
      <c r="G28" s="9"/>
      <c r="H28" s="9"/>
      <c r="I28" s="9"/>
      <c r="J28" s="9"/>
      <c r="K28" s="9"/>
      <c r="L28" s="9"/>
      <c r="M28" s="8"/>
      <c r="N28" s="28">
        <f>SUM(N26:N27)</f>
        <v>1020</v>
      </c>
    </row>
    <row r="29" spans="1:14" x14ac:dyDescent="0.2">
      <c r="E29" s="9"/>
      <c r="F29" s="9"/>
      <c r="G29" s="9"/>
      <c r="H29" s="9"/>
      <c r="I29" s="9"/>
      <c r="J29" s="9"/>
      <c r="K29" s="9"/>
      <c r="L29" s="9"/>
      <c r="M29" s="8"/>
      <c r="N29" s="13"/>
    </row>
    <row r="30" spans="1:14" x14ac:dyDescent="0.2">
      <c r="A30" s="5" t="s">
        <v>16</v>
      </c>
      <c r="B30" s="6"/>
      <c r="E30" s="9"/>
      <c r="F30" s="9"/>
      <c r="G30" s="9"/>
      <c r="H30" s="9"/>
      <c r="I30" s="9"/>
      <c r="J30" s="9"/>
      <c r="K30" s="9"/>
      <c r="L30" s="9"/>
      <c r="M30" s="8"/>
      <c r="N30" s="13"/>
    </row>
    <row r="31" spans="1:14" x14ac:dyDescent="0.2">
      <c r="A31" s="89"/>
      <c r="B31" s="3"/>
      <c r="C31" s="88"/>
      <c r="D31" s="88"/>
      <c r="E31" s="1">
        <f t="shared" ref="E31:L32" si="10">($R$5*$S$5*15)/8</f>
        <v>255.9375</v>
      </c>
      <c r="F31" s="1">
        <f t="shared" si="10"/>
        <v>255.9375</v>
      </c>
      <c r="G31" s="1">
        <f t="shared" si="10"/>
        <v>255.9375</v>
      </c>
      <c r="H31" s="1">
        <f t="shared" si="10"/>
        <v>255.9375</v>
      </c>
      <c r="I31" s="1">
        <f t="shared" si="10"/>
        <v>255.9375</v>
      </c>
      <c r="J31" s="1">
        <f t="shared" si="10"/>
        <v>255.9375</v>
      </c>
      <c r="K31" s="1">
        <f t="shared" si="10"/>
        <v>255.9375</v>
      </c>
      <c r="L31" s="1">
        <f t="shared" si="10"/>
        <v>255.9375</v>
      </c>
      <c r="M31" s="8"/>
      <c r="N31" s="13">
        <f>($R$5*$S$5*15)+(C31+D31)</f>
        <v>2047.5</v>
      </c>
    </row>
    <row r="32" spans="1:14" x14ac:dyDescent="0.2">
      <c r="A32" s="89"/>
      <c r="B32" s="3"/>
      <c r="C32" s="88"/>
      <c r="D32" s="88"/>
      <c r="E32" s="1">
        <f t="shared" si="10"/>
        <v>255.9375</v>
      </c>
      <c r="F32" s="1">
        <f t="shared" si="10"/>
        <v>255.9375</v>
      </c>
      <c r="G32" s="1">
        <f t="shared" si="10"/>
        <v>255.9375</v>
      </c>
      <c r="H32" s="1">
        <f t="shared" si="10"/>
        <v>255.9375</v>
      </c>
      <c r="I32" s="1">
        <f t="shared" si="10"/>
        <v>255.9375</v>
      </c>
      <c r="J32" s="1">
        <f t="shared" si="10"/>
        <v>255.9375</v>
      </c>
      <c r="K32" s="1">
        <f t="shared" si="10"/>
        <v>255.9375</v>
      </c>
      <c r="L32" s="1">
        <f t="shared" si="10"/>
        <v>255.9375</v>
      </c>
      <c r="M32" s="8"/>
      <c r="N32" s="13">
        <f>($R$5*$S$5*15)+(C32+D32)</f>
        <v>2047.5</v>
      </c>
    </row>
    <row r="33" spans="1:14" x14ac:dyDescent="0.2">
      <c r="N33" s="30">
        <f>SUM(N31:N32)</f>
        <v>4095</v>
      </c>
    </row>
    <row r="35" spans="1:14" ht="15.75" x14ac:dyDescent="0.25">
      <c r="A35" s="31"/>
    </row>
    <row r="36" spans="1:14" ht="13.5" thickBot="1" x14ac:dyDescent="0.25">
      <c r="A36" s="11" t="s">
        <v>17</v>
      </c>
    </row>
    <row r="37" spans="1:14" ht="15.75" x14ac:dyDescent="0.25">
      <c r="A37" s="90">
        <v>2017</v>
      </c>
      <c r="B37" s="76"/>
      <c r="C37" s="73"/>
      <c r="D37" s="73"/>
      <c r="E37" s="74">
        <f>$N$39/8</f>
        <v>63.75</v>
      </c>
      <c r="F37" s="74">
        <f t="shared" ref="F37:K37" si="11">$N$39/8</f>
        <v>63.75</v>
      </c>
      <c r="G37" s="74">
        <f t="shared" si="11"/>
        <v>63.75</v>
      </c>
      <c r="H37" s="74">
        <f t="shared" si="11"/>
        <v>63.75</v>
      </c>
      <c r="I37" s="74">
        <f t="shared" si="11"/>
        <v>63.75</v>
      </c>
      <c r="J37" s="74">
        <f t="shared" si="11"/>
        <v>63.75</v>
      </c>
      <c r="K37" s="74">
        <f t="shared" si="11"/>
        <v>63.75</v>
      </c>
      <c r="L37" s="75">
        <f>N39/8</f>
        <v>63.75</v>
      </c>
      <c r="N37" s="13">
        <f t="shared" ref="N37:N45" si="12">$R$6*$S$6*15</f>
        <v>510</v>
      </c>
    </row>
    <row r="38" spans="1:14" ht="16.5" thickBot="1" x14ac:dyDescent="0.3">
      <c r="A38" s="91"/>
      <c r="B38" s="77"/>
      <c r="C38" s="66"/>
      <c r="D38" s="66"/>
      <c r="E38" s="37">
        <f>$N$40/8</f>
        <v>63.75</v>
      </c>
      <c r="F38" s="37">
        <f t="shared" ref="F38:K38" si="13">$N$40/8</f>
        <v>63.75</v>
      </c>
      <c r="G38" s="37">
        <f t="shared" si="13"/>
        <v>63.75</v>
      </c>
      <c r="H38" s="37">
        <f t="shared" si="13"/>
        <v>63.75</v>
      </c>
      <c r="I38" s="37">
        <f t="shared" si="13"/>
        <v>63.75</v>
      </c>
      <c r="J38" s="37">
        <f t="shared" si="13"/>
        <v>63.75</v>
      </c>
      <c r="K38" s="37">
        <f t="shared" si="13"/>
        <v>63.75</v>
      </c>
      <c r="L38" s="38">
        <f>N40/8</f>
        <v>63.75</v>
      </c>
      <c r="N38" s="13">
        <f t="shared" si="12"/>
        <v>510</v>
      </c>
    </row>
    <row r="39" spans="1:14" ht="15.75" customHeight="1" x14ac:dyDescent="0.2">
      <c r="A39" s="94">
        <v>2018</v>
      </c>
      <c r="B39" s="39"/>
      <c r="C39" s="65"/>
      <c r="D39" s="65"/>
      <c r="E39" s="35">
        <f t="shared" ref="E39:L43" si="14">$N41/8</f>
        <v>63.75</v>
      </c>
      <c r="F39" s="35">
        <f t="shared" si="14"/>
        <v>63.75</v>
      </c>
      <c r="G39" s="35">
        <f t="shared" si="14"/>
        <v>63.75</v>
      </c>
      <c r="H39" s="35">
        <f t="shared" si="14"/>
        <v>63.75</v>
      </c>
      <c r="I39" s="35">
        <f t="shared" si="14"/>
        <v>63.75</v>
      </c>
      <c r="J39" s="35">
        <f t="shared" si="14"/>
        <v>63.75</v>
      </c>
      <c r="K39" s="35">
        <f t="shared" si="14"/>
        <v>63.75</v>
      </c>
      <c r="L39" s="36">
        <f t="shared" si="14"/>
        <v>63.75</v>
      </c>
      <c r="N39" s="13">
        <f t="shared" si="12"/>
        <v>510</v>
      </c>
    </row>
    <row r="40" spans="1:14" x14ac:dyDescent="0.2">
      <c r="A40" s="96"/>
      <c r="B40" s="34"/>
      <c r="C40" s="64"/>
      <c r="D40" s="64"/>
      <c r="E40" s="1">
        <f t="shared" si="14"/>
        <v>63.75</v>
      </c>
      <c r="F40" s="1">
        <f t="shared" si="14"/>
        <v>63.75</v>
      </c>
      <c r="G40" s="1">
        <f t="shared" si="14"/>
        <v>63.75</v>
      </c>
      <c r="H40" s="1">
        <f t="shared" si="14"/>
        <v>63.75</v>
      </c>
      <c r="I40" s="1">
        <f t="shared" si="14"/>
        <v>63.75</v>
      </c>
      <c r="J40" s="1">
        <f t="shared" si="14"/>
        <v>63.75</v>
      </c>
      <c r="K40" s="1">
        <f t="shared" si="14"/>
        <v>63.75</v>
      </c>
      <c r="L40" s="40">
        <f t="shared" si="14"/>
        <v>63.75</v>
      </c>
      <c r="N40" s="13">
        <f t="shared" si="12"/>
        <v>510</v>
      </c>
    </row>
    <row r="41" spans="1:14" ht="15.75" customHeight="1" thickBot="1" x14ac:dyDescent="0.25">
      <c r="A41" s="95"/>
      <c r="B41" s="41"/>
      <c r="C41" s="66"/>
      <c r="D41" s="66"/>
      <c r="E41" s="37">
        <f t="shared" si="14"/>
        <v>63.75</v>
      </c>
      <c r="F41" s="37">
        <f t="shared" si="14"/>
        <v>63.75</v>
      </c>
      <c r="G41" s="37">
        <f t="shared" si="14"/>
        <v>63.75</v>
      </c>
      <c r="H41" s="37">
        <f t="shared" si="14"/>
        <v>63.75</v>
      </c>
      <c r="I41" s="37">
        <f t="shared" si="14"/>
        <v>63.75</v>
      </c>
      <c r="J41" s="37">
        <f t="shared" si="14"/>
        <v>63.75</v>
      </c>
      <c r="K41" s="37">
        <f t="shared" si="14"/>
        <v>63.75</v>
      </c>
      <c r="L41" s="38">
        <f t="shared" si="14"/>
        <v>63.75</v>
      </c>
      <c r="N41" s="13">
        <f t="shared" si="12"/>
        <v>510</v>
      </c>
    </row>
    <row r="42" spans="1:14" ht="15.75" customHeight="1" x14ac:dyDescent="0.25">
      <c r="A42" s="94">
        <v>2019</v>
      </c>
      <c r="B42" s="76"/>
      <c r="C42" s="65"/>
      <c r="D42" s="65"/>
      <c r="E42" s="35">
        <f t="shared" si="14"/>
        <v>63.75</v>
      </c>
      <c r="F42" s="35">
        <f t="shared" si="14"/>
        <v>63.75</v>
      </c>
      <c r="G42" s="35">
        <f t="shared" si="14"/>
        <v>63.75</v>
      </c>
      <c r="H42" s="35">
        <f t="shared" si="14"/>
        <v>63.75</v>
      </c>
      <c r="I42" s="35">
        <f t="shared" si="14"/>
        <v>63.75</v>
      </c>
      <c r="J42" s="35">
        <f t="shared" si="14"/>
        <v>63.75</v>
      </c>
      <c r="K42" s="35">
        <f t="shared" si="14"/>
        <v>63.75</v>
      </c>
      <c r="L42" s="36">
        <f t="shared" si="14"/>
        <v>63.75</v>
      </c>
      <c r="N42" s="13">
        <f t="shared" si="12"/>
        <v>510</v>
      </c>
    </row>
    <row r="43" spans="1:14" ht="15.75" customHeight="1" thickBot="1" x14ac:dyDescent="0.25">
      <c r="A43" s="95"/>
      <c r="B43" s="41"/>
      <c r="C43" s="66"/>
      <c r="D43" s="66"/>
      <c r="E43" s="37">
        <f t="shared" si="14"/>
        <v>63.75</v>
      </c>
      <c r="F43" s="37">
        <f t="shared" si="14"/>
        <v>63.75</v>
      </c>
      <c r="G43" s="37">
        <f t="shared" si="14"/>
        <v>63.75</v>
      </c>
      <c r="H43" s="37">
        <f t="shared" si="14"/>
        <v>63.75</v>
      </c>
      <c r="I43" s="37">
        <f t="shared" si="14"/>
        <v>63.75</v>
      </c>
      <c r="J43" s="37">
        <f t="shared" si="14"/>
        <v>63.75</v>
      </c>
      <c r="K43" s="37">
        <f t="shared" si="14"/>
        <v>63.75</v>
      </c>
      <c r="L43" s="38">
        <f t="shared" si="14"/>
        <v>63.75</v>
      </c>
      <c r="N43" s="13">
        <f t="shared" si="12"/>
        <v>510</v>
      </c>
    </row>
    <row r="44" spans="1:14" ht="15.75" customHeight="1" x14ac:dyDescent="0.25">
      <c r="A44" s="90">
        <v>2020</v>
      </c>
      <c r="B44" s="76"/>
      <c r="C44" s="65"/>
      <c r="D44" s="65"/>
      <c r="E44" s="35">
        <f t="shared" ref="E44:L45" si="15">$N37/8</f>
        <v>63.75</v>
      </c>
      <c r="F44" s="35">
        <f t="shared" si="15"/>
        <v>63.75</v>
      </c>
      <c r="G44" s="35">
        <f t="shared" si="15"/>
        <v>63.75</v>
      </c>
      <c r="H44" s="35">
        <f t="shared" si="15"/>
        <v>63.75</v>
      </c>
      <c r="I44" s="35">
        <f t="shared" si="15"/>
        <v>63.75</v>
      </c>
      <c r="J44" s="35">
        <f t="shared" si="15"/>
        <v>63.75</v>
      </c>
      <c r="K44" s="35">
        <f t="shared" si="15"/>
        <v>63.75</v>
      </c>
      <c r="L44" s="36">
        <f t="shared" si="15"/>
        <v>63.75</v>
      </c>
      <c r="N44" s="13">
        <f t="shared" si="12"/>
        <v>510</v>
      </c>
    </row>
    <row r="45" spans="1:14" ht="13.5" customHeight="1" thickBot="1" x14ac:dyDescent="0.25">
      <c r="A45" s="91"/>
      <c r="B45" s="78"/>
      <c r="C45" s="66"/>
      <c r="D45" s="66"/>
      <c r="E45" s="37">
        <f t="shared" si="15"/>
        <v>63.75</v>
      </c>
      <c r="F45" s="37">
        <f t="shared" si="15"/>
        <v>63.75</v>
      </c>
      <c r="G45" s="37">
        <f t="shared" si="15"/>
        <v>63.75</v>
      </c>
      <c r="H45" s="37">
        <f t="shared" si="15"/>
        <v>63.75</v>
      </c>
      <c r="I45" s="37">
        <f t="shared" si="15"/>
        <v>63.75</v>
      </c>
      <c r="J45" s="37">
        <f t="shared" si="15"/>
        <v>63.75</v>
      </c>
      <c r="K45" s="37">
        <f t="shared" si="15"/>
        <v>63.75</v>
      </c>
      <c r="L45" s="38">
        <f t="shared" si="15"/>
        <v>63.75</v>
      </c>
      <c r="N45" s="13">
        <f t="shared" si="12"/>
        <v>510</v>
      </c>
    </row>
    <row r="46" spans="1:14" x14ac:dyDescent="0.2">
      <c r="N46" s="32">
        <f>SUM(N37:N45)</f>
        <v>4590</v>
      </c>
    </row>
    <row r="47" spans="1:14" x14ac:dyDescent="0.2">
      <c r="L47" s="93"/>
      <c r="M47" s="93"/>
      <c r="N47" s="42"/>
    </row>
    <row r="48" spans="1:14" x14ac:dyDescent="0.2">
      <c r="A48" s="5" t="s">
        <v>18</v>
      </c>
      <c r="L48" s="92" t="s">
        <v>2</v>
      </c>
      <c r="M48" s="92"/>
      <c r="N48" s="32">
        <f>SUM(N46,N33,N23,N28,N13)</f>
        <v>42154.5</v>
      </c>
    </row>
    <row r="49" spans="1:14" x14ac:dyDescent="0.2">
      <c r="A49" s="33"/>
      <c r="N49" s="32"/>
    </row>
    <row r="50" spans="1:14" x14ac:dyDescent="0.2">
      <c r="A50" s="33"/>
    </row>
  </sheetData>
  <mergeCells count="6">
    <mergeCell ref="A37:A38"/>
    <mergeCell ref="A44:A45"/>
    <mergeCell ref="L48:M48"/>
    <mergeCell ref="L47:M47"/>
    <mergeCell ref="A42:A43"/>
    <mergeCell ref="A39:A41"/>
  </mergeCells>
  <phoneticPr fontId="0" type="noConversion"/>
  <pageMargins left="0.75" right="0.75" top="1" bottom="1" header="0.5" footer="0.5"/>
  <pageSetup scale="90" orientation="landscape" horizontalDpi="4294967294" verticalDpi="4294967294" r:id="rId1"/>
  <headerFooter alignWithMargins="0">
    <oddFooter>&amp;Z&amp;F</oddFooter>
  </headerFooter>
  <ignoredErrors>
    <ignoredError sqref="E6:L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machinel</dc:creator>
  <cp:lastModifiedBy>SGA Treasurer</cp:lastModifiedBy>
  <cp:lastPrinted>2014-05-01T16:56:43Z</cp:lastPrinted>
  <dcterms:created xsi:type="dcterms:W3CDTF">2008-02-18T15:51:05Z</dcterms:created>
  <dcterms:modified xsi:type="dcterms:W3CDTF">2018-04-21T18:04:56Z</dcterms:modified>
</cp:coreProperties>
</file>