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money\Desktop\Budgets with redactions\Spring 2017\"/>
    </mc:Choice>
  </mc:AlternateContent>
  <bookViews>
    <workbookView xWindow="240" yWindow="165" windowWidth="21075" windowHeight="94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2" i="1" l="1"/>
  <c r="F10" i="1"/>
  <c r="E31" i="1" l="1"/>
  <c r="N21" i="1" l="1"/>
  <c r="H21" i="1" s="1"/>
  <c r="F21" i="1" l="1"/>
  <c r="I21" i="1"/>
  <c r="G21" i="1"/>
  <c r="N44" i="1" l="1"/>
  <c r="L42" i="1" s="1"/>
  <c r="K44" i="1"/>
  <c r="I44" i="1"/>
  <c r="N43" i="1"/>
  <c r="J41" i="1" s="1"/>
  <c r="N42" i="1"/>
  <c r="J40" i="1" s="1"/>
  <c r="K42" i="1"/>
  <c r="J42" i="1"/>
  <c r="I42" i="1"/>
  <c r="G42" i="1"/>
  <c r="F42" i="1"/>
  <c r="E42" i="1"/>
  <c r="N41" i="1"/>
  <c r="L39" i="1" s="1"/>
  <c r="N40" i="1"/>
  <c r="L40" i="1"/>
  <c r="K40" i="1"/>
  <c r="H40" i="1"/>
  <c r="G40" i="1"/>
  <c r="N39" i="1"/>
  <c r="I39" i="1"/>
  <c r="E39" i="1"/>
  <c r="N38" i="1"/>
  <c r="E44" i="1" s="1"/>
  <c r="G38" i="1"/>
  <c r="N37" i="1"/>
  <c r="I43" i="1" s="1"/>
  <c r="N32" i="1"/>
  <c r="L32" i="1"/>
  <c r="K32" i="1"/>
  <c r="J32" i="1"/>
  <c r="I32" i="1"/>
  <c r="H32" i="1"/>
  <c r="G32" i="1"/>
  <c r="F32" i="1"/>
  <c r="N31" i="1"/>
  <c r="L31" i="1"/>
  <c r="K31" i="1"/>
  <c r="J31" i="1"/>
  <c r="I31" i="1"/>
  <c r="H31" i="1"/>
  <c r="G31" i="1"/>
  <c r="F31" i="1"/>
  <c r="N27" i="1"/>
  <c r="L27" i="1" s="1"/>
  <c r="N26" i="1"/>
  <c r="L26" i="1" s="1"/>
  <c r="J26" i="1"/>
  <c r="E26" i="1"/>
  <c r="N20" i="1"/>
  <c r="J20" i="1" s="1"/>
  <c r="N19" i="1"/>
  <c r="K19" i="1" s="1"/>
  <c r="H19" i="1"/>
  <c r="N18" i="1"/>
  <c r="F18" i="1" s="1"/>
  <c r="I18" i="1"/>
  <c r="L12" i="1"/>
  <c r="K12" i="1"/>
  <c r="J12" i="1"/>
  <c r="I12" i="1"/>
  <c r="H12" i="1"/>
  <c r="G12" i="1"/>
  <c r="F12" i="1"/>
  <c r="E12" i="1"/>
  <c r="N12" i="1"/>
  <c r="L11" i="1"/>
  <c r="K11" i="1"/>
  <c r="J11" i="1"/>
  <c r="I11" i="1"/>
  <c r="H11" i="1"/>
  <c r="G11" i="1"/>
  <c r="F11" i="1"/>
  <c r="E11" i="1"/>
  <c r="N11" i="1"/>
  <c r="N10" i="1"/>
  <c r="L10" i="1"/>
  <c r="K10" i="1"/>
  <c r="J10" i="1"/>
  <c r="I10" i="1"/>
  <c r="H10" i="1"/>
  <c r="G10" i="1"/>
  <c r="E10" i="1"/>
  <c r="L9" i="1"/>
  <c r="K9" i="1"/>
  <c r="J9" i="1"/>
  <c r="I9" i="1"/>
  <c r="H9" i="1"/>
  <c r="G9" i="1"/>
  <c r="F9" i="1"/>
  <c r="E9" i="1"/>
  <c r="N9" i="1"/>
  <c r="L8" i="1"/>
  <c r="K8" i="1"/>
  <c r="J8" i="1"/>
  <c r="I8" i="1"/>
  <c r="H8" i="1"/>
  <c r="G8" i="1"/>
  <c r="F8" i="1"/>
  <c r="E8" i="1"/>
  <c r="N8" i="1"/>
  <c r="L7" i="1"/>
  <c r="K7" i="1"/>
  <c r="J7" i="1"/>
  <c r="I7" i="1"/>
  <c r="H7" i="1"/>
  <c r="G7" i="1"/>
  <c r="F7" i="1"/>
  <c r="E7" i="1"/>
  <c r="N7" i="1"/>
  <c r="M6" i="1"/>
  <c r="L6" i="1"/>
  <c r="K6" i="1"/>
  <c r="J6" i="1"/>
  <c r="I6" i="1"/>
  <c r="H6" i="1"/>
  <c r="G6" i="1"/>
  <c r="F6" i="1"/>
  <c r="E6" i="1"/>
  <c r="N6" i="1"/>
  <c r="N5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N4" i="1"/>
  <c r="L3" i="1"/>
  <c r="K3" i="1"/>
  <c r="J3" i="1"/>
  <c r="I3" i="1"/>
  <c r="H3" i="1"/>
  <c r="G3" i="1"/>
  <c r="F3" i="1"/>
  <c r="E3" i="1"/>
  <c r="N3" i="1"/>
  <c r="L2" i="1"/>
  <c r="K2" i="1"/>
  <c r="J2" i="1"/>
  <c r="I2" i="1"/>
  <c r="H2" i="1"/>
  <c r="G2" i="1"/>
  <c r="F2" i="1"/>
  <c r="E2" i="1"/>
  <c r="N2" i="1"/>
  <c r="E43" i="1" l="1"/>
  <c r="H43" i="1"/>
  <c r="J38" i="1"/>
  <c r="K37" i="1"/>
  <c r="G37" i="1"/>
  <c r="J37" i="1"/>
  <c r="F37" i="1"/>
  <c r="I37" i="1"/>
  <c r="E37" i="1"/>
  <c r="H37" i="1"/>
  <c r="J18" i="1"/>
  <c r="H20" i="1"/>
  <c r="J44" i="1"/>
  <c r="L37" i="1"/>
  <c r="E18" i="1"/>
  <c r="I20" i="1"/>
  <c r="K38" i="1"/>
  <c r="F39" i="1"/>
  <c r="J39" i="1"/>
  <c r="E20" i="1"/>
  <c r="K20" i="1"/>
  <c r="F26" i="1"/>
  <c r="E27" i="1"/>
  <c r="G39" i="1"/>
  <c r="K39" i="1"/>
  <c r="G41" i="1"/>
  <c r="G44" i="1"/>
  <c r="L44" i="1"/>
  <c r="N23" i="1"/>
  <c r="G20" i="1"/>
  <c r="L20" i="1"/>
  <c r="I26" i="1"/>
  <c r="I27" i="1"/>
  <c r="N45" i="1"/>
  <c r="H39" i="1"/>
  <c r="K41" i="1"/>
  <c r="L43" i="1"/>
  <c r="H44" i="1"/>
  <c r="N33" i="1"/>
  <c r="N13" i="1"/>
  <c r="G18" i="1"/>
  <c r="K18" i="1"/>
  <c r="I19" i="1"/>
  <c r="G26" i="1"/>
  <c r="K26" i="1"/>
  <c r="F27" i="1"/>
  <c r="J27" i="1"/>
  <c r="N28" i="1"/>
  <c r="H38" i="1"/>
  <c r="L38" i="1"/>
  <c r="E40" i="1"/>
  <c r="I40" i="1"/>
  <c r="H41" i="1"/>
  <c r="L41" i="1"/>
  <c r="F43" i="1"/>
  <c r="J43" i="1"/>
  <c r="H18" i="1"/>
  <c r="L18" i="1"/>
  <c r="J19" i="1"/>
  <c r="F20" i="1"/>
  <c r="H26" i="1"/>
  <c r="G27" i="1"/>
  <c r="K27" i="1"/>
  <c r="E38" i="1"/>
  <c r="I38" i="1"/>
  <c r="F40" i="1"/>
  <c r="E41" i="1"/>
  <c r="I41" i="1"/>
  <c r="H42" i="1"/>
  <c r="G43" i="1"/>
  <c r="K43" i="1"/>
  <c r="F44" i="1"/>
  <c r="H27" i="1"/>
  <c r="F38" i="1"/>
  <c r="F41" i="1"/>
  <c r="N47" i="1" l="1"/>
</calcChain>
</file>

<file path=xl/comments1.xml><?xml version="1.0" encoding="utf-8"?>
<comments xmlns="http://schemas.openxmlformats.org/spreadsheetml/2006/main">
  <authors>
    <author>SGA Treasurer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SGA Treasurer:</t>
        </r>
        <r>
          <rPr>
            <sz val="9"/>
            <color indexed="81"/>
            <rFont val="Tahoma"/>
            <family val="2"/>
          </rPr>
          <t xml:space="preserve">
Asst. Treasurer gets paid one pay period more than others because they stay back for 2 extra weeks after others leave to finalise SGA accounts/receipts.</t>
        </r>
      </text>
    </comment>
  </commentList>
</comments>
</file>

<file path=xl/sharedStrings.xml><?xml version="1.0" encoding="utf-8"?>
<sst xmlns="http://schemas.openxmlformats.org/spreadsheetml/2006/main" count="19" uniqueCount="19">
  <si>
    <t xml:space="preserve">File # </t>
  </si>
  <si>
    <t>Total</t>
  </si>
  <si>
    <t>Rate</t>
  </si>
  <si>
    <t>Hours/Wk</t>
  </si>
  <si>
    <t>Cabinet</t>
  </si>
  <si>
    <t>ACESS</t>
  </si>
  <si>
    <t>CA's</t>
  </si>
  <si>
    <t>SEC</t>
  </si>
  <si>
    <t>P.O</t>
  </si>
  <si>
    <t>Waltz</t>
  </si>
  <si>
    <t>ExCo</t>
  </si>
  <si>
    <t>Grand Total</t>
  </si>
  <si>
    <t>Tech Ad.</t>
  </si>
  <si>
    <t xml:space="preserve">SGA Stipends- </t>
  </si>
  <si>
    <t>Non-Cab Staff -</t>
  </si>
  <si>
    <t>Non-Cab Staff - SEC Chairs -</t>
  </si>
  <si>
    <t>ACESS Directors-</t>
  </si>
  <si>
    <t xml:space="preserve">Non-Cab Staff - Class Ambassodors - </t>
  </si>
  <si>
    <t xml:space="preserve">Non-Cab Staff- SHIC Administrators-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</si>
</sst>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4" xfId="0" applyFont="1" applyFill="1" applyBorder="1"/>
    <xf numFmtId="0" fontId="0" fillId="0" borderId="5" xfId="0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7" xfId="0" applyFont="1" applyFill="1" applyBorder="1"/>
    <xf numFmtId="0" fontId="0" fillId="0" borderId="8" xfId="0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18" xfId="0" applyFont="1" applyFill="1" applyBorder="1"/>
    <xf numFmtId="0" fontId="0" fillId="0" borderId="21" xfId="0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25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/>
    <xf numFmtId="2" fontId="1" fillId="0" borderId="0" xfId="0" applyNumberFormat="1" applyFont="1" applyFill="1" applyBorder="1"/>
    <xf numFmtId="0" fontId="2" fillId="0" borderId="26" xfId="0" applyFont="1" applyBorder="1"/>
    <xf numFmtId="0" fontId="0" fillId="0" borderId="26" xfId="0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164" fontId="1" fillId="0" borderId="0" xfId="0" applyNumberFormat="1" applyFont="1" applyFill="1" applyBorder="1"/>
    <xf numFmtId="0" fontId="0" fillId="0" borderId="26" xfId="0" applyBorder="1"/>
    <xf numFmtId="0" fontId="1" fillId="0" borderId="0" xfId="0" applyFont="1"/>
    <xf numFmtId="0" fontId="1" fillId="0" borderId="0" xfId="0" applyFont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4" fontId="1" fillId="0" borderId="25" xfId="0" applyNumberFormat="1" applyFont="1" applyBorder="1"/>
    <xf numFmtId="0" fontId="4" fillId="0" borderId="0" xfId="0" applyFont="1"/>
    <xf numFmtId="0" fontId="4" fillId="0" borderId="28" xfId="0" applyFont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0" fillId="3" borderId="31" xfId="0" applyNumberFormat="1" applyFill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64" fontId="1" fillId="0" borderId="0" xfId="0" applyNumberFormat="1" applyFont="1"/>
    <xf numFmtId="164" fontId="1" fillId="0" borderId="5" xfId="0" applyNumberFormat="1" applyFont="1" applyBorder="1"/>
    <xf numFmtId="0" fontId="5" fillId="0" borderId="0" xfId="0" applyFont="1"/>
    <xf numFmtId="164" fontId="0" fillId="4" borderId="26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B54" sqref="B54"/>
    </sheetView>
  </sheetViews>
  <sheetFormatPr defaultRowHeight="15" x14ac:dyDescent="0.25"/>
  <cols>
    <col min="1" max="1" width="28.7109375" customWidth="1"/>
    <col min="2" max="2" width="24.85546875" style="52" bestFit="1" customWidth="1"/>
    <col min="3" max="3" width="9.42578125" style="53" customWidth="1"/>
    <col min="4" max="4" width="11.7109375" style="53" customWidth="1"/>
    <col min="5" max="12" width="9.7109375" style="52" customWidth="1"/>
    <col min="13" max="13" width="11" customWidth="1"/>
    <col min="14" max="14" width="11.140625" bestFit="1" customWidth="1"/>
    <col min="18" max="18" width="11.28515625" bestFit="1" customWidth="1"/>
    <col min="19" max="19" width="9.28515625" bestFit="1" customWidth="1"/>
  </cols>
  <sheetData>
    <row r="1" spans="1:19" ht="15.75" thickBot="1" x14ac:dyDescent="0.3">
      <c r="A1" s="1" t="s">
        <v>13</v>
      </c>
      <c r="B1" s="2" t="s">
        <v>0</v>
      </c>
      <c r="C1" s="3">
        <v>42019</v>
      </c>
      <c r="D1" s="4">
        <v>42034</v>
      </c>
      <c r="E1" s="5">
        <v>42048</v>
      </c>
      <c r="F1" s="6">
        <v>42062</v>
      </c>
      <c r="G1" s="5">
        <v>42079</v>
      </c>
      <c r="H1" s="6">
        <v>42093</v>
      </c>
      <c r="I1" s="5">
        <v>42109</v>
      </c>
      <c r="J1" s="6">
        <v>42124</v>
      </c>
      <c r="K1" s="5">
        <v>42139</v>
      </c>
      <c r="L1" s="7">
        <v>42153</v>
      </c>
      <c r="M1" s="7">
        <v>42170</v>
      </c>
      <c r="N1" s="8" t="s">
        <v>1</v>
      </c>
      <c r="R1" s="9"/>
    </row>
    <row r="2" spans="1:19" ht="15.75" thickBot="1" x14ac:dyDescent="0.3">
      <c r="A2" s="10"/>
      <c r="B2" s="11"/>
      <c r="C2" s="12">
        <v>118.3</v>
      </c>
      <c r="D2" s="12">
        <v>118.3</v>
      </c>
      <c r="E2" s="13">
        <f>($R$4*$S$4*15)/8</f>
        <v>341.25</v>
      </c>
      <c r="F2" s="14">
        <f t="shared" ref="F2:L12" si="0">($R$4*$S$4*15)/8</f>
        <v>341.25</v>
      </c>
      <c r="G2" s="13">
        <f t="shared" si="0"/>
        <v>341.25</v>
      </c>
      <c r="H2" s="14">
        <f t="shared" si="0"/>
        <v>341.25</v>
      </c>
      <c r="I2" s="13">
        <f t="shared" si="0"/>
        <v>341.25</v>
      </c>
      <c r="J2" s="14">
        <f t="shared" si="0"/>
        <v>341.25</v>
      </c>
      <c r="K2" s="13">
        <f t="shared" si="0"/>
        <v>341.25</v>
      </c>
      <c r="L2" s="15">
        <f t="shared" si="0"/>
        <v>341.25</v>
      </c>
      <c r="M2" s="16"/>
      <c r="N2" s="17">
        <f>($R$4*$S$4*15)+SUM(C2:D2)</f>
        <v>2966.6</v>
      </c>
      <c r="P2" s="9"/>
    </row>
    <row r="3" spans="1:19" ht="15.75" thickBot="1" x14ac:dyDescent="0.3">
      <c r="A3" s="18"/>
      <c r="B3" s="19"/>
      <c r="C3" s="20">
        <v>113.75</v>
      </c>
      <c r="D3" s="20">
        <v>113.75</v>
      </c>
      <c r="E3" s="13">
        <f t="shared" ref="E3:E12" si="1">($R$4*$S$4*15)/8</f>
        <v>341.25</v>
      </c>
      <c r="F3" s="14">
        <f t="shared" si="0"/>
        <v>341.25</v>
      </c>
      <c r="G3" s="13">
        <f t="shared" si="0"/>
        <v>341.25</v>
      </c>
      <c r="H3" s="14">
        <f t="shared" si="0"/>
        <v>341.25</v>
      </c>
      <c r="I3" s="13">
        <f t="shared" si="0"/>
        <v>341.25</v>
      </c>
      <c r="J3" s="14">
        <f t="shared" si="0"/>
        <v>341.25</v>
      </c>
      <c r="K3" s="13">
        <f t="shared" si="0"/>
        <v>341.25</v>
      </c>
      <c r="L3" s="15">
        <f t="shared" si="0"/>
        <v>341.25</v>
      </c>
      <c r="M3" s="16"/>
      <c r="N3" s="17">
        <f t="shared" ref="N3:N12" si="2">($R$4*$S$4*15)+SUM(C3:D3)</f>
        <v>2957.5</v>
      </c>
      <c r="P3" s="9"/>
      <c r="Q3" s="21"/>
      <c r="R3" s="22" t="s">
        <v>2</v>
      </c>
      <c r="S3" s="23" t="s">
        <v>3</v>
      </c>
    </row>
    <row r="4" spans="1:19" x14ac:dyDescent="0.25">
      <c r="A4" s="18"/>
      <c r="B4" s="19"/>
      <c r="C4" s="20">
        <v>131.94999999999999</v>
      </c>
      <c r="D4" s="20">
        <v>131.94999999999999</v>
      </c>
      <c r="E4" s="24">
        <f t="shared" si="1"/>
        <v>341.25</v>
      </c>
      <c r="F4" s="25">
        <f t="shared" si="0"/>
        <v>341.25</v>
      </c>
      <c r="G4" s="24">
        <f t="shared" si="0"/>
        <v>341.25</v>
      </c>
      <c r="H4" s="25">
        <f t="shared" si="0"/>
        <v>341.25</v>
      </c>
      <c r="I4" s="24">
        <f t="shared" si="0"/>
        <v>341.25</v>
      </c>
      <c r="J4" s="25">
        <f t="shared" si="0"/>
        <v>341.25</v>
      </c>
      <c r="K4" s="24">
        <f t="shared" si="0"/>
        <v>341.25</v>
      </c>
      <c r="L4" s="26">
        <f t="shared" si="0"/>
        <v>341.25</v>
      </c>
      <c r="M4" s="16"/>
      <c r="N4" s="17">
        <f t="shared" si="2"/>
        <v>2993.9</v>
      </c>
      <c r="P4" s="9"/>
      <c r="Q4" s="27" t="s">
        <v>4</v>
      </c>
      <c r="R4" s="28">
        <v>9.1</v>
      </c>
      <c r="S4" s="29">
        <v>20</v>
      </c>
    </row>
    <row r="5" spans="1:19" x14ac:dyDescent="0.25">
      <c r="A5" s="10"/>
      <c r="B5" s="11"/>
      <c r="C5" s="20">
        <v>113.75</v>
      </c>
      <c r="D5" s="20">
        <v>113.75</v>
      </c>
      <c r="E5" s="13">
        <f t="shared" si="1"/>
        <v>341.25</v>
      </c>
      <c r="F5" s="14">
        <f t="shared" si="0"/>
        <v>341.25</v>
      </c>
      <c r="G5" s="13">
        <f t="shared" si="0"/>
        <v>341.25</v>
      </c>
      <c r="H5" s="14">
        <f t="shared" si="0"/>
        <v>341.25</v>
      </c>
      <c r="I5" s="13">
        <f t="shared" si="0"/>
        <v>341.25</v>
      </c>
      <c r="J5" s="14">
        <f t="shared" si="0"/>
        <v>341.25</v>
      </c>
      <c r="K5" s="13">
        <f t="shared" si="0"/>
        <v>341.25</v>
      </c>
      <c r="L5" s="15">
        <f t="shared" si="0"/>
        <v>341.25</v>
      </c>
      <c r="M5" s="16"/>
      <c r="N5" s="17">
        <f t="shared" si="2"/>
        <v>2957.5</v>
      </c>
      <c r="P5" s="9"/>
      <c r="Q5" s="30" t="s">
        <v>5</v>
      </c>
      <c r="R5" s="31">
        <v>9.1</v>
      </c>
      <c r="S5" s="32">
        <v>15</v>
      </c>
    </row>
    <row r="6" spans="1:19" x14ac:dyDescent="0.25">
      <c r="A6" s="10"/>
      <c r="B6" s="11"/>
      <c r="C6" s="20">
        <v>113.75</v>
      </c>
      <c r="D6" s="20">
        <v>113.75</v>
      </c>
      <c r="E6" s="13">
        <f>($R$4*$S$4*17)/9</f>
        <v>343.77777777777777</v>
      </c>
      <c r="F6" s="14">
        <f t="shared" ref="F6:L6" si="3">($R$4*$S$4*17)/9</f>
        <v>343.77777777777777</v>
      </c>
      <c r="G6" s="13">
        <f t="shared" si="3"/>
        <v>343.77777777777777</v>
      </c>
      <c r="H6" s="14">
        <f t="shared" si="3"/>
        <v>343.77777777777777</v>
      </c>
      <c r="I6" s="13">
        <f t="shared" si="3"/>
        <v>343.77777777777777</v>
      </c>
      <c r="J6" s="14">
        <f t="shared" si="3"/>
        <v>343.77777777777777</v>
      </c>
      <c r="K6" s="13">
        <f t="shared" si="3"/>
        <v>343.77777777777777</v>
      </c>
      <c r="L6" s="15">
        <f t="shared" si="3"/>
        <v>343.77777777777777</v>
      </c>
      <c r="M6" s="33">
        <f>($R$4*$S$4*17)/9</f>
        <v>343.77777777777777</v>
      </c>
      <c r="N6" s="17">
        <f>($R$4*$S$4*17)+SUM(C6:D6)</f>
        <v>3321.5</v>
      </c>
      <c r="Q6" s="30" t="s">
        <v>6</v>
      </c>
      <c r="R6" s="31">
        <v>8.5</v>
      </c>
      <c r="S6" s="32">
        <v>4</v>
      </c>
    </row>
    <row r="7" spans="1:19" x14ac:dyDescent="0.25">
      <c r="A7" s="18"/>
      <c r="B7" s="19"/>
      <c r="C7" s="20">
        <v>163.80000000000001</v>
      </c>
      <c r="D7" s="20">
        <v>163.80000000000001</v>
      </c>
      <c r="E7" s="13">
        <f t="shared" si="1"/>
        <v>341.25</v>
      </c>
      <c r="F7" s="14">
        <f t="shared" si="0"/>
        <v>341.25</v>
      </c>
      <c r="G7" s="13">
        <f t="shared" si="0"/>
        <v>341.25</v>
      </c>
      <c r="H7" s="14">
        <f t="shared" si="0"/>
        <v>341.25</v>
      </c>
      <c r="I7" s="13">
        <f t="shared" si="0"/>
        <v>341.25</v>
      </c>
      <c r="J7" s="14">
        <f t="shared" si="0"/>
        <v>341.25</v>
      </c>
      <c r="K7" s="13">
        <f t="shared" si="0"/>
        <v>341.25</v>
      </c>
      <c r="L7" s="15">
        <f t="shared" si="0"/>
        <v>341.25</v>
      </c>
      <c r="M7" s="16"/>
      <c r="N7" s="17">
        <f t="shared" si="2"/>
        <v>3057.6</v>
      </c>
      <c r="Q7" s="30" t="s">
        <v>7</v>
      </c>
      <c r="R7" s="31">
        <v>8.5</v>
      </c>
      <c r="S7" s="32">
        <v>4</v>
      </c>
    </row>
    <row r="8" spans="1:19" x14ac:dyDescent="0.25">
      <c r="A8" s="34"/>
      <c r="B8" s="35"/>
      <c r="C8" s="20">
        <v>136.5</v>
      </c>
      <c r="D8" s="20">
        <v>136.5</v>
      </c>
      <c r="E8" s="13">
        <f t="shared" si="1"/>
        <v>341.25</v>
      </c>
      <c r="F8" s="14">
        <f t="shared" si="0"/>
        <v>341.25</v>
      </c>
      <c r="G8" s="13">
        <f t="shared" si="0"/>
        <v>341.25</v>
      </c>
      <c r="H8" s="14">
        <f t="shared" si="0"/>
        <v>341.25</v>
      </c>
      <c r="I8" s="13">
        <f t="shared" si="0"/>
        <v>341.25</v>
      </c>
      <c r="J8" s="14">
        <f t="shared" si="0"/>
        <v>341.25</v>
      </c>
      <c r="K8" s="13">
        <f t="shared" si="0"/>
        <v>341.25</v>
      </c>
      <c r="L8" s="15">
        <f t="shared" si="0"/>
        <v>341.25</v>
      </c>
      <c r="M8" s="16"/>
      <c r="N8" s="17">
        <f t="shared" si="2"/>
        <v>3003</v>
      </c>
      <c r="Q8" s="36" t="s">
        <v>12</v>
      </c>
      <c r="R8" s="31">
        <v>9.1</v>
      </c>
      <c r="S8" s="32">
        <v>4</v>
      </c>
    </row>
    <row r="9" spans="1:19" x14ac:dyDescent="0.25">
      <c r="A9" s="18"/>
      <c r="B9" s="19"/>
      <c r="C9" s="20">
        <v>414.05</v>
      </c>
      <c r="D9" s="20">
        <v>414.05</v>
      </c>
      <c r="E9" s="13">
        <f>($R$4*$S$4*15)/8</f>
        <v>341.25</v>
      </c>
      <c r="F9" s="14">
        <f t="shared" si="0"/>
        <v>341.25</v>
      </c>
      <c r="G9" s="13">
        <f t="shared" si="0"/>
        <v>341.25</v>
      </c>
      <c r="H9" s="14">
        <f t="shared" si="0"/>
        <v>341.25</v>
      </c>
      <c r="I9" s="13">
        <f t="shared" si="0"/>
        <v>341.25</v>
      </c>
      <c r="J9" s="14">
        <f t="shared" si="0"/>
        <v>341.25</v>
      </c>
      <c r="K9" s="13">
        <f t="shared" si="0"/>
        <v>341.25</v>
      </c>
      <c r="L9" s="15">
        <f t="shared" si="0"/>
        <v>341.25</v>
      </c>
      <c r="M9" s="16"/>
      <c r="N9" s="17">
        <f t="shared" si="2"/>
        <v>3558.1</v>
      </c>
      <c r="Q9" s="36" t="s">
        <v>8</v>
      </c>
      <c r="R9" s="31">
        <v>8.5</v>
      </c>
      <c r="S9" s="32">
        <v>4</v>
      </c>
    </row>
    <row r="10" spans="1:19" x14ac:dyDescent="0.25">
      <c r="A10" s="18"/>
      <c r="B10" s="19"/>
      <c r="C10" s="20">
        <v>136.5</v>
      </c>
      <c r="D10" s="20">
        <v>136.5</v>
      </c>
      <c r="E10" s="13">
        <f t="shared" si="1"/>
        <v>341.25</v>
      </c>
      <c r="F10" s="14">
        <f>($R$4*$S$4*15)/8</f>
        <v>341.25</v>
      </c>
      <c r="G10" s="13">
        <f t="shared" si="0"/>
        <v>341.25</v>
      </c>
      <c r="H10" s="14">
        <f t="shared" si="0"/>
        <v>341.25</v>
      </c>
      <c r="I10" s="13">
        <f t="shared" si="0"/>
        <v>341.25</v>
      </c>
      <c r="J10" s="14">
        <f t="shared" si="0"/>
        <v>341.25</v>
      </c>
      <c r="K10" s="13">
        <f t="shared" si="0"/>
        <v>341.25</v>
      </c>
      <c r="L10" s="15">
        <f t="shared" si="0"/>
        <v>341.25</v>
      </c>
      <c r="M10" s="16"/>
      <c r="N10" s="17">
        <f t="shared" si="2"/>
        <v>3003</v>
      </c>
      <c r="Q10" s="36" t="s">
        <v>9</v>
      </c>
      <c r="R10" s="31">
        <v>8.5</v>
      </c>
      <c r="S10" s="32">
        <v>12</v>
      </c>
    </row>
    <row r="11" spans="1:19" ht="15.75" thickBot="1" x14ac:dyDescent="0.3">
      <c r="A11" s="18"/>
      <c r="B11" s="19"/>
      <c r="C11" s="20">
        <v>59.15</v>
      </c>
      <c r="D11" s="20">
        <v>59.15</v>
      </c>
      <c r="E11" s="13">
        <f t="shared" si="1"/>
        <v>341.25</v>
      </c>
      <c r="F11" s="14">
        <f t="shared" si="0"/>
        <v>341.25</v>
      </c>
      <c r="G11" s="13">
        <f t="shared" si="0"/>
        <v>341.25</v>
      </c>
      <c r="H11" s="14">
        <f t="shared" si="0"/>
        <v>341.25</v>
      </c>
      <c r="I11" s="13">
        <f t="shared" si="0"/>
        <v>341.25</v>
      </c>
      <c r="J11" s="14">
        <f t="shared" si="0"/>
        <v>341.25</v>
      </c>
      <c r="K11" s="13">
        <f t="shared" si="0"/>
        <v>341.25</v>
      </c>
      <c r="L11" s="15">
        <f t="shared" si="0"/>
        <v>341.25</v>
      </c>
      <c r="M11" s="16"/>
      <c r="N11" s="17">
        <f t="shared" si="2"/>
        <v>2848.3</v>
      </c>
      <c r="Q11" s="37" t="s">
        <v>10</v>
      </c>
      <c r="R11" s="38">
        <v>8.5</v>
      </c>
      <c r="S11" s="39">
        <v>5</v>
      </c>
    </row>
    <row r="12" spans="1:19" ht="15.75" thickBot="1" x14ac:dyDescent="0.3">
      <c r="A12" s="40"/>
      <c r="B12" s="41"/>
      <c r="C12" s="42">
        <v>182</v>
      </c>
      <c r="D12" s="42">
        <v>182</v>
      </c>
      <c r="E12" s="43">
        <f t="shared" si="1"/>
        <v>341.25</v>
      </c>
      <c r="F12" s="44">
        <f t="shared" si="0"/>
        <v>341.25</v>
      </c>
      <c r="G12" s="43">
        <f t="shared" si="0"/>
        <v>341.25</v>
      </c>
      <c r="H12" s="44">
        <f t="shared" si="0"/>
        <v>341.25</v>
      </c>
      <c r="I12" s="43">
        <f t="shared" si="0"/>
        <v>341.25</v>
      </c>
      <c r="J12" s="44">
        <f t="shared" si="0"/>
        <v>341.25</v>
      </c>
      <c r="K12" s="43">
        <f t="shared" si="0"/>
        <v>341.25</v>
      </c>
      <c r="L12" s="45">
        <f t="shared" si="0"/>
        <v>341.25</v>
      </c>
      <c r="M12" s="16"/>
      <c r="N12" s="17">
        <f t="shared" si="2"/>
        <v>3094</v>
      </c>
    </row>
    <row r="13" spans="1:19" x14ac:dyDescent="0.25">
      <c r="A13" s="46"/>
      <c r="B13" s="47"/>
      <c r="C13" s="48"/>
      <c r="D13" s="48"/>
      <c r="E13" s="49"/>
      <c r="F13" s="49"/>
      <c r="G13" s="49"/>
      <c r="H13" s="49"/>
      <c r="I13" s="49"/>
      <c r="J13" s="49"/>
      <c r="K13" s="49"/>
      <c r="L13" s="49"/>
      <c r="M13" s="16"/>
      <c r="N13" s="50">
        <f>SUM(N2:N12)</f>
        <v>33761</v>
      </c>
    </row>
    <row r="14" spans="1:19" x14ac:dyDescent="0.25">
      <c r="A14" s="46"/>
      <c r="B14" s="47"/>
      <c r="C14" s="48"/>
      <c r="D14" s="48"/>
      <c r="E14" s="49"/>
      <c r="F14" s="49"/>
      <c r="G14" s="49"/>
      <c r="H14" s="49"/>
      <c r="I14" s="49"/>
      <c r="J14" s="49"/>
      <c r="K14" s="49"/>
      <c r="L14" s="49"/>
      <c r="M14" s="16"/>
      <c r="N14" s="17"/>
    </row>
    <row r="15" spans="1:19" x14ac:dyDescent="0.25">
      <c r="A15" s="46"/>
      <c r="B15" s="47"/>
      <c r="C15" s="48"/>
      <c r="D15" s="48"/>
      <c r="E15" s="49"/>
      <c r="F15" s="49"/>
      <c r="G15" s="49"/>
      <c r="H15" s="49"/>
      <c r="I15" s="49"/>
      <c r="J15" s="49"/>
      <c r="K15" s="49"/>
      <c r="L15" s="49"/>
      <c r="M15" s="16"/>
      <c r="N15" s="17"/>
    </row>
    <row r="16" spans="1:19" x14ac:dyDescent="0.25">
      <c r="A16" s="51"/>
      <c r="E16" s="54"/>
      <c r="F16" s="54"/>
      <c r="G16" s="54"/>
      <c r="H16" s="54"/>
      <c r="I16" s="54"/>
      <c r="J16" s="54"/>
      <c r="K16" s="54"/>
      <c r="L16" s="54"/>
      <c r="M16" s="16"/>
    </row>
    <row r="17" spans="1:14" x14ac:dyDescent="0.25">
      <c r="A17" s="55" t="s">
        <v>14</v>
      </c>
      <c r="E17" s="54"/>
      <c r="F17" s="54"/>
      <c r="G17" s="54"/>
      <c r="H17" s="54"/>
      <c r="I17" s="54"/>
      <c r="J17" s="54"/>
      <c r="K17" s="54"/>
      <c r="L17" s="54"/>
      <c r="M17" s="16"/>
      <c r="N17" s="56"/>
    </row>
    <row r="18" spans="1:14" x14ac:dyDescent="0.25">
      <c r="A18" s="57"/>
      <c r="B18" s="58"/>
      <c r="C18" s="59"/>
      <c r="D18" s="59"/>
      <c r="E18" s="60">
        <f t="shared" ref="E18:L18" si="4">$N18/8</f>
        <v>68.25</v>
      </c>
      <c r="F18" s="60">
        <f t="shared" si="4"/>
        <v>68.25</v>
      </c>
      <c r="G18" s="60">
        <f t="shared" si="4"/>
        <v>68.25</v>
      </c>
      <c r="H18" s="60">
        <f t="shared" si="4"/>
        <v>68.25</v>
      </c>
      <c r="I18" s="60">
        <f t="shared" si="4"/>
        <v>68.25</v>
      </c>
      <c r="J18" s="60">
        <f t="shared" si="4"/>
        <v>68.25</v>
      </c>
      <c r="K18" s="60">
        <f t="shared" si="4"/>
        <v>68.25</v>
      </c>
      <c r="L18" s="60">
        <f t="shared" si="4"/>
        <v>68.25</v>
      </c>
      <c r="M18" s="16"/>
      <c r="N18" s="61">
        <f>R8*S8*15</f>
        <v>546</v>
      </c>
    </row>
    <row r="19" spans="1:14" x14ac:dyDescent="0.25">
      <c r="A19" s="57"/>
      <c r="B19" s="58"/>
      <c r="C19" s="59"/>
      <c r="D19" s="59"/>
      <c r="E19" s="59"/>
      <c r="F19" s="59"/>
      <c r="G19" s="59"/>
      <c r="H19" s="60">
        <f>$N$19/4</f>
        <v>102</v>
      </c>
      <c r="I19" s="60">
        <f t="shared" ref="I19:K19" si="5">$N$19/4</f>
        <v>102</v>
      </c>
      <c r="J19" s="60">
        <f t="shared" si="5"/>
        <v>102</v>
      </c>
      <c r="K19" s="60">
        <f t="shared" si="5"/>
        <v>102</v>
      </c>
      <c r="L19" s="59"/>
      <c r="M19" s="16"/>
      <c r="N19" s="61">
        <f>R10*S10*4</f>
        <v>408</v>
      </c>
    </row>
    <row r="20" spans="1:14" x14ac:dyDescent="0.25">
      <c r="A20" s="57"/>
      <c r="B20" s="58"/>
      <c r="C20" s="60"/>
      <c r="D20" s="60"/>
      <c r="E20" s="60">
        <f>$N$20/8</f>
        <v>63.75</v>
      </c>
      <c r="F20" s="60">
        <f t="shared" ref="F20:L20" si="6">$N$20/8</f>
        <v>63.75</v>
      </c>
      <c r="G20" s="60">
        <f t="shared" si="6"/>
        <v>63.75</v>
      </c>
      <c r="H20" s="60">
        <f t="shared" si="6"/>
        <v>63.75</v>
      </c>
      <c r="I20" s="60">
        <f t="shared" si="6"/>
        <v>63.75</v>
      </c>
      <c r="J20" s="60">
        <f t="shared" si="6"/>
        <v>63.75</v>
      </c>
      <c r="K20" s="60">
        <f t="shared" si="6"/>
        <v>63.75</v>
      </c>
      <c r="L20" s="60">
        <f t="shared" si="6"/>
        <v>63.75</v>
      </c>
      <c r="M20" s="16"/>
      <c r="N20" s="61">
        <f>R9*S9*15</f>
        <v>510</v>
      </c>
    </row>
    <row r="21" spans="1:14" x14ac:dyDescent="0.25">
      <c r="A21" s="57"/>
      <c r="B21" s="58"/>
      <c r="C21" s="59"/>
      <c r="D21" s="59"/>
      <c r="E21" s="59"/>
      <c r="F21" s="60">
        <f>$N$21/4</f>
        <v>85</v>
      </c>
      <c r="G21" s="60">
        <f t="shared" ref="G21:I21" si="7">$N$21/4</f>
        <v>85</v>
      </c>
      <c r="H21" s="60">
        <f>$N$21/4</f>
        <v>85</v>
      </c>
      <c r="I21" s="60">
        <f t="shared" si="7"/>
        <v>85</v>
      </c>
      <c r="J21" s="59"/>
      <c r="K21" s="59"/>
      <c r="L21" s="59"/>
      <c r="M21" s="16"/>
      <c r="N21" s="61">
        <f>R11*S11*8</f>
        <v>340</v>
      </c>
    </row>
    <row r="22" spans="1:14" x14ac:dyDescent="0.25">
      <c r="A22" s="57"/>
      <c r="B22" s="58"/>
      <c r="C22" s="86"/>
      <c r="D22" s="86"/>
      <c r="E22" s="86"/>
      <c r="F22" s="86"/>
      <c r="G22" s="86"/>
      <c r="H22" s="60"/>
      <c r="I22" s="60"/>
      <c r="J22" s="60"/>
      <c r="K22" s="60"/>
      <c r="L22" s="60"/>
      <c r="M22" s="16"/>
      <c r="N22" s="62"/>
    </row>
    <row r="23" spans="1:14" x14ac:dyDescent="0.25">
      <c r="E23" s="54"/>
      <c r="F23" s="54"/>
      <c r="G23" s="54"/>
      <c r="H23" s="54"/>
      <c r="I23" s="54"/>
      <c r="J23" s="54"/>
      <c r="K23" s="54"/>
      <c r="L23" s="54"/>
      <c r="M23" s="16"/>
      <c r="N23" s="63">
        <f>SUM(N18:N22)</f>
        <v>1804</v>
      </c>
    </row>
    <row r="24" spans="1:14" x14ac:dyDescent="0.25">
      <c r="E24" s="54"/>
      <c r="F24" s="54"/>
      <c r="G24" s="54"/>
      <c r="H24" s="54"/>
      <c r="I24" s="54"/>
      <c r="J24" s="54"/>
      <c r="K24" s="54"/>
      <c r="L24" s="54"/>
      <c r="M24" s="16"/>
      <c r="N24" s="56"/>
    </row>
    <row r="25" spans="1:14" x14ac:dyDescent="0.25">
      <c r="A25" s="55" t="s">
        <v>15</v>
      </c>
      <c r="E25" s="54"/>
      <c r="F25" s="54"/>
      <c r="G25" s="54"/>
      <c r="H25" s="54"/>
      <c r="I25" s="54"/>
      <c r="J25" s="54"/>
      <c r="K25" s="54"/>
      <c r="L25" s="54"/>
      <c r="M25" s="16"/>
      <c r="N25" s="56"/>
    </row>
    <row r="26" spans="1:14" x14ac:dyDescent="0.25">
      <c r="A26" s="64"/>
      <c r="B26" s="58"/>
      <c r="C26" s="59"/>
      <c r="D26" s="59"/>
      <c r="E26" s="60">
        <f>$N26/8</f>
        <v>63.75</v>
      </c>
      <c r="F26" s="60">
        <f t="shared" ref="F26:L27" si="8">$N26/8</f>
        <v>63.75</v>
      </c>
      <c r="G26" s="60">
        <f t="shared" si="8"/>
        <v>63.75</v>
      </c>
      <c r="H26" s="60">
        <f t="shared" si="8"/>
        <v>63.75</v>
      </c>
      <c r="I26" s="60">
        <f t="shared" si="8"/>
        <v>63.75</v>
      </c>
      <c r="J26" s="60">
        <f t="shared" si="8"/>
        <v>63.75</v>
      </c>
      <c r="K26" s="60">
        <f t="shared" si="8"/>
        <v>63.75</v>
      </c>
      <c r="L26" s="60">
        <f t="shared" si="8"/>
        <v>63.75</v>
      </c>
      <c r="M26" s="16"/>
      <c r="N26" s="61">
        <f>$R$7*$S$7*15</f>
        <v>510</v>
      </c>
    </row>
    <row r="27" spans="1:14" x14ac:dyDescent="0.25">
      <c r="A27" s="64"/>
      <c r="B27" s="58"/>
      <c r="C27" s="59"/>
      <c r="D27" s="59"/>
      <c r="E27" s="60">
        <f>$N27/8</f>
        <v>63.75</v>
      </c>
      <c r="F27" s="60">
        <f t="shared" si="8"/>
        <v>63.75</v>
      </c>
      <c r="G27" s="60">
        <f t="shared" si="8"/>
        <v>63.75</v>
      </c>
      <c r="H27" s="60">
        <f t="shared" si="8"/>
        <v>63.75</v>
      </c>
      <c r="I27" s="60">
        <f t="shared" si="8"/>
        <v>63.75</v>
      </c>
      <c r="J27" s="60">
        <f t="shared" si="8"/>
        <v>63.75</v>
      </c>
      <c r="K27" s="60">
        <f t="shared" si="8"/>
        <v>63.75</v>
      </c>
      <c r="L27" s="60">
        <f t="shared" si="8"/>
        <v>63.75</v>
      </c>
      <c r="M27" s="16"/>
      <c r="N27" s="61">
        <f>$R$7*$S$7*15</f>
        <v>510</v>
      </c>
    </row>
    <row r="28" spans="1:14" x14ac:dyDescent="0.25">
      <c r="E28" s="54"/>
      <c r="F28" s="54"/>
      <c r="G28" s="54"/>
      <c r="H28" s="54"/>
      <c r="I28" s="54"/>
      <c r="J28" s="54"/>
      <c r="K28" s="54"/>
      <c r="L28" s="54"/>
      <c r="M28" s="16"/>
      <c r="N28" s="50">
        <f>SUM(N26:N27)</f>
        <v>1020</v>
      </c>
    </row>
    <row r="29" spans="1:14" x14ac:dyDescent="0.25">
      <c r="E29" s="54"/>
      <c r="F29" s="54"/>
      <c r="G29" s="54"/>
      <c r="H29" s="54"/>
      <c r="I29" s="54"/>
      <c r="J29" s="54"/>
      <c r="K29" s="54"/>
      <c r="L29" s="54"/>
      <c r="M29" s="16"/>
      <c r="N29" s="17"/>
    </row>
    <row r="30" spans="1:14" x14ac:dyDescent="0.25">
      <c r="A30" s="65" t="s">
        <v>16</v>
      </c>
      <c r="B30" s="66"/>
      <c r="E30" s="54"/>
      <c r="F30" s="54"/>
      <c r="G30" s="54"/>
      <c r="H30" s="54"/>
      <c r="I30" s="54"/>
      <c r="J30" s="54"/>
      <c r="K30" s="54"/>
      <c r="L30" s="54"/>
      <c r="M30" s="16"/>
      <c r="N30" s="17"/>
    </row>
    <row r="31" spans="1:14" x14ac:dyDescent="0.25">
      <c r="A31" s="85"/>
      <c r="B31" s="58"/>
      <c r="C31" s="67">
        <v>136.5</v>
      </c>
      <c r="D31" s="67">
        <v>136.5</v>
      </c>
      <c r="E31" s="60">
        <f>($R$5*$S$5*15)/8</f>
        <v>255.9375</v>
      </c>
      <c r="F31" s="60">
        <f t="shared" ref="F31:L32" si="9">($R$5*$S$5*15)/8</f>
        <v>255.9375</v>
      </c>
      <c r="G31" s="60">
        <f t="shared" si="9"/>
        <v>255.9375</v>
      </c>
      <c r="H31" s="60">
        <f t="shared" si="9"/>
        <v>255.9375</v>
      </c>
      <c r="I31" s="60">
        <f t="shared" si="9"/>
        <v>255.9375</v>
      </c>
      <c r="J31" s="60">
        <f t="shared" si="9"/>
        <v>255.9375</v>
      </c>
      <c r="K31" s="60">
        <f t="shared" si="9"/>
        <v>255.9375</v>
      </c>
      <c r="L31" s="60">
        <f t="shared" si="9"/>
        <v>255.9375</v>
      </c>
      <c r="M31" s="16"/>
      <c r="N31" s="17">
        <f>($R$5*$S$5*15)+(C31+D31)</f>
        <v>2320.5</v>
      </c>
    </row>
    <row r="32" spans="1:14" x14ac:dyDescent="0.25">
      <c r="A32" s="85"/>
      <c r="B32" s="58"/>
      <c r="C32" s="67">
        <v>136.5</v>
      </c>
      <c r="D32" s="67">
        <v>136.5</v>
      </c>
      <c r="E32" s="60">
        <f>($R$5*$S$5*15)/8</f>
        <v>255.9375</v>
      </c>
      <c r="F32" s="60">
        <f t="shared" si="9"/>
        <v>255.9375</v>
      </c>
      <c r="G32" s="60">
        <f t="shared" si="9"/>
        <v>255.9375</v>
      </c>
      <c r="H32" s="60">
        <f t="shared" si="9"/>
        <v>255.9375</v>
      </c>
      <c r="I32" s="60">
        <f t="shared" si="9"/>
        <v>255.9375</v>
      </c>
      <c r="J32" s="60">
        <f t="shared" si="9"/>
        <v>255.9375</v>
      </c>
      <c r="K32" s="60">
        <f t="shared" si="9"/>
        <v>255.9375</v>
      </c>
      <c r="L32" s="60">
        <f t="shared" si="9"/>
        <v>255.9375</v>
      </c>
      <c r="M32" s="16"/>
      <c r="N32" s="17">
        <f>($R$5*$S$5*15)+(C32+D32)</f>
        <v>2320.5</v>
      </c>
    </row>
    <row r="33" spans="1:14" x14ac:dyDescent="0.25">
      <c r="N33" s="68">
        <f>SUM(N31:N32)</f>
        <v>4641</v>
      </c>
    </row>
    <row r="35" spans="1:14" ht="15.75" x14ac:dyDescent="0.25">
      <c r="A35" s="69"/>
    </row>
    <row r="36" spans="1:14" ht="15.75" thickBot="1" x14ac:dyDescent="0.3">
      <c r="A36" s="55" t="s">
        <v>17</v>
      </c>
    </row>
    <row r="37" spans="1:14" ht="16.5" thickBot="1" x14ac:dyDescent="0.3">
      <c r="A37" s="88">
        <v>2017</v>
      </c>
      <c r="B37" s="70"/>
      <c r="C37" s="71"/>
      <c r="D37" s="71"/>
      <c r="E37" s="74">
        <f>$N$39/8</f>
        <v>63.75</v>
      </c>
      <c r="F37" s="74">
        <f t="shared" ref="F37:K38" si="10">$N$39/8</f>
        <v>63.75</v>
      </c>
      <c r="G37" s="74">
        <f t="shared" si="10"/>
        <v>63.75</v>
      </c>
      <c r="H37" s="74">
        <f t="shared" si="10"/>
        <v>63.75</v>
      </c>
      <c r="I37" s="74">
        <f t="shared" si="10"/>
        <v>63.75</v>
      </c>
      <c r="J37" s="74">
        <f t="shared" si="10"/>
        <v>63.75</v>
      </c>
      <c r="K37" s="74">
        <f t="shared" si="10"/>
        <v>63.75</v>
      </c>
      <c r="L37" s="75">
        <f>N38/8</f>
        <v>63.75</v>
      </c>
      <c r="N37" s="17">
        <f>$R$6*$S$6*15</f>
        <v>510</v>
      </c>
    </row>
    <row r="38" spans="1:14" ht="16.5" thickBot="1" x14ac:dyDescent="0.3">
      <c r="A38" s="89"/>
      <c r="B38" s="72"/>
      <c r="C38" s="73"/>
      <c r="D38" s="73"/>
      <c r="E38" s="74">
        <f>$N$39/8</f>
        <v>63.75</v>
      </c>
      <c r="F38" s="74">
        <f t="shared" si="10"/>
        <v>63.75</v>
      </c>
      <c r="G38" s="74">
        <f t="shared" si="10"/>
        <v>63.75</v>
      </c>
      <c r="H38" s="74">
        <f t="shared" si="10"/>
        <v>63.75</v>
      </c>
      <c r="I38" s="74">
        <f t="shared" si="10"/>
        <v>63.75</v>
      </c>
      <c r="J38" s="74">
        <f t="shared" si="10"/>
        <v>63.75</v>
      </c>
      <c r="K38" s="74">
        <f t="shared" si="10"/>
        <v>63.75</v>
      </c>
      <c r="L38" s="75">
        <f>N39/8</f>
        <v>63.75</v>
      </c>
      <c r="N38" s="17">
        <f t="shared" ref="N38:N44" si="11">$R$6*$S$6*15</f>
        <v>510</v>
      </c>
    </row>
    <row r="39" spans="1:14" ht="15" customHeight="1" x14ac:dyDescent="0.25">
      <c r="A39" s="90"/>
      <c r="B39" s="79"/>
      <c r="C39" s="59"/>
      <c r="D39" s="59"/>
      <c r="E39" s="60">
        <f t="shared" ref="E39:L42" si="12">$N41/8</f>
        <v>63.75</v>
      </c>
      <c r="F39" s="60">
        <f t="shared" si="12"/>
        <v>63.75</v>
      </c>
      <c r="G39" s="60">
        <f t="shared" si="12"/>
        <v>63.75</v>
      </c>
      <c r="H39" s="60">
        <f t="shared" si="12"/>
        <v>63.75</v>
      </c>
      <c r="I39" s="60">
        <f t="shared" si="12"/>
        <v>63.75</v>
      </c>
      <c r="J39" s="60">
        <f t="shared" si="12"/>
        <v>63.75</v>
      </c>
      <c r="K39" s="60">
        <f t="shared" si="12"/>
        <v>63.75</v>
      </c>
      <c r="L39" s="80">
        <f t="shared" si="12"/>
        <v>63.75</v>
      </c>
      <c r="N39" s="17">
        <f t="shared" si="11"/>
        <v>510</v>
      </c>
    </row>
    <row r="40" spans="1:14" ht="15.75" customHeight="1" thickBot="1" x14ac:dyDescent="0.3">
      <c r="A40" s="91"/>
      <c r="B40" s="81"/>
      <c r="C40" s="73"/>
      <c r="D40" s="73"/>
      <c r="E40" s="74">
        <f t="shared" si="12"/>
        <v>63.75</v>
      </c>
      <c r="F40" s="74">
        <f t="shared" si="12"/>
        <v>63.75</v>
      </c>
      <c r="G40" s="74">
        <f t="shared" si="12"/>
        <v>63.75</v>
      </c>
      <c r="H40" s="74">
        <f t="shared" si="12"/>
        <v>63.75</v>
      </c>
      <c r="I40" s="74">
        <f t="shared" si="12"/>
        <v>63.75</v>
      </c>
      <c r="J40" s="74">
        <f t="shared" si="12"/>
        <v>63.75</v>
      </c>
      <c r="K40" s="74">
        <f t="shared" si="12"/>
        <v>63.75</v>
      </c>
      <c r="L40" s="75">
        <f t="shared" si="12"/>
        <v>63.75</v>
      </c>
      <c r="N40" s="17">
        <f t="shared" si="11"/>
        <v>510</v>
      </c>
    </row>
    <row r="41" spans="1:14" ht="15.75" customHeight="1" x14ac:dyDescent="0.25">
      <c r="A41" s="92">
        <v>2019</v>
      </c>
      <c r="B41" s="70"/>
      <c r="C41" s="76"/>
      <c r="D41" s="76"/>
      <c r="E41" s="77">
        <f t="shared" si="12"/>
        <v>63.75</v>
      </c>
      <c r="F41" s="77">
        <f t="shared" si="12"/>
        <v>63.75</v>
      </c>
      <c r="G41" s="77">
        <f t="shared" si="12"/>
        <v>63.75</v>
      </c>
      <c r="H41" s="77">
        <f t="shared" si="12"/>
        <v>63.75</v>
      </c>
      <c r="I41" s="77">
        <f t="shared" si="12"/>
        <v>63.75</v>
      </c>
      <c r="J41" s="77">
        <f t="shared" si="12"/>
        <v>63.75</v>
      </c>
      <c r="K41" s="77">
        <f t="shared" si="12"/>
        <v>63.75</v>
      </c>
      <c r="L41" s="78">
        <f t="shared" si="12"/>
        <v>63.75</v>
      </c>
      <c r="N41" s="17">
        <f t="shared" si="11"/>
        <v>510</v>
      </c>
    </row>
    <row r="42" spans="1:14" ht="15.75" customHeight="1" thickBot="1" x14ac:dyDescent="0.3">
      <c r="A42" s="91"/>
      <c r="B42" s="81"/>
      <c r="C42" s="73"/>
      <c r="D42" s="73"/>
      <c r="E42" s="74">
        <f t="shared" si="12"/>
        <v>63.75</v>
      </c>
      <c r="F42" s="74">
        <f t="shared" si="12"/>
        <v>63.75</v>
      </c>
      <c r="G42" s="74">
        <f t="shared" si="12"/>
        <v>63.75</v>
      </c>
      <c r="H42" s="74">
        <f t="shared" si="12"/>
        <v>63.75</v>
      </c>
      <c r="I42" s="74">
        <f t="shared" si="12"/>
        <v>63.75</v>
      </c>
      <c r="J42" s="74">
        <f t="shared" si="12"/>
        <v>63.75</v>
      </c>
      <c r="K42" s="74">
        <f t="shared" si="12"/>
        <v>63.75</v>
      </c>
      <c r="L42" s="75">
        <f t="shared" si="12"/>
        <v>63.75</v>
      </c>
      <c r="N42" s="17">
        <f t="shared" si="11"/>
        <v>510</v>
      </c>
    </row>
    <row r="43" spans="1:14" ht="15.75" customHeight="1" x14ac:dyDescent="0.25">
      <c r="A43" s="88">
        <v>2020</v>
      </c>
      <c r="B43" s="70"/>
      <c r="C43" s="76"/>
      <c r="D43" s="76"/>
      <c r="E43" s="77">
        <f t="shared" ref="E43:L44" si="13">$N37/8</f>
        <v>63.75</v>
      </c>
      <c r="F43" s="77">
        <f t="shared" si="13"/>
        <v>63.75</v>
      </c>
      <c r="G43" s="77">
        <f t="shared" si="13"/>
        <v>63.75</v>
      </c>
      <c r="H43" s="77">
        <f t="shared" si="13"/>
        <v>63.75</v>
      </c>
      <c r="I43" s="77">
        <f t="shared" si="13"/>
        <v>63.75</v>
      </c>
      <c r="J43" s="77">
        <f t="shared" si="13"/>
        <v>63.75</v>
      </c>
      <c r="K43" s="77">
        <f t="shared" si="13"/>
        <v>63.75</v>
      </c>
      <c r="L43" s="78">
        <f t="shared" si="13"/>
        <v>63.75</v>
      </c>
      <c r="N43" s="17">
        <f>$R$6*$S$6*15</f>
        <v>510</v>
      </c>
    </row>
    <row r="44" spans="1:14" ht="13.5" customHeight="1" thickBot="1" x14ac:dyDescent="0.3">
      <c r="A44" s="89"/>
      <c r="B44" s="82"/>
      <c r="C44" s="73"/>
      <c r="D44" s="73"/>
      <c r="E44" s="74">
        <f t="shared" si="13"/>
        <v>63.75</v>
      </c>
      <c r="F44" s="74">
        <f t="shared" si="13"/>
        <v>63.75</v>
      </c>
      <c r="G44" s="74">
        <f t="shared" si="13"/>
        <v>63.75</v>
      </c>
      <c r="H44" s="74">
        <f t="shared" si="13"/>
        <v>63.75</v>
      </c>
      <c r="I44" s="74">
        <f t="shared" si="13"/>
        <v>63.75</v>
      </c>
      <c r="J44" s="74">
        <f t="shared" si="13"/>
        <v>63.75</v>
      </c>
      <c r="K44" s="74">
        <f t="shared" si="13"/>
        <v>63.75</v>
      </c>
      <c r="L44" s="75">
        <f t="shared" si="13"/>
        <v>63.75</v>
      </c>
      <c r="N44" s="17">
        <f t="shared" si="11"/>
        <v>510</v>
      </c>
    </row>
    <row r="45" spans="1:14" x14ac:dyDescent="0.25">
      <c r="N45" s="83">
        <f>SUM(N37:N44)</f>
        <v>4080</v>
      </c>
    </row>
    <row r="46" spans="1:14" x14ac:dyDescent="0.25">
      <c r="L46" s="93"/>
      <c r="M46" s="93"/>
      <c r="N46" s="84"/>
    </row>
    <row r="47" spans="1:14" x14ac:dyDescent="0.25">
      <c r="A47" s="65" t="s">
        <v>18</v>
      </c>
      <c r="L47" s="87" t="s">
        <v>11</v>
      </c>
      <c r="M47" s="87"/>
      <c r="N47" s="83">
        <f>SUM(N45,N33,N23,N28,N13)</f>
        <v>45306</v>
      </c>
    </row>
    <row r="48" spans="1:14" x14ac:dyDescent="0.25">
      <c r="A48" s="9"/>
      <c r="B48"/>
      <c r="C48"/>
      <c r="D48"/>
      <c r="E48"/>
      <c r="F48"/>
      <c r="G48"/>
      <c r="H48"/>
      <c r="I48"/>
      <c r="J48"/>
      <c r="K48"/>
      <c r="L48"/>
      <c r="N48" s="83"/>
    </row>
    <row r="49" spans="1:1" x14ac:dyDescent="0.25">
      <c r="A49" s="9"/>
    </row>
  </sheetData>
  <mergeCells count="6">
    <mergeCell ref="L47:M47"/>
    <mergeCell ref="A37:A38"/>
    <mergeCell ref="A39:A40"/>
    <mergeCell ref="A41:A42"/>
    <mergeCell ref="A43:A44"/>
    <mergeCell ref="L46:M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 Treasurer</dc:creator>
  <cp:lastModifiedBy>SGA Treasurer</cp:lastModifiedBy>
  <dcterms:created xsi:type="dcterms:W3CDTF">2016-12-06T20:10:10Z</dcterms:created>
  <dcterms:modified xsi:type="dcterms:W3CDTF">2018-04-21T18:13:40Z</dcterms:modified>
</cp:coreProperties>
</file>