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odel_Intro" sheetId="2" state="visible" r:id="rId4"/>
    <sheet name="NV_runs" sheetId="3" state="visible" r:id="rId5"/>
    <sheet name="ram_exps" sheetId="4" state="visible" r:id="rId6"/>
    <sheet name="ram_compar" sheetId="5" state="visible" r:id="rId7"/>
    <sheet name="SNRAware" sheetId="6" state="visible" r:id="rId8"/>
    <sheet name="Start Here" sheetId="7" state="visible" r:id="rId9"/>
    <sheet name="Primary Matrix" sheetId="8" state="visible" r:id="rId10"/>
    <sheet name="Sampling Audit" sheetId="9" state="visible" r:id="rId11"/>
    <sheet name="Existing Results" sheetId="10" state="visible" r:id="rId12"/>
    <sheet name="Ablation Matrix" sheetId="11" state="visible" r:id="rId13"/>
    <sheet name="Run Tracker" sheetId="12" state="visible" r:id="rId14"/>
    <sheet name="Metric Dictionary" sheetId="13" state="visible" r:id="rId15"/>
    <sheet name="Sources" sheetId="14" state="visible" r:id="rId16"/>
  </sheets>
  <definedNames>
    <definedName function="false" hidden="true" localSheetId="10" name="_xlnm._FilterDatabase" vbProcedure="false">'Ablation Matrix'!$A$1:$O$10</definedName>
    <definedName function="false" hidden="true" localSheetId="9" name="_xlnm._FilterDatabase" vbProcedure="false">'Existing Results'!$A$1:$T$7</definedName>
    <definedName function="false" hidden="true" localSheetId="12" name="_xlnm._FilterDatabase" vbProcedure="false">'Metric Dictionary'!$A$1:$G$12</definedName>
    <definedName function="false" hidden="true" localSheetId="7" name="_xlnm._FilterDatabase" vbProcedure="false">'Primary Matrix'!$A$1:$X$16</definedName>
    <definedName function="false" hidden="true" localSheetId="11" name="_xlnm._FilterDatabase" vbProcedure="false">'Run Tracker'!$A$1:$S$16</definedName>
    <definedName function="false" hidden="true" localSheetId="8" name="_xlnm._FilterDatabase" vbProcedure="false">'Sampling Audit'!$A$1:$N$34</definedName>
    <definedName function="false" hidden="true" localSheetId="13" name="_xlnm._FilterDatabase" vbProcedure="false">Sources!$A$1:$E$10</definedName>
    <definedName function="false" hidden="true" localSheetId="6" name="_xlnm._FilterDatabase" vbProcedure="false">'Start Here'!$A$1:$H$21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<sst xmlns="http://schemas.openxmlformats.org/spreadsheetml/2006/main" count="801" uniqueCount="439">
  <si>
    <t xml:space="preserve">Exp. ID</t>
  </si>
  <si>
    <t xml:space="preserve">Model</t>
  </si>
  <si>
    <t xml:space="preserve">Dataset</t>
  </si>
  <si>
    <t xml:space="preserve">Scenario</t>
  </si>
  <si>
    <t xml:space="preserve">Status</t>
  </si>
  <si>
    <t xml:space="preserve">Remarks</t>
  </si>
  <si>
    <t xml:space="preserve">EXP001</t>
  </si>
  <si>
    <t xml:space="preserve">NV-Raw2Insights</t>
  </si>
  <si>
    <t xml:space="preserve">In-house cardiac</t>
  </si>
  <si>
    <t xml:space="preserve">A</t>
  </si>
  <si>
    <t xml:space="preserve">Ok</t>
  </si>
  <si>
    <t xml:space="preserve">EXP002</t>
  </si>
  <si>
    <t xml:space="preserve">EXP003</t>
  </si>
  <si>
    <t xml:space="preserve">CMRxRecon</t>
  </si>
  <si>
    <t xml:space="preserve">ongoing</t>
  </si>
  <si>
    <t xml:space="preserve">EXP004</t>
  </si>
  <si>
    <t xml:space="preserve">ram</t>
  </si>
  <si>
    <t xml:space="preserve">official demo</t>
  </si>
  <si>
    <t xml:space="preserve">OK</t>
  </si>
  <si>
    <t xml:space="preserve">EXP005</t>
  </si>
  <si>
    <t xml:space="preserve">fastMRI knee single-coil </t>
  </si>
  <si>
    <t xml:space="preserve">EXP006</t>
  </si>
  <si>
    <t xml:space="preserve">Brain VCC test</t>
  </si>
  <si>
    <t xml:space="preserve">EXP007</t>
  </si>
  <si>
    <t xml:space="preserve">Brain crop </t>
  </si>
  <si>
    <t xml:space="preserve">EXP008</t>
  </si>
  <si>
    <t xml:space="preserve">brain para sweep</t>
  </si>
  <si>
    <t xml:space="preserve">模型</t>
  </si>
  <si>
    <t xml:space="preserve">输入数据</t>
  </si>
  <si>
    <t xml:space="preserve">输入格式</t>
  </si>
  <si>
    <r>
      <rPr>
        <b val="true"/>
        <sz val="11"/>
        <color theme="1"/>
        <rFont val="Linux Libertine G"/>
        <family val="2"/>
      </rPr>
      <t xml:space="preserve">是否支持 </t>
    </r>
    <r>
      <rPr>
        <b val="true"/>
        <sz val="11"/>
        <color theme="1"/>
        <rFont val="等线"/>
        <family val="0"/>
        <charset val="1"/>
      </rPr>
      <t xml:space="preserve">dynamic/CINE</t>
    </r>
  </si>
  <si>
    <r>
      <rPr>
        <b val="true"/>
        <sz val="11"/>
        <color theme="1"/>
        <rFont val="Linux Libertine G"/>
        <family val="2"/>
      </rPr>
      <t xml:space="preserve">是否需要 </t>
    </r>
    <r>
      <rPr>
        <b val="true"/>
        <sz val="11"/>
        <color theme="1"/>
        <rFont val="等线"/>
        <family val="0"/>
        <charset val="1"/>
      </rPr>
      <t xml:space="preserve">smap</t>
    </r>
  </si>
  <si>
    <r>
      <rPr>
        <b val="true"/>
        <sz val="11"/>
        <color theme="1"/>
        <rFont val="Linux Libertine G"/>
        <family val="2"/>
      </rPr>
      <t xml:space="preserve">是否支持任意 </t>
    </r>
    <r>
      <rPr>
        <b val="true"/>
        <sz val="11"/>
        <color theme="1"/>
        <rFont val="等线"/>
        <family val="0"/>
        <charset val="1"/>
      </rPr>
      <t xml:space="preserve">mask</t>
    </r>
  </si>
  <si>
    <t xml:space="preserve">训练数据集</t>
  </si>
  <si>
    <r>
      <rPr>
        <b val="true"/>
        <sz val="11"/>
        <color theme="1"/>
        <rFont val="Linux Libertine G"/>
        <family val="2"/>
      </rPr>
      <t xml:space="preserve">训练 </t>
    </r>
    <r>
      <rPr>
        <b val="true"/>
        <sz val="11"/>
        <color theme="1"/>
        <rFont val="等线"/>
        <family val="0"/>
        <charset val="1"/>
      </rPr>
      <t xml:space="preserve">mask</t>
    </r>
  </si>
  <si>
    <t xml:space="preserve">网络结构</t>
  </si>
  <si>
    <t xml:space="preserve">NV-Raw2Insights-MRI</t>
  </si>
  <si>
    <r>
      <rPr>
        <sz val="11"/>
        <color theme="1"/>
        <rFont val="等线"/>
        <family val="0"/>
        <charset val="1"/>
      </rPr>
      <t xml:space="preserve">Undersampled multi-coil k-space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sampling mask</t>
    </r>
    <r>
      <rPr>
        <sz val="11"/>
        <color theme="1"/>
        <rFont val="Linux Libertine G"/>
        <family val="2"/>
      </rPr>
      <t xml:space="preserve">及采集信息</t>
    </r>
  </si>
  <si>
    <r>
      <rPr>
        <sz val="11"/>
        <color theme="1"/>
        <rFont val="Linux Libertine G"/>
        <family val="2"/>
      </rPr>
      <t xml:space="preserve">复数多线圈数据；内部统一为约 </t>
    </r>
    <r>
      <rPr>
        <sz val="11"/>
        <color theme="1"/>
        <rFont val="等线"/>
        <family val="0"/>
        <charset val="1"/>
      </rPr>
      <t xml:space="preserve">[time, slice, coil, H, W]</t>
    </r>
    <r>
      <rPr>
        <sz val="11"/>
        <color theme="1"/>
        <rFont val="Linux Libertine G"/>
        <family val="2"/>
      </rPr>
      <t xml:space="preserve">。</t>
    </r>
    <r>
      <rPr>
        <sz val="11"/>
        <color theme="1"/>
        <rFont val="等线"/>
        <family val="0"/>
        <charset val="1"/>
      </rPr>
      <t xml:space="preserve">CINE </t>
    </r>
    <r>
      <rPr>
        <sz val="11"/>
        <color theme="1"/>
        <rFont val="Linux Libertine G"/>
        <family val="2"/>
      </rPr>
      <t xml:space="preserve">使用相邻时间帧窗口，即 </t>
    </r>
    <r>
      <rPr>
        <sz val="11"/>
        <color theme="1"/>
        <rFont val="等线"/>
        <family val="0"/>
        <charset val="1"/>
      </rPr>
      <t xml:space="preserve">2D+t</t>
    </r>
  </si>
  <si>
    <r>
      <rPr>
        <b val="true"/>
        <sz val="11"/>
        <color theme="1"/>
        <rFont val="Linux Libertine G"/>
        <family val="2"/>
      </rPr>
      <t xml:space="preserve">支持。相邻 </t>
    </r>
    <r>
      <rPr>
        <b val="true"/>
        <sz val="11"/>
        <color theme="1"/>
        <rFont val="等线"/>
        <family val="0"/>
        <charset val="1"/>
      </rPr>
      <t xml:space="preserve">cardiac frames </t>
    </r>
    <r>
      <rPr>
        <b val="true"/>
        <sz val="11"/>
        <color theme="1"/>
        <rFont val="Linux Libertine G"/>
        <family val="2"/>
      </rPr>
      <t xml:space="preserve">联合输入，预测窗口中心帧</t>
    </r>
  </si>
  <si>
    <r>
      <rPr>
        <b val="true"/>
        <sz val="11"/>
        <color theme="1"/>
        <rFont val="Linux Libertine G"/>
        <family val="2"/>
      </rPr>
      <t xml:space="preserve">不要求外部提供。模型可进行 </t>
    </r>
    <r>
      <rPr>
        <b val="true"/>
        <sz val="11"/>
        <color theme="1"/>
        <rFont val="等线"/>
        <family val="0"/>
        <charset val="1"/>
      </rPr>
      <t xml:space="preserve">learned coil-sensitivity estimation</t>
    </r>
    <r>
      <rPr>
        <b val="true"/>
        <sz val="11"/>
        <color theme="1"/>
        <rFont val="Linux Libertine G"/>
        <family val="2"/>
      </rPr>
      <t xml:space="preserve">；当前流程也可以利用已有 </t>
    </r>
    <r>
      <rPr>
        <b val="true"/>
        <sz val="11"/>
        <color theme="1"/>
        <rFont val="等线"/>
        <family val="0"/>
        <charset val="1"/>
      </rPr>
      <t xml:space="preserve">dMap </t>
    </r>
    <r>
      <rPr>
        <b val="true"/>
        <sz val="11"/>
        <color theme="1"/>
        <rFont val="Linux Libertine G"/>
        <family val="2"/>
      </rPr>
      <t xml:space="preserve">配置</t>
    </r>
  </si>
  <si>
    <r>
      <rPr>
        <b val="true"/>
        <sz val="11"/>
        <color theme="1"/>
        <rFont val="Linux Libertine G"/>
        <family val="2"/>
      </rPr>
      <t xml:space="preserve">不是完全任意。可接受不同 </t>
    </r>
    <r>
      <rPr>
        <b val="true"/>
        <sz val="11"/>
        <color theme="1"/>
        <rFont val="等线"/>
        <family val="0"/>
        <charset val="1"/>
      </rPr>
      <t xml:space="preserve">mask type </t>
    </r>
    <r>
      <rPr>
        <b val="true"/>
        <sz val="11"/>
        <color theme="1"/>
        <rFont val="Linux Libertine G"/>
        <family val="2"/>
      </rPr>
      <t xml:space="preserve">和 </t>
    </r>
    <r>
      <rPr>
        <b val="true"/>
        <sz val="11"/>
        <color theme="1"/>
        <rFont val="等线"/>
        <family val="0"/>
        <charset val="1"/>
      </rPr>
      <t xml:space="preserve">acceleration</t>
    </r>
    <r>
      <rPr>
        <b val="true"/>
        <sz val="11"/>
        <color theme="1"/>
        <rFont val="Linux Libertine G"/>
        <family val="2"/>
      </rPr>
      <t xml:space="preserve">，并将其作为条件输入，但最好仍处于训练分布附近</t>
    </r>
  </si>
  <si>
    <r>
      <rPr>
        <sz val="11"/>
        <color theme="1"/>
        <rFont val="等线"/>
        <family val="0"/>
        <charset val="1"/>
      </rPr>
      <t xml:space="preserve">CMRxRecon2024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CMRxRecon2025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fastMRI brain </t>
    </r>
    <r>
      <rPr>
        <sz val="11"/>
        <color theme="1"/>
        <rFont val="Linux Libertine G"/>
        <family val="2"/>
      </rPr>
      <t xml:space="preserve">等异构 </t>
    </r>
    <r>
      <rPr>
        <sz val="11"/>
        <color theme="1"/>
        <rFont val="等线"/>
        <family val="0"/>
        <charset val="1"/>
      </rPr>
      <t xml:space="preserve">MRI </t>
    </r>
    <r>
      <rPr>
        <sz val="11"/>
        <color theme="1"/>
        <rFont val="Linux Libertine G"/>
        <family val="2"/>
      </rPr>
      <t xml:space="preserve">数据</t>
    </r>
  </si>
  <si>
    <r>
      <rPr>
        <sz val="11"/>
        <color theme="1"/>
        <rFont val="Linux Libertine G"/>
        <family val="2"/>
      </rPr>
      <t xml:space="preserve">多种 </t>
    </r>
    <r>
      <rPr>
        <sz val="11"/>
        <color theme="1"/>
        <rFont val="等线"/>
        <family val="0"/>
        <charset val="1"/>
      </rPr>
      <t xml:space="preserve">Cartesian/CMRxRecon mask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center fraction </t>
    </r>
    <r>
      <rPr>
        <sz val="11"/>
        <color theme="1"/>
        <rFont val="Linux Libertine G"/>
        <family val="2"/>
      </rPr>
      <t xml:space="preserve">和 </t>
    </r>
    <r>
      <rPr>
        <sz val="11"/>
        <color theme="1"/>
        <rFont val="等线"/>
        <family val="0"/>
        <charset val="1"/>
      </rPr>
      <t xml:space="preserve">acceleration</t>
    </r>
    <r>
      <rPr>
        <sz val="11"/>
        <color theme="1"/>
        <rFont val="Linux Libertine G"/>
        <family val="2"/>
      </rPr>
      <t xml:space="preserve">；具体值由训练配置决定</t>
    </r>
  </si>
  <si>
    <r>
      <rPr>
        <b val="true"/>
        <sz val="11"/>
        <color theme="1"/>
        <rFont val="等线"/>
        <family val="0"/>
        <charset val="1"/>
      </rPr>
      <t xml:space="preserve">SDUM deep-unrolled architecture</t>
    </r>
    <r>
      <rPr>
        <b val="true"/>
        <sz val="11"/>
        <color theme="1"/>
        <rFont val="Linux Libertine G"/>
        <family val="2"/>
      </rPr>
      <t xml:space="preserve">；多个 </t>
    </r>
    <r>
      <rPr>
        <b val="true"/>
        <sz val="11"/>
        <color theme="1"/>
        <rFont val="等线"/>
        <family val="0"/>
        <charset val="1"/>
      </rPr>
      <t xml:space="preserve">cascade </t>
    </r>
    <r>
      <rPr>
        <b val="true"/>
        <sz val="11"/>
        <color theme="1"/>
        <rFont val="Linux Libertine G"/>
        <family val="2"/>
      </rPr>
      <t xml:space="preserve">交替执行 </t>
    </r>
    <r>
      <rPr>
        <b val="true"/>
        <sz val="11"/>
        <color theme="1"/>
        <rFont val="等线"/>
        <family val="0"/>
        <charset val="1"/>
      </rPr>
      <t xml:space="preserve">Restormer-based reconstruction </t>
    </r>
    <r>
      <rPr>
        <b val="true"/>
        <sz val="11"/>
        <color theme="1"/>
        <rFont val="Linux Libertine G"/>
        <family val="2"/>
      </rPr>
      <t xml:space="preserve">和 </t>
    </r>
    <r>
      <rPr>
        <b val="true"/>
        <sz val="11"/>
        <color theme="1"/>
        <rFont val="等线"/>
        <family val="0"/>
        <charset val="1"/>
      </rPr>
      <t xml:space="preserve">sampling-aware data consistency</t>
    </r>
    <r>
      <rPr>
        <b val="true"/>
        <sz val="11"/>
        <color theme="1"/>
        <rFont val="Linux Libertine G"/>
        <family val="2"/>
      </rPr>
      <t xml:space="preserve">。</t>
    </r>
    <r>
      <rPr>
        <b val="true"/>
        <sz val="11"/>
        <color theme="1"/>
        <rFont val="等线"/>
        <family val="0"/>
        <charset val="1"/>
      </rPr>
      <t xml:space="preserve">Base</t>
    </r>
    <r>
      <rPr>
        <b val="true"/>
        <sz val="11"/>
        <color theme="1"/>
        <rFont val="Linux Libertine G"/>
        <family val="2"/>
      </rPr>
      <t xml:space="preserve">：</t>
    </r>
    <r>
      <rPr>
        <b val="true"/>
        <sz val="11"/>
        <color theme="1"/>
        <rFont val="等线"/>
        <family val="0"/>
        <charset val="1"/>
      </rPr>
      <t xml:space="preserve">18 cascades</t>
    </r>
    <r>
      <rPr>
        <b val="true"/>
        <sz val="11"/>
        <color theme="1"/>
        <rFont val="Linux Libertine G"/>
        <family val="2"/>
      </rPr>
      <t xml:space="preserve">，约 </t>
    </r>
    <r>
      <rPr>
        <b val="true"/>
        <sz val="11"/>
        <color theme="1"/>
        <rFont val="等线"/>
        <family val="0"/>
        <charset val="1"/>
      </rPr>
      <t xml:space="preserve">760M </t>
    </r>
    <r>
      <rPr>
        <b val="true"/>
        <sz val="11"/>
        <color theme="1"/>
        <rFont val="Linux Libertine G"/>
        <family val="2"/>
      </rPr>
      <t xml:space="preserve">参数。</t>
    </r>
  </si>
  <si>
    <t xml:space="preserve">RAM</t>
  </si>
  <si>
    <r>
      <rPr>
        <sz val="11"/>
        <color theme="1"/>
        <rFont val="Linux Libertine G"/>
        <family val="2"/>
      </rPr>
      <t xml:space="preserve">退化图像或由 </t>
    </r>
    <r>
      <rPr>
        <sz val="11"/>
        <color theme="1"/>
        <rFont val="等线"/>
        <family val="0"/>
        <charset val="1"/>
      </rPr>
      <t xml:space="preserve">forward operator </t>
    </r>
    <r>
      <rPr>
        <sz val="11"/>
        <color theme="1"/>
        <rFont val="Linux Libertine G"/>
        <family val="2"/>
      </rPr>
      <t xml:space="preserve">得到的初始重建，以及 </t>
    </r>
    <r>
      <rPr>
        <sz val="11"/>
        <color theme="1"/>
        <rFont val="等线"/>
        <family val="0"/>
        <charset val="1"/>
      </rPr>
      <t xml:space="preserve">acquisition operator/physics </t>
    </r>
    <r>
      <rPr>
        <sz val="11"/>
        <color theme="1"/>
        <rFont val="Linux Libertine G"/>
        <family val="2"/>
      </rPr>
      <t xml:space="preserve">和 </t>
    </r>
    <r>
      <rPr>
        <sz val="11"/>
        <color theme="1"/>
        <rFont val="等线"/>
        <family val="0"/>
        <charset val="1"/>
      </rPr>
      <t xml:space="preserve">noise information</t>
    </r>
  </si>
  <si>
    <r>
      <rPr>
        <sz val="11"/>
        <color theme="1"/>
        <rFont val="Linux Libertine G"/>
        <family val="2"/>
      </rPr>
      <t xml:space="preserve">主要为 </t>
    </r>
    <r>
      <rPr>
        <sz val="11"/>
        <color theme="1"/>
        <rFont val="等线"/>
        <family val="0"/>
        <charset val="1"/>
      </rPr>
      <t xml:space="preserve">image-domain tensor</t>
    </r>
    <r>
      <rPr>
        <sz val="11"/>
        <color theme="1"/>
        <rFont val="Linux Libertine G"/>
        <family val="2"/>
      </rPr>
      <t xml:space="preserve">；</t>
    </r>
    <r>
      <rPr>
        <sz val="11"/>
        <color theme="1"/>
        <rFont val="等线"/>
        <family val="0"/>
        <charset val="1"/>
      </rPr>
      <t xml:space="preserve">MRI </t>
    </r>
    <r>
      <rPr>
        <sz val="11"/>
        <color theme="1"/>
        <rFont val="Linux Libertine G"/>
        <family val="2"/>
      </rPr>
      <t xml:space="preserve">中 </t>
    </r>
    <r>
      <rPr>
        <sz val="11"/>
        <color theme="1"/>
        <rFont val="等线"/>
        <family val="0"/>
        <charset val="1"/>
      </rPr>
      <t xml:space="preserve">forward operator </t>
    </r>
    <r>
      <rPr>
        <sz val="11"/>
        <color theme="1"/>
        <rFont val="Linux Libertine G"/>
        <family val="2"/>
      </rPr>
      <t xml:space="preserve">描述 </t>
    </r>
    <r>
      <rPr>
        <sz val="11"/>
        <color theme="1"/>
        <rFont val="等线"/>
        <family val="0"/>
        <charset val="1"/>
      </rPr>
      <t xml:space="preserve">Fourier sampling</t>
    </r>
    <r>
      <rPr>
        <sz val="11"/>
        <color theme="1"/>
        <rFont val="Linux Libertine G"/>
        <family val="2"/>
      </rPr>
      <t xml:space="preserve">。它不是传统逐 </t>
    </r>
    <r>
      <rPr>
        <sz val="11"/>
        <color theme="1"/>
        <rFont val="等线"/>
        <family val="0"/>
        <charset val="1"/>
      </rPr>
      <t xml:space="preserve">cascade </t>
    </r>
    <r>
      <rPr>
        <sz val="11"/>
        <color theme="1"/>
        <rFont val="Linux Libertine G"/>
        <family val="2"/>
      </rPr>
      <t xml:space="preserve">输入 </t>
    </r>
    <r>
      <rPr>
        <sz val="11"/>
        <color theme="1"/>
        <rFont val="等线"/>
        <family val="0"/>
        <charset val="1"/>
      </rPr>
      <t xml:space="preserve">k-space </t>
    </r>
    <r>
      <rPr>
        <sz val="11"/>
        <color theme="1"/>
        <rFont val="Linux Libertine G"/>
        <family val="2"/>
      </rPr>
      <t xml:space="preserve">的专用 </t>
    </r>
    <r>
      <rPr>
        <sz val="11"/>
        <color theme="1"/>
        <rFont val="等线"/>
        <family val="0"/>
        <charset val="1"/>
      </rPr>
      <t xml:space="preserve">MRI </t>
    </r>
    <r>
      <rPr>
        <sz val="11"/>
        <color theme="1"/>
        <rFont val="Linux Libertine G"/>
        <family val="2"/>
      </rPr>
      <t xml:space="preserve">网络</t>
    </r>
  </si>
  <si>
    <r>
      <rPr>
        <b val="true"/>
        <sz val="11"/>
        <color theme="1"/>
        <rFont val="Linux Libertine G"/>
        <family val="2"/>
      </rPr>
      <t xml:space="preserve">没有专门的 </t>
    </r>
    <r>
      <rPr>
        <b val="true"/>
        <sz val="11"/>
        <color theme="1"/>
        <rFont val="等线"/>
        <family val="0"/>
        <charset val="1"/>
      </rPr>
      <t xml:space="preserve">CINE temporal architecture</t>
    </r>
    <r>
      <rPr>
        <b val="true"/>
        <sz val="11"/>
        <color theme="1"/>
        <rFont val="Linux Libertine G"/>
        <family val="2"/>
      </rPr>
      <t xml:space="preserve">。可以逐帧处理，但不能直接视为利用 </t>
    </r>
    <r>
      <rPr>
        <b val="true"/>
        <sz val="11"/>
        <color theme="1"/>
        <rFont val="等线"/>
        <family val="0"/>
        <charset val="1"/>
      </rPr>
      <t xml:space="preserve">cardiac temporal information</t>
    </r>
  </si>
  <si>
    <r>
      <rPr>
        <sz val="11"/>
        <color theme="1"/>
        <rFont val="Linux Libertine G"/>
        <family val="2"/>
      </rPr>
      <t xml:space="preserve">取决于你如何定义 </t>
    </r>
    <r>
      <rPr>
        <sz val="11"/>
        <color theme="1"/>
        <rFont val="等线"/>
        <family val="0"/>
        <charset val="1"/>
      </rPr>
      <t xml:space="preserve">MRI forward operator</t>
    </r>
    <r>
      <rPr>
        <sz val="11"/>
        <color theme="1"/>
        <rFont val="Linux Libertine G"/>
        <family val="2"/>
      </rPr>
      <t xml:space="preserve">；多线圈 </t>
    </r>
    <r>
      <rPr>
        <sz val="11"/>
        <color theme="1"/>
        <rFont val="等线"/>
        <family val="0"/>
        <charset val="1"/>
      </rPr>
      <t xml:space="preserve">MRI </t>
    </r>
    <r>
      <rPr>
        <sz val="11"/>
        <color theme="1"/>
        <rFont val="Linux Libertine G"/>
        <family val="2"/>
      </rPr>
      <t xml:space="preserve">通常需要在 </t>
    </r>
    <r>
      <rPr>
        <sz val="11"/>
        <color theme="1"/>
        <rFont val="等线"/>
        <family val="0"/>
        <charset val="1"/>
      </rPr>
      <t xml:space="preserve">operator </t>
    </r>
    <r>
      <rPr>
        <sz val="11"/>
        <color theme="1"/>
        <rFont val="Linux Libertine G"/>
        <family val="2"/>
      </rPr>
      <t xml:space="preserve">中包含 </t>
    </r>
    <r>
      <rPr>
        <sz val="11"/>
        <color theme="1"/>
        <rFont val="等线"/>
        <family val="0"/>
        <charset val="1"/>
      </rPr>
      <t xml:space="preserve">coil sensitivity</t>
    </r>
    <r>
      <rPr>
        <sz val="11"/>
        <color theme="1"/>
        <rFont val="Linux Libertine G"/>
        <family val="2"/>
      </rPr>
      <t xml:space="preserve">，但 </t>
    </r>
    <r>
      <rPr>
        <sz val="11"/>
        <color theme="1"/>
        <rFont val="等线"/>
        <family val="0"/>
        <charset val="1"/>
      </rPr>
      <t xml:space="preserve">RAM </t>
    </r>
    <r>
      <rPr>
        <sz val="11"/>
        <color theme="1"/>
        <rFont val="Linux Libertine G"/>
        <family val="2"/>
      </rPr>
      <t xml:space="preserve">本体不是专门的 </t>
    </r>
    <r>
      <rPr>
        <sz val="11"/>
        <color theme="1"/>
        <rFont val="等线"/>
        <family val="0"/>
        <charset val="1"/>
      </rPr>
      <t xml:space="preserve">smap estimator</t>
    </r>
  </si>
  <si>
    <r>
      <rPr>
        <b val="true"/>
        <sz val="11"/>
        <color theme="1"/>
        <rFont val="Linux Libertine G"/>
        <family val="2"/>
      </rPr>
      <t xml:space="preserve">理论上较灵活。模型显式使用 </t>
    </r>
    <r>
      <rPr>
        <b val="true"/>
        <sz val="11"/>
        <color theme="1"/>
        <rFont val="等线"/>
        <family val="0"/>
        <charset val="1"/>
      </rPr>
      <t xml:space="preserve">forward operator</t>
    </r>
    <r>
      <rPr>
        <b val="true"/>
        <sz val="11"/>
        <color theme="1"/>
        <rFont val="Linux Libertine G"/>
        <family val="2"/>
      </rPr>
      <t xml:space="preserve">，因此可处理多种 </t>
    </r>
    <r>
      <rPr>
        <b val="true"/>
        <sz val="11"/>
        <color theme="1"/>
        <rFont val="等线"/>
        <family val="0"/>
        <charset val="1"/>
      </rPr>
      <t xml:space="preserve">inverse problems </t>
    </r>
    <r>
      <rPr>
        <b val="true"/>
        <sz val="11"/>
        <color theme="1"/>
        <rFont val="Linux Libertine G"/>
        <family val="2"/>
      </rPr>
      <t xml:space="preserve">和 </t>
    </r>
    <r>
      <rPr>
        <b val="true"/>
        <sz val="11"/>
        <color theme="1"/>
        <rFont val="等线"/>
        <family val="0"/>
        <charset val="1"/>
      </rPr>
      <t xml:space="preserve">sampling settings</t>
    </r>
    <r>
      <rPr>
        <b val="true"/>
        <sz val="11"/>
        <color theme="1"/>
        <rFont val="Linux Libertine G"/>
        <family val="2"/>
      </rPr>
      <t xml:space="preserve">；但 </t>
    </r>
    <r>
      <rPr>
        <b val="true"/>
        <sz val="11"/>
        <color theme="1"/>
        <rFont val="等线"/>
        <family val="0"/>
        <charset val="1"/>
      </rPr>
      <t xml:space="preserve">zero-shot </t>
    </r>
    <r>
      <rPr>
        <b val="true"/>
        <sz val="11"/>
        <color theme="1"/>
        <rFont val="Linux Libertine G"/>
        <family val="2"/>
      </rPr>
      <t xml:space="preserve">效果仍取决于是否接近训练分布</t>
    </r>
  </si>
  <si>
    <r>
      <rPr>
        <sz val="11"/>
        <color theme="1"/>
        <rFont val="Linux Libertine G"/>
        <family val="2"/>
      </rPr>
      <t xml:space="preserve">多任务 </t>
    </r>
    <r>
      <rPr>
        <sz val="11"/>
        <color theme="1"/>
        <rFont val="等线"/>
        <family val="0"/>
        <charset val="1"/>
      </rPr>
      <t xml:space="preserve">computational imaging </t>
    </r>
    <r>
      <rPr>
        <sz val="11"/>
        <color theme="1"/>
        <rFont val="Linux Libertine G"/>
        <family val="2"/>
      </rPr>
      <t xml:space="preserve">数据，覆盖 </t>
    </r>
    <r>
      <rPr>
        <sz val="11"/>
        <color theme="1"/>
        <rFont val="等线"/>
        <family val="0"/>
        <charset val="1"/>
      </rPr>
      <t xml:space="preserve">denoising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deblurring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MRI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CT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inpainting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super-resolution </t>
    </r>
    <r>
      <rPr>
        <sz val="11"/>
        <color theme="1"/>
        <rFont val="Linux Libertine G"/>
        <family val="2"/>
      </rPr>
      <t xml:space="preserve">等</t>
    </r>
  </si>
  <si>
    <r>
      <rPr>
        <sz val="11"/>
        <color theme="1"/>
        <rFont val="Linux Libertine G"/>
        <family val="2"/>
      </rPr>
      <t xml:space="preserve">不是只针对一种固定 </t>
    </r>
    <r>
      <rPr>
        <sz val="11"/>
        <color theme="1"/>
        <rFont val="等线"/>
        <family val="0"/>
        <charset val="1"/>
      </rPr>
      <t xml:space="preserve">MRI mask</t>
    </r>
    <r>
      <rPr>
        <sz val="11"/>
        <color theme="1"/>
        <rFont val="Linux Libertine G"/>
        <family val="2"/>
      </rPr>
      <t xml:space="preserve">；训练涵盖不同 </t>
    </r>
    <r>
      <rPr>
        <sz val="11"/>
        <color theme="1"/>
        <rFont val="等线"/>
        <family val="0"/>
        <charset val="1"/>
      </rPr>
      <t xml:space="preserve">forward operators</t>
    </r>
    <r>
      <rPr>
        <sz val="11"/>
        <color theme="1"/>
        <rFont val="Linux Libertine G"/>
        <family val="2"/>
      </rPr>
      <t xml:space="preserve">。具体 </t>
    </r>
    <r>
      <rPr>
        <sz val="11"/>
        <color theme="1"/>
        <rFont val="等线"/>
        <family val="0"/>
        <charset val="1"/>
      </rPr>
      <t xml:space="preserve">MRI mask </t>
    </r>
    <r>
      <rPr>
        <sz val="11"/>
        <color theme="1"/>
        <rFont val="Linux Libertine G"/>
        <family val="2"/>
      </rPr>
      <t xml:space="preserve">分布需从配置进一步确认</t>
    </r>
  </si>
  <si>
    <r>
      <rPr>
        <sz val="11"/>
        <color theme="1"/>
        <rFont val="Linux Libertine G"/>
        <family val="2"/>
      </rPr>
      <t xml:space="preserve">基于 </t>
    </r>
    <r>
      <rPr>
        <sz val="11"/>
        <color theme="1"/>
        <rFont val="等线"/>
        <family val="0"/>
        <charset val="1"/>
      </rPr>
      <t xml:space="preserve">DRUNet </t>
    </r>
    <r>
      <rPr>
        <sz val="11"/>
        <color theme="1"/>
        <rFont val="Linux Libertine G"/>
        <family val="2"/>
      </rPr>
      <t xml:space="preserve">扩展的轻量级、单次前向、非迭代网络</t>
    </r>
  </si>
  <si>
    <t xml:space="preserve">SNRAware</t>
  </si>
  <si>
    <r>
      <rPr>
        <sz val="11"/>
        <color theme="1"/>
        <rFont val="Linux Libertine G"/>
        <family val="2"/>
      </rPr>
      <t xml:space="preserve">已重建的 </t>
    </r>
    <r>
      <rPr>
        <sz val="11"/>
        <color theme="1"/>
        <rFont val="等线"/>
        <family val="0"/>
        <charset val="1"/>
      </rPr>
      <t xml:space="preserve">complex MRI image series</t>
    </r>
    <r>
      <rPr>
        <sz val="11"/>
        <color theme="1"/>
        <rFont val="Linux Libertine G"/>
        <family val="2"/>
      </rPr>
      <t xml:space="preserve">，加上 </t>
    </r>
    <r>
      <rPr>
        <sz val="11"/>
        <color theme="1"/>
        <rFont val="等线"/>
        <family val="0"/>
        <charset val="1"/>
      </rPr>
      <t xml:space="preserve">g-factor map</t>
    </r>
  </si>
  <si>
    <r>
      <rPr>
        <sz val="11"/>
        <color theme="1"/>
        <rFont val="等线"/>
        <family val="0"/>
        <charset val="1"/>
      </rPr>
      <t xml:space="preserve">real/imaginary </t>
    </r>
    <r>
      <rPr>
        <sz val="11"/>
        <color theme="1"/>
        <rFont val="Linux Libertine G"/>
        <family val="2"/>
      </rPr>
      <t xml:space="preserve">分开保存；模型输入约为 </t>
    </r>
    <r>
      <rPr>
        <sz val="11"/>
        <color theme="1"/>
        <rFont val="等线"/>
        <family val="0"/>
        <charset val="1"/>
      </rPr>
      <t xml:space="preserve">[B, C, T, H, W]</t>
    </r>
    <r>
      <rPr>
        <sz val="11"/>
        <color theme="1"/>
        <rFont val="Linux Libertine G"/>
        <family val="2"/>
      </rPr>
      <t xml:space="preserve">，最后一个 </t>
    </r>
    <r>
      <rPr>
        <sz val="11"/>
        <color theme="1"/>
        <rFont val="等线"/>
        <family val="0"/>
        <charset val="1"/>
      </rPr>
      <t xml:space="preserve">channel </t>
    </r>
    <r>
      <rPr>
        <sz val="11"/>
        <color theme="1"/>
        <rFont val="Linux Libertine G"/>
        <family val="2"/>
      </rPr>
      <t xml:space="preserve">为 </t>
    </r>
    <r>
      <rPr>
        <sz val="11"/>
        <color theme="1"/>
        <rFont val="等线"/>
        <family val="0"/>
        <charset val="1"/>
      </rPr>
      <t xml:space="preserve">g-factor map</t>
    </r>
  </si>
  <si>
    <r>
      <rPr>
        <b val="true"/>
        <sz val="11"/>
        <color theme="1"/>
        <rFont val="Linux Libertine G"/>
        <family val="2"/>
      </rPr>
      <t xml:space="preserve">支持，且专门在 </t>
    </r>
    <r>
      <rPr>
        <b val="true"/>
        <sz val="11"/>
        <color theme="1"/>
        <rFont val="等线"/>
        <family val="0"/>
        <charset val="1"/>
      </rPr>
      <t xml:space="preserve">cardiac cine series </t>
    </r>
    <r>
      <rPr>
        <b val="true"/>
        <sz val="11"/>
        <color theme="1"/>
        <rFont val="Linux Libertine G"/>
        <family val="2"/>
      </rPr>
      <t xml:space="preserve">上训练；</t>
    </r>
    <r>
      <rPr>
        <b val="true"/>
        <sz val="11"/>
        <color theme="1"/>
        <rFont val="等线"/>
        <family val="0"/>
        <charset val="1"/>
      </rPr>
      <t xml:space="preserve">3D </t>
    </r>
    <r>
      <rPr>
        <b val="true"/>
        <sz val="11"/>
        <color theme="1"/>
        <rFont val="Linux Libertine G"/>
        <family val="2"/>
      </rPr>
      <t xml:space="preserve">时空输入优于逐帧 </t>
    </r>
    <r>
      <rPr>
        <b val="true"/>
        <sz val="11"/>
        <color theme="1"/>
        <rFont val="等线"/>
        <family val="0"/>
        <charset val="1"/>
      </rPr>
      <t xml:space="preserve">2D </t>
    </r>
    <r>
      <rPr>
        <b val="true"/>
        <sz val="11"/>
        <color theme="1"/>
        <rFont val="Linux Libertine G"/>
        <family val="2"/>
      </rPr>
      <t xml:space="preserve">输入</t>
    </r>
  </si>
  <si>
    <r>
      <rPr>
        <b val="true"/>
        <sz val="11"/>
        <color theme="1"/>
        <rFont val="Linux Libertine G"/>
        <family val="2"/>
      </rPr>
      <t xml:space="preserve">不需要 </t>
    </r>
    <r>
      <rPr>
        <b val="true"/>
        <sz val="11"/>
        <color theme="1"/>
        <rFont val="等线"/>
        <family val="0"/>
        <charset val="1"/>
      </rPr>
      <t xml:space="preserve">coil sensitivity map</t>
    </r>
    <r>
      <rPr>
        <b val="true"/>
        <sz val="11"/>
        <color theme="1"/>
        <rFont val="Linux Libertine G"/>
        <family val="2"/>
      </rPr>
      <t xml:space="preserve">；需要的是 </t>
    </r>
    <r>
      <rPr>
        <b val="true"/>
        <sz val="11"/>
        <color theme="1"/>
        <rFont val="等线"/>
        <family val="0"/>
        <charset val="1"/>
      </rPr>
      <t xml:space="preserve">g-factor map</t>
    </r>
    <r>
      <rPr>
        <b val="true"/>
        <sz val="11"/>
        <color theme="1"/>
        <rFont val="Linux Libertine G"/>
        <family val="2"/>
      </rPr>
      <t xml:space="preserve">，</t>
    </r>
  </si>
  <si>
    <r>
      <rPr>
        <b val="true"/>
        <sz val="11"/>
        <color theme="1"/>
        <rFont val="Linux Libertine G"/>
        <family val="2"/>
      </rPr>
      <t xml:space="preserve">不适用。它不直接接收 </t>
    </r>
    <r>
      <rPr>
        <b val="true"/>
        <sz val="11"/>
        <color theme="1"/>
        <rFont val="等线"/>
        <family val="0"/>
        <charset val="1"/>
      </rPr>
      <t xml:space="preserve">undersampling mask</t>
    </r>
    <r>
      <rPr>
        <b val="true"/>
        <sz val="11"/>
        <color theme="1"/>
        <rFont val="Linux Libertine G"/>
        <family val="2"/>
      </rPr>
      <t xml:space="preserve">，也不负责从 </t>
    </r>
    <r>
      <rPr>
        <b val="true"/>
        <sz val="11"/>
        <color theme="1"/>
        <rFont val="等线"/>
        <family val="0"/>
        <charset val="1"/>
      </rPr>
      <t xml:space="preserve">k-space </t>
    </r>
    <r>
      <rPr>
        <b val="true"/>
        <sz val="11"/>
        <color theme="1"/>
        <rFont val="Linux Libertine G"/>
        <family val="2"/>
      </rPr>
      <t xml:space="preserve">重建</t>
    </r>
  </si>
  <si>
    <r>
      <rPr>
        <sz val="11"/>
        <color theme="1"/>
        <rFont val="Linux Libertine G"/>
        <family val="2"/>
      </rPr>
      <t xml:space="preserve">约 </t>
    </r>
    <r>
      <rPr>
        <sz val="11"/>
        <color theme="1"/>
        <rFont val="等线"/>
        <family val="0"/>
        <charset val="1"/>
      </rPr>
      <t xml:space="preserve">96,605 </t>
    </r>
    <r>
      <rPr>
        <sz val="11"/>
        <color theme="1"/>
        <rFont val="Linux Libertine G"/>
        <family val="2"/>
      </rPr>
      <t xml:space="preserve">个 </t>
    </r>
    <r>
      <rPr>
        <sz val="11"/>
        <color theme="1"/>
        <rFont val="等线"/>
        <family val="0"/>
        <charset val="1"/>
      </rPr>
      <t xml:space="preserve">3T cardiac retro-gated cine complex series</t>
    </r>
    <r>
      <rPr>
        <sz val="11"/>
        <color theme="1"/>
        <rFont val="Linux Libertine G"/>
        <family val="2"/>
      </rPr>
      <t xml:space="preserve">，生成约 </t>
    </r>
    <r>
      <rPr>
        <sz val="11"/>
        <color theme="1"/>
        <rFont val="等线"/>
        <family val="0"/>
        <charset val="1"/>
      </rPr>
      <t xml:space="preserve">2,885,236 </t>
    </r>
    <r>
      <rPr>
        <sz val="11"/>
        <color theme="1"/>
        <rFont val="Linux Libertine G"/>
        <family val="2"/>
      </rPr>
      <t xml:space="preserve">个训练图像；也测试了 </t>
    </r>
    <r>
      <rPr>
        <sz val="11"/>
        <color theme="1"/>
        <rFont val="等线"/>
        <family val="0"/>
        <charset val="1"/>
      </rPr>
      <t xml:space="preserve">real-time cine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perfusion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等线"/>
        <family val="0"/>
        <charset val="1"/>
      </rPr>
      <t xml:space="preserve">brain </t>
    </r>
    <r>
      <rPr>
        <sz val="11"/>
        <color theme="1"/>
        <rFont val="Linux Libertine G"/>
        <family val="2"/>
      </rPr>
      <t xml:space="preserve">和 </t>
    </r>
    <r>
      <rPr>
        <sz val="11"/>
        <color theme="1"/>
        <rFont val="等线"/>
        <family val="0"/>
        <charset val="1"/>
      </rPr>
      <t xml:space="preserve">spine OOD </t>
    </r>
    <r>
      <rPr>
        <sz val="11"/>
        <color theme="1"/>
        <rFont val="Linux Libertine G"/>
        <family val="2"/>
      </rPr>
      <t xml:space="preserve">数据</t>
    </r>
  </si>
  <si>
    <r>
      <rPr>
        <sz val="11"/>
        <color theme="1"/>
        <rFont val="Linux Libertine G"/>
        <family val="2"/>
      </rPr>
      <t xml:space="preserve">不直接用 </t>
    </r>
    <r>
      <rPr>
        <sz val="11"/>
        <color theme="1"/>
        <rFont val="等线"/>
        <family val="0"/>
        <charset val="1"/>
      </rPr>
      <t xml:space="preserve">mask </t>
    </r>
    <r>
      <rPr>
        <sz val="11"/>
        <color theme="1"/>
        <rFont val="Linux Libertine G"/>
        <family val="2"/>
      </rPr>
      <t xml:space="preserve">训练；使用由 </t>
    </r>
    <r>
      <rPr>
        <sz val="11"/>
        <color theme="1"/>
        <rFont val="等线"/>
        <family val="0"/>
        <charset val="1"/>
      </rPr>
      <t xml:space="preserve">parallel-imaging reconstruction </t>
    </r>
    <r>
      <rPr>
        <sz val="11"/>
        <color theme="1"/>
        <rFont val="Linux Libertine G"/>
        <family val="2"/>
      </rPr>
      <t xml:space="preserve">得到的不同 </t>
    </r>
    <r>
      <rPr>
        <sz val="11"/>
        <color theme="1"/>
        <rFont val="等线"/>
        <family val="0"/>
        <charset val="1"/>
      </rPr>
      <t xml:space="preserve">acceleration </t>
    </r>
    <r>
      <rPr>
        <sz val="11"/>
        <color theme="1"/>
        <rFont val="Linux Libertine G"/>
        <family val="2"/>
      </rPr>
      <t xml:space="preserve">对应的 </t>
    </r>
    <r>
      <rPr>
        <sz val="11"/>
        <color theme="1"/>
        <rFont val="等线"/>
        <family val="0"/>
        <charset val="1"/>
      </rPr>
      <t xml:space="preserve">g-factor maps </t>
    </r>
    <r>
      <rPr>
        <sz val="11"/>
        <color theme="1"/>
        <rFont val="Linux Libertine G"/>
        <family val="2"/>
      </rPr>
      <t xml:space="preserve">模拟空间非均匀噪声</t>
    </r>
  </si>
  <si>
    <t xml:space="preserve">10 cases analysis</t>
  </si>
  <si>
    <t xml:space="preserve">Exp001</t>
  </si>
  <si>
    <t xml:space="preserve">Exp002</t>
  </si>
  <si>
    <t xml:space="preserve">Exp003</t>
  </si>
  <si>
    <t xml:space="preserve">cases selected</t>
  </si>
  <si>
    <t xml:space="preserve">Sub0014 Sub0026 Sub0030 Sub0047 Sub0049 Sub0051 Sub0096 Sub0105 Sub0112 Sub0122</t>
  </si>
  <si>
    <t xml:space="preserve">Acc rate</t>
  </si>
  <si>
    <t xml:space="preserve">4.9; 6,3; 6,9</t>
  </si>
  <si>
    <t xml:space="preserve">8, 16 ,24</t>
  </si>
  <si>
    <t xml:space="preserve">INPUTfolder name</t>
  </si>
  <si>
    <t xml:space="preserve">CINE_test_accx</t>
  </si>
  <si>
    <t xml:space="preserve">h5_converted</t>
  </si>
  <si>
    <t xml:space="preserve">OUTPUT folder name</t>
  </si>
  <si>
    <t xml:space="preserve">EVALUATION  METRICS</t>
  </si>
  <si>
    <t xml:space="preserve">NRMSE, PSNR, SSIM</t>
  </si>
  <si>
    <t xml:space="preserve">ACS region fill</t>
  </si>
  <si>
    <t xml:space="preserve">Yes</t>
  </si>
  <si>
    <t xml:space="preserve">No</t>
  </si>
  <si>
    <t xml:space="preserve">Single case analysis</t>
  </si>
  <si>
    <t xml:space="preserve">Exp 001</t>
  </si>
  <si>
    <t xml:space="preserve">Exp 002</t>
  </si>
  <si>
    <t xml:space="preserve">PLOT</t>
  </si>
  <si>
    <t xml:space="preserve">Experiment</t>
  </si>
  <si>
    <t xml:space="preserve">RAM PSNR</t>
  </si>
  <si>
    <t xml:space="preserve">RAM NMSE</t>
  </si>
  <si>
    <t xml:space="preserve">RAM SSIM</t>
  </si>
  <si>
    <t xml:space="preserve">ΔSSIM</t>
  </si>
  <si>
    <t xml:space="preserve">Knee single-coil</t>
  </si>
  <si>
    <t xml:space="preserve">fastMRI knee, slices 16–18, ×8, equispaced, ACS normalization</t>
  </si>
  <si>
    <t xml:space="preserve">0.12354</t>
  </si>
  <si>
    <t xml:space="preserve">0.46814</t>
  </si>
  <si>
    <t xml:space="preserve">+0.00372</t>
  </si>
  <si>
    <t xml:space="preserve">Brain first VCC smoke</t>
  </si>
  <si>
    <t xml:space="preserve">AXFLAIR ACL15, slices 7–9, ×8, equispaced, per-slice p99</t>
  </si>
  <si>
    <t xml:space="preserve">0.05297</t>
  </si>
  <si>
    <t xml:space="preserve">0.47335</t>
  </si>
  <si>
    <t xml:space="preserve">−0.00234</t>
  </si>
  <si>
    <t xml:space="preserve">Brain best sweep setting</t>
  </si>
  <si>
    <t xml:space="preserve">AXFLAIR ACL15, ×8, random, divisor 0.0002, σ 0.0005</t>
  </si>
  <si>
    <t xml:space="preserve">0.04661</t>
  </si>
  <si>
    <t xml:space="preserve">0.46547</t>
  </si>
  <si>
    <t xml:space="preserve">−0.00273</t>
  </si>
  <si>
    <t xml:space="preserve">Brain crop-before-physics</t>
  </si>
  <si>
    <t xml:space="preserve">Same, but complex crop to 320×320 before MRI</t>
  </si>
  <si>
    <t xml:space="preserve">0.46580</t>
  </si>
  <si>
    <t xml:space="preserve">−0.00239</t>
  </si>
  <si>
    <t xml:space="preserve">RAM MRI comparison record</t>
  </si>
  <si>
    <t xml:space="preserve">Updated: 2026-07-23  |  Scope: MRI ×8 reproduction diagnostics and author benchmark comparison</t>
  </si>
  <si>
    <t xml:space="preserve">Reported metrics</t>
  </si>
  <si>
    <t xml:space="preserve">Result</t>
  </si>
  <si>
    <t xml:space="preserve">MRI ×4 PSNR</t>
  </si>
  <si>
    <t xml:space="preserve">MRI ×4 SSIM</t>
  </si>
  <si>
    <t xml:space="preserve">MRI ×8 PSNR</t>
  </si>
  <si>
    <t xml:space="preserve">MRI ×8 SSIM</t>
  </si>
  <si>
    <t xml:space="preserve">NMSE</t>
  </si>
  <si>
    <t xml:space="preserve">Author PDNet</t>
  </si>
  <si>
    <t xml:space="preserve">Author DPIR</t>
  </si>
  <si>
    <t xml:space="preserve">Author uDPIR-u</t>
  </si>
  <si>
    <t xml:space="preserve">Author uDPIR-t</t>
  </si>
  <si>
    <t xml:space="preserve">Author RAM</t>
  </si>
  <si>
    <t xml:space="preserve">Our best RAM (Experiment 4)</t>
  </si>
  <si>
    <t xml:space="preserve">Our zero-filled baseline</t>
  </si>
  <si>
    <t xml:space="preserve">Our best RAM vs zero-filled</t>
  </si>
  <si>
    <t xml:space="preserve">Setup comparison</t>
  </si>
  <si>
    <t xml:space="preserve">Parameter</t>
  </si>
  <si>
    <t xml:space="preserve">Author MRI ×8 result</t>
  </si>
  <si>
    <t xml:space="preserve">Our best MRI ×8 result</t>
  </si>
  <si>
    <t xml:space="preserve">fastMRI brain multicoil validation set</t>
  </si>
  <si>
    <t xml:space="preserve">One fastMRI brain AXFLAIR validation volume</t>
  </si>
  <si>
    <t xml:space="preserve">Evaluation coverage</t>
  </si>
  <si>
    <t xml:space="preserve">21,842 validation slices</t>
  </si>
  <si>
    <t xml:space="preserve">Slices 7, 8, 9</t>
  </si>
  <si>
    <t xml:space="preserve">Source image</t>
  </si>
  <si>
    <t xml:space="preserve">Author's virtual-coil-combined complex image</t>
  </si>
  <si>
    <t xml:space="preserve">ESPIRiT reference_acl15, map 0</t>
  </si>
  <si>
    <t xml:space="preserve">VCC implementation</t>
  </si>
  <si>
    <t xml:space="preserve">Not released in RAM repository</t>
  </si>
  <si>
    <t xml:space="preserve">Not proven equivalent to author VCC</t>
  </si>
  <si>
    <t xml:space="preserve">Representation</t>
  </si>
  <si>
    <t xml:space="preserve">Complex real/imaginary channels</t>
  </si>
  <si>
    <t xml:space="preserve">(B,2,H,W) real/imaginary channels</t>
  </si>
  <si>
    <t xml:space="preserve">Acceleration</t>
  </si>
  <si>
    <t xml:space="preserve">×8</t>
  </si>
  <si>
    <t xml:space="preserve">Mask</t>
  </si>
  <si>
    <t xml:space="preserve">fastMRI single-coil acquisition procedure</t>
  </si>
  <si>
    <t xml:space="preserve">Random Cartesian; center fraction 0.04; seed 0</t>
  </si>
  <si>
    <t xml:space="preserve">Normalization</t>
  </si>
  <si>
    <t xml:space="preserve">Full-dataset rescaling; exact transform unclear</t>
  </si>
  <si>
    <t xml:space="preserve">Divide by 0.0002 (empirically best tested value)</t>
  </si>
  <si>
    <t xml:space="preserve">Noise</t>
  </si>
  <si>
    <t xml:space="preserve">Effective fastMRI levels rescaled by 5e-3 in paper</t>
  </si>
  <si>
    <t xml:space="preserve">Gaussian sigma=0.0005, added</t>
  </si>
  <si>
    <t xml:space="preserve">Physics</t>
  </si>
  <si>
    <t xml:space="preserve">Single-coil Fourier MRI</t>
  </si>
  <si>
    <t xml:space="preserve">deepinv.physics.MRI; centered orthonormal FFT</t>
  </si>
  <si>
    <t xml:space="preserve">Inference</t>
  </si>
  <si>
    <t xml:space="preserve">RAM with MRI physics</t>
  </si>
  <si>
    <t xml:space="preserve">Plain model(y, physics); no post-RAM data consistency</t>
  </si>
  <si>
    <t xml:space="preserve">Metrics</t>
  </si>
  <si>
    <t xml:space="preserve">Author implementation not fully specified</t>
  </si>
  <si>
    <t xml:space="preserve">Custom magnitude PSNR/NMSE/SSIM implementation</t>
  </si>
  <si>
    <t xml:space="preserve">Checkpoint positive control</t>
  </si>
  <si>
    <t xml:space="preserve">The official README inpainting demo was executed on the GPU server using the same checkpoint. This isolates the MRI gap from general checkpoint loading or ordinary RAM inference failure.</t>
  </si>
  <si>
    <t xml:space="preserve">Check</t>
  </si>
  <si>
    <t xml:space="preserve">Value</t>
  </si>
  <si>
    <t xml:space="preserve">Measurement PSNR</t>
  </si>
  <si>
    <t xml:space="preserve">Improvement</t>
  </si>
  <si>
    <t xml:space="preserve">Checkpoint SHA-256</t>
  </si>
  <si>
    <t xml:space="preserve">1292571adc3d15f9db5e7f5bd92265599030b6b816637367d0f5992d8dbdef7a</t>
  </si>
  <si>
    <t xml:space="preserve">Hugging Face revision</t>
  </si>
  <si>
    <t xml:space="preserve">bd07f7a8b411386e81ed0dfa12fdfa3e5eb15a8b</t>
  </si>
  <si>
    <t xml:space="preserve">Git commit</t>
  </si>
  <si>
    <t xml:space="preserve">739b39062f60de1a80082f36291fa86f7e4d0685</t>
  </si>
  <si>
    <t xml:space="preserve">PyTorch / DeepInverse</t>
  </si>
  <si>
    <t xml:space="preserve">2.5.1+cu121 / 0.4.1</t>
  </si>
  <si>
    <t xml:space="preserve">Server artifacts</t>
  </si>
  <si>
    <t xml:space="preserve">~/ram-results/readme-inpainting-positive-control/</t>
  </si>
  <si>
    <t xml:space="preserve">Current diagnosis</t>
  </si>
  <si>
    <r>
      <rPr>
        <b val="true"/>
        <sz val="11"/>
        <color rgb="FF843C0C"/>
        <rFont val="Aptos"/>
        <family val="0"/>
        <charset val="1"/>
      </rPr>
      <t xml:space="preserve">checkpoint </t>
    </r>
    <r>
      <rPr>
        <b val="true"/>
        <sz val="11"/>
        <color rgb="FF843C0C"/>
        <rFont val="Linux Libertine G"/>
        <family val="2"/>
      </rPr>
      <t xml:space="preserve">能正常工作。
</t>
    </r>
    <r>
      <rPr>
        <b val="true"/>
        <sz val="11"/>
        <color rgb="FF843C0C"/>
        <rFont val="Aptos"/>
        <family val="0"/>
        <charset val="1"/>
      </rPr>
      <t xml:space="preserve">RAM </t>
    </r>
    <r>
      <rPr>
        <b val="true"/>
        <sz val="11"/>
        <color rgb="FF843C0C"/>
        <rFont val="Linux Libertine G"/>
        <family val="2"/>
      </rPr>
      <t xml:space="preserve">的 </t>
    </r>
    <r>
      <rPr>
        <b val="true"/>
        <sz val="11"/>
        <color rgb="FF843C0C"/>
        <rFont val="Aptos"/>
        <family val="0"/>
        <charset val="1"/>
      </rPr>
      <t xml:space="preserve">MRI forward </t>
    </r>
    <r>
      <rPr>
        <b val="true"/>
        <sz val="11"/>
        <color rgb="FF843C0C"/>
        <rFont val="Linux Libertine G"/>
        <family val="2"/>
      </rPr>
      <t xml:space="preserve">没有直接报错。
输入维度 </t>
    </r>
    <r>
      <rPr>
        <b val="true"/>
        <sz val="11"/>
        <color rgb="FF843C0C"/>
        <rFont val="Aptos"/>
        <family val="0"/>
        <charset val="1"/>
      </rPr>
      <t xml:space="preserve">(B, 2, H, W) </t>
    </r>
    <r>
      <rPr>
        <b val="true"/>
        <sz val="11"/>
        <color rgb="FF843C0C"/>
        <rFont val="Linux Libertine G"/>
        <family val="2"/>
      </rPr>
      <t xml:space="preserve">一致。
</t>
    </r>
    <r>
      <rPr>
        <b val="true"/>
        <sz val="11"/>
        <color rgb="FF843C0C"/>
        <rFont val="Aptos"/>
        <family val="0"/>
        <charset val="1"/>
      </rPr>
      <t xml:space="preserve">RAM </t>
    </r>
    <r>
      <rPr>
        <b val="true"/>
        <sz val="11"/>
        <color rgb="FF843C0C"/>
        <rFont val="Linux Libertine G"/>
        <family val="2"/>
      </rPr>
      <t xml:space="preserve">只比 </t>
    </r>
    <r>
      <rPr>
        <b val="true"/>
        <sz val="11"/>
        <color rgb="FF843C0C"/>
        <rFont val="Aptos"/>
        <family val="0"/>
        <charset val="1"/>
      </rPr>
      <t xml:space="preserve">zero-filled </t>
    </r>
    <r>
      <rPr>
        <b val="true"/>
        <sz val="11"/>
        <color rgb="FF843C0C"/>
        <rFont val="Linux Libertine G"/>
        <family val="2"/>
      </rPr>
      <t xml:space="preserve">高 </t>
    </r>
    <r>
      <rPr>
        <b val="true"/>
        <sz val="11"/>
        <color rgb="FF843C0C"/>
        <rFont val="Aptos"/>
        <family val="0"/>
        <charset val="1"/>
      </rPr>
      <t xml:space="preserve">0.0645 dB</t>
    </r>
    <r>
      <rPr>
        <b val="true"/>
        <sz val="11"/>
        <color rgb="FF843C0C"/>
        <rFont val="Linux Libertine G"/>
        <family val="2"/>
      </rPr>
      <t xml:space="preserve">。</t>
    </r>
  </si>
  <si>
    <t xml:space="preserve">CINE Model Benchmark Matrix</t>
  </si>
  <si>
    <t xml:space="preserve">Fillable workbook for the active 10-subject, variable-PE, FE=192 benchmark.</t>
  </si>
  <si>
    <t xml:space="preserve">Recommended decision</t>
  </si>
  <si>
    <t xml:space="preserve">Use the Primary Matrix as the main leaderboard: identical raw VISTA masks, external H5 dMap maps, fixed ten-case cohort, and identical GT/evaluation for every method.</t>
  </si>
  <si>
    <t xml:space="preserve">Why protocols are separated</t>
  </si>
  <si>
    <t xml:space="preserve">The established forced-ACS runs change the sampling pattern. Their acc8/acc16/acc24 labels are model-conditioning labels and may differ substantially from measured effective acceleration. Existing results therefore live on a separate sheet.</t>
  </si>
  <si>
    <t xml:space="preserve">Minimum defensible baselines</t>
  </si>
  <si>
    <t xml:space="preserve">Zero-filled RSS (sanity floor), CG-SENSE with external dMap (conventional baseline), and NV-Raw2Insights-MRI Base (zero-shot model). Add temporal-TV SENSE if time permits.</t>
  </si>
  <si>
    <t xml:space="preserve">Metric aggregation</t>
  </si>
  <si>
    <t xml:space="preserve">Compute metrics per 2D frame, average within each subject, then report the mean and 95% confidence interval across the ten subjects. Frame distributions are secondary and should not replace subject-level inference.</t>
  </si>
  <si>
    <t xml:space="preserve">Intensity scaling</t>
  </si>
  <si>
    <t xml:space="preserve">Use one case-level scale derived from the GT and apply it unchanged to every method. Keep independently normalized or scale-fitted results diagnostic and label them explicitly.</t>
  </si>
  <si>
    <t xml:space="preserve">Current progress</t>
  </si>
  <si>
    <t xml:space="preserve">Server audit on node-gpu-03 confirmed NV Base + external dMap + no-ACS inference for acc8, acc16, and acc24: 10/10 outputs per rate. Their quantitative metrics are still pending. The other nine method-rate combinations are not yet formally recorded.</t>
  </si>
  <si>
    <t xml:space="preserve">Legend</t>
  </si>
  <si>
    <t xml:space="preserve">User input</t>
  </si>
  <si>
    <t xml:space="preserve">Formula</t>
  </si>
  <si>
    <t xml:space="preserve">Recorded historical result</t>
  </si>
  <si>
    <t xml:space="preserve">Attention / incomplete</t>
  </si>
  <si>
    <t xml:space="preserve">Primary Benchmark Matrix</t>
  </si>
  <si>
    <t xml:space="preserve">Recommended comparison: raw VISTA masks, no forced ACS, external H5 dMap, fixed ten-case cohort.</t>
  </si>
  <si>
    <t xml:space="preserve">Method</t>
  </si>
  <si>
    <t xml:space="preserve">Category</t>
  </si>
  <si>
    <t xml:space="preserve">Learned?</t>
  </si>
  <si>
    <t xml:space="preserve">Parameters (M)</t>
  </si>
  <si>
    <t xml:space="preserve">Training on in-house data</t>
  </si>
  <si>
    <t xml:space="preserve">Sensitivity maps</t>
  </si>
  <si>
    <t xml:space="preserve">ACS protocol</t>
  </si>
  <si>
    <t xml:space="preserve">Mask seed</t>
  </si>
  <si>
    <t xml:space="preserve">Nominal label</t>
  </si>
  <si>
    <t xml:space="preserve">Mean effective R</t>
  </si>
  <si>
    <t xml:space="preserve">Cases</t>
  </si>
  <si>
    <t xml:space="preserve">Metric level</t>
  </si>
  <si>
    <t xml:space="preserve">PSNR mean</t>
  </si>
  <si>
    <t xml:space="preserve">PSNR 95% CI low</t>
  </si>
  <si>
    <t xml:space="preserve">PSNR 95% CI high</t>
  </si>
  <si>
    <t xml:space="preserve">SSIM mean</t>
  </si>
  <si>
    <t xml:space="preserve">SSIM 95% CI low</t>
  </si>
  <si>
    <t xml:space="preserve">SSIM 95% CI high</t>
  </si>
  <si>
    <t xml:space="preserve">NMSE mean</t>
  </si>
  <si>
    <t xml:space="preserve">NMSE 95% CI low</t>
  </si>
  <si>
    <t xml:space="preserve">NMSE 95% CI high</t>
  </si>
  <si>
    <t xml:space="preserve">Runtime / frame (s)</t>
  </si>
  <si>
    <t xml:space="preserve">Peak VRAM (GB)</t>
  </si>
  <si>
    <t xml:space="preserve">Status / notes</t>
  </si>
  <si>
    <t xml:space="preserve">Zero-filled RSS</t>
  </si>
  <si>
    <t xml:space="preserve">Sanity floor</t>
  </si>
  <si>
    <t xml:space="preserve">Not required (RSS)</t>
  </si>
  <si>
    <t xml:space="preserve">Raw VISTA / no forced ACS</t>
  </si>
  <si>
    <t xml:space="preserve">Subject macro-average</t>
  </si>
  <si>
    <t xml:space="preserve">Not started</t>
  </si>
  <si>
    <t xml:space="preserve">CG-SENSE</t>
  </si>
  <si>
    <t xml:space="preserve">Conventional</t>
  </si>
  <si>
    <t xml:space="preserve">External H5 dMap</t>
  </si>
  <si>
    <t xml:space="preserve">Temporal-TV SENSE</t>
  </si>
  <si>
    <t xml:space="preserve">Iterative dynamic MRI</t>
  </si>
  <si>
    <t xml:space="preserve">NV-Raw2Insights Base</t>
  </si>
  <si>
    <t xml:space="preserve">Learned zero-shot</t>
  </si>
  <si>
    <t xml:space="preserve">Inference complete; metrics pending</t>
  </si>
  <si>
    <t xml:space="preserve">Sampling Audit</t>
  </si>
  <si>
    <t xml:space="preserve">Verified on node-gpu-03: mean sampled PE lines per frame from each raw VISTA mask. Effective R is calculated as PE / sampled lines.</t>
  </si>
  <si>
    <t xml:space="preserve">Case</t>
  </si>
  <si>
    <t xml:space="preserve">PE</t>
  </si>
  <si>
    <t xml:space="preserve">FE</t>
  </si>
  <si>
    <t xml:space="preserve">Slices</t>
  </si>
  <si>
    <t xml:space="preserve">Frames</t>
  </si>
  <si>
    <t xml:space="preserve">Mean sampled PE lines / frame</t>
  </si>
  <si>
    <t xml:space="preserve">Effective R</t>
  </si>
  <si>
    <t xml:space="preserve">Sampling fraction</t>
  </si>
  <si>
    <t xml:space="preserve">Theoretical R cap</t>
  </si>
  <si>
    <t xml:space="preserve">Validation status</t>
  </si>
  <si>
    <t xml:space="preserve">Notes</t>
  </si>
  <si>
    <t xml:space="preserve">Sub0014</t>
  </si>
  <si>
    <t xml:space="preserve">N/A (no forced ACS)</t>
  </si>
  <si>
    <t xml:space="preserve">Verified</t>
  </si>
  <si>
    <t xml:space="preserve">node-gpu-03 audit, 2026-07-30; output exists; central 20 lines not fully filled</t>
  </si>
  <si>
    <t xml:space="preserve">Sub0026</t>
  </si>
  <si>
    <t xml:space="preserve">Sub0030</t>
  </si>
  <si>
    <t xml:space="preserve">Sub0047</t>
  </si>
  <si>
    <t xml:space="preserve">Sub0049</t>
  </si>
  <si>
    <t xml:space="preserve">Sub0051</t>
  </si>
  <si>
    <t xml:space="preserve">Sub0096</t>
  </si>
  <si>
    <t xml:space="preserve">Sub0105</t>
  </si>
  <si>
    <t xml:space="preserve">Sub0112</t>
  </si>
  <si>
    <t xml:space="preserve">Sub0122</t>
  </si>
  <si>
    <t xml:space="preserve">Existing Forced-ACS Results</t>
  </si>
  <si>
    <t xml:space="preserve">Historical pipeline baseline only. Do not merge with the raw-mask primary leaderboard.</t>
  </si>
  <si>
    <t xml:space="preserve">Frame rows</t>
  </si>
  <si>
    <t xml:space="preserve">PSNR std</t>
  </si>
  <si>
    <t xml:space="preserve">PSNR median</t>
  </si>
  <si>
    <t xml:space="preserve">NRMSE mean</t>
  </si>
  <si>
    <t xml:space="preserve">NRMSE std</t>
  </si>
  <si>
    <t xml:space="preserve">NMSE std</t>
  </si>
  <si>
    <t xml:space="preserve">MSE mean</t>
  </si>
  <si>
    <t xml:space="preserve">MSE std</t>
  </si>
  <si>
    <t xml:space="preserve">MAE mean</t>
  </si>
  <si>
    <t xml:space="preserve">MAE std</t>
  </si>
  <si>
    <t xml:space="preserve">Wall time (min)</t>
  </si>
  <si>
    <t xml:space="preserve">Source / caveat</t>
  </si>
  <si>
    <t xml:space="preserve">Internally estimated</t>
  </si>
  <si>
    <t xml:space="preserve">20 forced central PE lines</t>
  </si>
  <si>
    <t xml:space="preserve">Quality complete; timing incomplete</t>
  </si>
  <si>
    <t xml:space="preserve">CINE_benchmark_report.md; acc8 timing is a two-case resume run, not a fresh 10-case runtime.</t>
  </si>
  <si>
    <t xml:space="preserve">Complete</t>
  </si>
  <si>
    <t xml:space="preserve">CINE_benchmark_report.md; full 10-case run on node-gpu-01.</t>
  </si>
  <si>
    <t xml:space="preserve">Pending</t>
  </si>
  <si>
    <t xml:space="preserve">CINE_benchmark_report.md; inference timing and metrics not recorded.</t>
  </si>
  <si>
    <t xml:space="preserve">Sensitivity-Map and ACS Ablations</t>
  </si>
  <si>
    <t xml:space="preserve">Keep these experiments separate from the method leaderboard; change one factor at a time where feasible.</t>
  </si>
  <si>
    <t xml:space="preserve">Ablation ID</t>
  </si>
  <si>
    <t xml:space="preserve">Mask / ACS</t>
  </si>
  <si>
    <t xml:space="preserve">Purpose</t>
  </si>
  <si>
    <t xml:space="preserve">PSNR</t>
  </si>
  <si>
    <t xml:space="preserve">SSIM</t>
  </si>
  <si>
    <t xml:space="preserve">Attribution caution</t>
  </si>
  <si>
    <t xml:space="preserve">Output root / notes</t>
  </si>
  <si>
    <t xml:space="preserve">A1</t>
  </si>
  <si>
    <t xml:space="preserve">NV Base</t>
  </si>
  <si>
    <t xml:space="preserve">Internal estimate</t>
  </si>
  <si>
    <t xml:space="preserve">20 forced ACS lines</t>
  </si>
  <si>
    <t xml:space="preserve">Released-style compatibility baseline</t>
  </si>
  <si>
    <t xml:space="preserve">Quality complete</t>
  </si>
  <si>
    <t xml:space="preserve">Reference condition</t>
  </si>
  <si>
    <t xml:space="preserve">output/CINE_test_acc8</t>
  </si>
  <si>
    <t xml:space="preserve">A2</t>
  </si>
  <si>
    <t xml:space="preserve">Isolate sensitivity-map source</t>
  </si>
  <si>
    <t xml:space="preserve">Compare A1 vs A2</t>
  </si>
  <si>
    <t xml:space="preserve">A3</t>
  </si>
  <si>
    <t xml:space="preserve">Native sampling with supplied maps</t>
  </si>
  <si>
    <t xml:space="preserve">Compare A2 vs A3 for ACS effect</t>
  </si>
  <si>
    <t xml:space="preserve">output/h5_converted; 10/10 finite outputs</t>
  </si>
  <si>
    <t xml:space="preserve">A4</t>
  </si>
  <si>
    <t xml:space="preserve">Same protocol as A3; mask rate changed</t>
  </si>
  <si>
    <t xml:space="preserve">output/h5_converted_acc16; 10/10 finite outputs</t>
  </si>
  <si>
    <t xml:space="preserve">A5</t>
  </si>
  <si>
    <t xml:space="preserve">output/h5_converted_acc24; 10/10 finite outputs</t>
  </si>
  <si>
    <t xml:space="preserve">A6</t>
  </si>
  <si>
    <t xml:space="preserve">Stress test internal CSM without filled center</t>
  </si>
  <si>
    <t xml:space="preserve">Not planned</t>
  </si>
  <si>
    <t xml:space="preserve">May be invalid/fail because ACS is absent</t>
  </si>
  <si>
    <t xml:space="preserve">Run Tracker</t>
  </si>
  <si>
    <t xml:space="preserve">One row per method × nominal mask label. Record exact inputs, code state, hardware, output, and completion evidence.</t>
  </si>
  <si>
    <t xml:space="preserve">Run ID</t>
  </si>
  <si>
    <t xml:space="preserve">Protocol</t>
  </si>
  <si>
    <t xml:space="preserve">Dataset root</t>
  </si>
  <si>
    <t xml:space="preserve">Output root</t>
  </si>
  <si>
    <t xml:space="preserve">Config / command</t>
  </si>
  <si>
    <t xml:space="preserve">Checkpoint</t>
  </si>
  <si>
    <t xml:space="preserve">Node / GPU</t>
  </si>
  <si>
    <t xml:space="preserve">Start time</t>
  </si>
  <si>
    <t xml:space="preserve">End time</t>
  </si>
  <si>
    <t xml:space="preserve">Cases expected</t>
  </si>
  <si>
    <t xml:space="preserve">Cases complete</t>
  </si>
  <si>
    <t xml:space="preserve">Completion %</t>
  </si>
  <si>
    <t xml:space="preserve">Validation</t>
  </si>
  <si>
    <t xml:space="preserve">Zerofilled_R8</t>
  </si>
  <si>
    <t xml:space="preserve">Raw VISTA / external dMap</t>
  </si>
  <si>
    <t xml:space="preserve">Zerofilled_R16</t>
  </si>
  <si>
    <t xml:space="preserve">Zerofilled_R24</t>
  </si>
  <si>
    <t xml:space="preserve">CGSENSE_R8</t>
  </si>
  <si>
    <t xml:space="preserve">CGSENSE_R16</t>
  </si>
  <si>
    <t xml:space="preserve">CGSENSE_R24</t>
  </si>
  <si>
    <t xml:space="preserve">TemporalTV_R8</t>
  </si>
  <si>
    <t xml:space="preserve">TemporalTV_R16</t>
  </si>
  <si>
    <t xml:space="preserve">TemporalTV_R24</t>
  </si>
  <si>
    <t xml:space="preserve">NVRaw2Insights_R8</t>
  </si>
  <si>
    <t xml:space="preserve">dataset/h5_converted</t>
  </si>
  <si>
    <t xml:space="preserve">output/h5_converted</t>
  </si>
  <si>
    <t xml:space="preserve">Server GPU; run already completed</t>
  </si>
  <si>
    <t xml:space="preserve">node-gpu-03 audit, 2026-07-30: 10/10 finite outputs; no forced 20-line ACS</t>
  </si>
  <si>
    <t xml:space="preserve">NVRaw2Insights_R16</t>
  </si>
  <si>
    <t xml:space="preserve">dataset/h5_converted_acc16</t>
  </si>
  <si>
    <t xml:space="preserve">output/h5_converted_acc16</t>
  </si>
  <si>
    <t xml:space="preserve">NVRaw2Insights_R24</t>
  </si>
  <si>
    <t xml:space="preserve">dataset/h5_converted_acc24</t>
  </si>
  <si>
    <t xml:space="preserve">output/h5_converted_acc24</t>
  </si>
  <si>
    <t xml:space="preserve">Metric and Reporting Dictionary</t>
  </si>
  <si>
    <t xml:space="preserve">Definitions and decisions to keep all methods comparable.</t>
  </si>
  <si>
    <t xml:space="preserve">Field</t>
  </si>
  <si>
    <t xml:space="preserve">Primary definition</t>
  </si>
  <si>
    <t xml:space="preserve">Aggregation</t>
  </si>
  <si>
    <t xml:space="preserve">Direction</t>
  </si>
  <si>
    <t xml:space="preserve">Required?</t>
  </si>
  <si>
    <t xml:space="preserve">Caution</t>
  </si>
  <si>
    <t xml:space="preserve">Source / implementation</t>
  </si>
  <si>
    <t xml:space="preserve">20 log10(GT data range / RMSE)</t>
  </si>
  <si>
    <t xml:space="preserve">Frame → subject mean → cohort mean and 95% CI</t>
  </si>
  <si>
    <t xml:space="preserve">Higher</t>
  </si>
  <si>
    <t xml:space="preserve">Use a single GT-derived case scale for all methods.</t>
  </si>
  <si>
    <t xml:space="preserve">Evaluation script; dImgC GT</t>
  </si>
  <si>
    <t xml:space="preserve">2D structural similarity using GT frame data range</t>
  </si>
  <si>
    <t xml:space="preserve">Currently absent from evaluate_cine_mat_gt_metrics.py.</t>
  </si>
  <si>
    <t xml:space="preserve">Add consistently for every method</t>
  </si>
  <si>
    <t xml:space="preserve">sum((prediction-GT)^2) / sum(GT^2)</t>
  </si>
  <si>
    <t xml:space="preserve">Lower</t>
  </si>
  <si>
    <t xml:space="preserve">Do not independently scale-fit each method for primary reporting.</t>
  </si>
  <si>
    <t xml:space="preserve">Evaluation script</t>
  </si>
  <si>
    <t xml:space="preserve">NRMSE</t>
  </si>
  <si>
    <t xml:space="preserve">sqrt(sum(error^2)) / ||GT||</t>
  </si>
  <si>
    <t xml:space="preserve">Secondary</t>
  </si>
  <si>
    <t xml:space="preserve">Optional</t>
  </si>
  <si>
    <t xml:space="preserve">NRMSE is sqrt(NMSE); reporting both can be redundant.</t>
  </si>
  <si>
    <t xml:space="preserve">Existing report</t>
  </si>
  <si>
    <t xml:space="preserve">PE / mean sampled PE lines per frame</t>
  </si>
  <si>
    <t xml:space="preserve">Report per case; optionally subject mean by nominal label</t>
  </si>
  <si>
    <t xml:space="preserve">Context</t>
  </si>
  <si>
    <t xml:space="preserve">Nominal conditioning label is not the measured acceleration.</t>
  </si>
  <si>
    <t xml:space="preserve">Sampling Audit formulas</t>
  </si>
  <si>
    <t xml:space="preserve">Runtime/frame</t>
  </si>
  <si>
    <t xml:space="preserve">Total measured reconstruction time / reconstructed frames</t>
  </si>
  <si>
    <t xml:space="preserve">Median and IQR over cases on one fixed GPU</t>
  </si>
  <si>
    <t xml:space="preserve">Do not compare timings from different nodes or resumed runs.</t>
  </si>
  <si>
    <t xml:space="preserve">Run logs</t>
  </si>
  <si>
    <t xml:space="preserve">Peak VRAM</t>
  </si>
  <si>
    <t xml:space="preserve">Maximum allocated GPU memory during reconstruction</t>
  </si>
  <si>
    <t xml:space="preserve">One value per method/configuration</t>
  </si>
  <si>
    <t xml:space="preserve">Recommended</t>
  </si>
  <si>
    <t xml:space="preserve">Measure with identical batch/window settings.</t>
  </si>
  <si>
    <t xml:space="preserve">Confidence interval</t>
  </si>
  <si>
    <t xml:space="preserve">Paired subject-level 95% bootstrap CI</t>
  </si>
  <si>
    <t xml:space="preserve">Ten subjects are the statistical units</t>
  </si>
  <si>
    <t xml:space="preserve">Do not treat 2,975 correlated frames as independent subjects.</t>
  </si>
  <si>
    <t xml:space="preserve">Benchmark policy</t>
  </si>
  <si>
    <t xml:space="preserve">Workbook Sources</t>
  </si>
  <si>
    <t xml:space="preserve">Local project records used to prepopulate the workbook.</t>
  </si>
  <si>
    <t xml:space="preserve">Source</t>
  </si>
  <si>
    <t xml:space="preserve">Date / version</t>
  </si>
  <si>
    <t xml:space="preserve">Used for</t>
  </si>
  <si>
    <t xml:space="preserve">Important limitation</t>
  </si>
  <si>
    <t xml:space="preserve">Local path</t>
  </si>
  <si>
    <t xml:space="preserve">CINE benchmark report</t>
  </si>
  <si>
    <t xml:space="preserve">2026-07-12</t>
  </si>
  <si>
    <t xml:space="preserve">Cohort, shape summary, acc8/acc16 quality, timing status</t>
  </si>
  <si>
    <t xml:space="preserve">acc8 runtime is resumed; acc24 pending</t>
  </si>
  <si>
    <t xml:space="preserve">docs/CINE_benchmark_report.md</t>
  </si>
  <si>
    <t xml:space="preserve">Active CINE SOP</t>
  </si>
  <si>
    <t xml:space="preserve">Current repo</t>
  </si>
  <si>
    <t xml:space="preserve">Dataset roots, masks, commands, evaluation protocol</t>
  </si>
  <si>
    <t xml:space="preserve">Forced ACS changes effective sampling</t>
  </si>
  <si>
    <t xml:space="preserve">docs/NV-Raw2insights-MRI_SOP.md</t>
  </si>
  <si>
    <t xml:space="preserve">External dMap no-ACS log</t>
  </si>
  <si>
    <t xml:space="preserve">2026-07-14 to 2026-07-15</t>
  </si>
  <si>
    <t xml:space="preserve">Documented external dMap raw-mask acc8 run</t>
  </si>
  <si>
    <t xml:space="preserve">Local dated log covers acc8 only</t>
  </si>
  <si>
    <t xml:space="preserve">docs/history/2026-07-14-h5-dmap-noacs-acc8-inference.md</t>
  </si>
  <si>
    <t xml:space="preserve">node-gpu-03 server audit</t>
  </si>
  <si>
    <t xml:space="preserve">2026-07-30</t>
  </si>
  <si>
    <t xml:space="preserve">Verified acc8/16/24 no-ACS masks and 10/10 finite outputs per rate</t>
  </si>
  <si>
    <t xml:space="preserve">Quantitative metric CSVs not found</t>
  </si>
  <si>
    <t xml:space="preserve">dataset/h5_converted*; output/h5_converted*</t>
  </si>
  <si>
    <t xml:space="preserve">MAT GT evaluator</t>
  </si>
  <si>
    <t xml:space="preserve">Existing PSNR/NRMSE/NMSE definitions</t>
  </si>
  <si>
    <t xml:space="preserve">No SSIM; current aggregation is frame-level</t>
  </si>
  <si>
    <t xml:space="preserve">scripts/evaluate_cine_mat_gt_metrics.py</t>
  </si>
  <si>
    <t xml:space="preserve">Qualitative/evaluation helper</t>
  </si>
  <si>
    <t xml:space="preserve">Zero-filled RSS construction and optional normalization</t>
  </si>
  <si>
    <t xml:space="preserve">Independent max normalization should not be primary</t>
  </si>
  <si>
    <t xml:space="preserve">scripts/evaluate_and_plot_cine_dimgc.py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</si>
</sst>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00"/>
    <numFmt numFmtId="168" formatCode="0.0000"/>
    <numFmt numFmtId="169" formatCode="0.00000"/>
    <numFmt numFmtId="170" formatCode="\+0.0000;\-0.0000;0.0000"/>
    <numFmt numFmtId="171" formatCode="\+0.00000;\-0.00000;0.00000"/>
    <numFmt numFmtId="172" formatCode="0%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"/>
    </font>
    <font>
      <sz val="11"/>
      <color theme="1"/>
      <name val="等线"/>
      <family val="0"/>
      <charset val="1"/>
    </font>
    <font>
      <b val="true"/>
      <sz val="11"/>
      <color theme="1"/>
      <name val="Linux Libertine G"/>
      <family val="2"/>
    </font>
    <font>
      <sz val="11"/>
      <color theme="1"/>
      <name val="Linux Libertine G"/>
      <family val="2"/>
    </font>
    <font>
      <sz val="18"/>
      <color theme="1"/>
      <name val="等线"/>
      <family val="0"/>
      <charset val="1"/>
    </font>
    <font>
      <sz val="6"/>
      <color rgb="FF000000"/>
      <name val="Calibri"/>
      <family val="0"/>
      <charset val="1"/>
    </font>
    <font>
      <b val="true"/>
      <sz val="11"/>
      <color rgb="FF202124"/>
      <name val="Roboto"/>
      <family val="0"/>
      <charset val="1"/>
    </font>
    <font>
      <sz val="11"/>
      <color rgb="FF202124"/>
      <name val="Roboto"/>
      <family val="0"/>
      <charset val="1"/>
    </font>
    <font>
      <b val="true"/>
      <sz val="18"/>
      <color rgb="FFFFFFFF"/>
      <name val="Aptos"/>
      <family val="0"/>
      <charset val="1"/>
    </font>
    <font>
      <i val="true"/>
      <sz val="11"/>
      <color rgb="FF666666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3"/>
      <color rgb="FF17365D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1"/>
      <color rgb="FF385723"/>
      <name val="Aptos"/>
      <family val="0"/>
      <charset val="1"/>
    </font>
    <font>
      <b val="true"/>
      <sz val="11"/>
      <color rgb="FF1F4E78"/>
      <name val="Aptos"/>
      <family val="0"/>
      <charset val="1"/>
    </font>
    <font>
      <b val="true"/>
      <sz val="11"/>
      <color theme="1"/>
      <name val="Aptos"/>
      <family val="0"/>
      <charset val="1"/>
    </font>
    <font>
      <sz val="11"/>
      <color rgb="FF385723"/>
      <name val="Aptos"/>
      <family val="0"/>
      <charset val="1"/>
    </font>
    <font>
      <b val="true"/>
      <sz val="11"/>
      <color rgb="FF843C0C"/>
      <name val="Aptos"/>
      <family val="0"/>
      <charset val="1"/>
    </font>
    <font>
      <b val="true"/>
      <sz val="11"/>
      <color rgb="FF843C0C"/>
      <name val="Linux Libertine G"/>
      <family val="2"/>
    </font>
    <font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D9EAF7"/>
        <bgColor rgb="FFDDEBF7"/>
      </patternFill>
    </fill>
    <fill>
      <patternFill patternType="solid">
        <fgColor rgb="FF5B9BD5"/>
        <bgColor rgb="FF969696"/>
      </patternFill>
    </fill>
    <fill>
      <patternFill patternType="solid">
        <fgColor rgb="FFE2F0D9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F2F2F2"/>
        <bgColor rgb="FFE2F0D9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8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8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5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4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0212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>
          <bgColor rgb="FFE2F0D9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8" type="wholeTable"/>
      <tableStyleElement dxfId="19" type="firstColumnStripe"/>
      <tableStyleElement dxfId="20" type="firstRowStripe"/>
      <tableStyleElement dxfId="21" type="lastColumn"/>
      <tableStyleElement dxfId="22" type="firstColumn"/>
      <tableStyleElement dxfId="23" type="headerRow"/>
      <tableStyleElement dxfId="2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2F2F2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E2F0D9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85723"/>
      <rgbColor rgb="FF843C0C"/>
      <rgbColor rgb="FF993366"/>
      <rgbColor rgb="FF1F4E78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11</xdr:row>
      <xdr:rowOff>76320</xdr:rowOff>
    </xdr:from>
    <xdr:to>
      <xdr:col>7</xdr:col>
      <xdr:colOff>277920</xdr:colOff>
      <xdr:row>35</xdr:row>
      <xdr:rowOff>152280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2077920" y="1962360"/>
          <a:ext cx="3847680" cy="419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171360</xdr:colOff>
      <xdr:row>11</xdr:row>
      <xdr:rowOff>85680</xdr:rowOff>
    </xdr:from>
    <xdr:to>
      <xdr:col>14</xdr:col>
      <xdr:colOff>353880</xdr:colOff>
      <xdr:row>35</xdr:row>
      <xdr:rowOff>161640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33200" y="1971720"/>
          <a:ext cx="3866760" cy="419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blationPlan" displayName="AblationPlan" ref="A4:O10" headerRowCount="1" totalsRowCount="0" totalsRowShown="0">
  <autoFilter ref="A4:O10"/>
  <tableColumns count="15">
    <tableColumn id="1" name="Ablation ID"/>
    <tableColumn id="2" name="Model"/>
    <tableColumn id="3" name="Sensitivity maps"/>
    <tableColumn id="4" name="Mask / ACS"/>
    <tableColumn id="5" name="Nominal label"/>
    <tableColumn id="6" name="Effective R"/>
    <tableColumn id="7" name="Purpose"/>
    <tableColumn id="8" name="Cases"/>
    <tableColumn id="9" name="PSNR"/>
    <tableColumn id="10" name="SSIM"/>
    <tableColumn id="11" name="NMSE"/>
    <tableColumn id="12" name="Runtime / frame (s)"/>
    <tableColumn id="13" name="Status"/>
    <tableColumn id="14" name="Attribution caution"/>
    <tableColumn id="15" name="Output root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istingResults" displayName="ExistingResults" ref="A4:T7" headerRowCount="1" totalsRowCount="0" totalsRowShown="0">
  <autoFilter ref="A4:T7"/>
  <tableColumns count="20">
    <tableColumn id="1" name="Method"/>
    <tableColumn id="2" name="Sensitivity maps"/>
    <tableColumn id="3" name="ACS protocol"/>
    <tableColumn id="4" name="Nominal label"/>
    <tableColumn id="5" name="Cases"/>
    <tableColumn id="6" name="Frame rows"/>
    <tableColumn id="7" name="PSNR mean"/>
    <tableColumn id="8" name="PSNR std"/>
    <tableColumn id="9" name="PSNR median"/>
    <tableColumn id="10" name="NRMSE mean"/>
    <tableColumn id="11" name="NRMSE std"/>
    <tableColumn id="12" name="NMSE mean"/>
    <tableColumn id="13" name="NMSE std"/>
    <tableColumn id="14" name="MSE mean"/>
    <tableColumn id="15" name="MSE std"/>
    <tableColumn id="16" name="MAE mean"/>
    <tableColumn id="17" name="MAE std"/>
    <tableColumn id="18" name="Wall time (min)"/>
    <tableColumn id="19" name="Status"/>
    <tableColumn id="20" name="Source / cave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tricDictionary" displayName="MetricDictionary" ref="A4:G12" headerRowCount="1" totalsRowCount="0" totalsRowShown="0">
  <autoFilter ref="A4:G12"/>
  <tableColumns count="7">
    <tableColumn id="1" name="Field"/>
    <tableColumn id="2" name="Primary definition"/>
    <tableColumn id="3" name="Aggregation"/>
    <tableColumn id="4" name="Direction"/>
    <tableColumn id="5" name="Required?"/>
    <tableColumn id="6" name="Caution"/>
    <tableColumn id="7" name="Source / implemen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imaryBenchmark" displayName="PrimaryBenchmark" ref="A4:X16" headerRowCount="1" totalsRowCount="0" totalsRowShown="0">
  <autoFilter ref="A4:X16"/>
  <tableColumns count="24">
    <tableColumn id="1" name="Method"/>
    <tableColumn id="2" name="Category"/>
    <tableColumn id="3" name="Learned?"/>
    <tableColumn id="4" name="Parameters (M)"/>
    <tableColumn id="5" name="Training on in-house data"/>
    <tableColumn id="6" name="Sensitivity maps"/>
    <tableColumn id="7" name="ACS protocol"/>
    <tableColumn id="8" name="Mask seed"/>
    <tableColumn id="9" name="Nominal label"/>
    <tableColumn id="10" name="Mean effective R"/>
    <tableColumn id="11" name="Cases"/>
    <tableColumn id="12" name="Metric level"/>
    <tableColumn id="13" name="PSNR mean"/>
    <tableColumn id="14" name="PSNR 95% CI low"/>
    <tableColumn id="15" name="PSNR 95% CI high"/>
    <tableColumn id="16" name="SSIM mean"/>
    <tableColumn id="17" name="SSIM 95% CI low"/>
    <tableColumn id="18" name="SSIM 95% CI high"/>
    <tableColumn id="19" name="NMSE mean"/>
    <tableColumn id="20" name="NMSE 95% CI low"/>
    <tableColumn id="21" name="NMSE 95% CI high"/>
    <tableColumn id="22" name="Runtime / frame (s)"/>
    <tableColumn id="23" name="Peak VRAM (GB)"/>
    <tableColumn id="24" name="Status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nTracker" displayName="RunTracker" ref="A4:S16" headerRowCount="1" totalsRowCount="0" totalsRowShown="0">
  <autoFilter ref="A4:S16"/>
  <tableColumns count="19">
    <tableColumn id="1" name="Run ID"/>
    <tableColumn id="2" name="Method"/>
    <tableColumn id="3" name="Protocol"/>
    <tableColumn id="4" name="Nominal label"/>
    <tableColumn id="5" name="Dataset root"/>
    <tableColumn id="6" name="Output root"/>
    <tableColumn id="7" name="Config / command"/>
    <tableColumn id="8" name="Checkpoint"/>
    <tableColumn id="9" name="Git commit"/>
    <tableColumn id="10" name="Node / GPU"/>
    <tableColumn id="11" name="Start time"/>
    <tableColumn id="12" name="End time"/>
    <tableColumn id="13" name="Wall time (min)"/>
    <tableColumn id="14" name="Cases expected"/>
    <tableColumn id="15" name="Cases complete"/>
    <tableColumn id="16" name="Completion %"/>
    <tableColumn id="17" name="Validation"/>
    <tableColumn id="18" name="Status"/>
    <tableColumn id="19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amplingAudit" displayName="SamplingAudit" ref="A4:N34" headerRowCount="1" totalsRowCount="0" totalsRowShown="0">
  <autoFilter ref="A4:N34"/>
  <tableColumns count="14">
    <tableColumn id="1" name="Case"/>
    <tableColumn id="2" name="PE"/>
    <tableColumn id="3" name="FE"/>
    <tableColumn id="4" name="Slices"/>
    <tableColumn id="5" name="Frames"/>
    <tableColumn id="6" name="Nominal label"/>
    <tableColumn id="7" name="Mask seed"/>
    <tableColumn id="8" name="ACS protocol"/>
    <tableColumn id="9" name="Mean sampled PE lines / frame"/>
    <tableColumn id="10" name="Effective R"/>
    <tableColumn id="11" name="Sampling fraction"/>
    <tableColumn id="12" name="Theoretical R cap"/>
    <tableColumn id="13" name="Validation 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orkbookSources" displayName="WorkbookSources" ref="A4:E10" headerRowCount="1" totalsRowCount="0" totalsRowShown="0">
  <autoFilter ref="A4:E10"/>
  <tableColumns count="5">
    <tableColumn id="1" name="Source"/>
    <tableColumn id="2" name="Date / version"/>
    <tableColumn id="3" name="Used for"/>
    <tableColumn id="4" name="Important limitation"/>
    <tableColumn id="5" name="Local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4.57"/>
    <col collapsed="false" customWidth="true" hidden="false" outlineLevel="0" max="2" min="2" style="0" width="15.14"/>
    <col collapsed="false" customWidth="true" hidden="false" outlineLevel="0" max="3" min="3" style="0" width="14.71"/>
    <col collapsed="false" customWidth="true" hidden="false" outlineLevel="0" max="4" min="4" style="0" width="8.71"/>
    <col collapsed="false" customWidth="true" hidden="false" outlineLevel="0" max="5" min="5" style="0" width="11.71"/>
    <col collapsed="false" customWidth="true" hidden="false" outlineLevel="0" max="6" min="6" style="0" width="42"/>
    <col collapsed="false" customWidth="true" hidden="false" outlineLevel="0" max="26" min="7" style="0" width="8.71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true" outlineLevel="0" collapsed="false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/>
    </row>
    <row r="3" customFormat="false" ht="13.5" hidden="false" customHeight="true" outlineLevel="0" collapsed="false">
      <c r="A3" s="2" t="s">
        <v>11</v>
      </c>
      <c r="B3" s="3"/>
      <c r="C3" s="2" t="s">
        <v>8</v>
      </c>
      <c r="D3" s="2" t="s">
        <v>9</v>
      </c>
      <c r="E3" s="2" t="s">
        <v>10</v>
      </c>
      <c r="F3" s="2"/>
    </row>
    <row r="4" customFormat="false" ht="13.5" hidden="false" customHeight="true" outlineLevel="0" collapsed="false">
      <c r="A4" s="2" t="s">
        <v>12</v>
      </c>
      <c r="B4" s="3"/>
      <c r="C4" s="2" t="s">
        <v>13</v>
      </c>
      <c r="D4" s="2" t="s">
        <v>9</v>
      </c>
      <c r="E4" s="2" t="s">
        <v>14</v>
      </c>
      <c r="F4" s="2"/>
    </row>
    <row r="5" customFormat="false" ht="13.5" hidden="false" customHeight="true" outlineLevel="0" collapsed="false">
      <c r="A5" s="2" t="s">
        <v>15</v>
      </c>
      <c r="B5" s="3" t="s">
        <v>16</v>
      </c>
      <c r="C5" s="2" t="s">
        <v>17</v>
      </c>
      <c r="D5" s="2" t="s">
        <v>9</v>
      </c>
      <c r="E5" s="2" t="s">
        <v>18</v>
      </c>
      <c r="F5" s="2"/>
    </row>
    <row r="6" customFormat="false" ht="13.5" hidden="false" customHeight="true" outlineLevel="0" collapsed="false">
      <c r="A6" s="2" t="s">
        <v>19</v>
      </c>
      <c r="B6" s="3"/>
      <c r="C6" s="2" t="s">
        <v>20</v>
      </c>
      <c r="D6" s="2" t="s">
        <v>9</v>
      </c>
      <c r="E6" s="2" t="s">
        <v>18</v>
      </c>
      <c r="F6" s="2"/>
    </row>
    <row r="7" customFormat="false" ht="13.5" hidden="false" customHeight="true" outlineLevel="0" collapsed="false">
      <c r="A7" s="2" t="s">
        <v>21</v>
      </c>
      <c r="B7" s="3"/>
      <c r="C7" s="2" t="s">
        <v>22</v>
      </c>
      <c r="D7" s="2"/>
      <c r="E7" s="2" t="s">
        <v>18</v>
      </c>
    </row>
    <row r="8" customFormat="false" ht="13.5" hidden="false" customHeight="true" outlineLevel="0" collapsed="false">
      <c r="A8" s="2" t="s">
        <v>23</v>
      </c>
      <c r="B8" s="3"/>
      <c r="C8" s="2" t="s">
        <v>24</v>
      </c>
      <c r="E8" s="2" t="s">
        <v>18</v>
      </c>
    </row>
    <row r="9" customFormat="false" ht="13.5" hidden="false" customHeight="true" outlineLevel="0" collapsed="false">
      <c r="A9" s="2" t="s">
        <v>25</v>
      </c>
      <c r="B9" s="3"/>
      <c r="C9" s="2" t="s">
        <v>26</v>
      </c>
      <c r="E9" s="2" t="s">
        <v>18</v>
      </c>
    </row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B2:B4"/>
    <mergeCell ref="B5:B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24.43"/>
    <col collapsed="false" customWidth="true" hidden="false" outlineLevel="0" max="3" min="3" style="0" width="33.86"/>
    <col collapsed="false" customWidth="true" hidden="false" outlineLevel="0" max="4" min="4" style="0" width="23.71"/>
    <col collapsed="false" customWidth="true" hidden="false" outlineLevel="0" max="5" min="5" style="0" width="31.86"/>
    <col collapsed="false" customWidth="true" hidden="false" outlineLevel="0" max="6" min="6" style="0" width="22.29"/>
    <col collapsed="false" customWidth="true" hidden="false" outlineLevel="0" max="7" min="7" style="0" width="16.29"/>
    <col collapsed="false" customWidth="true" hidden="false" outlineLevel="0" max="8" min="8" style="0" width="21.14"/>
    <col collapsed="false" customWidth="true" hidden="false" outlineLevel="0" max="9" min="9" style="0" width="88.43"/>
    <col collapsed="false" customWidth="true" hidden="false" outlineLevel="0" max="26" min="10" style="0" width="8.71"/>
  </cols>
  <sheetData>
    <row r="1" customFormat="false" ht="13.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</row>
    <row r="2" customFormat="false" ht="91.5" hidden="false" customHeight="true" outlineLevel="0" collapsed="false">
      <c r="A2" s="5" t="s">
        <v>36</v>
      </c>
      <c r="B2" s="2" t="s">
        <v>37</v>
      </c>
      <c r="C2" s="6" t="s">
        <v>38</v>
      </c>
      <c r="D2" s="7" t="s">
        <v>39</v>
      </c>
      <c r="E2" s="7" t="s">
        <v>40</v>
      </c>
      <c r="F2" s="7" t="s">
        <v>41</v>
      </c>
      <c r="G2" s="2" t="s">
        <v>42</v>
      </c>
      <c r="H2" s="6" t="s">
        <v>43</v>
      </c>
      <c r="I2" s="5" t="s">
        <v>44</v>
      </c>
    </row>
    <row r="3" customFormat="false" ht="13.5" hidden="false" customHeight="true" outlineLevel="0" collapsed="false">
      <c r="A3" s="5" t="s">
        <v>45</v>
      </c>
      <c r="B3" s="6" t="s">
        <v>46</v>
      </c>
      <c r="C3" s="6" t="s">
        <v>47</v>
      </c>
      <c r="D3" s="7" t="s">
        <v>48</v>
      </c>
      <c r="E3" s="6" t="s">
        <v>49</v>
      </c>
      <c r="F3" s="7" t="s">
        <v>50</v>
      </c>
      <c r="G3" s="6" t="s">
        <v>51</v>
      </c>
      <c r="H3" s="6" t="s">
        <v>52</v>
      </c>
      <c r="I3" s="8" t="s">
        <v>53</v>
      </c>
    </row>
    <row r="4" customFormat="false" ht="13.5" hidden="false" customHeight="true" outlineLevel="0" collapsed="false">
      <c r="A4" s="5" t="s">
        <v>54</v>
      </c>
      <c r="B4" s="6" t="s">
        <v>55</v>
      </c>
      <c r="C4" s="2" t="s">
        <v>56</v>
      </c>
      <c r="D4" s="7" t="s">
        <v>57</v>
      </c>
      <c r="E4" s="7" t="s">
        <v>58</v>
      </c>
      <c r="F4" s="7" t="s">
        <v>59</v>
      </c>
      <c r="G4" s="6" t="s">
        <v>60</v>
      </c>
      <c r="H4" s="6" t="s">
        <v>61</v>
      </c>
      <c r="I4" s="9"/>
    </row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7.86"/>
    <col collapsed="false" customWidth="true" hidden="false" outlineLevel="0" max="26" min="2" style="0" width="8.71"/>
  </cols>
  <sheetData>
    <row r="1" customFormat="false" ht="13.5" hidden="false" customHeight="true" outlineLevel="0" collapsed="false">
      <c r="A1" s="10" t="s">
        <v>62</v>
      </c>
    </row>
    <row r="2" customFormat="false" ht="13.5" hidden="false" customHeight="true" outlineLevel="0" collapsed="false">
      <c r="B2" s="11" t="s">
        <v>63</v>
      </c>
      <c r="D2" s="11" t="s">
        <v>64</v>
      </c>
      <c r="F2" s="12" t="s">
        <v>65</v>
      </c>
      <c r="G2" s="12"/>
    </row>
    <row r="3" customFormat="false" ht="13.5" hidden="false" customHeight="true" outlineLevel="0" collapsed="false">
      <c r="A3" s="11" t="s">
        <v>66</v>
      </c>
      <c r="B3" s="13" t="s">
        <v>67</v>
      </c>
      <c r="C3" s="13"/>
      <c r="D3" s="13"/>
      <c r="E3" s="13"/>
      <c r="F3" s="13"/>
      <c r="G3" s="13"/>
    </row>
    <row r="4" customFormat="false" ht="13.5" hidden="false" customHeight="true" outlineLevel="0" collapsed="false">
      <c r="A4" s="11" t="s">
        <v>68</v>
      </c>
      <c r="B4" s="12" t="s">
        <v>69</v>
      </c>
      <c r="C4" s="12"/>
      <c r="D4" s="12" t="s">
        <v>70</v>
      </c>
      <c r="E4" s="12"/>
    </row>
    <row r="5" customFormat="false" ht="13.5" hidden="false" customHeight="true" outlineLevel="0" collapsed="false">
      <c r="A5" s="11" t="s">
        <v>71</v>
      </c>
      <c r="B5" s="12" t="s">
        <v>72</v>
      </c>
      <c r="C5" s="12"/>
      <c r="D5" s="12" t="s">
        <v>73</v>
      </c>
      <c r="E5" s="12"/>
    </row>
    <row r="6" customFormat="false" ht="13.5" hidden="false" customHeight="true" outlineLevel="0" collapsed="false">
      <c r="A6" s="11" t="s">
        <v>74</v>
      </c>
      <c r="B6" s="12" t="s">
        <v>72</v>
      </c>
      <c r="C6" s="12"/>
      <c r="D6" s="12" t="s">
        <v>73</v>
      </c>
      <c r="E6" s="12"/>
    </row>
    <row r="7" customFormat="false" ht="13.5" hidden="false" customHeight="true" outlineLevel="0" collapsed="false">
      <c r="A7" s="11" t="s">
        <v>75</v>
      </c>
      <c r="B7" s="12" t="s">
        <v>76</v>
      </c>
      <c r="C7" s="12"/>
      <c r="D7" s="12" t="s">
        <v>76</v>
      </c>
      <c r="E7" s="12"/>
    </row>
    <row r="8" customFormat="false" ht="13.5" hidden="false" customHeight="true" outlineLevel="0" collapsed="false">
      <c r="A8" s="11" t="s">
        <v>77</v>
      </c>
      <c r="B8" s="12" t="s">
        <v>78</v>
      </c>
      <c r="C8" s="12"/>
      <c r="D8" s="12" t="s">
        <v>79</v>
      </c>
      <c r="E8" s="12"/>
    </row>
    <row r="9" customFormat="false" ht="13.5" hidden="false" customHeight="true" outlineLevel="0" collapsed="false"/>
    <row r="10" customFormat="false" ht="13.5" hidden="false" customHeight="true" outlineLevel="0" collapsed="false">
      <c r="A10" s="10" t="s">
        <v>80</v>
      </c>
    </row>
    <row r="11" customFormat="false" ht="13.5" hidden="false" customHeight="true" outlineLevel="0" collapsed="false">
      <c r="B11" s="12" t="s">
        <v>81</v>
      </c>
      <c r="C11" s="12"/>
      <c r="D11" s="12"/>
      <c r="E11" s="12"/>
      <c r="F11" s="12"/>
      <c r="G11" s="12"/>
      <c r="H11" s="12"/>
      <c r="I11" s="12" t="s">
        <v>82</v>
      </c>
      <c r="J11" s="12"/>
      <c r="K11" s="12"/>
      <c r="L11" s="12"/>
      <c r="M11" s="12"/>
      <c r="N11" s="12"/>
      <c r="O11" s="12"/>
    </row>
    <row r="12" customFormat="false" ht="13.5" hidden="false" customHeight="true" outlineLevel="0" collapsed="false">
      <c r="A12" s="11" t="s">
        <v>83</v>
      </c>
    </row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14">
    <mergeCell ref="F2:G2"/>
    <mergeCell ref="B3:G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1:H11"/>
    <mergeCell ref="I11:O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26.71"/>
    <col collapsed="false" customWidth="true" hidden="false" outlineLevel="0" max="26" min="3" style="0" width="8.71"/>
  </cols>
  <sheetData>
    <row r="1" customFormat="false" ht="13.5" hidden="false" customHeight="true" outlineLevel="0" collapsed="false">
      <c r="A1" s="14" t="s">
        <v>84</v>
      </c>
      <c r="B1" s="14" t="s">
        <v>2</v>
      </c>
      <c r="C1" s="14" t="s">
        <v>85</v>
      </c>
      <c r="D1" s="14" t="s">
        <v>86</v>
      </c>
      <c r="E1" s="14" t="s">
        <v>87</v>
      </c>
      <c r="F1" s="14" t="s">
        <v>88</v>
      </c>
    </row>
    <row r="2" customFormat="false" ht="13.5" hidden="false" customHeight="true" outlineLevel="0" collapsed="false">
      <c r="A2" s="15" t="s">
        <v>89</v>
      </c>
      <c r="B2" s="15" t="s">
        <v>90</v>
      </c>
      <c r="C2" s="16" t="n">
        <v>242560</v>
      </c>
      <c r="D2" s="15" t="s">
        <v>91</v>
      </c>
      <c r="E2" s="15" t="s">
        <v>92</v>
      </c>
      <c r="F2" s="15" t="s">
        <v>93</v>
      </c>
    </row>
    <row r="3" customFormat="false" ht="13.5" hidden="false" customHeight="true" outlineLevel="0" collapsed="false">
      <c r="A3" s="15" t="s">
        <v>94</v>
      </c>
      <c r="B3" s="15" t="s">
        <v>95</v>
      </c>
      <c r="C3" s="16" t="n">
        <v>221839</v>
      </c>
      <c r="D3" s="15" t="s">
        <v>96</v>
      </c>
      <c r="E3" s="15" t="s">
        <v>97</v>
      </c>
      <c r="F3" s="15" t="s">
        <v>98</v>
      </c>
    </row>
    <row r="4" customFormat="false" ht="13.5" hidden="false" customHeight="true" outlineLevel="0" collapsed="false">
      <c r="A4" s="15" t="s">
        <v>99</v>
      </c>
      <c r="B4" s="15" t="s">
        <v>100</v>
      </c>
      <c r="C4" s="16" t="n">
        <v>227452</v>
      </c>
      <c r="D4" s="15" t="s">
        <v>101</v>
      </c>
      <c r="E4" s="15" t="s">
        <v>102</v>
      </c>
      <c r="F4" s="15" t="s">
        <v>103</v>
      </c>
    </row>
    <row r="5" customFormat="false" ht="13.5" hidden="false" customHeight="true" outlineLevel="0" collapsed="false">
      <c r="A5" s="17" t="s">
        <v>104</v>
      </c>
      <c r="B5" s="17" t="s">
        <v>105</v>
      </c>
      <c r="C5" s="18" t="n">
        <v>227453</v>
      </c>
      <c r="D5" s="17" t="s">
        <v>101</v>
      </c>
      <c r="E5" s="17" t="s">
        <v>106</v>
      </c>
      <c r="F5" s="17" t="s">
        <v>107</v>
      </c>
    </row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9"/>
    <col collapsed="false" customWidth="true" hidden="false" outlineLevel="0" max="3" min="2" style="0" width="2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26" min="9" style="0" width="8.71"/>
  </cols>
  <sheetData>
    <row r="1" customFormat="false" ht="21" hidden="false" customHeight="true" outlineLevel="0" collapsed="false">
      <c r="A1" s="19" t="s">
        <v>108</v>
      </c>
      <c r="B1" s="19"/>
      <c r="C1" s="19"/>
      <c r="D1" s="19"/>
      <c r="E1" s="19"/>
      <c r="F1" s="19"/>
      <c r="G1" s="19"/>
      <c r="H1" s="19"/>
    </row>
    <row r="2" customFormat="false" ht="12.75" hidden="false" customHeight="true" outlineLevel="0" collapsed="false">
      <c r="A2" s="20" t="s">
        <v>109</v>
      </c>
      <c r="B2" s="20"/>
      <c r="C2" s="20"/>
      <c r="D2" s="20"/>
      <c r="E2" s="20"/>
      <c r="F2" s="20"/>
      <c r="G2" s="20"/>
      <c r="H2" s="20"/>
    </row>
    <row r="3" customFormat="false" ht="12.75" hidden="false" customHeight="true" outlineLevel="0" collapsed="false">
      <c r="A3" s="21"/>
      <c r="B3" s="21"/>
      <c r="C3" s="21"/>
      <c r="D3" s="21"/>
      <c r="E3" s="21"/>
      <c r="F3" s="21"/>
      <c r="G3" s="21"/>
      <c r="H3" s="21"/>
    </row>
    <row r="4" customFormat="false" ht="12.75" hidden="false" customHeight="true" outlineLevel="0" collapsed="false">
      <c r="A4" s="22" t="s">
        <v>110</v>
      </c>
      <c r="B4" s="22"/>
      <c r="C4" s="22"/>
      <c r="D4" s="22"/>
      <c r="E4" s="22"/>
      <c r="F4" s="22"/>
      <c r="G4" s="22"/>
      <c r="H4" s="22"/>
    </row>
    <row r="5" customFormat="false" ht="12.75" hidden="false" customHeight="true" outlineLevel="0" collapsed="false">
      <c r="A5" s="23" t="s">
        <v>111</v>
      </c>
      <c r="B5" s="23" t="s">
        <v>112</v>
      </c>
      <c r="C5" s="23" t="s">
        <v>113</v>
      </c>
      <c r="D5" s="23" t="s">
        <v>114</v>
      </c>
      <c r="E5" s="23" t="s">
        <v>115</v>
      </c>
      <c r="F5" s="23" t="s">
        <v>116</v>
      </c>
      <c r="G5" s="21"/>
      <c r="H5" s="21"/>
    </row>
    <row r="6" customFormat="false" ht="12.75" hidden="false" customHeight="true" outlineLevel="0" collapsed="false">
      <c r="A6" s="24" t="s">
        <v>117</v>
      </c>
      <c r="B6" s="25" t="n">
        <v>28.25</v>
      </c>
      <c r="C6" s="26" t="n">
        <v>0.719</v>
      </c>
      <c r="D6" s="27" t="n">
        <v>24.54</v>
      </c>
      <c r="E6" s="27" t="n">
        <v>0.641</v>
      </c>
      <c r="F6" s="28"/>
      <c r="G6" s="21"/>
      <c r="H6" s="21"/>
    </row>
    <row r="7" customFormat="false" ht="12.75" hidden="false" customHeight="true" outlineLevel="0" collapsed="false">
      <c r="A7" s="24" t="s">
        <v>118</v>
      </c>
      <c r="B7" s="25" t="n">
        <v>30.54</v>
      </c>
      <c r="C7" s="26" t="n">
        <v>0.784</v>
      </c>
      <c r="D7" s="27" t="n">
        <v>25.28</v>
      </c>
      <c r="E7" s="27" t="n">
        <v>0.661</v>
      </c>
      <c r="F7" s="28"/>
      <c r="G7" s="21"/>
      <c r="H7" s="21"/>
    </row>
    <row r="8" customFormat="false" ht="12.75" hidden="false" customHeight="true" outlineLevel="0" collapsed="false">
      <c r="A8" s="24" t="s">
        <v>119</v>
      </c>
      <c r="B8" s="25" t="n">
        <v>33.73</v>
      </c>
      <c r="C8" s="26" t="n">
        <v>0.848</v>
      </c>
      <c r="D8" s="27" t="n">
        <v>30.2</v>
      </c>
      <c r="E8" s="27" t="n">
        <v>0.792</v>
      </c>
      <c r="F8" s="28"/>
      <c r="G8" s="21"/>
      <c r="H8" s="21"/>
    </row>
    <row r="9" customFormat="false" ht="12.75" hidden="false" customHeight="true" outlineLevel="0" collapsed="false">
      <c r="A9" s="24" t="s">
        <v>120</v>
      </c>
      <c r="B9" s="25" t="n">
        <v>34.14</v>
      </c>
      <c r="C9" s="26" t="n">
        <v>0.851</v>
      </c>
      <c r="D9" s="27" t="n">
        <v>30.86</v>
      </c>
      <c r="E9" s="27" t="n">
        <v>0.805</v>
      </c>
      <c r="F9" s="28"/>
      <c r="G9" s="21"/>
      <c r="H9" s="21"/>
    </row>
    <row r="10" customFormat="false" ht="12.75" hidden="false" customHeight="true" outlineLevel="0" collapsed="false">
      <c r="A10" s="29" t="s">
        <v>121</v>
      </c>
      <c r="B10" s="30" t="n">
        <v>34.39</v>
      </c>
      <c r="C10" s="31" t="n">
        <v>0.853</v>
      </c>
      <c r="D10" s="32" t="n">
        <v>31.5</v>
      </c>
      <c r="E10" s="32" t="n">
        <v>0.813</v>
      </c>
      <c r="F10" s="33"/>
      <c r="G10" s="21"/>
      <c r="H10" s="21"/>
    </row>
    <row r="11" customFormat="false" ht="12.75" hidden="false" customHeight="true" outlineLevel="0" collapsed="false">
      <c r="A11" s="34" t="s">
        <v>122</v>
      </c>
      <c r="B11" s="35"/>
      <c r="C11" s="36"/>
      <c r="D11" s="37" t="n">
        <v>22.7453</v>
      </c>
      <c r="E11" s="37" t="n">
        <v>0.4658</v>
      </c>
      <c r="F11" s="38" t="n">
        <v>0.04661</v>
      </c>
      <c r="G11" s="21"/>
      <c r="H11" s="21"/>
    </row>
    <row r="12" customFormat="false" ht="12.75" hidden="false" customHeight="true" outlineLevel="0" collapsed="false">
      <c r="A12" s="24" t="s">
        <v>123</v>
      </c>
      <c r="B12" s="25"/>
      <c r="C12" s="26"/>
      <c r="D12" s="27" t="n">
        <v>22.6808</v>
      </c>
      <c r="E12" s="27" t="n">
        <v>0.4682</v>
      </c>
      <c r="F12" s="28" t="n">
        <v>0.04731</v>
      </c>
      <c r="G12" s="21"/>
      <c r="H12" s="21"/>
    </row>
    <row r="13" customFormat="false" ht="12.7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</row>
    <row r="14" customFormat="false" ht="12.75" hidden="false" customHeight="true" outlineLevel="0" collapsed="false">
      <c r="A14" s="39" t="s">
        <v>124</v>
      </c>
      <c r="B14" s="39"/>
      <c r="C14" s="39"/>
      <c r="D14" s="40" t="n">
        <f aca="false">D11-D12</f>
        <v>0.0644999999999989</v>
      </c>
      <c r="E14" s="41" t="n">
        <f aca="false">E11-E12</f>
        <v>-0.00240000000000001</v>
      </c>
      <c r="F14" s="41" t="n">
        <f aca="false">F11-F12</f>
        <v>-0.000699999999999999</v>
      </c>
      <c r="G14" s="21"/>
      <c r="H14" s="21"/>
    </row>
    <row r="15" customFormat="false" ht="12.7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</row>
    <row r="16" customFormat="false" ht="12.7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</row>
    <row r="17" customFormat="false" ht="12.75" hidden="false" customHeight="true" outlineLevel="0" collapsed="false">
      <c r="A17" s="22" t="s">
        <v>125</v>
      </c>
      <c r="B17" s="22"/>
      <c r="C17" s="22"/>
      <c r="D17" s="22"/>
      <c r="E17" s="22"/>
      <c r="F17" s="22"/>
      <c r="G17" s="22"/>
      <c r="H17" s="22"/>
    </row>
    <row r="18" customFormat="false" ht="12.75" hidden="false" customHeight="true" outlineLevel="0" collapsed="false">
      <c r="A18" s="23" t="s">
        <v>126</v>
      </c>
      <c r="B18" s="23" t="s">
        <v>127</v>
      </c>
      <c r="C18" s="23" t="s">
        <v>128</v>
      </c>
      <c r="D18" s="21"/>
      <c r="E18" s="21"/>
      <c r="F18" s="21"/>
      <c r="G18" s="21"/>
      <c r="H18" s="21"/>
    </row>
    <row r="19" customFormat="false" ht="12.75" hidden="false" customHeight="true" outlineLevel="0" collapsed="false">
      <c r="A19" s="24" t="s">
        <v>2</v>
      </c>
      <c r="B19" s="24" t="s">
        <v>129</v>
      </c>
      <c r="C19" s="24" t="s">
        <v>130</v>
      </c>
      <c r="D19" s="21"/>
      <c r="E19" s="21"/>
      <c r="F19" s="21"/>
      <c r="G19" s="21"/>
      <c r="H19" s="21"/>
    </row>
    <row r="20" customFormat="false" ht="12.75" hidden="false" customHeight="true" outlineLevel="0" collapsed="false">
      <c r="A20" s="24" t="s">
        <v>131</v>
      </c>
      <c r="B20" s="24" t="s">
        <v>132</v>
      </c>
      <c r="C20" s="24" t="s">
        <v>133</v>
      </c>
      <c r="D20" s="21"/>
      <c r="E20" s="21"/>
      <c r="F20" s="21"/>
      <c r="G20" s="21"/>
      <c r="H20" s="21"/>
    </row>
    <row r="21" customFormat="false" ht="12.75" hidden="false" customHeight="true" outlineLevel="0" collapsed="false">
      <c r="A21" s="24" t="s">
        <v>134</v>
      </c>
      <c r="B21" s="24" t="s">
        <v>135</v>
      </c>
      <c r="C21" s="24" t="s">
        <v>136</v>
      </c>
      <c r="D21" s="21"/>
      <c r="E21" s="21"/>
      <c r="F21" s="21"/>
      <c r="G21" s="21"/>
      <c r="H21" s="21"/>
    </row>
    <row r="22" customFormat="false" ht="12.75" hidden="false" customHeight="true" outlineLevel="0" collapsed="false">
      <c r="A22" s="24" t="s">
        <v>137</v>
      </c>
      <c r="B22" s="24" t="s">
        <v>138</v>
      </c>
      <c r="C22" s="24" t="s">
        <v>139</v>
      </c>
      <c r="D22" s="21"/>
      <c r="E22" s="21"/>
      <c r="F22" s="21"/>
      <c r="G22" s="21"/>
      <c r="H22" s="21"/>
    </row>
    <row r="23" customFormat="false" ht="12.75" hidden="false" customHeight="true" outlineLevel="0" collapsed="false">
      <c r="A23" s="24" t="s">
        <v>140</v>
      </c>
      <c r="B23" s="24" t="s">
        <v>141</v>
      </c>
      <c r="C23" s="24" t="s">
        <v>142</v>
      </c>
      <c r="D23" s="21"/>
      <c r="E23" s="21"/>
      <c r="F23" s="21"/>
      <c r="G23" s="21"/>
      <c r="H23" s="21"/>
    </row>
    <row r="24" customFormat="false" ht="12.75" hidden="false" customHeight="true" outlineLevel="0" collapsed="false">
      <c r="A24" s="24" t="s">
        <v>143</v>
      </c>
      <c r="B24" s="24" t="s">
        <v>144</v>
      </c>
      <c r="C24" s="24" t="s">
        <v>144</v>
      </c>
      <c r="D24" s="21"/>
      <c r="E24" s="21"/>
      <c r="F24" s="21"/>
      <c r="G24" s="21"/>
      <c r="H24" s="21"/>
    </row>
    <row r="25" customFormat="false" ht="12.75" hidden="false" customHeight="true" outlineLevel="0" collapsed="false">
      <c r="A25" s="24" t="s">
        <v>145</v>
      </c>
      <c r="B25" s="24" t="s">
        <v>146</v>
      </c>
      <c r="C25" s="24" t="s">
        <v>147</v>
      </c>
      <c r="D25" s="21"/>
      <c r="E25" s="21"/>
      <c r="F25" s="21"/>
      <c r="G25" s="21"/>
      <c r="H25" s="21"/>
    </row>
    <row r="26" customFormat="false" ht="12.75" hidden="false" customHeight="true" outlineLevel="0" collapsed="false">
      <c r="A26" s="24" t="s">
        <v>148</v>
      </c>
      <c r="B26" s="24" t="s">
        <v>149</v>
      </c>
      <c r="C26" s="24" t="s">
        <v>150</v>
      </c>
      <c r="D26" s="21"/>
      <c r="E26" s="21"/>
      <c r="F26" s="21"/>
      <c r="G26" s="21"/>
      <c r="H26" s="21"/>
    </row>
    <row r="27" customFormat="false" ht="12.75" hidden="false" customHeight="true" outlineLevel="0" collapsed="false">
      <c r="A27" s="24" t="s">
        <v>151</v>
      </c>
      <c r="B27" s="24" t="s">
        <v>152</v>
      </c>
      <c r="C27" s="24" t="s">
        <v>153</v>
      </c>
      <c r="D27" s="21"/>
      <c r="E27" s="21"/>
      <c r="F27" s="21"/>
      <c r="G27" s="21"/>
      <c r="H27" s="21"/>
    </row>
    <row r="28" customFormat="false" ht="12.75" hidden="false" customHeight="true" outlineLevel="0" collapsed="false">
      <c r="A28" s="24" t="s">
        <v>154</v>
      </c>
      <c r="B28" s="24" t="s">
        <v>155</v>
      </c>
      <c r="C28" s="24" t="s">
        <v>156</v>
      </c>
      <c r="D28" s="21"/>
      <c r="E28" s="21"/>
      <c r="F28" s="21"/>
      <c r="G28" s="21"/>
      <c r="H28" s="21"/>
    </row>
    <row r="29" customFormat="false" ht="12.75" hidden="false" customHeight="true" outlineLevel="0" collapsed="false">
      <c r="A29" s="24" t="s">
        <v>157</v>
      </c>
      <c r="B29" s="24" t="s">
        <v>158</v>
      </c>
      <c r="C29" s="24" t="s">
        <v>159</v>
      </c>
      <c r="D29" s="21"/>
      <c r="E29" s="21"/>
      <c r="F29" s="21"/>
      <c r="G29" s="21"/>
      <c r="H29" s="21"/>
    </row>
    <row r="30" customFormat="false" ht="12.75" hidden="false" customHeight="true" outlineLevel="0" collapsed="false">
      <c r="A30" s="24" t="s">
        <v>160</v>
      </c>
      <c r="B30" s="24" t="s">
        <v>161</v>
      </c>
      <c r="C30" s="24" t="s">
        <v>162</v>
      </c>
      <c r="D30" s="21"/>
      <c r="E30" s="21"/>
      <c r="F30" s="21"/>
      <c r="G30" s="21"/>
      <c r="H30" s="21"/>
    </row>
    <row r="31" customFormat="false" ht="12.7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</row>
    <row r="32" customFormat="false" ht="12.75" hidden="false" customHeight="true" outlineLevel="0" collapsed="false">
      <c r="A32" s="22" t="s">
        <v>163</v>
      </c>
      <c r="B32" s="22"/>
      <c r="C32" s="22"/>
      <c r="D32" s="22"/>
      <c r="E32" s="22"/>
      <c r="F32" s="22"/>
      <c r="G32" s="22"/>
      <c r="H32" s="22"/>
    </row>
    <row r="33" customFormat="false" ht="18" hidden="false" customHeight="true" outlineLevel="0" collapsed="false">
      <c r="A33" s="42" t="s">
        <v>164</v>
      </c>
      <c r="B33" s="42"/>
      <c r="C33" s="42"/>
      <c r="D33" s="42"/>
      <c r="E33" s="42"/>
      <c r="F33" s="42"/>
      <c r="G33" s="42"/>
      <c r="H33" s="42"/>
    </row>
    <row r="34" customFormat="false" ht="18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</row>
    <row r="35" customFormat="false" ht="12.7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</row>
    <row r="36" customFormat="false" ht="12.75" hidden="false" customHeight="true" outlineLevel="0" collapsed="false">
      <c r="A36" s="23" t="s">
        <v>165</v>
      </c>
      <c r="B36" s="23" t="s">
        <v>166</v>
      </c>
      <c r="C36" s="21"/>
      <c r="D36" s="21"/>
      <c r="E36" s="21"/>
      <c r="F36" s="21"/>
      <c r="G36" s="21"/>
      <c r="H36" s="21"/>
    </row>
    <row r="37" customFormat="false" ht="12.75" hidden="false" customHeight="true" outlineLevel="0" collapsed="false">
      <c r="A37" s="24" t="s">
        <v>167</v>
      </c>
      <c r="B37" s="26" t="n">
        <v>7.057</v>
      </c>
      <c r="C37" s="21"/>
      <c r="D37" s="21"/>
      <c r="E37" s="21"/>
      <c r="F37" s="21"/>
      <c r="G37" s="21"/>
      <c r="H37" s="21"/>
    </row>
    <row r="38" customFormat="false" ht="12.75" hidden="false" customHeight="true" outlineLevel="0" collapsed="false">
      <c r="A38" s="24" t="s">
        <v>85</v>
      </c>
      <c r="B38" s="26" t="n">
        <v>25.108</v>
      </c>
      <c r="C38" s="21"/>
      <c r="D38" s="21"/>
      <c r="E38" s="21"/>
      <c r="F38" s="21"/>
      <c r="G38" s="21"/>
      <c r="H38" s="21"/>
    </row>
    <row r="39" customFormat="false" ht="12.75" hidden="false" customHeight="true" outlineLevel="0" collapsed="false">
      <c r="A39" s="24" t="s">
        <v>168</v>
      </c>
      <c r="B39" s="26" t="n">
        <f aca="false">B38-B37</f>
        <v>18.051</v>
      </c>
      <c r="C39" s="21"/>
      <c r="D39" s="21"/>
      <c r="E39" s="21"/>
      <c r="F39" s="21"/>
      <c r="G39" s="21"/>
      <c r="H39" s="21"/>
    </row>
    <row r="40" customFormat="false" ht="12.75" hidden="false" customHeight="true" outlineLevel="0" collapsed="false">
      <c r="A40" s="24" t="s">
        <v>169</v>
      </c>
      <c r="B40" s="24" t="s">
        <v>170</v>
      </c>
      <c r="C40" s="21"/>
      <c r="D40" s="21"/>
      <c r="E40" s="21"/>
      <c r="F40" s="21"/>
      <c r="G40" s="21"/>
      <c r="H40" s="21"/>
    </row>
    <row r="41" customFormat="false" ht="12.75" hidden="false" customHeight="true" outlineLevel="0" collapsed="false">
      <c r="A41" s="24" t="s">
        <v>171</v>
      </c>
      <c r="B41" s="24" t="s">
        <v>172</v>
      </c>
      <c r="C41" s="21"/>
      <c r="D41" s="21"/>
      <c r="E41" s="21"/>
      <c r="F41" s="21"/>
      <c r="G41" s="21"/>
      <c r="H41" s="21"/>
    </row>
    <row r="42" customFormat="false" ht="12.75" hidden="false" customHeight="true" outlineLevel="0" collapsed="false">
      <c r="A42" s="24" t="s">
        <v>173</v>
      </c>
      <c r="B42" s="24" t="s">
        <v>174</v>
      </c>
      <c r="C42" s="21"/>
      <c r="D42" s="21"/>
      <c r="E42" s="21"/>
      <c r="F42" s="21"/>
      <c r="G42" s="21"/>
      <c r="H42" s="21"/>
    </row>
    <row r="43" customFormat="false" ht="12.75" hidden="false" customHeight="true" outlineLevel="0" collapsed="false">
      <c r="A43" s="24" t="s">
        <v>175</v>
      </c>
      <c r="B43" s="24" t="s">
        <v>176</v>
      </c>
      <c r="C43" s="21"/>
      <c r="D43" s="21"/>
      <c r="E43" s="21"/>
      <c r="F43" s="21"/>
      <c r="G43" s="21"/>
      <c r="H43" s="21"/>
    </row>
    <row r="44" customFormat="false" ht="12.75" hidden="false" customHeight="true" outlineLevel="0" collapsed="false">
      <c r="A44" s="24" t="s">
        <v>177</v>
      </c>
      <c r="B44" s="24" t="s">
        <v>178</v>
      </c>
      <c r="C44" s="21"/>
      <c r="D44" s="21"/>
      <c r="E44" s="21"/>
      <c r="F44" s="21"/>
      <c r="G44" s="21"/>
      <c r="H44" s="21"/>
    </row>
    <row r="45" customFormat="false" ht="12.7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</row>
    <row r="46" customFormat="false" ht="12.75" hidden="false" customHeight="true" outlineLevel="0" collapsed="false">
      <c r="A46" s="22" t="s">
        <v>179</v>
      </c>
      <c r="B46" s="22"/>
      <c r="C46" s="22"/>
      <c r="D46" s="22"/>
      <c r="E46" s="22"/>
      <c r="F46" s="22"/>
      <c r="G46" s="22"/>
      <c r="H46" s="22"/>
    </row>
    <row r="47" customFormat="false" ht="18" hidden="false" customHeight="true" outlineLevel="0" collapsed="false">
      <c r="A47" s="43" t="s">
        <v>180</v>
      </c>
      <c r="B47" s="43"/>
      <c r="C47" s="43"/>
      <c r="D47" s="43"/>
      <c r="E47" s="43"/>
      <c r="F47" s="43"/>
      <c r="G47" s="43"/>
      <c r="H47" s="43"/>
    </row>
    <row r="48" customFormat="false" ht="18" hidden="false" customHeight="true" outlineLevel="0" collapsed="false">
      <c r="A48" s="43"/>
      <c r="B48" s="43"/>
      <c r="C48" s="43"/>
      <c r="D48" s="43"/>
      <c r="E48" s="43"/>
      <c r="F48" s="43"/>
      <c r="G48" s="43"/>
      <c r="H48" s="43"/>
    </row>
    <row r="49" customFormat="false" ht="18" hidden="false" customHeight="true" outlineLevel="0" collapsed="false">
      <c r="A49" s="43"/>
      <c r="B49" s="43"/>
      <c r="C49" s="43"/>
      <c r="D49" s="43"/>
      <c r="E49" s="43"/>
      <c r="F49" s="43"/>
      <c r="G49" s="43"/>
      <c r="H49" s="43"/>
    </row>
    <row r="50" customFormat="false" ht="15" hidden="false" customHeight="true" outlineLevel="0" collapsed="false">
      <c r="A50" s="43"/>
      <c r="B50" s="43"/>
      <c r="C50" s="43"/>
      <c r="D50" s="43"/>
      <c r="E50" s="43"/>
      <c r="F50" s="43"/>
      <c r="G50" s="43"/>
      <c r="H50" s="43"/>
    </row>
    <row r="51" customFormat="false" ht="12.7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</row>
    <row r="52" customFormat="false" ht="12.7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</row>
    <row r="53" customFormat="false" ht="12.7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</row>
    <row r="54" customFormat="false" ht="12.7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</row>
    <row r="55" customFormat="false" ht="12.7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</row>
    <row r="56" customFormat="false" ht="12.7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</row>
    <row r="57" customFormat="false" ht="12.7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</row>
    <row r="58" customFormat="false" ht="12.7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</row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8">
    <mergeCell ref="A1:H1"/>
    <mergeCell ref="A2:H2"/>
    <mergeCell ref="A4:H4"/>
    <mergeCell ref="A17:H17"/>
    <mergeCell ref="A32:H32"/>
    <mergeCell ref="A33:H34"/>
    <mergeCell ref="A46:H46"/>
    <mergeCell ref="A47:H50"/>
  </mergeCells>
  <conditionalFormatting sqref="D14:F14">
    <cfRule type="expression" priority="2" aboveAverage="0" equalAverage="0" bottom="0" percent="0" rank="0" text="" dxfId="0">
      <formula>D14&gt;0</formula>
    </cfRule>
    <cfRule type="expression" priority="3" aboveAverage="0" equalAverage="0" bottom="0" percent="0" rank="0" text="" dxfId="1">
      <formula>D14&lt;0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0" width="8.71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"/>
    <col collapsed="false" customWidth="true" hidden="false" outlineLevel="0" max="3" min="3" style="0" width="22"/>
    <col collapsed="false" customWidth="true" hidden="false" outlineLevel="0" max="8" min="4" style="0" width="20"/>
  </cols>
  <sheetData>
    <row r="1" customFormat="false" ht="30" hidden="false" customHeight="true" outlineLevel="0" collapsed="false">
      <c r="A1" s="44" t="s">
        <v>181</v>
      </c>
      <c r="B1" s="44"/>
      <c r="C1" s="44"/>
      <c r="D1" s="44"/>
      <c r="E1" s="44"/>
      <c r="F1" s="44"/>
      <c r="G1" s="44"/>
      <c r="H1" s="44"/>
    </row>
    <row r="2" customFormat="false" ht="31.5" hidden="false" customHeight="true" outlineLevel="0" collapsed="false">
      <c r="A2" s="45" t="s">
        <v>182</v>
      </c>
      <c r="B2" s="45"/>
      <c r="C2" s="45"/>
      <c r="D2" s="45"/>
      <c r="E2" s="45"/>
      <c r="F2" s="45"/>
      <c r="G2" s="45"/>
      <c r="H2" s="45"/>
    </row>
    <row r="4" customFormat="false" ht="45.75" hidden="false" customHeight="true" outlineLevel="0" collapsed="false">
      <c r="A4" s="46" t="s">
        <v>183</v>
      </c>
      <c r="B4" s="46"/>
      <c r="C4" s="47" t="s">
        <v>184</v>
      </c>
      <c r="D4" s="47"/>
      <c r="E4" s="47"/>
      <c r="F4" s="47"/>
      <c r="G4" s="47"/>
      <c r="H4" s="47"/>
    </row>
    <row r="6" customFormat="false" ht="45.75" hidden="false" customHeight="true" outlineLevel="0" collapsed="false">
      <c r="A6" s="46" t="s">
        <v>185</v>
      </c>
      <c r="B6" s="46"/>
      <c r="C6" s="47" t="s">
        <v>186</v>
      </c>
      <c r="D6" s="47"/>
      <c r="E6" s="47"/>
      <c r="F6" s="47"/>
      <c r="G6" s="47"/>
      <c r="H6" s="47"/>
    </row>
    <row r="8" customFormat="false" ht="45.75" hidden="false" customHeight="true" outlineLevel="0" collapsed="false">
      <c r="A8" s="46" t="s">
        <v>187</v>
      </c>
      <c r="B8" s="46"/>
      <c r="C8" s="47" t="s">
        <v>188</v>
      </c>
      <c r="D8" s="47"/>
      <c r="E8" s="47"/>
      <c r="F8" s="47"/>
      <c r="G8" s="47"/>
      <c r="H8" s="47"/>
    </row>
    <row r="10" customFormat="false" ht="45.75" hidden="false" customHeight="true" outlineLevel="0" collapsed="false">
      <c r="A10" s="46" t="s">
        <v>189</v>
      </c>
      <c r="B10" s="46"/>
      <c r="C10" s="47" t="s">
        <v>190</v>
      </c>
      <c r="D10" s="47"/>
      <c r="E10" s="47"/>
      <c r="F10" s="47"/>
      <c r="G10" s="47"/>
      <c r="H10" s="47"/>
    </row>
    <row r="12" customFormat="false" ht="45.75" hidden="false" customHeight="true" outlineLevel="0" collapsed="false">
      <c r="A12" s="46" t="s">
        <v>191</v>
      </c>
      <c r="B12" s="46"/>
      <c r="C12" s="47" t="s">
        <v>192</v>
      </c>
      <c r="D12" s="47"/>
      <c r="E12" s="47"/>
      <c r="F12" s="47"/>
      <c r="G12" s="47"/>
      <c r="H12" s="47"/>
    </row>
    <row r="14" customFormat="false" ht="45.75" hidden="false" customHeight="true" outlineLevel="0" collapsed="false">
      <c r="A14" s="46" t="s">
        <v>193</v>
      </c>
      <c r="B14" s="46"/>
      <c r="C14" s="47" t="s">
        <v>194</v>
      </c>
      <c r="D14" s="47"/>
      <c r="E14" s="47"/>
      <c r="F14" s="47"/>
      <c r="G14" s="47"/>
      <c r="H14" s="47"/>
    </row>
    <row r="17" customFormat="false" ht="15" hidden="false" customHeight="false" outlineLevel="0" collapsed="false">
      <c r="A17" s="48" t="s">
        <v>195</v>
      </c>
    </row>
    <row r="18" customFormat="false" ht="15" hidden="false" customHeight="false" outlineLevel="0" collapsed="false">
      <c r="A18" s="49" t="s">
        <v>196</v>
      </c>
    </row>
    <row r="19" customFormat="false" ht="15" hidden="false" customHeight="false" outlineLevel="0" collapsed="false">
      <c r="A19" s="50" t="s">
        <v>197</v>
      </c>
    </row>
    <row r="20" customFormat="false" ht="22.05" hidden="false" customHeight="false" outlineLevel="0" collapsed="false">
      <c r="A20" s="51" t="s">
        <v>198</v>
      </c>
    </row>
    <row r="21" customFormat="false" ht="22.05" hidden="false" customHeight="false" outlineLevel="0" collapsed="false">
      <c r="A21" s="52" t="s">
        <v>199</v>
      </c>
    </row>
  </sheetData>
  <autoFilter ref="A1:H21">
    <filterColumn colId="0" hiddenButton="1"/>
  </autoFilter>
  <mergeCells count="14">
    <mergeCell ref="A1:H1"/>
    <mergeCell ref="A2:H2"/>
    <mergeCell ref="A4:B4"/>
    <mergeCell ref="C4:H4"/>
    <mergeCell ref="A6:B6"/>
    <mergeCell ref="C6:H6"/>
    <mergeCell ref="A8:B8"/>
    <mergeCell ref="C8:H8"/>
    <mergeCell ref="A10:B10"/>
    <mergeCell ref="C10:H10"/>
    <mergeCell ref="A12:B12"/>
    <mergeCell ref="C12:H12"/>
    <mergeCell ref="A14:B14"/>
    <mergeCell ref="C14:H14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X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3" min="13" style="0" width="13"/>
    <col collapsed="false" customWidth="true" hidden="false" outlineLevel="0" max="15" min="14" style="0" width="15"/>
    <col collapsed="false" customWidth="true" hidden="false" outlineLevel="0" max="16" min="16" style="0" width="13"/>
    <col collapsed="false" customWidth="true" hidden="false" outlineLevel="0" max="18" min="17" style="0" width="15"/>
    <col collapsed="false" customWidth="true" hidden="false" outlineLevel="0" max="19" min="19" style="0" width="13"/>
    <col collapsed="false" customWidth="true" hidden="false" outlineLevel="0" max="21" min="20" style="0" width="15"/>
    <col collapsed="false" customWidth="true" hidden="false" outlineLevel="0" max="22" min="22" style="0" width="17"/>
    <col collapsed="false" customWidth="true" hidden="false" outlineLevel="0" max="23" min="23" style="0" width="16"/>
    <col collapsed="false" customWidth="true" hidden="false" outlineLevel="0" max="24" min="24" style="0" width="28"/>
  </cols>
  <sheetData>
    <row r="1" customFormat="false" ht="30" hidden="false" customHeight="true" outlineLevel="0" collapsed="false">
      <c r="A1" s="44" t="s">
        <v>200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31.5" hidden="false" customHeight="true" outlineLevel="0" collapsed="false">
      <c r="A2" s="45" t="s">
        <v>201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4" customFormat="false" ht="33.75" hidden="false" customHeight="true" outlineLevel="0" collapsed="false">
      <c r="A4" s="53" t="s">
        <v>202</v>
      </c>
      <c r="B4" s="53" t="s">
        <v>203</v>
      </c>
      <c r="C4" s="53" t="s">
        <v>204</v>
      </c>
      <c r="D4" s="53" t="s">
        <v>205</v>
      </c>
      <c r="E4" s="53" t="s">
        <v>206</v>
      </c>
      <c r="F4" s="53" t="s">
        <v>207</v>
      </c>
      <c r="G4" s="53" t="s">
        <v>208</v>
      </c>
      <c r="H4" s="53" t="s">
        <v>209</v>
      </c>
      <c r="I4" s="53" t="s">
        <v>210</v>
      </c>
      <c r="J4" s="53" t="s">
        <v>211</v>
      </c>
      <c r="K4" s="53" t="s">
        <v>212</v>
      </c>
      <c r="L4" s="53" t="s">
        <v>213</v>
      </c>
      <c r="M4" s="53" t="s">
        <v>214</v>
      </c>
      <c r="N4" s="53" t="s">
        <v>215</v>
      </c>
      <c r="O4" s="53" t="s">
        <v>216</v>
      </c>
      <c r="P4" s="53" t="s">
        <v>217</v>
      </c>
      <c r="Q4" s="53" t="s">
        <v>218</v>
      </c>
      <c r="R4" s="53" t="s">
        <v>219</v>
      </c>
      <c r="S4" s="53" t="s">
        <v>220</v>
      </c>
      <c r="T4" s="53" t="s">
        <v>221</v>
      </c>
      <c r="U4" s="53" t="s">
        <v>222</v>
      </c>
      <c r="V4" s="53" t="s">
        <v>223</v>
      </c>
      <c r="W4" s="53" t="s">
        <v>224</v>
      </c>
      <c r="X4" s="53" t="s">
        <v>225</v>
      </c>
    </row>
    <row r="5" customFormat="false" ht="17.9" hidden="false" customHeight="false" outlineLevel="0" collapsed="false">
      <c r="A5" s="54" t="s">
        <v>226</v>
      </c>
      <c r="B5" s="54" t="s">
        <v>227</v>
      </c>
      <c r="C5" s="54" t="s">
        <v>79</v>
      </c>
      <c r="D5" s="55" t="n">
        <v>0</v>
      </c>
      <c r="E5" s="54" t="s">
        <v>79</v>
      </c>
      <c r="F5" s="54" t="s">
        <v>228</v>
      </c>
      <c r="G5" s="54" t="s">
        <v>229</v>
      </c>
      <c r="H5" s="54" t="n">
        <v>8</v>
      </c>
      <c r="I5" s="54" t="n">
        <v>8</v>
      </c>
      <c r="J5" s="56" t="n">
        <f aca="false">IFERROR(AVERAGEIF('Sampling Audit'!$F$5:$F$34,I5,'Sampling Audit'!$J$5:$J$34),"")</f>
        <v>7.90909090909091</v>
      </c>
      <c r="K5" s="54" t="n">
        <v>10</v>
      </c>
      <c r="L5" s="54" t="s">
        <v>230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9" t="s">
        <v>231</v>
      </c>
    </row>
    <row r="6" customFormat="false" ht="17.9" hidden="false" customHeight="false" outlineLevel="0" collapsed="false">
      <c r="A6" s="54" t="s">
        <v>226</v>
      </c>
      <c r="B6" s="54" t="s">
        <v>227</v>
      </c>
      <c r="C6" s="54" t="s">
        <v>79</v>
      </c>
      <c r="D6" s="55" t="n">
        <v>0</v>
      </c>
      <c r="E6" s="54" t="s">
        <v>79</v>
      </c>
      <c r="F6" s="54" t="s">
        <v>228</v>
      </c>
      <c r="G6" s="54" t="s">
        <v>229</v>
      </c>
      <c r="H6" s="54" t="n">
        <v>8</v>
      </c>
      <c r="I6" s="54" t="n">
        <v>16</v>
      </c>
      <c r="J6" s="56" t="n">
        <f aca="false">IFERROR(AVERAGEIF('Sampling Audit'!$F$5:$F$34,I6,'Sampling Audit'!$J$5:$J$34),"")</f>
        <v>15.8181818181818</v>
      </c>
      <c r="K6" s="54" t="n">
        <v>10</v>
      </c>
      <c r="L6" s="54" t="s">
        <v>230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8"/>
      <c r="X6" s="59" t="s">
        <v>231</v>
      </c>
    </row>
    <row r="7" customFormat="false" ht="17.9" hidden="false" customHeight="false" outlineLevel="0" collapsed="false">
      <c r="A7" s="54" t="s">
        <v>226</v>
      </c>
      <c r="B7" s="54" t="s">
        <v>227</v>
      </c>
      <c r="C7" s="54" t="s">
        <v>79</v>
      </c>
      <c r="D7" s="55" t="n">
        <v>0</v>
      </c>
      <c r="E7" s="54" t="s">
        <v>79</v>
      </c>
      <c r="F7" s="54" t="s">
        <v>228</v>
      </c>
      <c r="G7" s="54" t="s">
        <v>229</v>
      </c>
      <c r="H7" s="54" t="n">
        <v>8</v>
      </c>
      <c r="I7" s="54" t="n">
        <v>24</v>
      </c>
      <c r="J7" s="56" t="n">
        <f aca="false">IFERROR(AVERAGEIF('Sampling Audit'!$F$5:$F$34,I7,'Sampling Audit'!$J$5:$J$34),"")</f>
        <v>24.9642857142857</v>
      </c>
      <c r="K7" s="54" t="n">
        <v>10</v>
      </c>
      <c r="L7" s="54" t="s">
        <v>230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8"/>
      <c r="X7" s="59" t="s">
        <v>231</v>
      </c>
    </row>
    <row r="8" customFormat="false" ht="17.9" hidden="false" customHeight="false" outlineLevel="0" collapsed="false">
      <c r="A8" s="54" t="s">
        <v>232</v>
      </c>
      <c r="B8" s="54" t="s">
        <v>233</v>
      </c>
      <c r="C8" s="54" t="s">
        <v>79</v>
      </c>
      <c r="D8" s="55" t="n">
        <v>0</v>
      </c>
      <c r="E8" s="54" t="s">
        <v>79</v>
      </c>
      <c r="F8" s="54" t="s">
        <v>234</v>
      </c>
      <c r="G8" s="54" t="s">
        <v>229</v>
      </c>
      <c r="H8" s="54" t="n">
        <v>8</v>
      </c>
      <c r="I8" s="54" t="n">
        <v>8</v>
      </c>
      <c r="J8" s="56" t="n">
        <f aca="false">IFERROR(AVERAGEIF('Sampling Audit'!$F$5:$F$34,I8,'Sampling Audit'!$J$5:$J$34),"")</f>
        <v>7.90909090909091</v>
      </c>
      <c r="K8" s="54" t="n">
        <v>10</v>
      </c>
      <c r="L8" s="54" t="s">
        <v>230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8"/>
      <c r="X8" s="59" t="s">
        <v>231</v>
      </c>
    </row>
    <row r="9" customFormat="false" ht="17.9" hidden="false" customHeight="false" outlineLevel="0" collapsed="false">
      <c r="A9" s="54" t="s">
        <v>232</v>
      </c>
      <c r="B9" s="54" t="s">
        <v>233</v>
      </c>
      <c r="C9" s="54" t="s">
        <v>79</v>
      </c>
      <c r="D9" s="55" t="n">
        <v>0</v>
      </c>
      <c r="E9" s="54" t="s">
        <v>79</v>
      </c>
      <c r="F9" s="54" t="s">
        <v>234</v>
      </c>
      <c r="G9" s="54" t="s">
        <v>229</v>
      </c>
      <c r="H9" s="54" t="n">
        <v>8</v>
      </c>
      <c r="I9" s="54" t="n">
        <v>16</v>
      </c>
      <c r="J9" s="56" t="n">
        <f aca="false">IFERROR(AVERAGEIF('Sampling Audit'!$F$5:$F$34,I9,'Sampling Audit'!$J$5:$J$34),"")</f>
        <v>15.8181818181818</v>
      </c>
      <c r="K9" s="54" t="n">
        <v>10</v>
      </c>
      <c r="L9" s="54" t="s">
        <v>230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8"/>
      <c r="X9" s="59" t="s">
        <v>231</v>
      </c>
    </row>
    <row r="10" customFormat="false" ht="17.9" hidden="false" customHeight="false" outlineLevel="0" collapsed="false">
      <c r="A10" s="54" t="s">
        <v>232</v>
      </c>
      <c r="B10" s="54" t="s">
        <v>233</v>
      </c>
      <c r="C10" s="54" t="s">
        <v>79</v>
      </c>
      <c r="D10" s="55" t="n">
        <v>0</v>
      </c>
      <c r="E10" s="54" t="s">
        <v>79</v>
      </c>
      <c r="F10" s="54" t="s">
        <v>234</v>
      </c>
      <c r="G10" s="54" t="s">
        <v>229</v>
      </c>
      <c r="H10" s="54" t="n">
        <v>8</v>
      </c>
      <c r="I10" s="54" t="n">
        <v>24</v>
      </c>
      <c r="J10" s="56" t="n">
        <f aca="false">IFERROR(AVERAGEIF('Sampling Audit'!$F$5:$F$34,I10,'Sampling Audit'!$J$5:$J$34),"")</f>
        <v>24.9642857142857</v>
      </c>
      <c r="K10" s="54" t="n">
        <v>10</v>
      </c>
      <c r="L10" s="54" t="s">
        <v>230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8"/>
      <c r="X10" s="59" t="s">
        <v>231</v>
      </c>
    </row>
    <row r="11" customFormat="false" ht="17.9" hidden="false" customHeight="false" outlineLevel="0" collapsed="false">
      <c r="A11" s="54" t="s">
        <v>235</v>
      </c>
      <c r="B11" s="54" t="s">
        <v>236</v>
      </c>
      <c r="C11" s="54" t="s">
        <v>79</v>
      </c>
      <c r="D11" s="55" t="n">
        <v>0</v>
      </c>
      <c r="E11" s="54" t="s">
        <v>79</v>
      </c>
      <c r="F11" s="54" t="s">
        <v>234</v>
      </c>
      <c r="G11" s="54" t="s">
        <v>229</v>
      </c>
      <c r="H11" s="54" t="n">
        <v>8</v>
      </c>
      <c r="I11" s="54" t="n">
        <v>8</v>
      </c>
      <c r="J11" s="56" t="n">
        <f aca="false">IFERROR(AVERAGEIF('Sampling Audit'!$F$5:$F$34,I11,'Sampling Audit'!$J$5:$J$34),"")</f>
        <v>7.90909090909091</v>
      </c>
      <c r="K11" s="54" t="n">
        <v>10</v>
      </c>
      <c r="L11" s="54" t="s">
        <v>230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8"/>
      <c r="X11" s="59" t="s">
        <v>231</v>
      </c>
    </row>
    <row r="12" customFormat="false" ht="17.9" hidden="false" customHeight="false" outlineLevel="0" collapsed="false">
      <c r="A12" s="54" t="s">
        <v>235</v>
      </c>
      <c r="B12" s="54" t="s">
        <v>236</v>
      </c>
      <c r="C12" s="54" t="s">
        <v>79</v>
      </c>
      <c r="D12" s="55" t="n">
        <v>0</v>
      </c>
      <c r="E12" s="54" t="s">
        <v>79</v>
      </c>
      <c r="F12" s="54" t="s">
        <v>234</v>
      </c>
      <c r="G12" s="54" t="s">
        <v>229</v>
      </c>
      <c r="H12" s="54" t="n">
        <v>8</v>
      </c>
      <c r="I12" s="54" t="n">
        <v>16</v>
      </c>
      <c r="J12" s="56" t="n">
        <f aca="false">IFERROR(AVERAGEIF('Sampling Audit'!$F$5:$F$34,I12,'Sampling Audit'!$J$5:$J$34),"")</f>
        <v>15.8181818181818</v>
      </c>
      <c r="K12" s="54" t="n">
        <v>10</v>
      </c>
      <c r="L12" s="54" t="s">
        <v>230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8"/>
      <c r="X12" s="59" t="s">
        <v>231</v>
      </c>
    </row>
    <row r="13" customFormat="false" ht="17.9" hidden="false" customHeight="false" outlineLevel="0" collapsed="false">
      <c r="A13" s="54" t="s">
        <v>235</v>
      </c>
      <c r="B13" s="54" t="s">
        <v>236</v>
      </c>
      <c r="C13" s="54" t="s">
        <v>79</v>
      </c>
      <c r="D13" s="55" t="n">
        <v>0</v>
      </c>
      <c r="E13" s="54" t="s">
        <v>79</v>
      </c>
      <c r="F13" s="54" t="s">
        <v>234</v>
      </c>
      <c r="G13" s="54" t="s">
        <v>229</v>
      </c>
      <c r="H13" s="54" t="n">
        <v>8</v>
      </c>
      <c r="I13" s="54" t="n">
        <v>24</v>
      </c>
      <c r="J13" s="56" t="n">
        <f aca="false">IFERROR(AVERAGEIF('Sampling Audit'!$F$5:$F$34,I13,'Sampling Audit'!$J$5:$J$34),"")</f>
        <v>24.9642857142857</v>
      </c>
      <c r="K13" s="54" t="n">
        <v>10</v>
      </c>
      <c r="L13" s="54" t="s">
        <v>230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8"/>
      <c r="X13" s="59" t="s">
        <v>231</v>
      </c>
    </row>
    <row r="14" customFormat="false" ht="34.3" hidden="false" customHeight="false" outlineLevel="0" collapsed="false">
      <c r="A14" s="54" t="s">
        <v>237</v>
      </c>
      <c r="B14" s="54" t="s">
        <v>238</v>
      </c>
      <c r="C14" s="54" t="s">
        <v>78</v>
      </c>
      <c r="D14" s="55" t="n">
        <v>758.91</v>
      </c>
      <c r="E14" s="54" t="s">
        <v>79</v>
      </c>
      <c r="F14" s="54" t="s">
        <v>234</v>
      </c>
      <c r="G14" s="54" t="s">
        <v>229</v>
      </c>
      <c r="H14" s="54" t="n">
        <v>8</v>
      </c>
      <c r="I14" s="54" t="n">
        <v>8</v>
      </c>
      <c r="J14" s="56" t="n">
        <f aca="false">IFERROR(AVERAGEIF('Sampling Audit'!$F$5:$F$34,I14,'Sampling Audit'!$J$5:$J$34),"")</f>
        <v>7.90909090909091</v>
      </c>
      <c r="K14" s="54" t="n">
        <v>10</v>
      </c>
      <c r="L14" s="54" t="s">
        <v>230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8"/>
      <c r="X14" s="59" t="s">
        <v>239</v>
      </c>
    </row>
    <row r="15" customFormat="false" ht="34.3" hidden="false" customHeight="false" outlineLevel="0" collapsed="false">
      <c r="A15" s="54" t="s">
        <v>237</v>
      </c>
      <c r="B15" s="54" t="s">
        <v>238</v>
      </c>
      <c r="C15" s="54" t="s">
        <v>78</v>
      </c>
      <c r="D15" s="55" t="n">
        <v>758.91</v>
      </c>
      <c r="E15" s="54" t="s">
        <v>79</v>
      </c>
      <c r="F15" s="54" t="s">
        <v>234</v>
      </c>
      <c r="G15" s="54" t="s">
        <v>229</v>
      </c>
      <c r="H15" s="54" t="n">
        <v>8</v>
      </c>
      <c r="I15" s="54" t="n">
        <v>16</v>
      </c>
      <c r="J15" s="56" t="n">
        <f aca="false">IFERROR(AVERAGEIF('Sampling Audit'!$F$5:$F$34,I15,'Sampling Audit'!$J$5:$J$34),"")</f>
        <v>15.8181818181818</v>
      </c>
      <c r="K15" s="54" t="n">
        <v>10</v>
      </c>
      <c r="L15" s="54" t="s">
        <v>230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8"/>
      <c r="X15" s="59" t="s">
        <v>239</v>
      </c>
    </row>
    <row r="16" customFormat="false" ht="34.3" hidden="false" customHeight="false" outlineLevel="0" collapsed="false">
      <c r="A16" s="54" t="s">
        <v>237</v>
      </c>
      <c r="B16" s="54" t="s">
        <v>238</v>
      </c>
      <c r="C16" s="54" t="s">
        <v>78</v>
      </c>
      <c r="D16" s="55" t="n">
        <v>758.91</v>
      </c>
      <c r="E16" s="54" t="s">
        <v>79</v>
      </c>
      <c r="F16" s="54" t="s">
        <v>234</v>
      </c>
      <c r="G16" s="54" t="s">
        <v>229</v>
      </c>
      <c r="H16" s="54" t="n">
        <v>8</v>
      </c>
      <c r="I16" s="54" t="n">
        <v>24</v>
      </c>
      <c r="J16" s="56" t="n">
        <f aca="false">IFERROR(AVERAGEIF('Sampling Audit'!$F$5:$F$34,I16,'Sampling Audit'!$J$5:$J$34),"")</f>
        <v>24.9642857142857</v>
      </c>
      <c r="K16" s="54" t="n">
        <v>10</v>
      </c>
      <c r="L16" s="54" t="s">
        <v>230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8"/>
      <c r="X16" s="59" t="s">
        <v>239</v>
      </c>
    </row>
  </sheetData>
  <autoFilter ref="A1:X16">
    <filterColumn colId="0" hiddenButton="1"/>
  </autoFilter>
  <mergeCells count="2">
    <mergeCell ref="A1:X1"/>
    <mergeCell ref="A2:X2"/>
  </mergeCells>
  <conditionalFormatting sqref="X5:X16">
    <cfRule type="expression" priority="2" aboveAverage="0" equalAverage="0" bottom="0" percent="0" rank="0" text="" dxfId="15">
      <formula>ISNUMBER(SEARCH("Complete",X5))</formula>
    </cfRule>
  </conditionalFormatting>
  <dataValidations count="1">
    <dataValidation allowBlank="false" error="Choose a status from the list." errorStyle="stop" errorTitle="Invalid status" operator="between" showDropDown="false" showErrorMessage="false" showInputMessage="false" sqref="X5:X16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25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44" t="s">
        <v>240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customFormat="false" ht="31.5" hidden="false" customHeight="true" outlineLevel="0" collapsed="false">
      <c r="A2" s="45" t="s">
        <v>241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4" customFormat="false" ht="33.75" hidden="false" customHeight="true" outlineLevel="0" collapsed="false">
      <c r="A4" s="53" t="s">
        <v>242</v>
      </c>
      <c r="B4" s="53" t="s">
        <v>243</v>
      </c>
      <c r="C4" s="53" t="s">
        <v>244</v>
      </c>
      <c r="D4" s="53" t="s">
        <v>245</v>
      </c>
      <c r="E4" s="53" t="s">
        <v>246</v>
      </c>
      <c r="F4" s="53" t="s">
        <v>210</v>
      </c>
      <c r="G4" s="53" t="s">
        <v>209</v>
      </c>
      <c r="H4" s="53" t="s">
        <v>208</v>
      </c>
      <c r="I4" s="53" t="s">
        <v>247</v>
      </c>
      <c r="J4" s="53" t="s">
        <v>248</v>
      </c>
      <c r="K4" s="53" t="s">
        <v>249</v>
      </c>
      <c r="L4" s="53" t="s">
        <v>250</v>
      </c>
      <c r="M4" s="53" t="s">
        <v>251</v>
      </c>
      <c r="N4" s="53" t="s">
        <v>252</v>
      </c>
    </row>
    <row r="5" customFormat="false" ht="50.7" hidden="false" customHeight="false" outlineLevel="0" collapsed="false">
      <c r="A5" s="54" t="s">
        <v>253</v>
      </c>
      <c r="B5" s="54" t="n">
        <v>180</v>
      </c>
      <c r="C5" s="54" t="n">
        <v>192</v>
      </c>
      <c r="D5" s="54" t="n">
        <v>14</v>
      </c>
      <c r="E5" s="54" t="n">
        <v>25</v>
      </c>
      <c r="F5" s="54" t="n">
        <v>8</v>
      </c>
      <c r="G5" s="54" t="n">
        <v>8</v>
      </c>
      <c r="H5" s="54" t="s">
        <v>229</v>
      </c>
      <c r="I5" s="60" t="n">
        <v>22</v>
      </c>
      <c r="J5" s="56" t="n">
        <f aca="false">IFERROR(B5/I5,"")</f>
        <v>8.18181818181818</v>
      </c>
      <c r="K5" s="61" t="n">
        <f aca="false">IFERROR(I5/B5,"")</f>
        <v>0.122222222222222</v>
      </c>
      <c r="L5" s="54" t="s">
        <v>254</v>
      </c>
      <c r="M5" s="59" t="s">
        <v>255</v>
      </c>
      <c r="N5" s="59" t="s">
        <v>256</v>
      </c>
    </row>
    <row r="6" customFormat="false" ht="50.7" hidden="false" customHeight="false" outlineLevel="0" collapsed="false">
      <c r="A6" s="54" t="s">
        <v>257</v>
      </c>
      <c r="B6" s="54" t="n">
        <v>162</v>
      </c>
      <c r="C6" s="54" t="n">
        <v>192</v>
      </c>
      <c r="D6" s="54" t="n">
        <v>15</v>
      </c>
      <c r="E6" s="54" t="n">
        <v>25</v>
      </c>
      <c r="F6" s="54" t="n">
        <v>8</v>
      </c>
      <c r="G6" s="54" t="n">
        <v>8</v>
      </c>
      <c r="H6" s="54" t="s">
        <v>229</v>
      </c>
      <c r="I6" s="60" t="n">
        <v>20</v>
      </c>
      <c r="J6" s="56" t="n">
        <f aca="false">IFERROR(B6/I6,"")</f>
        <v>8.1</v>
      </c>
      <c r="K6" s="61" t="n">
        <f aca="false">IFERROR(I6/B6,"")</f>
        <v>0.123456790123457</v>
      </c>
      <c r="L6" s="54" t="s">
        <v>254</v>
      </c>
      <c r="M6" s="59" t="s">
        <v>255</v>
      </c>
      <c r="N6" s="59" t="s">
        <v>256</v>
      </c>
    </row>
    <row r="7" customFormat="false" ht="50.7" hidden="false" customHeight="false" outlineLevel="0" collapsed="false">
      <c r="A7" s="54" t="s">
        <v>258</v>
      </c>
      <c r="B7" s="54" t="n">
        <v>174</v>
      </c>
      <c r="C7" s="54" t="n">
        <v>192</v>
      </c>
      <c r="D7" s="54" t="n">
        <v>12</v>
      </c>
      <c r="E7" s="54" t="n">
        <v>25</v>
      </c>
      <c r="F7" s="54" t="n">
        <v>8</v>
      </c>
      <c r="G7" s="54" t="n">
        <v>8</v>
      </c>
      <c r="H7" s="54" t="s">
        <v>229</v>
      </c>
      <c r="I7" s="60" t="n">
        <v>22</v>
      </c>
      <c r="J7" s="56" t="n">
        <f aca="false">IFERROR(B7/I7,"")</f>
        <v>7.90909090909091</v>
      </c>
      <c r="K7" s="61" t="n">
        <f aca="false">IFERROR(I7/B7,"")</f>
        <v>0.126436781609195</v>
      </c>
      <c r="L7" s="54" t="s">
        <v>254</v>
      </c>
      <c r="M7" s="59" t="s">
        <v>255</v>
      </c>
      <c r="N7" s="59" t="s">
        <v>256</v>
      </c>
    </row>
    <row r="8" customFormat="false" ht="50.7" hidden="false" customHeight="false" outlineLevel="0" collapsed="false">
      <c r="A8" s="54" t="s">
        <v>259</v>
      </c>
      <c r="B8" s="54" t="n">
        <v>156</v>
      </c>
      <c r="C8" s="54" t="n">
        <v>192</v>
      </c>
      <c r="D8" s="54" t="n">
        <v>3</v>
      </c>
      <c r="E8" s="54" t="n">
        <v>25</v>
      </c>
      <c r="F8" s="54" t="n">
        <v>8</v>
      </c>
      <c r="G8" s="54" t="n">
        <v>8</v>
      </c>
      <c r="H8" s="54" t="s">
        <v>229</v>
      </c>
      <c r="I8" s="60" t="n">
        <v>20</v>
      </c>
      <c r="J8" s="56" t="n">
        <f aca="false">IFERROR(B8/I8,"")</f>
        <v>7.8</v>
      </c>
      <c r="K8" s="61" t="n">
        <f aca="false">IFERROR(I8/B8,"")</f>
        <v>0.128205128205128</v>
      </c>
      <c r="L8" s="54" t="s">
        <v>254</v>
      </c>
      <c r="M8" s="59" t="s">
        <v>255</v>
      </c>
      <c r="N8" s="59" t="s">
        <v>256</v>
      </c>
    </row>
    <row r="9" customFormat="false" ht="50.7" hidden="false" customHeight="false" outlineLevel="0" collapsed="false">
      <c r="A9" s="54" t="s">
        <v>260</v>
      </c>
      <c r="B9" s="54" t="n">
        <v>156</v>
      </c>
      <c r="C9" s="54" t="n">
        <v>192</v>
      </c>
      <c r="D9" s="54" t="n">
        <v>3</v>
      </c>
      <c r="E9" s="54" t="n">
        <v>25</v>
      </c>
      <c r="F9" s="54" t="n">
        <v>8</v>
      </c>
      <c r="G9" s="54" t="n">
        <v>8</v>
      </c>
      <c r="H9" s="54" t="s">
        <v>229</v>
      </c>
      <c r="I9" s="60" t="n">
        <v>20</v>
      </c>
      <c r="J9" s="56" t="n">
        <f aca="false">IFERROR(B9/I9,"")</f>
        <v>7.8</v>
      </c>
      <c r="K9" s="61" t="n">
        <f aca="false">IFERROR(I9/B9,"")</f>
        <v>0.128205128205128</v>
      </c>
      <c r="L9" s="54" t="s">
        <v>254</v>
      </c>
      <c r="M9" s="59" t="s">
        <v>255</v>
      </c>
      <c r="N9" s="59" t="s">
        <v>256</v>
      </c>
    </row>
    <row r="10" customFormat="false" ht="50.7" hidden="false" customHeight="false" outlineLevel="0" collapsed="false">
      <c r="A10" s="54" t="s">
        <v>261</v>
      </c>
      <c r="B10" s="54" t="n">
        <v>156</v>
      </c>
      <c r="C10" s="54" t="n">
        <v>192</v>
      </c>
      <c r="D10" s="54" t="n">
        <v>14</v>
      </c>
      <c r="E10" s="54" t="n">
        <v>25</v>
      </c>
      <c r="F10" s="54" t="n">
        <v>8</v>
      </c>
      <c r="G10" s="54" t="n">
        <v>8</v>
      </c>
      <c r="H10" s="54" t="s">
        <v>229</v>
      </c>
      <c r="I10" s="60" t="n">
        <v>20</v>
      </c>
      <c r="J10" s="56" t="n">
        <f aca="false">IFERROR(B10/I10,"")</f>
        <v>7.8</v>
      </c>
      <c r="K10" s="61" t="n">
        <f aca="false">IFERROR(I10/B10,"")</f>
        <v>0.128205128205128</v>
      </c>
      <c r="L10" s="54" t="s">
        <v>254</v>
      </c>
      <c r="M10" s="59" t="s">
        <v>255</v>
      </c>
      <c r="N10" s="59" t="s">
        <v>256</v>
      </c>
    </row>
    <row r="11" customFormat="false" ht="50.7" hidden="false" customHeight="false" outlineLevel="0" collapsed="false">
      <c r="A11" s="54" t="s">
        <v>262</v>
      </c>
      <c r="B11" s="54" t="n">
        <v>156</v>
      </c>
      <c r="C11" s="54" t="n">
        <v>192</v>
      </c>
      <c r="D11" s="54" t="n">
        <v>17</v>
      </c>
      <c r="E11" s="54" t="n">
        <v>25</v>
      </c>
      <c r="F11" s="54" t="n">
        <v>8</v>
      </c>
      <c r="G11" s="54" t="n">
        <v>8</v>
      </c>
      <c r="H11" s="54" t="s">
        <v>229</v>
      </c>
      <c r="I11" s="60" t="n">
        <v>20</v>
      </c>
      <c r="J11" s="56" t="n">
        <f aca="false">IFERROR(B11/I11,"")</f>
        <v>7.8</v>
      </c>
      <c r="K11" s="61" t="n">
        <f aca="false">IFERROR(I11/B11,"")</f>
        <v>0.128205128205128</v>
      </c>
      <c r="L11" s="54" t="s">
        <v>254</v>
      </c>
      <c r="M11" s="59" t="s">
        <v>255</v>
      </c>
      <c r="N11" s="59" t="s">
        <v>256</v>
      </c>
    </row>
    <row r="12" customFormat="false" ht="50.7" hidden="false" customHeight="false" outlineLevel="0" collapsed="false">
      <c r="A12" s="54" t="s">
        <v>263</v>
      </c>
      <c r="B12" s="54" t="n">
        <v>156</v>
      </c>
      <c r="C12" s="54" t="n">
        <v>192</v>
      </c>
      <c r="D12" s="54" t="n">
        <v>11</v>
      </c>
      <c r="E12" s="54" t="n">
        <v>25</v>
      </c>
      <c r="F12" s="54" t="n">
        <v>8</v>
      </c>
      <c r="G12" s="54" t="n">
        <v>8</v>
      </c>
      <c r="H12" s="54" t="s">
        <v>229</v>
      </c>
      <c r="I12" s="60" t="n">
        <v>20</v>
      </c>
      <c r="J12" s="56" t="n">
        <f aca="false">IFERROR(B12/I12,"")</f>
        <v>7.8</v>
      </c>
      <c r="K12" s="61" t="n">
        <f aca="false">IFERROR(I12/B12,"")</f>
        <v>0.128205128205128</v>
      </c>
      <c r="L12" s="54" t="s">
        <v>254</v>
      </c>
      <c r="M12" s="59" t="s">
        <v>255</v>
      </c>
      <c r="N12" s="59" t="s">
        <v>256</v>
      </c>
    </row>
    <row r="13" customFormat="false" ht="50.7" hidden="false" customHeight="false" outlineLevel="0" collapsed="false">
      <c r="A13" s="54" t="s">
        <v>264</v>
      </c>
      <c r="B13" s="54" t="n">
        <v>162</v>
      </c>
      <c r="C13" s="54" t="n">
        <v>192</v>
      </c>
      <c r="D13" s="54" t="n">
        <v>18</v>
      </c>
      <c r="E13" s="54" t="n">
        <v>25</v>
      </c>
      <c r="F13" s="54" t="n">
        <v>8</v>
      </c>
      <c r="G13" s="54" t="n">
        <v>8</v>
      </c>
      <c r="H13" s="54" t="s">
        <v>229</v>
      </c>
      <c r="I13" s="60" t="n">
        <v>20</v>
      </c>
      <c r="J13" s="56" t="n">
        <f aca="false">IFERROR(B13/I13,"")</f>
        <v>8.1</v>
      </c>
      <c r="K13" s="61" t="n">
        <f aca="false">IFERROR(I13/B13,"")</f>
        <v>0.123456790123457</v>
      </c>
      <c r="L13" s="54" t="s">
        <v>254</v>
      </c>
      <c r="M13" s="59" t="s">
        <v>255</v>
      </c>
      <c r="N13" s="59" t="s">
        <v>256</v>
      </c>
    </row>
    <row r="14" customFormat="false" ht="50.7" hidden="false" customHeight="false" outlineLevel="0" collapsed="false">
      <c r="A14" s="54" t="s">
        <v>265</v>
      </c>
      <c r="B14" s="54" t="n">
        <v>156</v>
      </c>
      <c r="C14" s="54" t="n">
        <v>192</v>
      </c>
      <c r="D14" s="54" t="n">
        <v>12</v>
      </c>
      <c r="E14" s="54" t="n">
        <v>25</v>
      </c>
      <c r="F14" s="54" t="n">
        <v>8</v>
      </c>
      <c r="G14" s="54" t="n">
        <v>8</v>
      </c>
      <c r="H14" s="54" t="s">
        <v>229</v>
      </c>
      <c r="I14" s="60" t="n">
        <v>20</v>
      </c>
      <c r="J14" s="56" t="n">
        <f aca="false">IFERROR(B14/I14,"")</f>
        <v>7.8</v>
      </c>
      <c r="K14" s="61" t="n">
        <f aca="false">IFERROR(I14/B14,"")</f>
        <v>0.128205128205128</v>
      </c>
      <c r="L14" s="54" t="s">
        <v>254</v>
      </c>
      <c r="M14" s="59" t="s">
        <v>255</v>
      </c>
      <c r="N14" s="59" t="s">
        <v>256</v>
      </c>
    </row>
    <row r="15" customFormat="false" ht="50.7" hidden="false" customHeight="false" outlineLevel="0" collapsed="false">
      <c r="A15" s="54" t="s">
        <v>253</v>
      </c>
      <c r="B15" s="54" t="n">
        <v>180</v>
      </c>
      <c r="C15" s="54" t="n">
        <v>192</v>
      </c>
      <c r="D15" s="54" t="n">
        <v>14</v>
      </c>
      <c r="E15" s="54" t="n">
        <v>25</v>
      </c>
      <c r="F15" s="54" t="n">
        <v>16</v>
      </c>
      <c r="G15" s="54" t="n">
        <v>8</v>
      </c>
      <c r="H15" s="54" t="s">
        <v>229</v>
      </c>
      <c r="I15" s="60" t="n">
        <v>11</v>
      </c>
      <c r="J15" s="56" t="n">
        <f aca="false">IFERROR(B15/I15,"")</f>
        <v>16.3636363636364</v>
      </c>
      <c r="K15" s="61" t="n">
        <f aca="false">IFERROR(I15/B15,"")</f>
        <v>0.0611111111111111</v>
      </c>
      <c r="L15" s="54" t="s">
        <v>254</v>
      </c>
      <c r="M15" s="59" t="s">
        <v>255</v>
      </c>
      <c r="N15" s="59" t="s">
        <v>256</v>
      </c>
    </row>
    <row r="16" customFormat="false" ht="50.7" hidden="false" customHeight="false" outlineLevel="0" collapsed="false">
      <c r="A16" s="54" t="s">
        <v>257</v>
      </c>
      <c r="B16" s="54" t="n">
        <v>162</v>
      </c>
      <c r="C16" s="54" t="n">
        <v>192</v>
      </c>
      <c r="D16" s="54" t="n">
        <v>15</v>
      </c>
      <c r="E16" s="54" t="n">
        <v>25</v>
      </c>
      <c r="F16" s="54" t="n">
        <v>16</v>
      </c>
      <c r="G16" s="54" t="n">
        <v>8</v>
      </c>
      <c r="H16" s="54" t="s">
        <v>229</v>
      </c>
      <c r="I16" s="60" t="n">
        <v>10</v>
      </c>
      <c r="J16" s="56" t="n">
        <f aca="false">IFERROR(B16/I16,"")</f>
        <v>16.2</v>
      </c>
      <c r="K16" s="61" t="n">
        <f aca="false">IFERROR(I16/B16,"")</f>
        <v>0.0617283950617284</v>
      </c>
      <c r="L16" s="54" t="s">
        <v>254</v>
      </c>
      <c r="M16" s="59" t="s">
        <v>255</v>
      </c>
      <c r="N16" s="59" t="s">
        <v>256</v>
      </c>
    </row>
    <row r="17" customFormat="false" ht="50.7" hidden="false" customHeight="false" outlineLevel="0" collapsed="false">
      <c r="A17" s="54" t="s">
        <v>258</v>
      </c>
      <c r="B17" s="54" t="n">
        <v>174</v>
      </c>
      <c r="C17" s="54" t="n">
        <v>192</v>
      </c>
      <c r="D17" s="54" t="n">
        <v>12</v>
      </c>
      <c r="E17" s="54" t="n">
        <v>25</v>
      </c>
      <c r="F17" s="54" t="n">
        <v>16</v>
      </c>
      <c r="G17" s="54" t="n">
        <v>8</v>
      </c>
      <c r="H17" s="54" t="s">
        <v>229</v>
      </c>
      <c r="I17" s="60" t="n">
        <v>11</v>
      </c>
      <c r="J17" s="56" t="n">
        <f aca="false">IFERROR(B17/I17,"")</f>
        <v>15.8181818181818</v>
      </c>
      <c r="K17" s="61" t="n">
        <f aca="false">IFERROR(I17/B17,"")</f>
        <v>0.0632183908045977</v>
      </c>
      <c r="L17" s="54" t="s">
        <v>254</v>
      </c>
      <c r="M17" s="59" t="s">
        <v>255</v>
      </c>
      <c r="N17" s="59" t="s">
        <v>256</v>
      </c>
    </row>
    <row r="18" customFormat="false" ht="50.7" hidden="false" customHeight="false" outlineLevel="0" collapsed="false">
      <c r="A18" s="54" t="s">
        <v>259</v>
      </c>
      <c r="B18" s="54" t="n">
        <v>156</v>
      </c>
      <c r="C18" s="54" t="n">
        <v>192</v>
      </c>
      <c r="D18" s="54" t="n">
        <v>3</v>
      </c>
      <c r="E18" s="54" t="n">
        <v>25</v>
      </c>
      <c r="F18" s="54" t="n">
        <v>16</v>
      </c>
      <c r="G18" s="54" t="n">
        <v>8</v>
      </c>
      <c r="H18" s="54" t="s">
        <v>229</v>
      </c>
      <c r="I18" s="60" t="n">
        <v>10</v>
      </c>
      <c r="J18" s="56" t="n">
        <f aca="false">IFERROR(B18/I18,"")</f>
        <v>15.6</v>
      </c>
      <c r="K18" s="61" t="n">
        <f aca="false">IFERROR(I18/B18,"")</f>
        <v>0.0641025641025641</v>
      </c>
      <c r="L18" s="54" t="s">
        <v>254</v>
      </c>
      <c r="M18" s="59" t="s">
        <v>255</v>
      </c>
      <c r="N18" s="59" t="s">
        <v>256</v>
      </c>
    </row>
    <row r="19" customFormat="false" ht="50.7" hidden="false" customHeight="false" outlineLevel="0" collapsed="false">
      <c r="A19" s="54" t="s">
        <v>260</v>
      </c>
      <c r="B19" s="54" t="n">
        <v>156</v>
      </c>
      <c r="C19" s="54" t="n">
        <v>192</v>
      </c>
      <c r="D19" s="54" t="n">
        <v>3</v>
      </c>
      <c r="E19" s="54" t="n">
        <v>25</v>
      </c>
      <c r="F19" s="54" t="n">
        <v>16</v>
      </c>
      <c r="G19" s="54" t="n">
        <v>8</v>
      </c>
      <c r="H19" s="54" t="s">
        <v>229</v>
      </c>
      <c r="I19" s="60" t="n">
        <v>10</v>
      </c>
      <c r="J19" s="56" t="n">
        <f aca="false">IFERROR(B19/I19,"")</f>
        <v>15.6</v>
      </c>
      <c r="K19" s="61" t="n">
        <f aca="false">IFERROR(I19/B19,"")</f>
        <v>0.0641025641025641</v>
      </c>
      <c r="L19" s="54" t="s">
        <v>254</v>
      </c>
      <c r="M19" s="59" t="s">
        <v>255</v>
      </c>
      <c r="N19" s="59" t="s">
        <v>256</v>
      </c>
    </row>
    <row r="20" customFormat="false" ht="50.7" hidden="false" customHeight="false" outlineLevel="0" collapsed="false">
      <c r="A20" s="54" t="s">
        <v>261</v>
      </c>
      <c r="B20" s="54" t="n">
        <v>156</v>
      </c>
      <c r="C20" s="54" t="n">
        <v>192</v>
      </c>
      <c r="D20" s="54" t="n">
        <v>14</v>
      </c>
      <c r="E20" s="54" t="n">
        <v>25</v>
      </c>
      <c r="F20" s="54" t="n">
        <v>16</v>
      </c>
      <c r="G20" s="54" t="n">
        <v>8</v>
      </c>
      <c r="H20" s="54" t="s">
        <v>229</v>
      </c>
      <c r="I20" s="60" t="n">
        <v>10</v>
      </c>
      <c r="J20" s="56" t="n">
        <f aca="false">IFERROR(B20/I20,"")</f>
        <v>15.6</v>
      </c>
      <c r="K20" s="61" t="n">
        <f aca="false">IFERROR(I20/B20,"")</f>
        <v>0.0641025641025641</v>
      </c>
      <c r="L20" s="54" t="s">
        <v>254</v>
      </c>
      <c r="M20" s="59" t="s">
        <v>255</v>
      </c>
      <c r="N20" s="59" t="s">
        <v>256</v>
      </c>
    </row>
    <row r="21" customFormat="false" ht="50.7" hidden="false" customHeight="false" outlineLevel="0" collapsed="false">
      <c r="A21" s="54" t="s">
        <v>262</v>
      </c>
      <c r="B21" s="54" t="n">
        <v>156</v>
      </c>
      <c r="C21" s="54" t="n">
        <v>192</v>
      </c>
      <c r="D21" s="54" t="n">
        <v>17</v>
      </c>
      <c r="E21" s="54" t="n">
        <v>25</v>
      </c>
      <c r="F21" s="54" t="n">
        <v>16</v>
      </c>
      <c r="G21" s="54" t="n">
        <v>8</v>
      </c>
      <c r="H21" s="54" t="s">
        <v>229</v>
      </c>
      <c r="I21" s="60" t="n">
        <v>10</v>
      </c>
      <c r="J21" s="56" t="n">
        <f aca="false">IFERROR(B21/I21,"")</f>
        <v>15.6</v>
      </c>
      <c r="K21" s="61" t="n">
        <f aca="false">IFERROR(I21/B21,"")</f>
        <v>0.0641025641025641</v>
      </c>
      <c r="L21" s="54" t="s">
        <v>254</v>
      </c>
      <c r="M21" s="59" t="s">
        <v>255</v>
      </c>
      <c r="N21" s="59" t="s">
        <v>256</v>
      </c>
    </row>
    <row r="22" customFormat="false" ht="50.7" hidden="false" customHeight="false" outlineLevel="0" collapsed="false">
      <c r="A22" s="54" t="s">
        <v>263</v>
      </c>
      <c r="B22" s="54" t="n">
        <v>156</v>
      </c>
      <c r="C22" s="54" t="n">
        <v>192</v>
      </c>
      <c r="D22" s="54" t="n">
        <v>11</v>
      </c>
      <c r="E22" s="54" t="n">
        <v>25</v>
      </c>
      <c r="F22" s="54" t="n">
        <v>16</v>
      </c>
      <c r="G22" s="54" t="n">
        <v>8</v>
      </c>
      <c r="H22" s="54" t="s">
        <v>229</v>
      </c>
      <c r="I22" s="60" t="n">
        <v>10</v>
      </c>
      <c r="J22" s="56" t="n">
        <f aca="false">IFERROR(B22/I22,"")</f>
        <v>15.6</v>
      </c>
      <c r="K22" s="61" t="n">
        <f aca="false">IFERROR(I22/B22,"")</f>
        <v>0.0641025641025641</v>
      </c>
      <c r="L22" s="54" t="s">
        <v>254</v>
      </c>
      <c r="M22" s="59" t="s">
        <v>255</v>
      </c>
      <c r="N22" s="59" t="s">
        <v>256</v>
      </c>
    </row>
    <row r="23" customFormat="false" ht="50.7" hidden="false" customHeight="false" outlineLevel="0" collapsed="false">
      <c r="A23" s="54" t="s">
        <v>264</v>
      </c>
      <c r="B23" s="54" t="n">
        <v>162</v>
      </c>
      <c r="C23" s="54" t="n">
        <v>192</v>
      </c>
      <c r="D23" s="54" t="n">
        <v>18</v>
      </c>
      <c r="E23" s="54" t="n">
        <v>25</v>
      </c>
      <c r="F23" s="54" t="n">
        <v>16</v>
      </c>
      <c r="G23" s="54" t="n">
        <v>8</v>
      </c>
      <c r="H23" s="54" t="s">
        <v>229</v>
      </c>
      <c r="I23" s="60" t="n">
        <v>10</v>
      </c>
      <c r="J23" s="56" t="n">
        <f aca="false">IFERROR(B23/I23,"")</f>
        <v>16.2</v>
      </c>
      <c r="K23" s="61" t="n">
        <f aca="false">IFERROR(I23/B23,"")</f>
        <v>0.0617283950617284</v>
      </c>
      <c r="L23" s="54" t="s">
        <v>254</v>
      </c>
      <c r="M23" s="59" t="s">
        <v>255</v>
      </c>
      <c r="N23" s="59" t="s">
        <v>256</v>
      </c>
    </row>
    <row r="24" customFormat="false" ht="50.7" hidden="false" customHeight="false" outlineLevel="0" collapsed="false">
      <c r="A24" s="54" t="s">
        <v>265</v>
      </c>
      <c r="B24" s="54" t="n">
        <v>156</v>
      </c>
      <c r="C24" s="54" t="n">
        <v>192</v>
      </c>
      <c r="D24" s="54" t="n">
        <v>12</v>
      </c>
      <c r="E24" s="54" t="n">
        <v>25</v>
      </c>
      <c r="F24" s="54" t="n">
        <v>16</v>
      </c>
      <c r="G24" s="54" t="n">
        <v>8</v>
      </c>
      <c r="H24" s="54" t="s">
        <v>229</v>
      </c>
      <c r="I24" s="60" t="n">
        <v>10</v>
      </c>
      <c r="J24" s="56" t="n">
        <f aca="false">IFERROR(B24/I24,"")</f>
        <v>15.6</v>
      </c>
      <c r="K24" s="61" t="n">
        <f aca="false">IFERROR(I24/B24,"")</f>
        <v>0.0641025641025641</v>
      </c>
      <c r="L24" s="54" t="s">
        <v>254</v>
      </c>
      <c r="M24" s="59" t="s">
        <v>255</v>
      </c>
      <c r="N24" s="59" t="s">
        <v>256</v>
      </c>
    </row>
    <row r="25" customFormat="false" ht="50.7" hidden="false" customHeight="false" outlineLevel="0" collapsed="false">
      <c r="A25" s="54" t="s">
        <v>253</v>
      </c>
      <c r="B25" s="54" t="n">
        <v>180</v>
      </c>
      <c r="C25" s="54" t="n">
        <v>192</v>
      </c>
      <c r="D25" s="54" t="n">
        <v>14</v>
      </c>
      <c r="E25" s="54" t="n">
        <v>25</v>
      </c>
      <c r="F25" s="54" t="n">
        <v>24</v>
      </c>
      <c r="G25" s="54" t="n">
        <v>8</v>
      </c>
      <c r="H25" s="54" t="s">
        <v>229</v>
      </c>
      <c r="I25" s="60" t="n">
        <v>8</v>
      </c>
      <c r="J25" s="56" t="n">
        <f aca="false">IFERROR(B25/I25,"")</f>
        <v>22.5</v>
      </c>
      <c r="K25" s="61" t="n">
        <f aca="false">IFERROR(I25/B25,"")</f>
        <v>0.0444444444444444</v>
      </c>
      <c r="L25" s="54" t="s">
        <v>254</v>
      </c>
      <c r="M25" s="59" t="s">
        <v>255</v>
      </c>
      <c r="N25" s="59" t="s">
        <v>256</v>
      </c>
    </row>
    <row r="26" customFormat="false" ht="50.7" hidden="false" customHeight="false" outlineLevel="0" collapsed="false">
      <c r="A26" s="54" t="s">
        <v>257</v>
      </c>
      <c r="B26" s="54" t="n">
        <v>162</v>
      </c>
      <c r="C26" s="54" t="n">
        <v>192</v>
      </c>
      <c r="D26" s="54" t="n">
        <v>15</v>
      </c>
      <c r="E26" s="54" t="n">
        <v>25</v>
      </c>
      <c r="F26" s="54" t="n">
        <v>24</v>
      </c>
      <c r="G26" s="54" t="n">
        <v>8</v>
      </c>
      <c r="H26" s="54" t="s">
        <v>229</v>
      </c>
      <c r="I26" s="60" t="n">
        <v>7</v>
      </c>
      <c r="J26" s="56" t="n">
        <f aca="false">IFERROR(B26/I26,"")</f>
        <v>23.1428571428571</v>
      </c>
      <c r="K26" s="61" t="n">
        <f aca="false">IFERROR(I26/B26,"")</f>
        <v>0.0432098765432099</v>
      </c>
      <c r="L26" s="54" t="s">
        <v>254</v>
      </c>
      <c r="M26" s="59" t="s">
        <v>255</v>
      </c>
      <c r="N26" s="59" t="s">
        <v>256</v>
      </c>
    </row>
    <row r="27" customFormat="false" ht="50.7" hidden="false" customHeight="false" outlineLevel="0" collapsed="false">
      <c r="A27" s="54" t="s">
        <v>258</v>
      </c>
      <c r="B27" s="54" t="n">
        <v>174</v>
      </c>
      <c r="C27" s="54" t="n">
        <v>192</v>
      </c>
      <c r="D27" s="54" t="n">
        <v>12</v>
      </c>
      <c r="E27" s="54" t="n">
        <v>25</v>
      </c>
      <c r="F27" s="54" t="n">
        <v>24</v>
      </c>
      <c r="G27" s="54" t="n">
        <v>8</v>
      </c>
      <c r="H27" s="54" t="s">
        <v>229</v>
      </c>
      <c r="I27" s="60" t="n">
        <v>7</v>
      </c>
      <c r="J27" s="56" t="n">
        <f aca="false">IFERROR(B27/I27,"")</f>
        <v>24.8571428571429</v>
      </c>
      <c r="K27" s="61" t="n">
        <f aca="false">IFERROR(I27/B27,"")</f>
        <v>0.0402298850574713</v>
      </c>
      <c r="L27" s="54" t="s">
        <v>254</v>
      </c>
      <c r="M27" s="59" t="s">
        <v>255</v>
      </c>
      <c r="N27" s="59" t="s">
        <v>256</v>
      </c>
    </row>
    <row r="28" customFormat="false" ht="50.7" hidden="false" customHeight="false" outlineLevel="0" collapsed="false">
      <c r="A28" s="54" t="s">
        <v>259</v>
      </c>
      <c r="B28" s="54" t="n">
        <v>156</v>
      </c>
      <c r="C28" s="54" t="n">
        <v>192</v>
      </c>
      <c r="D28" s="54" t="n">
        <v>3</v>
      </c>
      <c r="E28" s="54" t="n">
        <v>25</v>
      </c>
      <c r="F28" s="54" t="n">
        <v>24</v>
      </c>
      <c r="G28" s="54" t="n">
        <v>8</v>
      </c>
      <c r="H28" s="54" t="s">
        <v>229</v>
      </c>
      <c r="I28" s="60" t="n">
        <v>6</v>
      </c>
      <c r="J28" s="56" t="n">
        <f aca="false">IFERROR(B28/I28,"")</f>
        <v>26</v>
      </c>
      <c r="K28" s="61" t="n">
        <f aca="false">IFERROR(I28/B28,"")</f>
        <v>0.0384615384615385</v>
      </c>
      <c r="L28" s="54" t="s">
        <v>254</v>
      </c>
      <c r="M28" s="59" t="s">
        <v>255</v>
      </c>
      <c r="N28" s="59" t="s">
        <v>256</v>
      </c>
    </row>
    <row r="29" customFormat="false" ht="50.7" hidden="false" customHeight="false" outlineLevel="0" collapsed="false">
      <c r="A29" s="54" t="s">
        <v>260</v>
      </c>
      <c r="B29" s="54" t="n">
        <v>156</v>
      </c>
      <c r="C29" s="54" t="n">
        <v>192</v>
      </c>
      <c r="D29" s="54" t="n">
        <v>3</v>
      </c>
      <c r="E29" s="54" t="n">
        <v>25</v>
      </c>
      <c r="F29" s="54" t="n">
        <v>24</v>
      </c>
      <c r="G29" s="54" t="n">
        <v>8</v>
      </c>
      <c r="H29" s="54" t="s">
        <v>229</v>
      </c>
      <c r="I29" s="60" t="n">
        <v>6</v>
      </c>
      <c r="J29" s="56" t="n">
        <f aca="false">IFERROR(B29/I29,"")</f>
        <v>26</v>
      </c>
      <c r="K29" s="61" t="n">
        <f aca="false">IFERROR(I29/B29,"")</f>
        <v>0.0384615384615385</v>
      </c>
      <c r="L29" s="54" t="s">
        <v>254</v>
      </c>
      <c r="M29" s="59" t="s">
        <v>255</v>
      </c>
      <c r="N29" s="59" t="s">
        <v>256</v>
      </c>
    </row>
    <row r="30" customFormat="false" ht="50.7" hidden="false" customHeight="false" outlineLevel="0" collapsed="false">
      <c r="A30" s="54" t="s">
        <v>261</v>
      </c>
      <c r="B30" s="54" t="n">
        <v>156</v>
      </c>
      <c r="C30" s="54" t="n">
        <v>192</v>
      </c>
      <c r="D30" s="54" t="n">
        <v>14</v>
      </c>
      <c r="E30" s="54" t="n">
        <v>25</v>
      </c>
      <c r="F30" s="54" t="n">
        <v>24</v>
      </c>
      <c r="G30" s="54" t="n">
        <v>8</v>
      </c>
      <c r="H30" s="54" t="s">
        <v>229</v>
      </c>
      <c r="I30" s="60" t="n">
        <v>6</v>
      </c>
      <c r="J30" s="56" t="n">
        <f aca="false">IFERROR(B30/I30,"")</f>
        <v>26</v>
      </c>
      <c r="K30" s="61" t="n">
        <f aca="false">IFERROR(I30/B30,"")</f>
        <v>0.0384615384615385</v>
      </c>
      <c r="L30" s="54" t="s">
        <v>254</v>
      </c>
      <c r="M30" s="59" t="s">
        <v>255</v>
      </c>
      <c r="N30" s="59" t="s">
        <v>256</v>
      </c>
    </row>
    <row r="31" customFormat="false" ht="50.7" hidden="false" customHeight="false" outlineLevel="0" collapsed="false">
      <c r="A31" s="54" t="s">
        <v>262</v>
      </c>
      <c r="B31" s="54" t="n">
        <v>156</v>
      </c>
      <c r="C31" s="54" t="n">
        <v>192</v>
      </c>
      <c r="D31" s="54" t="n">
        <v>17</v>
      </c>
      <c r="E31" s="54" t="n">
        <v>25</v>
      </c>
      <c r="F31" s="54" t="n">
        <v>24</v>
      </c>
      <c r="G31" s="54" t="n">
        <v>8</v>
      </c>
      <c r="H31" s="54" t="s">
        <v>229</v>
      </c>
      <c r="I31" s="60" t="n">
        <v>6</v>
      </c>
      <c r="J31" s="56" t="n">
        <f aca="false">IFERROR(B31/I31,"")</f>
        <v>26</v>
      </c>
      <c r="K31" s="61" t="n">
        <f aca="false">IFERROR(I31/B31,"")</f>
        <v>0.0384615384615385</v>
      </c>
      <c r="L31" s="54" t="s">
        <v>254</v>
      </c>
      <c r="M31" s="59" t="s">
        <v>255</v>
      </c>
      <c r="N31" s="59" t="s">
        <v>256</v>
      </c>
    </row>
    <row r="32" customFormat="false" ht="50.7" hidden="false" customHeight="false" outlineLevel="0" collapsed="false">
      <c r="A32" s="54" t="s">
        <v>263</v>
      </c>
      <c r="B32" s="54" t="n">
        <v>156</v>
      </c>
      <c r="C32" s="54" t="n">
        <v>192</v>
      </c>
      <c r="D32" s="54" t="n">
        <v>11</v>
      </c>
      <c r="E32" s="54" t="n">
        <v>25</v>
      </c>
      <c r="F32" s="54" t="n">
        <v>24</v>
      </c>
      <c r="G32" s="54" t="n">
        <v>8</v>
      </c>
      <c r="H32" s="54" t="s">
        <v>229</v>
      </c>
      <c r="I32" s="60" t="n">
        <v>6</v>
      </c>
      <c r="J32" s="56" t="n">
        <f aca="false">IFERROR(B32/I32,"")</f>
        <v>26</v>
      </c>
      <c r="K32" s="61" t="n">
        <f aca="false">IFERROR(I32/B32,"")</f>
        <v>0.0384615384615385</v>
      </c>
      <c r="L32" s="54" t="s">
        <v>254</v>
      </c>
      <c r="M32" s="59" t="s">
        <v>255</v>
      </c>
      <c r="N32" s="59" t="s">
        <v>256</v>
      </c>
    </row>
    <row r="33" customFormat="false" ht="50.7" hidden="false" customHeight="false" outlineLevel="0" collapsed="false">
      <c r="A33" s="54" t="s">
        <v>264</v>
      </c>
      <c r="B33" s="54" t="n">
        <v>162</v>
      </c>
      <c r="C33" s="54" t="n">
        <v>192</v>
      </c>
      <c r="D33" s="54" t="n">
        <v>18</v>
      </c>
      <c r="E33" s="54" t="n">
        <v>25</v>
      </c>
      <c r="F33" s="54" t="n">
        <v>24</v>
      </c>
      <c r="G33" s="54" t="n">
        <v>8</v>
      </c>
      <c r="H33" s="54" t="s">
        <v>229</v>
      </c>
      <c r="I33" s="60" t="n">
        <v>7</v>
      </c>
      <c r="J33" s="56" t="n">
        <f aca="false">IFERROR(B33/I33,"")</f>
        <v>23.1428571428571</v>
      </c>
      <c r="K33" s="61" t="n">
        <f aca="false">IFERROR(I33/B33,"")</f>
        <v>0.0432098765432099</v>
      </c>
      <c r="L33" s="54" t="s">
        <v>254</v>
      </c>
      <c r="M33" s="59" t="s">
        <v>255</v>
      </c>
      <c r="N33" s="59" t="s">
        <v>256</v>
      </c>
    </row>
    <row r="34" customFormat="false" ht="50.7" hidden="false" customHeight="false" outlineLevel="0" collapsed="false">
      <c r="A34" s="54" t="s">
        <v>265</v>
      </c>
      <c r="B34" s="54" t="n">
        <v>156</v>
      </c>
      <c r="C34" s="54" t="n">
        <v>192</v>
      </c>
      <c r="D34" s="54" t="n">
        <v>12</v>
      </c>
      <c r="E34" s="54" t="n">
        <v>25</v>
      </c>
      <c r="F34" s="54" t="n">
        <v>24</v>
      </c>
      <c r="G34" s="54" t="n">
        <v>8</v>
      </c>
      <c r="H34" s="54" t="s">
        <v>229</v>
      </c>
      <c r="I34" s="60" t="n">
        <v>6</v>
      </c>
      <c r="J34" s="56" t="n">
        <f aca="false">IFERROR(B34/I34,"")</f>
        <v>26</v>
      </c>
      <c r="K34" s="61" t="n">
        <f aca="false">IFERROR(I34/B34,"")</f>
        <v>0.0384615384615385</v>
      </c>
      <c r="L34" s="54" t="s">
        <v>254</v>
      </c>
      <c r="M34" s="59" t="s">
        <v>255</v>
      </c>
      <c r="N34" s="59" t="s">
        <v>256</v>
      </c>
    </row>
  </sheetData>
  <autoFilter ref="A1:N34">
    <filterColumn colId="0" hiddenButton="1"/>
  </autoFilter>
  <mergeCells count="2">
    <mergeCell ref="A1:N1"/>
    <mergeCell ref="A2:N2"/>
  </mergeCells>
  <dataValidations count="1">
    <dataValidation allowBlank="false" error="Choose a status from the list." errorStyle="stop" errorTitle="Invalid status" operator="between" showDropDown="false" showErrorMessage="false" showInputMessage="false" sqref="M5:M34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T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19" min="19" style="0" width="25"/>
    <col collapsed="false" customWidth="true" hidden="false" outlineLevel="0" max="20" min="20" style="0" width="48"/>
  </cols>
  <sheetData>
    <row r="1" customFormat="false" ht="30" hidden="false" customHeight="true" outlineLevel="0" collapsed="false">
      <c r="A1" s="44" t="s">
        <v>266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customFormat="false" ht="31.5" hidden="false" customHeight="true" outlineLevel="0" collapsed="false">
      <c r="A2" s="45" t="s">
        <v>267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4" customFormat="false" ht="33.75" hidden="false" customHeight="true" outlineLevel="0" collapsed="false">
      <c r="A4" s="53" t="s">
        <v>202</v>
      </c>
      <c r="B4" s="53" t="s">
        <v>207</v>
      </c>
      <c r="C4" s="53" t="s">
        <v>208</v>
      </c>
      <c r="D4" s="53" t="s">
        <v>210</v>
      </c>
      <c r="E4" s="53" t="s">
        <v>212</v>
      </c>
      <c r="F4" s="53" t="s">
        <v>268</v>
      </c>
      <c r="G4" s="53" t="s">
        <v>214</v>
      </c>
      <c r="H4" s="53" t="s">
        <v>269</v>
      </c>
      <c r="I4" s="53" t="s">
        <v>270</v>
      </c>
      <c r="J4" s="53" t="s">
        <v>271</v>
      </c>
      <c r="K4" s="53" t="s">
        <v>272</v>
      </c>
      <c r="L4" s="53" t="s">
        <v>220</v>
      </c>
      <c r="M4" s="53" t="s">
        <v>273</v>
      </c>
      <c r="N4" s="53" t="s">
        <v>274</v>
      </c>
      <c r="O4" s="53" t="s">
        <v>275</v>
      </c>
      <c r="P4" s="53" t="s">
        <v>276</v>
      </c>
      <c r="Q4" s="53" t="s">
        <v>277</v>
      </c>
      <c r="R4" s="53" t="s">
        <v>278</v>
      </c>
      <c r="S4" s="53" t="s">
        <v>4</v>
      </c>
      <c r="T4" s="53" t="s">
        <v>279</v>
      </c>
    </row>
    <row r="5" customFormat="false" ht="26.85" hidden="false" customHeight="false" outlineLevel="0" collapsed="false">
      <c r="A5" s="62" t="s">
        <v>237</v>
      </c>
      <c r="B5" s="62" t="s">
        <v>280</v>
      </c>
      <c r="C5" s="62" t="s">
        <v>281</v>
      </c>
      <c r="D5" s="62" t="n">
        <v>8</v>
      </c>
      <c r="E5" s="62" t="n">
        <v>10</v>
      </c>
      <c r="F5" s="62" t="n">
        <v>2975</v>
      </c>
      <c r="G5" s="63" t="n">
        <v>23.981</v>
      </c>
      <c r="H5" s="63" t="n">
        <v>4.399</v>
      </c>
      <c r="I5" s="63" t="n">
        <v>24.374</v>
      </c>
      <c r="J5" s="63" t="n">
        <v>0.436</v>
      </c>
      <c r="K5" s="63" t="n">
        <v>0.142</v>
      </c>
      <c r="L5" s="63" t="n">
        <v>0.211</v>
      </c>
      <c r="M5" s="63" t="n">
        <v>0.138</v>
      </c>
      <c r="N5" s="63" t="n">
        <v>0.0121</v>
      </c>
      <c r="O5" s="63" t="n">
        <v>0.0099</v>
      </c>
      <c r="P5" s="63" t="n">
        <v>0.0414</v>
      </c>
      <c r="Q5" s="63" t="n">
        <v>0.0102</v>
      </c>
      <c r="R5" s="64"/>
      <c r="S5" s="62" t="s">
        <v>282</v>
      </c>
      <c r="T5" s="62" t="s">
        <v>283</v>
      </c>
    </row>
    <row r="6" customFormat="false" ht="26.85" hidden="false" customHeight="false" outlineLevel="0" collapsed="false">
      <c r="A6" s="65" t="s">
        <v>237</v>
      </c>
      <c r="B6" s="65" t="s">
        <v>280</v>
      </c>
      <c r="C6" s="65" t="s">
        <v>281</v>
      </c>
      <c r="D6" s="65" t="n">
        <v>16</v>
      </c>
      <c r="E6" s="65" t="n">
        <v>10</v>
      </c>
      <c r="F6" s="65" t="n">
        <v>2975</v>
      </c>
      <c r="G6" s="66" t="n">
        <v>22.058</v>
      </c>
      <c r="H6" s="66" t="n">
        <v>4.364</v>
      </c>
      <c r="I6" s="66" t="n">
        <v>22.376</v>
      </c>
      <c r="J6" s="66" t="n">
        <v>0.541</v>
      </c>
      <c r="K6" s="66" t="n">
        <v>0.162</v>
      </c>
      <c r="L6" s="66" t="n">
        <v>0.319</v>
      </c>
      <c r="M6" s="66" t="n">
        <v>0.186</v>
      </c>
      <c r="N6" s="66" t="n">
        <v>0.0181</v>
      </c>
      <c r="O6" s="66" t="n">
        <v>0.0125</v>
      </c>
      <c r="P6" s="66" t="n">
        <v>0.0494</v>
      </c>
      <c r="Q6" s="66" t="n">
        <v>0.012</v>
      </c>
      <c r="R6" s="67" t="n">
        <v>321.46</v>
      </c>
      <c r="S6" s="65" t="s">
        <v>284</v>
      </c>
      <c r="T6" s="65" t="s">
        <v>285</v>
      </c>
    </row>
    <row r="7" customFormat="false" ht="26.85" hidden="false" customHeight="false" outlineLevel="0" collapsed="false">
      <c r="A7" s="68" t="s">
        <v>237</v>
      </c>
      <c r="B7" s="68" t="s">
        <v>280</v>
      </c>
      <c r="C7" s="68" t="s">
        <v>281</v>
      </c>
      <c r="D7" s="68" t="n">
        <v>24</v>
      </c>
      <c r="E7" s="68" t="n">
        <v>10</v>
      </c>
      <c r="F7" s="68" t="n">
        <v>2975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70"/>
      <c r="S7" s="68" t="s">
        <v>286</v>
      </c>
      <c r="T7" s="68" t="s">
        <v>287</v>
      </c>
    </row>
  </sheetData>
  <autoFilter ref="A1:T7">
    <filterColumn colId="0" hiddenButton="1"/>
  </autoFilter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O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29"/>
    <col collapsed="false" customWidth="true" hidden="false" outlineLevel="0" max="6" min="5" style="0" width="13"/>
    <col collapsed="false" customWidth="true" hidden="false" outlineLevel="0" max="7" min="7" style="0" width="31"/>
    <col collapsed="false" customWidth="true" hidden="false" outlineLevel="0" max="8" min="8" style="0" width="9"/>
    <col collapsed="false" customWidth="true" hidden="false" outlineLevel="0" max="11" min="9" style="0" width="11"/>
    <col collapsed="false" customWidth="true" hidden="false" outlineLevel="0" max="12" min="12" style="0" width="18"/>
    <col collapsed="false" customWidth="true" hidden="false" outlineLevel="0" max="13" min="13" style="0" width="25"/>
    <col collapsed="false" customWidth="true" hidden="false" outlineLevel="0" max="14" min="14" style="0" width="38"/>
    <col collapsed="false" customWidth="true" hidden="false" outlineLevel="0" max="15" min="15" style="0" width="34"/>
  </cols>
  <sheetData>
    <row r="1" customFormat="false" ht="30" hidden="false" customHeight="true" outlineLevel="0" collapsed="false">
      <c r="A1" s="44" t="s">
        <v>288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customFormat="false" ht="31.5" hidden="false" customHeight="true" outlineLevel="0" collapsed="false">
      <c r="A2" s="45" t="s">
        <v>289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4" customFormat="false" ht="33.75" hidden="false" customHeight="true" outlineLevel="0" collapsed="false">
      <c r="A4" s="53" t="s">
        <v>290</v>
      </c>
      <c r="B4" s="53" t="s">
        <v>1</v>
      </c>
      <c r="C4" s="53" t="s">
        <v>207</v>
      </c>
      <c r="D4" s="53" t="s">
        <v>291</v>
      </c>
      <c r="E4" s="53" t="s">
        <v>210</v>
      </c>
      <c r="F4" s="53" t="s">
        <v>248</v>
      </c>
      <c r="G4" s="53" t="s">
        <v>292</v>
      </c>
      <c r="H4" s="53" t="s">
        <v>212</v>
      </c>
      <c r="I4" s="53" t="s">
        <v>293</v>
      </c>
      <c r="J4" s="53" t="s">
        <v>294</v>
      </c>
      <c r="K4" s="53" t="s">
        <v>116</v>
      </c>
      <c r="L4" s="53" t="s">
        <v>223</v>
      </c>
      <c r="M4" s="53" t="s">
        <v>4</v>
      </c>
      <c r="N4" s="53" t="s">
        <v>295</v>
      </c>
      <c r="O4" s="53" t="s">
        <v>296</v>
      </c>
    </row>
    <row r="5" customFormat="false" ht="17.9" hidden="false" customHeight="false" outlineLevel="0" collapsed="false">
      <c r="A5" s="54" t="s">
        <v>297</v>
      </c>
      <c r="B5" s="54" t="s">
        <v>298</v>
      </c>
      <c r="C5" s="54" t="s">
        <v>299</v>
      </c>
      <c r="D5" s="54" t="s">
        <v>300</v>
      </c>
      <c r="E5" s="54" t="n">
        <v>8</v>
      </c>
      <c r="F5" s="56"/>
      <c r="G5" s="54" t="s">
        <v>301</v>
      </c>
      <c r="H5" s="54" t="n">
        <v>10</v>
      </c>
      <c r="I5" s="59"/>
      <c r="J5" s="59"/>
      <c r="K5" s="59"/>
      <c r="L5" s="59"/>
      <c r="M5" s="59" t="s">
        <v>302</v>
      </c>
      <c r="N5" s="54" t="s">
        <v>303</v>
      </c>
      <c r="O5" s="59" t="s">
        <v>304</v>
      </c>
    </row>
    <row r="6" customFormat="false" ht="17.9" hidden="false" customHeight="false" outlineLevel="0" collapsed="false">
      <c r="A6" s="54" t="s">
        <v>305</v>
      </c>
      <c r="B6" s="54" t="s">
        <v>298</v>
      </c>
      <c r="C6" s="54" t="s">
        <v>234</v>
      </c>
      <c r="D6" s="54" t="s">
        <v>300</v>
      </c>
      <c r="E6" s="54" t="n">
        <v>8</v>
      </c>
      <c r="F6" s="56"/>
      <c r="G6" s="54" t="s">
        <v>306</v>
      </c>
      <c r="H6" s="54" t="n">
        <v>10</v>
      </c>
      <c r="I6" s="59"/>
      <c r="J6" s="59"/>
      <c r="K6" s="59"/>
      <c r="L6" s="59"/>
      <c r="M6" s="59" t="s">
        <v>231</v>
      </c>
      <c r="N6" s="54" t="s">
        <v>307</v>
      </c>
      <c r="O6" s="59"/>
    </row>
    <row r="7" customFormat="false" ht="34.3" hidden="false" customHeight="false" outlineLevel="0" collapsed="false">
      <c r="A7" s="54" t="s">
        <v>308</v>
      </c>
      <c r="B7" s="54" t="s">
        <v>298</v>
      </c>
      <c r="C7" s="54" t="s">
        <v>234</v>
      </c>
      <c r="D7" s="54" t="s">
        <v>229</v>
      </c>
      <c r="E7" s="54" t="n">
        <v>8</v>
      </c>
      <c r="F7" s="56" t="n">
        <f aca="false">AVERAGEIF('Sampling Audit'!$F$5:$F$34,E7,'Sampling Audit'!$J$5:$J$34)</f>
        <v>7.90909090909091</v>
      </c>
      <c r="G7" s="54" t="s">
        <v>309</v>
      </c>
      <c r="H7" s="54" t="n">
        <v>10</v>
      </c>
      <c r="I7" s="59"/>
      <c r="J7" s="59"/>
      <c r="K7" s="59"/>
      <c r="L7" s="59"/>
      <c r="M7" s="59" t="s">
        <v>239</v>
      </c>
      <c r="N7" s="54" t="s">
        <v>310</v>
      </c>
      <c r="O7" s="59" t="s">
        <v>311</v>
      </c>
    </row>
    <row r="8" customFormat="false" ht="34.3" hidden="false" customHeight="false" outlineLevel="0" collapsed="false">
      <c r="A8" s="54" t="s">
        <v>312</v>
      </c>
      <c r="B8" s="54" t="s">
        <v>298</v>
      </c>
      <c r="C8" s="54" t="s">
        <v>234</v>
      </c>
      <c r="D8" s="54" t="s">
        <v>229</v>
      </c>
      <c r="E8" s="54" t="n">
        <v>16</v>
      </c>
      <c r="F8" s="56" t="n">
        <f aca="false">AVERAGEIF('Sampling Audit'!$F$5:$F$34,E8,'Sampling Audit'!$J$5:$J$34)</f>
        <v>15.8181818181818</v>
      </c>
      <c r="G8" s="54" t="s">
        <v>309</v>
      </c>
      <c r="H8" s="54" t="n">
        <v>10</v>
      </c>
      <c r="I8" s="59"/>
      <c r="J8" s="59"/>
      <c r="K8" s="59"/>
      <c r="L8" s="59"/>
      <c r="M8" s="59" t="s">
        <v>239</v>
      </c>
      <c r="N8" s="54" t="s">
        <v>313</v>
      </c>
      <c r="O8" s="59" t="s">
        <v>314</v>
      </c>
    </row>
    <row r="9" customFormat="false" ht="34.3" hidden="false" customHeight="false" outlineLevel="0" collapsed="false">
      <c r="A9" s="54" t="s">
        <v>315</v>
      </c>
      <c r="B9" s="54" t="s">
        <v>298</v>
      </c>
      <c r="C9" s="54" t="s">
        <v>234</v>
      </c>
      <c r="D9" s="54" t="s">
        <v>229</v>
      </c>
      <c r="E9" s="54" t="n">
        <v>24</v>
      </c>
      <c r="F9" s="56" t="n">
        <f aca="false">AVERAGEIF('Sampling Audit'!$F$5:$F$34,E9,'Sampling Audit'!$J$5:$J$34)</f>
        <v>24.9642857142857</v>
      </c>
      <c r="G9" s="54" t="s">
        <v>309</v>
      </c>
      <c r="H9" s="54" t="n">
        <v>10</v>
      </c>
      <c r="I9" s="59"/>
      <c r="J9" s="59"/>
      <c r="K9" s="59"/>
      <c r="L9" s="59"/>
      <c r="M9" s="59" t="s">
        <v>239</v>
      </c>
      <c r="N9" s="54" t="s">
        <v>313</v>
      </c>
      <c r="O9" s="59" t="s">
        <v>316</v>
      </c>
    </row>
    <row r="10" customFormat="false" ht="26.85" hidden="false" customHeight="false" outlineLevel="0" collapsed="false">
      <c r="A10" s="54" t="s">
        <v>317</v>
      </c>
      <c r="B10" s="54" t="s">
        <v>298</v>
      </c>
      <c r="C10" s="54" t="s">
        <v>299</v>
      </c>
      <c r="D10" s="54" t="s">
        <v>229</v>
      </c>
      <c r="E10" s="54" t="n">
        <v>8</v>
      </c>
      <c r="F10" s="56"/>
      <c r="G10" s="54" t="s">
        <v>318</v>
      </c>
      <c r="H10" s="54" t="n">
        <v>10</v>
      </c>
      <c r="I10" s="59"/>
      <c r="J10" s="59"/>
      <c r="K10" s="59"/>
      <c r="L10" s="59"/>
      <c r="M10" s="59" t="s">
        <v>319</v>
      </c>
      <c r="N10" s="54" t="s">
        <v>320</v>
      </c>
      <c r="O10" s="59"/>
    </row>
  </sheetData>
  <autoFilter ref="A1:O10">
    <filterColumn colId="0" hiddenButton="1"/>
  </autoFilter>
  <mergeCells count="2">
    <mergeCell ref="A1:O1"/>
    <mergeCell ref="A2:O2"/>
  </mergeCells>
  <dataValidations count="1">
    <dataValidation allowBlank="false" error="Choose a status from the list." errorStyle="stop" errorTitle="Invalid status" operator="between" showDropDown="false" showErrorMessage="false" showInputMessage="false" sqref="M5:M10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9"/>
    <col collapsed="false" customWidth="true" hidden="false" outlineLevel="0" max="4" min="4" style="0" width="13"/>
    <col collapsed="false" customWidth="true" hidden="false" outlineLevel="0" max="6" min="5" style="0" width="28"/>
    <col collapsed="false" customWidth="true" hidden="false" outlineLevel="0" max="7" min="7" style="0" width="45"/>
    <col collapsed="false" customWidth="true" hidden="false" outlineLevel="0" max="8" min="8" style="0" width="32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2" min="11" style="0" width="20"/>
    <col collapsed="false" customWidth="true" hidden="false" outlineLevel="0" max="13" min="13" style="0" width="17"/>
    <col collapsed="false" customWidth="true" hidden="false" outlineLevel="0" max="16" min="14" style="0" width="15"/>
    <col collapsed="false" customWidth="true" hidden="false" outlineLevel="0" max="17" min="17" style="0" width="18"/>
    <col collapsed="false" customWidth="true" hidden="false" outlineLevel="0" max="18" min="18" style="0" width="17"/>
    <col collapsed="false" customWidth="true" hidden="false" outlineLevel="0" max="19" min="19" style="0" width="36"/>
  </cols>
  <sheetData>
    <row r="1" customFormat="false" ht="30" hidden="false" customHeight="true" outlineLevel="0" collapsed="false">
      <c r="A1" s="44" t="s">
        <v>321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2" customFormat="false" ht="31.5" hidden="false" customHeight="true" outlineLevel="0" collapsed="false">
      <c r="A2" s="45" t="s">
        <v>322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4" customFormat="false" ht="33.75" hidden="false" customHeight="true" outlineLevel="0" collapsed="false">
      <c r="A4" s="53" t="s">
        <v>323</v>
      </c>
      <c r="B4" s="53" t="s">
        <v>202</v>
      </c>
      <c r="C4" s="53" t="s">
        <v>324</v>
      </c>
      <c r="D4" s="53" t="s">
        <v>210</v>
      </c>
      <c r="E4" s="53" t="s">
        <v>325</v>
      </c>
      <c r="F4" s="53" t="s">
        <v>326</v>
      </c>
      <c r="G4" s="53" t="s">
        <v>327</v>
      </c>
      <c r="H4" s="53" t="s">
        <v>328</v>
      </c>
      <c r="I4" s="53" t="s">
        <v>173</v>
      </c>
      <c r="J4" s="53" t="s">
        <v>329</v>
      </c>
      <c r="K4" s="53" t="s">
        <v>330</v>
      </c>
      <c r="L4" s="53" t="s">
        <v>331</v>
      </c>
      <c r="M4" s="53" t="s">
        <v>278</v>
      </c>
      <c r="N4" s="53" t="s">
        <v>332</v>
      </c>
      <c r="O4" s="53" t="s">
        <v>333</v>
      </c>
      <c r="P4" s="53" t="s">
        <v>334</v>
      </c>
      <c r="Q4" s="53" t="s">
        <v>335</v>
      </c>
      <c r="R4" s="53" t="s">
        <v>4</v>
      </c>
      <c r="S4" s="53" t="s">
        <v>252</v>
      </c>
    </row>
    <row r="5" customFormat="false" ht="17.9" hidden="false" customHeight="false" outlineLevel="0" collapsed="false">
      <c r="A5" s="54" t="s">
        <v>336</v>
      </c>
      <c r="B5" s="54" t="s">
        <v>226</v>
      </c>
      <c r="C5" s="54" t="s">
        <v>337</v>
      </c>
      <c r="D5" s="54" t="n">
        <v>8</v>
      </c>
      <c r="E5" s="59"/>
      <c r="F5" s="59"/>
      <c r="G5" s="59"/>
      <c r="H5" s="59"/>
      <c r="I5" s="59"/>
      <c r="J5" s="59"/>
      <c r="K5" s="71"/>
      <c r="L5" s="71"/>
      <c r="M5" s="72" t="str">
        <f aca="false">IF(OR(K5="",L5=""),"",(L5-K5)*1440)</f>
        <v/>
      </c>
      <c r="N5" s="54" t="n">
        <v>10</v>
      </c>
      <c r="O5" s="59" t="n">
        <v>0</v>
      </c>
      <c r="P5" s="73" t="n">
        <f aca="false">IFERROR(O5/N5,0)</f>
        <v>0</v>
      </c>
      <c r="Q5" s="59" t="s">
        <v>231</v>
      </c>
      <c r="R5" s="59" t="s">
        <v>231</v>
      </c>
      <c r="S5" s="59"/>
    </row>
    <row r="6" customFormat="false" ht="17.9" hidden="false" customHeight="false" outlineLevel="0" collapsed="false">
      <c r="A6" s="54" t="s">
        <v>338</v>
      </c>
      <c r="B6" s="54" t="s">
        <v>226</v>
      </c>
      <c r="C6" s="54" t="s">
        <v>337</v>
      </c>
      <c r="D6" s="54" t="n">
        <v>16</v>
      </c>
      <c r="E6" s="59"/>
      <c r="F6" s="59"/>
      <c r="G6" s="59"/>
      <c r="H6" s="59"/>
      <c r="I6" s="59"/>
      <c r="J6" s="59"/>
      <c r="K6" s="71"/>
      <c r="L6" s="71"/>
      <c r="M6" s="72" t="str">
        <f aca="false">IF(OR(K6="",L6=""),"",(L6-K6)*1440)</f>
        <v/>
      </c>
      <c r="N6" s="54" t="n">
        <v>10</v>
      </c>
      <c r="O6" s="59" t="n">
        <v>0</v>
      </c>
      <c r="P6" s="73" t="n">
        <f aca="false">IFERROR(O6/N6,0)</f>
        <v>0</v>
      </c>
      <c r="Q6" s="59" t="s">
        <v>231</v>
      </c>
      <c r="R6" s="59" t="s">
        <v>231</v>
      </c>
      <c r="S6" s="59"/>
    </row>
    <row r="7" customFormat="false" ht="17.9" hidden="false" customHeight="false" outlineLevel="0" collapsed="false">
      <c r="A7" s="54" t="s">
        <v>339</v>
      </c>
      <c r="B7" s="54" t="s">
        <v>226</v>
      </c>
      <c r="C7" s="54" t="s">
        <v>337</v>
      </c>
      <c r="D7" s="54" t="n">
        <v>24</v>
      </c>
      <c r="E7" s="59"/>
      <c r="F7" s="59"/>
      <c r="G7" s="59"/>
      <c r="H7" s="59"/>
      <c r="I7" s="59"/>
      <c r="J7" s="59"/>
      <c r="K7" s="71"/>
      <c r="L7" s="71"/>
      <c r="M7" s="72" t="str">
        <f aca="false">IF(OR(K7="",L7=""),"",(L7-K7)*1440)</f>
        <v/>
      </c>
      <c r="N7" s="54" t="n">
        <v>10</v>
      </c>
      <c r="O7" s="59" t="n">
        <v>0</v>
      </c>
      <c r="P7" s="73" t="n">
        <f aca="false">IFERROR(O7/N7,0)</f>
        <v>0</v>
      </c>
      <c r="Q7" s="59" t="s">
        <v>231</v>
      </c>
      <c r="R7" s="59" t="s">
        <v>231</v>
      </c>
      <c r="S7" s="59"/>
    </row>
    <row r="8" customFormat="false" ht="17.9" hidden="false" customHeight="false" outlineLevel="0" collapsed="false">
      <c r="A8" s="54" t="s">
        <v>340</v>
      </c>
      <c r="B8" s="54" t="s">
        <v>232</v>
      </c>
      <c r="C8" s="54" t="s">
        <v>337</v>
      </c>
      <c r="D8" s="54" t="n">
        <v>8</v>
      </c>
      <c r="E8" s="59"/>
      <c r="F8" s="59"/>
      <c r="G8" s="59"/>
      <c r="H8" s="59"/>
      <c r="I8" s="59"/>
      <c r="J8" s="59"/>
      <c r="K8" s="71"/>
      <c r="L8" s="71"/>
      <c r="M8" s="72" t="str">
        <f aca="false">IF(OR(K8="",L8=""),"",(L8-K8)*1440)</f>
        <v/>
      </c>
      <c r="N8" s="54" t="n">
        <v>10</v>
      </c>
      <c r="O8" s="59" t="n">
        <v>0</v>
      </c>
      <c r="P8" s="73" t="n">
        <f aca="false">IFERROR(O8/N8,0)</f>
        <v>0</v>
      </c>
      <c r="Q8" s="59" t="s">
        <v>231</v>
      </c>
      <c r="R8" s="59" t="s">
        <v>231</v>
      </c>
      <c r="S8" s="59"/>
    </row>
    <row r="9" customFormat="false" ht="17.9" hidden="false" customHeight="false" outlineLevel="0" collapsed="false">
      <c r="A9" s="54" t="s">
        <v>341</v>
      </c>
      <c r="B9" s="54" t="s">
        <v>232</v>
      </c>
      <c r="C9" s="54" t="s">
        <v>337</v>
      </c>
      <c r="D9" s="54" t="n">
        <v>16</v>
      </c>
      <c r="E9" s="59"/>
      <c r="F9" s="59"/>
      <c r="G9" s="59"/>
      <c r="H9" s="59"/>
      <c r="I9" s="59"/>
      <c r="J9" s="59"/>
      <c r="K9" s="71"/>
      <c r="L9" s="71"/>
      <c r="M9" s="72" t="str">
        <f aca="false">IF(OR(K9="",L9=""),"",(L9-K9)*1440)</f>
        <v/>
      </c>
      <c r="N9" s="54" t="n">
        <v>10</v>
      </c>
      <c r="O9" s="59" t="n">
        <v>0</v>
      </c>
      <c r="P9" s="73" t="n">
        <f aca="false">IFERROR(O9/N9,0)</f>
        <v>0</v>
      </c>
      <c r="Q9" s="59" t="s">
        <v>231</v>
      </c>
      <c r="R9" s="59" t="s">
        <v>231</v>
      </c>
      <c r="S9" s="59"/>
    </row>
    <row r="10" customFormat="false" ht="17.9" hidden="false" customHeight="false" outlineLevel="0" collapsed="false">
      <c r="A10" s="54" t="s">
        <v>342</v>
      </c>
      <c r="B10" s="54" t="s">
        <v>232</v>
      </c>
      <c r="C10" s="54" t="s">
        <v>337</v>
      </c>
      <c r="D10" s="54" t="n">
        <v>24</v>
      </c>
      <c r="E10" s="59"/>
      <c r="F10" s="59"/>
      <c r="G10" s="59"/>
      <c r="H10" s="59"/>
      <c r="I10" s="59"/>
      <c r="J10" s="59"/>
      <c r="K10" s="71"/>
      <c r="L10" s="71"/>
      <c r="M10" s="72" t="str">
        <f aca="false">IF(OR(K10="",L10=""),"",(L10-K10)*1440)</f>
        <v/>
      </c>
      <c r="N10" s="54" t="n">
        <v>10</v>
      </c>
      <c r="O10" s="59" t="n">
        <v>0</v>
      </c>
      <c r="P10" s="73" t="n">
        <f aca="false">IFERROR(O10/N10,0)</f>
        <v>0</v>
      </c>
      <c r="Q10" s="59" t="s">
        <v>231</v>
      </c>
      <c r="R10" s="59" t="s">
        <v>231</v>
      </c>
      <c r="S10" s="59"/>
    </row>
    <row r="11" customFormat="false" ht="17.9" hidden="false" customHeight="false" outlineLevel="0" collapsed="false">
      <c r="A11" s="54" t="s">
        <v>343</v>
      </c>
      <c r="B11" s="54" t="s">
        <v>235</v>
      </c>
      <c r="C11" s="54" t="s">
        <v>337</v>
      </c>
      <c r="D11" s="54" t="n">
        <v>8</v>
      </c>
      <c r="E11" s="59"/>
      <c r="F11" s="59"/>
      <c r="G11" s="59"/>
      <c r="H11" s="59"/>
      <c r="I11" s="59"/>
      <c r="J11" s="59"/>
      <c r="K11" s="71"/>
      <c r="L11" s="71"/>
      <c r="M11" s="72" t="str">
        <f aca="false">IF(OR(K11="",L11=""),"",(L11-K11)*1440)</f>
        <v/>
      </c>
      <c r="N11" s="54" t="n">
        <v>10</v>
      </c>
      <c r="O11" s="59" t="n">
        <v>0</v>
      </c>
      <c r="P11" s="73" t="n">
        <f aca="false">IFERROR(O11/N11,0)</f>
        <v>0</v>
      </c>
      <c r="Q11" s="59" t="s">
        <v>231</v>
      </c>
      <c r="R11" s="59" t="s">
        <v>231</v>
      </c>
      <c r="S11" s="59"/>
    </row>
    <row r="12" customFormat="false" ht="17.9" hidden="false" customHeight="false" outlineLevel="0" collapsed="false">
      <c r="A12" s="54" t="s">
        <v>344</v>
      </c>
      <c r="B12" s="54" t="s">
        <v>235</v>
      </c>
      <c r="C12" s="54" t="s">
        <v>337</v>
      </c>
      <c r="D12" s="54" t="n">
        <v>16</v>
      </c>
      <c r="E12" s="59"/>
      <c r="F12" s="59"/>
      <c r="G12" s="59"/>
      <c r="H12" s="59"/>
      <c r="I12" s="59"/>
      <c r="J12" s="59"/>
      <c r="K12" s="71"/>
      <c r="L12" s="71"/>
      <c r="M12" s="72" t="str">
        <f aca="false">IF(OR(K12="",L12=""),"",(L12-K12)*1440)</f>
        <v/>
      </c>
      <c r="N12" s="54" t="n">
        <v>10</v>
      </c>
      <c r="O12" s="59" t="n">
        <v>0</v>
      </c>
      <c r="P12" s="73" t="n">
        <f aca="false">IFERROR(O12/N12,0)</f>
        <v>0</v>
      </c>
      <c r="Q12" s="59" t="s">
        <v>231</v>
      </c>
      <c r="R12" s="59" t="s">
        <v>231</v>
      </c>
      <c r="S12" s="59"/>
    </row>
    <row r="13" customFormat="false" ht="17.9" hidden="false" customHeight="false" outlineLevel="0" collapsed="false">
      <c r="A13" s="54" t="s">
        <v>345</v>
      </c>
      <c r="B13" s="54" t="s">
        <v>235</v>
      </c>
      <c r="C13" s="54" t="s">
        <v>337</v>
      </c>
      <c r="D13" s="54" t="n">
        <v>24</v>
      </c>
      <c r="E13" s="59"/>
      <c r="F13" s="59"/>
      <c r="G13" s="59"/>
      <c r="H13" s="59"/>
      <c r="I13" s="59"/>
      <c r="J13" s="59"/>
      <c r="K13" s="71"/>
      <c r="L13" s="71"/>
      <c r="M13" s="72" t="str">
        <f aca="false">IF(OR(K13="",L13=""),"",(L13-K13)*1440)</f>
        <v/>
      </c>
      <c r="N13" s="54" t="n">
        <v>10</v>
      </c>
      <c r="O13" s="59" t="n">
        <v>0</v>
      </c>
      <c r="P13" s="73" t="n">
        <f aca="false">IFERROR(O13/N13,0)</f>
        <v>0</v>
      </c>
      <c r="Q13" s="59" t="s">
        <v>231</v>
      </c>
      <c r="R13" s="59" t="s">
        <v>231</v>
      </c>
      <c r="S13" s="59"/>
    </row>
    <row r="14" customFormat="false" ht="67.15" hidden="false" customHeight="false" outlineLevel="0" collapsed="false">
      <c r="A14" s="54" t="s">
        <v>346</v>
      </c>
      <c r="B14" s="54" t="s">
        <v>237</v>
      </c>
      <c r="C14" s="54" t="s">
        <v>337</v>
      </c>
      <c r="D14" s="54" t="n">
        <v>8</v>
      </c>
      <c r="E14" s="59" t="s">
        <v>347</v>
      </c>
      <c r="F14" s="59" t="s">
        <v>348</v>
      </c>
      <c r="G14" s="59"/>
      <c r="H14" s="59"/>
      <c r="I14" s="59"/>
      <c r="J14" s="59" t="s">
        <v>349</v>
      </c>
      <c r="K14" s="71"/>
      <c r="L14" s="71"/>
      <c r="M14" s="72" t="str">
        <f aca="false">IF(OR(K14="",L14=""),"",(L14-K14)*1440)</f>
        <v/>
      </c>
      <c r="N14" s="54" t="n">
        <v>10</v>
      </c>
      <c r="O14" s="59" t="n">
        <v>10</v>
      </c>
      <c r="P14" s="73" t="n">
        <f aca="false">IFERROR(O14/N14,0)</f>
        <v>1</v>
      </c>
      <c r="Q14" s="59" t="s">
        <v>255</v>
      </c>
      <c r="R14" s="59" t="s">
        <v>239</v>
      </c>
      <c r="S14" s="59" t="s">
        <v>350</v>
      </c>
    </row>
    <row r="15" customFormat="false" ht="67.15" hidden="false" customHeight="false" outlineLevel="0" collapsed="false">
      <c r="A15" s="54" t="s">
        <v>351</v>
      </c>
      <c r="B15" s="54" t="s">
        <v>237</v>
      </c>
      <c r="C15" s="54" t="s">
        <v>337</v>
      </c>
      <c r="D15" s="54" t="n">
        <v>16</v>
      </c>
      <c r="E15" s="59" t="s">
        <v>352</v>
      </c>
      <c r="F15" s="59" t="s">
        <v>353</v>
      </c>
      <c r="G15" s="59"/>
      <c r="H15" s="59"/>
      <c r="I15" s="59"/>
      <c r="J15" s="59" t="s">
        <v>349</v>
      </c>
      <c r="K15" s="71"/>
      <c r="L15" s="71"/>
      <c r="M15" s="72" t="str">
        <f aca="false">IF(OR(K15="",L15=""),"",(L15-K15)*1440)</f>
        <v/>
      </c>
      <c r="N15" s="54" t="n">
        <v>10</v>
      </c>
      <c r="O15" s="59" t="n">
        <v>10</v>
      </c>
      <c r="P15" s="73" t="n">
        <f aca="false">IFERROR(O15/N15,0)</f>
        <v>1</v>
      </c>
      <c r="Q15" s="59" t="s">
        <v>255</v>
      </c>
      <c r="R15" s="59" t="s">
        <v>239</v>
      </c>
      <c r="S15" s="59" t="s">
        <v>350</v>
      </c>
    </row>
    <row r="16" customFormat="false" ht="67.15" hidden="false" customHeight="false" outlineLevel="0" collapsed="false">
      <c r="A16" s="54" t="s">
        <v>354</v>
      </c>
      <c r="B16" s="54" t="s">
        <v>237</v>
      </c>
      <c r="C16" s="54" t="s">
        <v>337</v>
      </c>
      <c r="D16" s="54" t="n">
        <v>24</v>
      </c>
      <c r="E16" s="59" t="s">
        <v>355</v>
      </c>
      <c r="F16" s="59" t="s">
        <v>356</v>
      </c>
      <c r="G16" s="59"/>
      <c r="H16" s="59"/>
      <c r="I16" s="59"/>
      <c r="J16" s="59" t="s">
        <v>349</v>
      </c>
      <c r="K16" s="71"/>
      <c r="L16" s="71"/>
      <c r="M16" s="72" t="str">
        <f aca="false">IF(OR(K16="",L16=""),"",(L16-K16)*1440)</f>
        <v/>
      </c>
      <c r="N16" s="54" t="n">
        <v>10</v>
      </c>
      <c r="O16" s="59" t="n">
        <v>10</v>
      </c>
      <c r="P16" s="73" t="n">
        <f aca="false">IFERROR(O16/N16,0)</f>
        <v>1</v>
      </c>
      <c r="Q16" s="59" t="s">
        <v>255</v>
      </c>
      <c r="R16" s="59" t="s">
        <v>239</v>
      </c>
      <c r="S16" s="59" t="s">
        <v>350</v>
      </c>
    </row>
  </sheetData>
  <autoFilter ref="A1:S16">
    <filterColumn colId="0" hiddenButton="1"/>
  </autoFilter>
  <mergeCells count="2">
    <mergeCell ref="A1:S1"/>
    <mergeCell ref="A2:S2"/>
  </mergeCells>
  <conditionalFormatting sqref="P5:P16">
    <cfRule type="cellIs" priority="2" operator="equal" aboveAverage="0" equalAverage="0" bottom="0" percent="0" rank="0" text="" dxfId="15">
      <formula>1</formula>
    </cfRule>
    <cfRule type="cellIs" priority="3" operator="lessThan" aboveAverage="0" equalAverage="0" bottom="0" percent="0" rank="0" text="" dxfId="17">
      <formula>1</formula>
    </cfRule>
  </conditionalFormatting>
  <dataValidations count="2">
    <dataValidation allowBlank="false" error="Choose a status from the list." errorStyle="stop" errorTitle="Invalid status" operator="between" showDropDown="false" showErrorMessage="false" showInputMessage="false" sqref="Q5:Q16" type="list">
      <formula1>"Not started,Prepared,Running,Inference complete; metrics pending,Verified,Complete,Blocked,Not planned"</formula1>
      <formula2>0</formula2>
    </dataValidation>
    <dataValidation allowBlank="false" error="Choose a status from the list." errorStyle="stop" errorTitle="Invalid status" operator="between" showDropDown="false" showErrorMessage="false" showInputMessage="false" sqref="R5:R16" type="list">
      <formula1>"Not started,Prepared,Running,Inference complete; metrics pending,Verified,Complete,Blocked,Not 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1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51"/>
    <col collapsed="false" customWidth="true" hidden="false" outlineLevel="0" max="7" min="7" style="0" width="30"/>
  </cols>
  <sheetData>
    <row r="1" customFormat="false" ht="30" hidden="false" customHeight="true" outlineLevel="0" collapsed="false">
      <c r="A1" s="44" t="s">
        <v>357</v>
      </c>
      <c r="B1" s="44"/>
      <c r="C1" s="44"/>
      <c r="D1" s="44"/>
      <c r="E1" s="44"/>
      <c r="F1" s="44"/>
      <c r="G1" s="44"/>
    </row>
    <row r="2" customFormat="false" ht="31.5" hidden="false" customHeight="true" outlineLevel="0" collapsed="false">
      <c r="A2" s="45" t="s">
        <v>358</v>
      </c>
      <c r="B2" s="45"/>
      <c r="C2" s="45"/>
      <c r="D2" s="45"/>
      <c r="E2" s="45"/>
      <c r="F2" s="45"/>
      <c r="G2" s="45"/>
    </row>
    <row r="4" customFormat="false" ht="33.75" hidden="false" customHeight="true" outlineLevel="0" collapsed="false">
      <c r="A4" s="53" t="s">
        <v>359</v>
      </c>
      <c r="B4" s="53" t="s">
        <v>360</v>
      </c>
      <c r="C4" s="53" t="s">
        <v>361</v>
      </c>
      <c r="D4" s="53" t="s">
        <v>362</v>
      </c>
      <c r="E4" s="53" t="s">
        <v>363</v>
      </c>
      <c r="F4" s="53" t="s">
        <v>364</v>
      </c>
      <c r="G4" s="53" t="s">
        <v>365</v>
      </c>
    </row>
    <row r="5" customFormat="false" ht="26.85" hidden="false" customHeight="false" outlineLevel="0" collapsed="false">
      <c r="A5" s="54" t="s">
        <v>293</v>
      </c>
      <c r="B5" s="54" t="s">
        <v>366</v>
      </c>
      <c r="C5" s="54" t="s">
        <v>367</v>
      </c>
      <c r="D5" s="54" t="s">
        <v>368</v>
      </c>
      <c r="E5" s="54" t="s">
        <v>78</v>
      </c>
      <c r="F5" s="54" t="s">
        <v>369</v>
      </c>
      <c r="G5" s="54" t="s">
        <v>370</v>
      </c>
    </row>
    <row r="6" customFormat="false" ht="26.85" hidden="false" customHeight="false" outlineLevel="0" collapsed="false">
      <c r="A6" s="54" t="s">
        <v>294</v>
      </c>
      <c r="B6" s="54" t="s">
        <v>371</v>
      </c>
      <c r="C6" s="54" t="s">
        <v>367</v>
      </c>
      <c r="D6" s="54" t="s">
        <v>368</v>
      </c>
      <c r="E6" s="54" t="s">
        <v>78</v>
      </c>
      <c r="F6" s="54" t="s">
        <v>372</v>
      </c>
      <c r="G6" s="54" t="s">
        <v>373</v>
      </c>
    </row>
    <row r="7" customFormat="false" ht="26.85" hidden="false" customHeight="false" outlineLevel="0" collapsed="false">
      <c r="A7" s="54" t="s">
        <v>116</v>
      </c>
      <c r="B7" s="54" t="s">
        <v>374</v>
      </c>
      <c r="C7" s="54" t="s">
        <v>367</v>
      </c>
      <c r="D7" s="54" t="s">
        <v>375</v>
      </c>
      <c r="E7" s="54" t="s">
        <v>78</v>
      </c>
      <c r="F7" s="54" t="s">
        <v>376</v>
      </c>
      <c r="G7" s="54" t="s">
        <v>377</v>
      </c>
    </row>
    <row r="8" customFormat="false" ht="15" hidden="false" customHeight="false" outlineLevel="0" collapsed="false">
      <c r="A8" s="54" t="s">
        <v>378</v>
      </c>
      <c r="B8" s="54" t="s">
        <v>379</v>
      </c>
      <c r="C8" s="54" t="s">
        <v>380</v>
      </c>
      <c r="D8" s="54" t="s">
        <v>375</v>
      </c>
      <c r="E8" s="54" t="s">
        <v>381</v>
      </c>
      <c r="F8" s="54" t="s">
        <v>382</v>
      </c>
      <c r="G8" s="54" t="s">
        <v>383</v>
      </c>
    </row>
    <row r="9" customFormat="false" ht="26.85" hidden="false" customHeight="false" outlineLevel="0" collapsed="false">
      <c r="A9" s="54" t="s">
        <v>248</v>
      </c>
      <c r="B9" s="54" t="s">
        <v>384</v>
      </c>
      <c r="C9" s="54" t="s">
        <v>385</v>
      </c>
      <c r="D9" s="54" t="s">
        <v>386</v>
      </c>
      <c r="E9" s="54" t="s">
        <v>78</v>
      </c>
      <c r="F9" s="54" t="s">
        <v>387</v>
      </c>
      <c r="G9" s="54" t="s">
        <v>388</v>
      </c>
    </row>
    <row r="10" customFormat="false" ht="26.85" hidden="false" customHeight="false" outlineLevel="0" collapsed="false">
      <c r="A10" s="54" t="s">
        <v>389</v>
      </c>
      <c r="B10" s="54" t="s">
        <v>390</v>
      </c>
      <c r="C10" s="54" t="s">
        <v>391</v>
      </c>
      <c r="D10" s="54" t="s">
        <v>375</v>
      </c>
      <c r="E10" s="54" t="s">
        <v>78</v>
      </c>
      <c r="F10" s="54" t="s">
        <v>392</v>
      </c>
      <c r="G10" s="54" t="s">
        <v>393</v>
      </c>
    </row>
    <row r="11" customFormat="false" ht="26.85" hidden="false" customHeight="false" outlineLevel="0" collapsed="false">
      <c r="A11" s="54" t="s">
        <v>394</v>
      </c>
      <c r="B11" s="54" t="s">
        <v>395</v>
      </c>
      <c r="C11" s="54" t="s">
        <v>396</v>
      </c>
      <c r="D11" s="54" t="s">
        <v>375</v>
      </c>
      <c r="E11" s="54" t="s">
        <v>397</v>
      </c>
      <c r="F11" s="54" t="s">
        <v>398</v>
      </c>
      <c r="G11" s="54" t="s">
        <v>393</v>
      </c>
    </row>
    <row r="12" customFormat="false" ht="15" hidden="false" customHeight="false" outlineLevel="0" collapsed="false">
      <c r="A12" s="54" t="s">
        <v>399</v>
      </c>
      <c r="B12" s="54" t="s">
        <v>400</v>
      </c>
      <c r="C12" s="54" t="s">
        <v>401</v>
      </c>
      <c r="D12" s="54" t="s">
        <v>386</v>
      </c>
      <c r="E12" s="54" t="s">
        <v>78</v>
      </c>
      <c r="F12" s="54" t="s">
        <v>402</v>
      </c>
      <c r="G12" s="54" t="s">
        <v>403</v>
      </c>
    </row>
  </sheetData>
  <autoFilter ref="A1:G12">
    <filterColumn colId="0" hiddenButton="1"/>
  </autoFilter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5" min="5" style="0" width="65"/>
  </cols>
  <sheetData>
    <row r="1" customFormat="false" ht="30" hidden="false" customHeight="true" outlineLevel="0" collapsed="false">
      <c r="A1" s="44" t="s">
        <v>404</v>
      </c>
      <c r="B1" s="44"/>
      <c r="C1" s="44"/>
      <c r="D1" s="44"/>
      <c r="E1" s="44"/>
    </row>
    <row r="2" customFormat="false" ht="31.5" hidden="false" customHeight="true" outlineLevel="0" collapsed="false">
      <c r="A2" s="45" t="s">
        <v>405</v>
      </c>
      <c r="B2" s="45"/>
      <c r="C2" s="45"/>
      <c r="D2" s="45"/>
      <c r="E2" s="45"/>
    </row>
    <row r="4" customFormat="false" ht="33.75" hidden="false" customHeight="true" outlineLevel="0" collapsed="false">
      <c r="A4" s="53" t="s">
        <v>406</v>
      </c>
      <c r="B4" s="53" t="s">
        <v>407</v>
      </c>
      <c r="C4" s="53" t="s">
        <v>408</v>
      </c>
      <c r="D4" s="53" t="s">
        <v>409</v>
      </c>
      <c r="E4" s="53" t="s">
        <v>410</v>
      </c>
    </row>
    <row r="5" customFormat="false" ht="26.85" hidden="false" customHeight="false" outlineLevel="0" collapsed="false">
      <c r="A5" s="54" t="s">
        <v>411</v>
      </c>
      <c r="B5" s="54" t="s">
        <v>412</v>
      </c>
      <c r="C5" s="54" t="s">
        <v>413</v>
      </c>
      <c r="D5" s="54" t="s">
        <v>414</v>
      </c>
      <c r="E5" s="54" t="s">
        <v>415</v>
      </c>
    </row>
    <row r="6" customFormat="false" ht="15" hidden="false" customHeight="false" outlineLevel="0" collapsed="false">
      <c r="A6" s="54" t="s">
        <v>416</v>
      </c>
      <c r="B6" s="54" t="s">
        <v>417</v>
      </c>
      <c r="C6" s="54" t="s">
        <v>418</v>
      </c>
      <c r="D6" s="54" t="s">
        <v>419</v>
      </c>
      <c r="E6" s="54" t="s">
        <v>420</v>
      </c>
    </row>
    <row r="7" customFormat="false" ht="15" hidden="false" customHeight="false" outlineLevel="0" collapsed="false">
      <c r="A7" s="54" t="s">
        <v>421</v>
      </c>
      <c r="B7" s="54" t="s">
        <v>422</v>
      </c>
      <c r="C7" s="54" t="s">
        <v>423</v>
      </c>
      <c r="D7" s="54" t="s">
        <v>424</v>
      </c>
      <c r="E7" s="54" t="s">
        <v>425</v>
      </c>
    </row>
    <row r="8" customFormat="false" ht="26.85" hidden="false" customHeight="false" outlineLevel="0" collapsed="false">
      <c r="A8" s="54" t="s">
        <v>426</v>
      </c>
      <c r="B8" s="54" t="s">
        <v>427</v>
      </c>
      <c r="C8" s="54" t="s">
        <v>428</v>
      </c>
      <c r="D8" s="54" t="s">
        <v>429</v>
      </c>
      <c r="E8" s="54" t="s">
        <v>430</v>
      </c>
    </row>
    <row r="9" customFormat="false" ht="15" hidden="false" customHeight="false" outlineLevel="0" collapsed="false">
      <c r="A9" s="54" t="s">
        <v>431</v>
      </c>
      <c r="B9" s="54" t="s">
        <v>417</v>
      </c>
      <c r="C9" s="54" t="s">
        <v>432</v>
      </c>
      <c r="D9" s="54" t="s">
        <v>433</v>
      </c>
      <c r="E9" s="54" t="s">
        <v>434</v>
      </c>
    </row>
    <row r="10" customFormat="false" ht="26.85" hidden="false" customHeight="false" outlineLevel="0" collapsed="false">
      <c r="A10" s="54" t="s">
        <v>435</v>
      </c>
      <c r="B10" s="54" t="s">
        <v>417</v>
      </c>
      <c r="C10" s="54" t="s">
        <v>436</v>
      </c>
      <c r="D10" s="54" t="s">
        <v>437</v>
      </c>
      <c r="E10" s="54" t="s">
        <v>438</v>
      </c>
    </row>
  </sheetData>
  <autoFilter ref="A1:E10">
    <filterColumn colId="0" hiddenButton="1"/>
  </autoFilter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CINE Model Benchmark Matrix</oddHeader>
    <oddFooter>&amp;RPage &amp;P of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2026-07-30T11:28:34Z</dcterms:created>
  <dc:creator>openpyxl</dc:creator>
  <dc:description/>
  <dc:language>en-US</dc:language>
  <cp:lastModifiedBy/>
  <dcterms:modified xsi:type="dcterms:W3CDTF">2026-07-30T11:28:34Z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