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os\Mis documentos\GitHub\LibroSueldoDigital\documentos\"/>
    </mc:Choice>
  </mc:AlternateContent>
  <xr:revisionPtr revIDLastSave="0" documentId="13_ncr:1_{DD56F3A4-E8B5-4339-ADFF-5DDD7A5FD900}" xr6:coauthVersionLast="47" xr6:coauthVersionMax="47" xr10:uidLastSave="{00000000-0000-0000-0000-000000000000}"/>
  <bookViews>
    <workbookView xWindow="-120" yWindow="-120" windowWidth="20640" windowHeight="11160" activeTab="2" xr2:uid="{00000000-000D-0000-FFFF-FFFF00000000}"/>
  </bookViews>
  <sheets>
    <sheet name="PASO 1" sheetId="5" r:id="rId1"/>
    <sheet name="PASO 2" sheetId="6" r:id="rId2"/>
    <sheet name="PASO3" sheetId="7" r:id="rId3"/>
    <sheet name="MATRIZ JAVI" sheetId="4" r:id="rId4"/>
    <sheet name="OCT" sheetId="2" r:id="rId5"/>
    <sheet name="sept" sheetId="1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5" l="1"/>
  <c r="C59" i="7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B52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49" i="6"/>
  <c r="B48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B45" i="6"/>
  <c r="B44" i="6"/>
  <c r="B43" i="6"/>
  <c r="B42" i="6"/>
  <c r="B41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39" i="6"/>
  <c r="B38" i="6"/>
  <c r="B37" i="6"/>
  <c r="B36" i="6"/>
  <c r="B35" i="6"/>
  <c r="B34" i="6"/>
  <c r="B33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3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50" i="6"/>
  <c r="A51" i="6"/>
  <c r="A52" i="6"/>
  <c r="A53" i="6"/>
  <c r="A42" i="6"/>
  <c r="A43" i="6"/>
  <c r="A44" i="6"/>
  <c r="A45" i="6"/>
  <c r="A46" i="6"/>
  <c r="A47" i="6"/>
  <c r="A48" i="6"/>
  <c r="A49" i="6"/>
  <c r="A41" i="6"/>
  <c r="A34" i="6"/>
  <c r="A35" i="6"/>
  <c r="A36" i="6"/>
  <c r="A37" i="6"/>
  <c r="A38" i="6"/>
  <c r="A39" i="6"/>
  <c r="A40" i="6"/>
  <c r="A33" i="6"/>
  <c r="A29" i="6"/>
  <c r="A30" i="6"/>
  <c r="A31" i="6"/>
  <c r="A32" i="6"/>
  <c r="A28" i="6"/>
  <c r="A26" i="6"/>
  <c r="A27" i="6"/>
  <c r="A22" i="6"/>
  <c r="A23" i="6"/>
  <c r="A24" i="6"/>
  <c r="A25" i="6"/>
  <c r="A11" i="6"/>
  <c r="A12" i="6"/>
  <c r="A13" i="6"/>
  <c r="A14" i="6"/>
  <c r="A15" i="6"/>
  <c r="A16" i="6"/>
  <c r="A17" i="6"/>
  <c r="A18" i="6"/>
  <c r="A19" i="6"/>
  <c r="A20" i="6"/>
  <c r="A21" i="6"/>
  <c r="A10" i="6"/>
  <c r="A2" i="6"/>
  <c r="A3" i="6"/>
  <c r="A1" i="6"/>
  <c r="Q55" i="5"/>
  <c r="Q56" i="5"/>
  <c r="Q59" i="5"/>
  <c r="Q60" i="5"/>
  <c r="Q62" i="5"/>
  <c r="Q46" i="5"/>
  <c r="Q38" i="5"/>
  <c r="O37" i="5"/>
  <c r="O44" i="5" s="1"/>
  <c r="O38" i="6" s="1"/>
  <c r="C37" i="5"/>
  <c r="C44" i="5" s="1"/>
  <c r="N38" i="6" s="1"/>
  <c r="N37" i="5"/>
  <c r="N44" i="5" s="1"/>
  <c r="M38" i="6" s="1"/>
  <c r="M37" i="5"/>
  <c r="M44" i="5" s="1"/>
  <c r="L38" i="6" s="1"/>
  <c r="L37" i="5"/>
  <c r="L44" i="5" s="1"/>
  <c r="K38" i="6" s="1"/>
  <c r="K37" i="5"/>
  <c r="K44" i="5" s="1"/>
  <c r="J38" i="6" s="1"/>
  <c r="J37" i="5"/>
  <c r="J44" i="5" s="1"/>
  <c r="I38" i="6" s="1"/>
  <c r="I37" i="5"/>
  <c r="I44" i="5" s="1"/>
  <c r="H38" i="6" s="1"/>
  <c r="H37" i="5"/>
  <c r="G37" i="5"/>
  <c r="G44" i="5" s="1"/>
  <c r="F38" i="6" s="1"/>
  <c r="F37" i="5"/>
  <c r="E37" i="5"/>
  <c r="E44" i="5" s="1"/>
  <c r="D38" i="6" s="1"/>
  <c r="D37" i="5"/>
  <c r="D44" i="5" s="1"/>
  <c r="C38" i="6" s="1"/>
  <c r="Q36" i="5"/>
  <c r="Q35" i="5"/>
  <c r="Q34" i="5"/>
  <c r="Q33" i="5"/>
  <c r="Q32" i="5"/>
  <c r="Q31" i="5"/>
  <c r="O30" i="5"/>
  <c r="O41" i="5" s="1"/>
  <c r="O35" i="6" s="1"/>
  <c r="C43" i="5"/>
  <c r="N37" i="6" s="1"/>
  <c r="N30" i="5"/>
  <c r="M30" i="5"/>
  <c r="M41" i="5" s="1"/>
  <c r="L35" i="6" s="1"/>
  <c r="L30" i="5"/>
  <c r="L41" i="5" s="1"/>
  <c r="K35" i="6" s="1"/>
  <c r="K30" i="5"/>
  <c r="K41" i="5" s="1"/>
  <c r="J35" i="6" s="1"/>
  <c r="J30" i="5"/>
  <c r="J41" i="5" s="1"/>
  <c r="I35" i="6" s="1"/>
  <c r="I30" i="5"/>
  <c r="I43" i="5" s="1"/>
  <c r="H37" i="6" s="1"/>
  <c r="H30" i="5"/>
  <c r="G30" i="5"/>
  <c r="G43" i="5" s="1"/>
  <c r="F37" i="6" s="1"/>
  <c r="F30" i="5"/>
  <c r="F41" i="5" s="1"/>
  <c r="E35" i="6" s="1"/>
  <c r="E30" i="5"/>
  <c r="E41" i="5" s="1"/>
  <c r="D35" i="6" s="1"/>
  <c r="D30" i="5"/>
  <c r="D41" i="5" s="1"/>
  <c r="C35" i="6" s="1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" i="5"/>
  <c r="D4" i="5" l="1"/>
  <c r="D39" i="5" s="1"/>
  <c r="C33" i="6" s="1"/>
  <c r="H4" i="5"/>
  <c r="H39" i="5" s="1"/>
  <c r="G33" i="6" s="1"/>
  <c r="N4" i="5"/>
  <c r="N39" i="5" s="1"/>
  <c r="M33" i="6" s="1"/>
  <c r="D52" i="5"/>
  <c r="C43" i="6" s="1"/>
  <c r="J52" i="5"/>
  <c r="I43" i="6" s="1"/>
  <c r="O52" i="5"/>
  <c r="O43" i="6" s="1"/>
  <c r="G3" i="6"/>
  <c r="J50" i="5"/>
  <c r="J54" i="5"/>
  <c r="I45" i="6" s="1"/>
  <c r="C3" i="6"/>
  <c r="O50" i="5"/>
  <c r="O54" i="5"/>
  <c r="O45" i="6" s="1"/>
  <c r="J51" i="5"/>
  <c r="I42" i="6" s="1"/>
  <c r="O57" i="5"/>
  <c r="O48" i="6" s="1"/>
  <c r="M3" i="6"/>
  <c r="J40" i="5"/>
  <c r="I34" i="6" s="1"/>
  <c r="O51" i="5"/>
  <c r="O42" i="6" s="1"/>
  <c r="E4" i="5"/>
  <c r="E50" i="5"/>
  <c r="K51" i="5"/>
  <c r="J42" i="6" s="1"/>
  <c r="E53" i="5"/>
  <c r="D44" i="6" s="1"/>
  <c r="K54" i="5"/>
  <c r="J45" i="6" s="1"/>
  <c r="E58" i="5"/>
  <c r="D49" i="6" s="1"/>
  <c r="J4" i="5"/>
  <c r="F58" i="5"/>
  <c r="E49" i="6" s="1"/>
  <c r="J53" i="5"/>
  <c r="I44" i="6" s="1"/>
  <c r="J58" i="5"/>
  <c r="I49" i="6" s="1"/>
  <c r="O4" i="5"/>
  <c r="F44" i="5"/>
  <c r="K50" i="5"/>
  <c r="E52" i="5"/>
  <c r="D43" i="6" s="1"/>
  <c r="K53" i="5"/>
  <c r="J44" i="6" s="1"/>
  <c r="E57" i="5"/>
  <c r="D48" i="6" s="1"/>
  <c r="K58" i="5"/>
  <c r="J49" i="6" s="1"/>
  <c r="H58" i="5"/>
  <c r="G49" i="6" s="1"/>
  <c r="O53" i="5"/>
  <c r="O44" i="6" s="1"/>
  <c r="J57" i="5"/>
  <c r="I48" i="6" s="1"/>
  <c r="O58" i="5"/>
  <c r="O49" i="6" s="1"/>
  <c r="D51" i="5"/>
  <c r="C42" i="6" s="1"/>
  <c r="E51" i="5"/>
  <c r="D42" i="6" s="1"/>
  <c r="K52" i="5"/>
  <c r="J43" i="6" s="1"/>
  <c r="E54" i="5"/>
  <c r="D45" i="6" s="1"/>
  <c r="K57" i="5"/>
  <c r="J48" i="6" s="1"/>
  <c r="H40" i="5"/>
  <c r="G34" i="6" s="1"/>
  <c r="D42" i="5"/>
  <c r="C36" i="6" s="1"/>
  <c r="D45" i="5"/>
  <c r="C39" i="6" s="1"/>
  <c r="D53" i="5"/>
  <c r="C44" i="6" s="1"/>
  <c r="F50" i="5"/>
  <c r="L50" i="5"/>
  <c r="F51" i="5"/>
  <c r="E42" i="6" s="1"/>
  <c r="L51" i="5"/>
  <c r="K42" i="6" s="1"/>
  <c r="F52" i="5"/>
  <c r="E43" i="6" s="1"/>
  <c r="L52" i="5"/>
  <c r="K43" i="6" s="1"/>
  <c r="F53" i="5"/>
  <c r="E44" i="6" s="1"/>
  <c r="L53" i="5"/>
  <c r="K44" i="6" s="1"/>
  <c r="F54" i="5"/>
  <c r="E45" i="6" s="1"/>
  <c r="L54" i="5"/>
  <c r="K45" i="6" s="1"/>
  <c r="F57" i="5"/>
  <c r="E48" i="6" s="1"/>
  <c r="L57" i="5"/>
  <c r="K48" i="6" s="1"/>
  <c r="L58" i="5"/>
  <c r="K49" i="6" s="1"/>
  <c r="J42" i="5"/>
  <c r="I36" i="6" s="1"/>
  <c r="J45" i="5"/>
  <c r="I39" i="6" s="1"/>
  <c r="D54" i="5"/>
  <c r="C45" i="6" s="1"/>
  <c r="G50" i="5"/>
  <c r="M50" i="5"/>
  <c r="G51" i="5"/>
  <c r="F42" i="6" s="1"/>
  <c r="M51" i="5"/>
  <c r="L42" i="6" s="1"/>
  <c r="G52" i="5"/>
  <c r="F43" i="6" s="1"/>
  <c r="M52" i="5"/>
  <c r="L43" i="6" s="1"/>
  <c r="G53" i="5"/>
  <c r="F44" i="6" s="1"/>
  <c r="M53" i="5"/>
  <c r="L44" i="6" s="1"/>
  <c r="G54" i="5"/>
  <c r="F45" i="6" s="1"/>
  <c r="M54" i="5"/>
  <c r="L45" i="6" s="1"/>
  <c r="G57" i="5"/>
  <c r="F48" i="6" s="1"/>
  <c r="M57" i="5"/>
  <c r="L48" i="6" s="1"/>
  <c r="G58" i="5"/>
  <c r="F49" i="6" s="1"/>
  <c r="M58" i="5"/>
  <c r="L49" i="6" s="1"/>
  <c r="H44" i="5"/>
  <c r="G38" i="6" s="1"/>
  <c r="H43" i="5"/>
  <c r="G37" i="6" s="1"/>
  <c r="D57" i="5"/>
  <c r="C48" i="6" s="1"/>
  <c r="H50" i="5"/>
  <c r="N50" i="5"/>
  <c r="H51" i="5"/>
  <c r="G42" i="6" s="1"/>
  <c r="N51" i="5"/>
  <c r="M42" i="6" s="1"/>
  <c r="H52" i="5"/>
  <c r="G43" i="6" s="1"/>
  <c r="N52" i="5"/>
  <c r="M43" i="6" s="1"/>
  <c r="H53" i="5"/>
  <c r="G44" i="6" s="1"/>
  <c r="N53" i="5"/>
  <c r="M44" i="6" s="1"/>
  <c r="H54" i="5"/>
  <c r="G45" i="6" s="1"/>
  <c r="N54" i="5"/>
  <c r="M45" i="6" s="1"/>
  <c r="H57" i="5"/>
  <c r="G48" i="6" s="1"/>
  <c r="N57" i="5"/>
  <c r="M48" i="6" s="1"/>
  <c r="N58" i="5"/>
  <c r="M49" i="6" s="1"/>
  <c r="J43" i="5"/>
  <c r="I37" i="6" s="1"/>
  <c r="D50" i="5"/>
  <c r="C41" i="6" s="1"/>
  <c r="D58" i="5"/>
  <c r="C49" i="6" s="1"/>
  <c r="I50" i="5"/>
  <c r="C50" i="5"/>
  <c r="I51" i="5"/>
  <c r="H42" i="6" s="1"/>
  <c r="C51" i="5"/>
  <c r="N42" i="6" s="1"/>
  <c r="I52" i="5"/>
  <c r="H43" i="6" s="1"/>
  <c r="C52" i="5"/>
  <c r="N43" i="6" s="1"/>
  <c r="I53" i="5"/>
  <c r="H44" i="6" s="1"/>
  <c r="C53" i="5"/>
  <c r="N44" i="6" s="1"/>
  <c r="I54" i="5"/>
  <c r="H45" i="6" s="1"/>
  <c r="C54" i="5"/>
  <c r="N45" i="6" s="1"/>
  <c r="I57" i="5"/>
  <c r="H48" i="6" s="1"/>
  <c r="C57" i="5"/>
  <c r="N48" i="6" s="1"/>
  <c r="I58" i="5"/>
  <c r="H49" i="6" s="1"/>
  <c r="C58" i="5"/>
  <c r="N49" i="6" s="1"/>
  <c r="Q30" i="5"/>
  <c r="N40" i="5"/>
  <c r="M34" i="6" s="1"/>
  <c r="K42" i="5"/>
  <c r="J36" i="6" s="1"/>
  <c r="N43" i="5"/>
  <c r="M37" i="6" s="1"/>
  <c r="K45" i="5"/>
  <c r="J39" i="6" s="1"/>
  <c r="C4" i="5"/>
  <c r="Q37" i="5"/>
  <c r="C40" i="5"/>
  <c r="N34" i="6" s="1"/>
  <c r="O42" i="5"/>
  <c r="O36" i="6" s="1"/>
  <c r="O45" i="5"/>
  <c r="O39" i="6" s="1"/>
  <c r="K4" i="5"/>
  <c r="D40" i="5"/>
  <c r="O40" i="5"/>
  <c r="O34" i="6" s="1"/>
  <c r="D43" i="5"/>
  <c r="C37" i="6" s="1"/>
  <c r="O43" i="5"/>
  <c r="O37" i="6" s="1"/>
  <c r="I4" i="5"/>
  <c r="I40" i="5"/>
  <c r="H34" i="6" s="1"/>
  <c r="E42" i="5"/>
  <c r="D36" i="6" s="1"/>
  <c r="E45" i="5"/>
  <c r="D39" i="6" s="1"/>
  <c r="H41" i="5"/>
  <c r="G35" i="6" s="1"/>
  <c r="F42" i="5"/>
  <c r="E36" i="6" s="1"/>
  <c r="L42" i="5"/>
  <c r="K36" i="6" s="1"/>
  <c r="F45" i="5"/>
  <c r="E39" i="6" s="1"/>
  <c r="L45" i="5"/>
  <c r="K39" i="6" s="1"/>
  <c r="F4" i="5"/>
  <c r="L4" i="5"/>
  <c r="E40" i="5"/>
  <c r="D34" i="6" s="1"/>
  <c r="K40" i="5"/>
  <c r="J34" i="6" s="1"/>
  <c r="I41" i="5"/>
  <c r="H35" i="6" s="1"/>
  <c r="C41" i="5"/>
  <c r="N35" i="6" s="1"/>
  <c r="G42" i="5"/>
  <c r="F36" i="6" s="1"/>
  <c r="M42" i="5"/>
  <c r="L36" i="6" s="1"/>
  <c r="E43" i="5"/>
  <c r="D37" i="6" s="1"/>
  <c r="K43" i="5"/>
  <c r="J37" i="6" s="1"/>
  <c r="G45" i="5"/>
  <c r="F39" i="6" s="1"/>
  <c r="M45" i="5"/>
  <c r="L39" i="6" s="1"/>
  <c r="G4" i="5"/>
  <c r="M4" i="5"/>
  <c r="F40" i="5"/>
  <c r="E34" i="6" s="1"/>
  <c r="L40" i="5"/>
  <c r="K34" i="6" s="1"/>
  <c r="H42" i="5"/>
  <c r="G36" i="6" s="1"/>
  <c r="N42" i="5"/>
  <c r="M36" i="6" s="1"/>
  <c r="F43" i="5"/>
  <c r="E37" i="6" s="1"/>
  <c r="L43" i="5"/>
  <c r="K37" i="6" s="1"/>
  <c r="H45" i="5"/>
  <c r="G39" i="6" s="1"/>
  <c r="N45" i="5"/>
  <c r="M39" i="6" s="1"/>
  <c r="G41" i="5"/>
  <c r="F35" i="6" s="1"/>
  <c r="N41" i="5"/>
  <c r="M35" i="6" s="1"/>
  <c r="G40" i="5"/>
  <c r="F34" i="6" s="1"/>
  <c r="M40" i="5"/>
  <c r="L34" i="6" s="1"/>
  <c r="I42" i="5"/>
  <c r="H36" i="6" s="1"/>
  <c r="C42" i="5"/>
  <c r="N36" i="6" s="1"/>
  <c r="M43" i="5"/>
  <c r="L37" i="6" s="1"/>
  <c r="I45" i="5"/>
  <c r="H39" i="6" s="1"/>
  <c r="C45" i="5"/>
  <c r="N39" i="6" s="1"/>
  <c r="D26" i="1"/>
  <c r="F6" i="1"/>
  <c r="G6" i="1"/>
  <c r="G42" i="1"/>
  <c r="G40" i="1"/>
  <c r="G39" i="1"/>
  <c r="G38" i="1"/>
  <c r="G36" i="1"/>
  <c r="D33" i="1"/>
  <c r="E33" i="1"/>
  <c r="F33" i="1"/>
  <c r="G33" i="1"/>
  <c r="E26" i="1"/>
  <c r="F26" i="1"/>
  <c r="F40" i="1" s="1"/>
  <c r="G26" i="1"/>
  <c r="C33" i="1"/>
  <c r="Q44" i="5" l="1"/>
  <c r="E38" i="6"/>
  <c r="G37" i="1"/>
  <c r="G41" i="1"/>
  <c r="K39" i="5"/>
  <c r="J33" i="6" s="1"/>
  <c r="J3" i="6"/>
  <c r="L61" i="5"/>
  <c r="K52" i="6" s="1"/>
  <c r="K41" i="6"/>
  <c r="F61" i="5"/>
  <c r="E52" i="6" s="1"/>
  <c r="E41" i="6"/>
  <c r="E39" i="5"/>
  <c r="D33" i="6" s="1"/>
  <c r="D3" i="6"/>
  <c r="O61" i="5"/>
  <c r="O52" i="6" s="1"/>
  <c r="O41" i="6"/>
  <c r="M39" i="5"/>
  <c r="L33" i="6" s="1"/>
  <c r="L3" i="6"/>
  <c r="L39" i="5"/>
  <c r="K33" i="6" s="1"/>
  <c r="K3" i="6"/>
  <c r="N61" i="5"/>
  <c r="M52" i="6" s="1"/>
  <c r="M41" i="6"/>
  <c r="G61" i="5"/>
  <c r="F52" i="6" s="1"/>
  <c r="F41" i="6"/>
  <c r="O39" i="5"/>
  <c r="O33" i="6" s="1"/>
  <c r="O3" i="6"/>
  <c r="I61" i="5"/>
  <c r="H52" i="6" s="1"/>
  <c r="H41" i="6"/>
  <c r="E61" i="5"/>
  <c r="D52" i="6" s="1"/>
  <c r="D41" i="6"/>
  <c r="I39" i="5"/>
  <c r="H33" i="6" s="1"/>
  <c r="H3" i="6"/>
  <c r="K61" i="5"/>
  <c r="J52" i="6" s="1"/>
  <c r="J41" i="6"/>
  <c r="J39" i="5"/>
  <c r="I33" i="6" s="1"/>
  <c r="I3" i="6"/>
  <c r="M61" i="5"/>
  <c r="L52" i="6" s="1"/>
  <c r="L41" i="6"/>
  <c r="G39" i="5"/>
  <c r="F33" i="6" s="1"/>
  <c r="F3" i="6"/>
  <c r="F39" i="5"/>
  <c r="E33" i="6" s="1"/>
  <c r="E3" i="6"/>
  <c r="H61" i="5"/>
  <c r="G52" i="6" s="1"/>
  <c r="G41" i="6"/>
  <c r="D47" i="5"/>
  <c r="D48" i="5" s="1"/>
  <c r="C34" i="6"/>
  <c r="C39" i="5"/>
  <c r="N33" i="6" s="1"/>
  <c r="N3" i="6"/>
  <c r="C61" i="5"/>
  <c r="N52" i="6" s="1"/>
  <c r="N41" i="6"/>
  <c r="J61" i="5"/>
  <c r="I52" i="6" s="1"/>
  <c r="I41" i="6"/>
  <c r="Q51" i="5"/>
  <c r="O47" i="5"/>
  <c r="O48" i="5" s="1"/>
  <c r="Q52" i="5"/>
  <c r="N47" i="5"/>
  <c r="N48" i="5" s="1"/>
  <c r="Q58" i="5"/>
  <c r="Q50" i="5"/>
  <c r="D61" i="5"/>
  <c r="Q53" i="5"/>
  <c r="Q54" i="5"/>
  <c r="K47" i="5"/>
  <c r="K48" i="5" s="1"/>
  <c r="Q57" i="5"/>
  <c r="Q41" i="5"/>
  <c r="H47" i="5"/>
  <c r="H48" i="5" s="1"/>
  <c r="I47" i="5"/>
  <c r="I48" i="5" s="1"/>
  <c r="Q45" i="5"/>
  <c r="Q43" i="5"/>
  <c r="Q42" i="5"/>
  <c r="Q40" i="5"/>
  <c r="L47" i="5"/>
  <c r="L48" i="5" s="1"/>
  <c r="Q4" i="5"/>
  <c r="F41" i="1"/>
  <c r="F38" i="1"/>
  <c r="F36" i="1"/>
  <c r="F39" i="1"/>
  <c r="F42" i="1"/>
  <c r="F37" i="1"/>
  <c r="E38" i="1"/>
  <c r="E40" i="1"/>
  <c r="E42" i="1"/>
  <c r="E6" i="1"/>
  <c r="E36" i="1"/>
  <c r="E37" i="1"/>
  <c r="E39" i="1"/>
  <c r="E41" i="1"/>
  <c r="D41" i="1"/>
  <c r="D36" i="1"/>
  <c r="D39" i="1"/>
  <c r="D42" i="1"/>
  <c r="D37" i="1"/>
  <c r="D40" i="1"/>
  <c r="D6" i="1"/>
  <c r="D38" i="1"/>
  <c r="C26" i="1"/>
  <c r="M42" i="1"/>
  <c r="M45" i="1" s="1"/>
  <c r="K45" i="1"/>
  <c r="L45" i="1"/>
  <c r="J45" i="1"/>
  <c r="K33" i="1"/>
  <c r="L33" i="1"/>
  <c r="M33" i="1"/>
  <c r="J33" i="1"/>
  <c r="K26" i="1"/>
  <c r="L26" i="1"/>
  <c r="M26" i="1"/>
  <c r="J26" i="1"/>
  <c r="E47" i="5" l="1"/>
  <c r="E48" i="5" s="1"/>
  <c r="F47" i="5"/>
  <c r="F48" i="5" s="1"/>
  <c r="J47" i="5"/>
  <c r="J48" i="5" s="1"/>
  <c r="C47" i="5"/>
  <c r="C48" i="5" s="1"/>
  <c r="G45" i="1"/>
  <c r="G46" i="1" s="1"/>
  <c r="Q39" i="5"/>
  <c r="Q47" i="5" s="1"/>
  <c r="Q48" i="5" s="1"/>
  <c r="Q61" i="5"/>
  <c r="C52" i="6"/>
  <c r="G47" i="5"/>
  <c r="G48" i="5" s="1"/>
  <c r="M47" i="5"/>
  <c r="M48" i="5" s="1"/>
  <c r="F45" i="1"/>
  <c r="F46" i="1" s="1"/>
  <c r="E45" i="1"/>
  <c r="E46" i="1" s="1"/>
  <c r="D45" i="1"/>
  <c r="D46" i="1" s="1"/>
  <c r="C36" i="1"/>
  <c r="C40" i="1"/>
  <c r="C39" i="1"/>
  <c r="C38" i="1"/>
  <c r="C37" i="1"/>
  <c r="C42" i="1"/>
  <c r="C41" i="1"/>
  <c r="C6" i="1"/>
  <c r="K46" i="1"/>
  <c r="J46" i="1"/>
  <c r="L46" i="1"/>
  <c r="M46" i="1"/>
  <c r="C45" i="1" l="1"/>
  <c r="C46" i="1" s="1"/>
</calcChain>
</file>

<file path=xl/sharedStrings.xml><?xml version="1.0" encoding="utf-8"?>
<sst xmlns="http://schemas.openxmlformats.org/spreadsheetml/2006/main" count="410" uniqueCount="104">
  <si>
    <t>SUELDO</t>
  </si>
  <si>
    <t>DIA ADICIONAL POR FERIADO DEL MES</t>
  </si>
  <si>
    <t>OBRA SOCIAL OSPRERA</t>
  </si>
  <si>
    <t>CUOTA SIND. UATRE</t>
  </si>
  <si>
    <t>JUBILACION D.N.R.P.</t>
  </si>
  <si>
    <t>LEY 19032 - I.S.S.J.P.</t>
  </si>
  <si>
    <t>F. SALUD PUBLICA</t>
  </si>
  <si>
    <t>RENATRE</t>
  </si>
  <si>
    <t xml:space="preserve">MERCADERIAS </t>
  </si>
  <si>
    <t>PRIETO JOSE ROBERTO</t>
  </si>
  <si>
    <t>ANTIGUEDAD.S/Primera Relacion Laboral</t>
  </si>
  <si>
    <t>ANTIGUEDAD.S/VACACIONES</t>
  </si>
  <si>
    <t>SUSPENSION POR SANCION DISCIPLINARIA</t>
  </si>
  <si>
    <t>INDEMNIZACION ART 22 LEY 26727</t>
  </si>
  <si>
    <t>INDEMNIZACION SUSTITUTIVA DE PREAVISO</t>
  </si>
  <si>
    <t>INTEGRACION MES DE DESPIDO</t>
  </si>
  <si>
    <t>SAC sobre Integración mes de despido</t>
  </si>
  <si>
    <t>SAC sobre PREAVISO</t>
  </si>
  <si>
    <t>AVALOS EDUARDO SIMON</t>
  </si>
  <si>
    <t>MARTINEZ WALTER</t>
  </si>
  <si>
    <t>Nume legajo</t>
  </si>
  <si>
    <t>nombre</t>
  </si>
  <si>
    <t>cuit</t>
  </si>
  <si>
    <t>DESCUENTO POR AUSENCIA</t>
  </si>
  <si>
    <t>ANTIGÜEDAD  1,5% LEY 26727</t>
  </si>
  <si>
    <t xml:space="preserve"> JORNAL PERSONAL TEMPORARIO LEY 26727</t>
  </si>
  <si>
    <t>A CUENTA FUTURO AUMENTO</t>
  </si>
  <si>
    <t>ANTIGÜEDAD  1% LEY 26727</t>
  </si>
  <si>
    <t xml:space="preserve">AJUSTE RETROACTIVO SUELDO MES </t>
  </si>
  <si>
    <t>VACACIONES</t>
  </si>
  <si>
    <t>SAC PROPORCIONAL</t>
  </si>
  <si>
    <t>VACACIONES PROPORCIONAL</t>
  </si>
  <si>
    <t>DIA ADICIONAL TRABAJO</t>
  </si>
  <si>
    <t>Asignacion no remunerativa</t>
  </si>
  <si>
    <t>INDEMNIZACION art.20 Ley 26727 P.Temporario</t>
  </si>
  <si>
    <t>BRIZUELA JUAN ANDRES RAMON</t>
  </si>
  <si>
    <t>20-41227008-9</t>
  </si>
  <si>
    <t>20-21546567-6</t>
  </si>
  <si>
    <t>20-30239022-4</t>
  </si>
  <si>
    <t xml:space="preserve"> SAC 1º SEMESTRE</t>
  </si>
  <si>
    <t>Identificación del envío</t>
  </si>
  <si>
    <t>SJ</t>
  </si>
  <si>
    <t>Tipo liquidación</t>
  </si>
  <si>
    <t>m</t>
  </si>
  <si>
    <t>Remuneración bruta</t>
  </si>
  <si>
    <t>$</t>
  </si>
  <si>
    <t>$·</t>
  </si>
  <si>
    <t>TOTAL REMUNERATIVO</t>
  </si>
  <si>
    <t>TOTAL NO REMUNERATIVO</t>
  </si>
  <si>
    <t>TOTAL DESCUENTOS</t>
  </si>
  <si>
    <t>TOTAL NETO</t>
  </si>
  <si>
    <t>SEGURO DE SEPELIO</t>
  </si>
  <si>
    <t>va al codigo 87 renatre</t>
  </si>
  <si>
    <t>MIRANDA DANIEL ENRIQUE</t>
  </si>
  <si>
    <t>M</t>
  </si>
  <si>
    <t>ANSSAL</t>
  </si>
  <si>
    <t>FERNANDEZ, NICOLAS</t>
  </si>
  <si>
    <t>PEDROZO DANTE OSCALDO</t>
  </si>
  <si>
    <t xml:space="preserve"> </t>
  </si>
  <si>
    <t>UATRE s/ asig no rem</t>
  </si>
  <si>
    <t>NAVARRO JANATAN FACUNDO</t>
  </si>
  <si>
    <t>MAIDANA ALBERTO AMERICO</t>
  </si>
  <si>
    <t>QUINTANA RAMON DE JESUS</t>
  </si>
  <si>
    <t>BEUVAIS RODOLFO CARLOS</t>
  </si>
  <si>
    <t>BEUVAIS ANTONIO</t>
  </si>
  <si>
    <t>BEUVAIS JOSE</t>
  </si>
  <si>
    <t>BEUVAIS MARIO</t>
  </si>
  <si>
    <t>CANTIDAD DE DIAS SAC PROPORCIONAL</t>
  </si>
  <si>
    <t>CANTIDAD DE DIAS ADELANTO VACACIONAL</t>
  </si>
  <si>
    <t>CANTIDAD DE DIAS Horas extras</t>
  </si>
  <si>
    <t>CANTIDAD DE DIAS Horas extras al 50 %</t>
  </si>
  <si>
    <t>CANTIDAD DE DIAS Horas extras al 100 %</t>
  </si>
  <si>
    <t>CANTIDAD DE DIAS Horas extras al 200 %</t>
  </si>
  <si>
    <t>B1</t>
  </si>
  <si>
    <t>Base imponible 1</t>
  </si>
  <si>
    <t>B2</t>
  </si>
  <si>
    <t>Base imponible 2</t>
  </si>
  <si>
    <t>B3</t>
  </si>
  <si>
    <t>Base imponible 3</t>
  </si>
  <si>
    <t>B4</t>
  </si>
  <si>
    <t>Base imponible 4</t>
  </si>
  <si>
    <t>B5</t>
  </si>
  <si>
    <t>Base imponible 5</t>
  </si>
  <si>
    <t>B6</t>
  </si>
  <si>
    <t>Base imponible 6</t>
  </si>
  <si>
    <t>B7</t>
  </si>
  <si>
    <t>Base imponible 7</t>
  </si>
  <si>
    <t>B8</t>
  </si>
  <si>
    <t>Base imponible 8</t>
  </si>
  <si>
    <t>B9</t>
  </si>
  <si>
    <t>Base imponible 9</t>
  </si>
  <si>
    <t>BCASS</t>
  </si>
  <si>
    <t>Base para el cálculo diferencial de aporte de Seg. Social</t>
  </si>
  <si>
    <t>BCCSS</t>
  </si>
  <si>
    <t>Base para el cálculo diferencial de contribuciones de Seg. Social</t>
  </si>
  <si>
    <t>B10</t>
  </si>
  <si>
    <t>Base imponible 10</t>
  </si>
  <si>
    <t>ID</t>
  </si>
  <si>
    <t>Importe a detraer</t>
  </si>
  <si>
    <t>PEDROZO DANTE OSVALDO</t>
  </si>
  <si>
    <t>TOTAL</t>
  </si>
  <si>
    <t>DIA ADICIONAL FERIADO</t>
  </si>
  <si>
    <t xml:space="preserve">DIA ADICIONAL </t>
  </si>
  <si>
    <t>SEGURO SEPELIOUATRE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</si>
</sst>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3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4" fontId="0" fillId="0" borderId="0" xfId="0" applyNumberFormat="1" applyFill="1"/>
    <xf numFmtId="4" fontId="1" fillId="0" borderId="0" xfId="0" applyNumberFormat="1" applyFont="1" applyFill="1"/>
    <xf numFmtId="0" fontId="0" fillId="0" borderId="0" xfId="0" applyFill="1"/>
    <xf numFmtId="4" fontId="0" fillId="0" borderId="0" xfId="0" applyNumberFormat="1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" fontId="2" fillId="0" borderId="0" xfId="0" applyNumberFormat="1" applyFon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2" borderId="0" xfId="0" applyNumberFormat="1" applyFill="1" applyAlignment="1">
      <alignment vertical="center" wrapText="1"/>
    </xf>
    <xf numFmtId="1" fontId="0" fillId="0" borderId="0" xfId="0" applyNumberFormat="1" applyAlignment="1">
      <alignment horizontal="center"/>
    </xf>
    <xf numFmtId="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4" fontId="0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4" fontId="0" fillId="0" borderId="0" xfId="0" applyNumberFormat="1" applyFont="1" applyFill="1" applyAlignment="1">
      <alignment horizontal="right" vertical="center" wrapText="1"/>
    </xf>
    <xf numFmtId="4" fontId="0" fillId="0" borderId="0" xfId="0" applyNumberFormat="1" applyFont="1" applyFill="1" applyAlignment="1">
      <alignment horizontal="right" vertical="center"/>
    </xf>
    <xf numFmtId="4" fontId="5" fillId="0" borderId="0" xfId="0" applyNumberFormat="1" applyFont="1" applyFill="1" applyAlignment="1">
      <alignment horizontal="right" vertical="center"/>
    </xf>
    <xf numFmtId="1" fontId="0" fillId="0" borderId="0" xfId="0" applyNumberFormat="1" applyFill="1" applyAlignment="1">
      <alignment horizontal="center"/>
    </xf>
    <xf numFmtId="4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Fill="1" applyAlignment="1">
      <alignment vertical="center" wrapText="1"/>
    </xf>
    <xf numFmtId="0" fontId="2" fillId="0" borderId="0" xfId="0" applyNumberFormat="1" applyFont="1" applyFill="1" applyAlignment="1">
      <alignment horizontal="center" vertical="center" wrapText="1"/>
    </xf>
    <xf numFmtId="4" fontId="0" fillId="0" borderId="0" xfId="0" applyNumberFormat="1" applyFill="1" applyAlignment="1">
      <alignment vertical="center" wrapText="1"/>
    </xf>
    <xf numFmtId="0" fontId="0" fillId="0" borderId="0" xfId="0" applyFill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4" fontId="6" fillId="0" borderId="0" xfId="0" applyNumberFormat="1" applyFont="1" applyFill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8" fillId="0" borderId="1" xfId="2" applyFont="1" applyFill="1" applyBorder="1" applyAlignment="1">
      <alignment horizontal="center" vertical="center" wrapText="1"/>
    </xf>
    <xf numFmtId="4" fontId="7" fillId="0" borderId="0" xfId="0" applyNumberFormat="1" applyFont="1" applyFill="1" applyAlignment="1">
      <alignment horizontal="right" vertical="center" wrapText="1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right"/>
    </xf>
    <xf numFmtId="0" fontId="8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4" fontId="7" fillId="0" borderId="0" xfId="0" applyNumberFormat="1" applyFont="1" applyFill="1"/>
    <xf numFmtId="0" fontId="7" fillId="0" borderId="0" xfId="0" applyFont="1"/>
    <xf numFmtId="4" fontId="7" fillId="0" borderId="0" xfId="0" applyNumberFormat="1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"/>
  <sheetViews>
    <sheetView topLeftCell="A49" workbookViewId="0">
      <selection activeCell="C50" sqref="C50:C62"/>
    </sheetView>
  </sheetViews>
  <sheetFormatPr baseColWidth="10" defaultRowHeight="15" x14ac:dyDescent="0.25"/>
  <cols>
    <col min="1" max="1" width="13.140625" style="6" customWidth="1"/>
    <col min="2" max="2" width="33.140625" customWidth="1"/>
    <col min="3" max="3" width="14.85546875" style="13" customWidth="1"/>
    <col min="4" max="4" width="11.85546875" style="13" customWidth="1"/>
    <col min="5" max="5" width="13.42578125" style="13" customWidth="1"/>
    <col min="6" max="6" width="13.7109375" style="13" customWidth="1"/>
    <col min="7" max="7" width="13.28515625" style="13" customWidth="1"/>
    <col min="8" max="8" width="12.7109375" style="13" customWidth="1"/>
    <col min="9" max="9" width="12.5703125" style="13" customWidth="1"/>
    <col min="10" max="10" width="16" style="13" customWidth="1"/>
    <col min="11" max="11" width="12.5703125" style="13" customWidth="1"/>
    <col min="12" max="12" width="13.42578125" style="13" customWidth="1"/>
    <col min="13" max="13" width="14.85546875" style="13" customWidth="1"/>
    <col min="14" max="14" width="14.5703125" style="13" customWidth="1"/>
    <col min="15" max="15" width="14.85546875" style="13" customWidth="1"/>
    <col min="16" max="16" width="6.7109375" style="15" customWidth="1"/>
    <col min="17" max="17" width="10.5703125" customWidth="1"/>
  </cols>
  <sheetData>
    <row r="1" spans="1:17" s="26" customFormat="1" x14ac:dyDescent="0.25">
      <c r="A1" s="26" t="s">
        <v>20</v>
      </c>
      <c r="C1" s="38">
        <v>52</v>
      </c>
      <c r="D1" s="38">
        <v>31</v>
      </c>
      <c r="E1" s="38">
        <v>32</v>
      </c>
      <c r="F1" s="38">
        <v>51</v>
      </c>
      <c r="G1" s="38">
        <v>4</v>
      </c>
      <c r="H1" s="38">
        <v>17</v>
      </c>
      <c r="I1" s="38">
        <v>22</v>
      </c>
      <c r="J1" s="38">
        <v>41</v>
      </c>
      <c r="K1" s="38">
        <v>55</v>
      </c>
      <c r="L1" s="38">
        <v>35</v>
      </c>
      <c r="M1" s="38">
        <v>44</v>
      </c>
      <c r="N1" s="38">
        <v>46</v>
      </c>
      <c r="O1" s="38">
        <v>56</v>
      </c>
      <c r="P1" s="38"/>
      <c r="Q1" s="26">
        <f>COUNT(D1:P1)</f>
        <v>12</v>
      </c>
    </row>
    <row r="2" spans="1:17" s="7" customFormat="1" ht="45" x14ac:dyDescent="0.25">
      <c r="A2" s="7" t="s">
        <v>21</v>
      </c>
      <c r="C2" s="39" t="s">
        <v>65</v>
      </c>
      <c r="D2" s="39" t="s">
        <v>99</v>
      </c>
      <c r="E2" s="39" t="s">
        <v>35</v>
      </c>
      <c r="F2" s="39" t="s">
        <v>60</v>
      </c>
      <c r="G2" s="39" t="s">
        <v>61</v>
      </c>
      <c r="H2" s="39" t="s">
        <v>53</v>
      </c>
      <c r="I2" s="39" t="s">
        <v>9</v>
      </c>
      <c r="J2" s="27" t="s">
        <v>18</v>
      </c>
      <c r="K2" s="39" t="s">
        <v>56</v>
      </c>
      <c r="L2" s="39" t="s">
        <v>62</v>
      </c>
      <c r="M2" s="39" t="s">
        <v>63</v>
      </c>
      <c r="N2" s="39" t="s">
        <v>64</v>
      </c>
      <c r="O2" s="39" t="s">
        <v>66</v>
      </c>
      <c r="P2" s="40"/>
      <c r="Q2" s="7" t="s">
        <v>100</v>
      </c>
    </row>
    <row r="3" spans="1:17" s="10" customFormat="1" x14ac:dyDescent="0.25">
      <c r="A3" s="41" t="s">
        <v>22</v>
      </c>
      <c r="C3" s="42">
        <v>20229337700</v>
      </c>
      <c r="D3" s="42">
        <v>23373230529</v>
      </c>
      <c r="E3" s="42">
        <v>20412270089</v>
      </c>
      <c r="F3" s="42">
        <v>20363899952</v>
      </c>
      <c r="G3" s="42">
        <v>20280474682</v>
      </c>
      <c r="H3" s="42">
        <v>20177508293</v>
      </c>
      <c r="I3" s="42">
        <v>20215465676</v>
      </c>
      <c r="J3" s="43">
        <v>20302390224</v>
      </c>
      <c r="K3" s="42">
        <v>20397771262</v>
      </c>
      <c r="L3" s="42">
        <v>20222706042</v>
      </c>
      <c r="M3" s="42">
        <v>20146494669</v>
      </c>
      <c r="N3" s="42">
        <v>20260202031</v>
      </c>
      <c r="O3" s="42">
        <v>20179209927</v>
      </c>
      <c r="P3" s="42"/>
    </row>
    <row r="4" spans="1:17" s="3" customFormat="1" ht="30" x14ac:dyDescent="0.25">
      <c r="A4" s="7" t="s">
        <v>44</v>
      </c>
      <c r="C4" s="44">
        <f>+C30+C37</f>
        <v>62374.879999999997</v>
      </c>
      <c r="D4" s="44">
        <f t="shared" ref="D4:G4" si="0">+D30+D37</f>
        <v>58574.82</v>
      </c>
      <c r="E4" s="44">
        <f t="shared" si="0"/>
        <v>62053.26</v>
      </c>
      <c r="F4" s="44">
        <f t="shared" si="0"/>
        <v>59444.43</v>
      </c>
      <c r="G4" s="44">
        <f t="shared" si="0"/>
        <v>85679.010000000009</v>
      </c>
      <c r="H4" s="44">
        <f>+H30+H37</f>
        <v>77043</v>
      </c>
      <c r="I4" s="44">
        <f t="shared" ref="I4:O4" si="1">+I30+I37</f>
        <v>85947.329999999987</v>
      </c>
      <c r="J4" s="44">
        <f t="shared" si="1"/>
        <v>64884.25</v>
      </c>
      <c r="K4" s="44">
        <f t="shared" si="1"/>
        <v>58199.42</v>
      </c>
      <c r="L4" s="44">
        <f t="shared" si="1"/>
        <v>92558.15</v>
      </c>
      <c r="M4" s="44">
        <f t="shared" si="1"/>
        <v>79783</v>
      </c>
      <c r="N4" s="44">
        <f t="shared" si="1"/>
        <v>64202.3</v>
      </c>
      <c r="O4" s="44">
        <f t="shared" si="1"/>
        <v>63127.78</v>
      </c>
      <c r="P4" s="45"/>
      <c r="Q4" s="46">
        <f>SUM(D4:P4)</f>
        <v>851496.75000000012</v>
      </c>
    </row>
    <row r="5" spans="1:17" s="48" customFormat="1" ht="12.75" x14ac:dyDescent="0.25">
      <c r="A5" s="32">
        <v>90</v>
      </c>
      <c r="B5" s="48" t="s">
        <v>67</v>
      </c>
      <c r="C5" s="49">
        <v>0</v>
      </c>
      <c r="D5" s="49">
        <v>0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7" s="48" customFormat="1" ht="25.5" x14ac:dyDescent="0.25">
      <c r="A6" s="47">
        <v>0</v>
      </c>
      <c r="B6" s="48" t="s">
        <v>68</v>
      </c>
      <c r="C6" s="49">
        <v>0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7" s="48" customFormat="1" ht="12.75" x14ac:dyDescent="0.25">
      <c r="A7" s="47">
        <v>0</v>
      </c>
      <c r="B7" s="48" t="s">
        <v>69</v>
      </c>
      <c r="C7" s="49">
        <v>0</v>
      </c>
      <c r="D7" s="49">
        <v>0</v>
      </c>
      <c r="E7" s="49">
        <v>0</v>
      </c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7" s="48" customFormat="1" ht="12.75" x14ac:dyDescent="0.25">
      <c r="A8" s="47">
        <v>0</v>
      </c>
      <c r="B8" s="48" t="s">
        <v>70</v>
      </c>
      <c r="C8" s="49">
        <v>0</v>
      </c>
      <c r="D8" s="49">
        <v>0</v>
      </c>
      <c r="E8" s="49">
        <v>0</v>
      </c>
      <c r="F8" s="49">
        <v>0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7" s="48" customFormat="1" ht="25.5" x14ac:dyDescent="0.25">
      <c r="A9" s="47">
        <v>0</v>
      </c>
      <c r="B9" s="48" t="s">
        <v>71</v>
      </c>
      <c r="C9" s="49">
        <v>0</v>
      </c>
      <c r="D9" s="49">
        <v>0</v>
      </c>
      <c r="E9" s="49">
        <v>0</v>
      </c>
      <c r="F9" s="49">
        <v>0</v>
      </c>
      <c r="G9" s="49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7" s="48" customFormat="1" ht="25.5" x14ac:dyDescent="0.25">
      <c r="A10" s="47">
        <v>0</v>
      </c>
      <c r="B10" s="48" t="s">
        <v>72</v>
      </c>
      <c r="C10" s="49">
        <v>0</v>
      </c>
      <c r="D10" s="49">
        <v>0</v>
      </c>
      <c r="E10" s="49">
        <v>0</v>
      </c>
      <c r="F10" s="49">
        <v>0</v>
      </c>
      <c r="G10" s="49"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7" s="3" customFormat="1" x14ac:dyDescent="0.25">
      <c r="A11" s="7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5"/>
      <c r="Q11" s="4">
        <f t="shared" ref="Q11:Q29" si="2">SUM(D11:P11)</f>
        <v>0</v>
      </c>
    </row>
    <row r="12" spans="1:17" s="15" customFormat="1" x14ac:dyDescent="0.25">
      <c r="A12" s="11">
        <v>1</v>
      </c>
      <c r="B12" s="12" t="s">
        <v>0</v>
      </c>
      <c r="C12" s="13">
        <v>55121.36</v>
      </c>
      <c r="D12" s="13">
        <v>51660</v>
      </c>
      <c r="E12" s="13">
        <v>51660</v>
      </c>
      <c r="F12" s="13">
        <v>0</v>
      </c>
      <c r="G12" s="13">
        <v>62822.36</v>
      </c>
      <c r="H12" s="13">
        <v>51660</v>
      </c>
      <c r="I12" s="13">
        <v>62822.36</v>
      </c>
      <c r="J12" s="13">
        <v>51660</v>
      </c>
      <c r="K12" s="13">
        <v>51660</v>
      </c>
      <c r="L12" s="13">
        <v>66271.149999999994</v>
      </c>
      <c r="M12" s="13">
        <v>51660</v>
      </c>
      <c r="N12" s="13">
        <v>51660</v>
      </c>
      <c r="O12" s="13">
        <v>51660</v>
      </c>
      <c r="P12" s="12"/>
      <c r="Q12" s="4">
        <f t="shared" si="2"/>
        <v>605195.87</v>
      </c>
    </row>
    <row r="13" spans="1:17" s="15" customFormat="1" x14ac:dyDescent="0.25">
      <c r="A13" s="11">
        <v>2</v>
      </c>
      <c r="B13" s="12" t="s">
        <v>24</v>
      </c>
      <c r="C13" s="13">
        <v>0</v>
      </c>
      <c r="D13" s="13"/>
      <c r="E13" s="13"/>
      <c r="F13" s="13"/>
      <c r="G13" s="13">
        <v>12964.44</v>
      </c>
      <c r="H13" s="13">
        <v>16388</v>
      </c>
      <c r="I13" s="13">
        <v>17421</v>
      </c>
      <c r="J13" s="13"/>
      <c r="K13" s="13"/>
      <c r="L13" s="13">
        <v>18061</v>
      </c>
      <c r="M13" s="13">
        <v>18267</v>
      </c>
      <c r="N13" s="13">
        <v>0</v>
      </c>
      <c r="O13" s="13">
        <v>0</v>
      </c>
      <c r="P13" s="12"/>
      <c r="Q13" s="4">
        <f t="shared" si="2"/>
        <v>83101.440000000002</v>
      </c>
    </row>
    <row r="14" spans="1:17" s="15" customFormat="1" x14ac:dyDescent="0.25">
      <c r="A14" s="11">
        <v>3</v>
      </c>
      <c r="B14" s="12" t="s">
        <v>23</v>
      </c>
      <c r="C14" s="13">
        <v>-2205</v>
      </c>
      <c r="D14" s="13">
        <v>-3444</v>
      </c>
      <c r="E14" s="13"/>
      <c r="F14" s="13">
        <v>-2583</v>
      </c>
      <c r="G14" s="13">
        <v>-2094</v>
      </c>
      <c r="H14" s="13">
        <v>-861</v>
      </c>
      <c r="I14" s="13">
        <v>-6282.24</v>
      </c>
      <c r="J14" s="13">
        <v>-861</v>
      </c>
      <c r="K14" s="13">
        <v>-4305</v>
      </c>
      <c r="L14" s="13">
        <v>-4418</v>
      </c>
      <c r="M14" s="13"/>
      <c r="N14" s="13"/>
      <c r="O14" s="13">
        <v>0</v>
      </c>
      <c r="P14" s="12"/>
      <c r="Q14" s="4">
        <f t="shared" si="2"/>
        <v>-24848.239999999998</v>
      </c>
    </row>
    <row r="15" spans="1:17" s="15" customFormat="1" x14ac:dyDescent="0.25">
      <c r="A15" s="11">
        <v>4</v>
      </c>
      <c r="B15" s="12" t="s">
        <v>101</v>
      </c>
      <c r="C15" s="13"/>
      <c r="D15" s="13">
        <v>2066</v>
      </c>
      <c r="E15" s="13">
        <v>2066</v>
      </c>
      <c r="F15" s="13">
        <v>2066</v>
      </c>
      <c r="G15" s="13">
        <v>2513</v>
      </c>
      <c r="H15" s="13">
        <v>2066</v>
      </c>
      <c r="I15" s="13">
        <v>2513</v>
      </c>
      <c r="J15" s="13">
        <v>2066</v>
      </c>
      <c r="K15" s="13">
        <v>2066</v>
      </c>
      <c r="L15" s="13">
        <v>2651</v>
      </c>
      <c r="M15" s="13">
        <v>2066</v>
      </c>
      <c r="N15" s="13">
        <v>2066</v>
      </c>
      <c r="O15" s="13">
        <v>2066</v>
      </c>
      <c r="P15" s="12"/>
      <c r="Q15" s="4">
        <f t="shared" si="2"/>
        <v>26271</v>
      </c>
    </row>
    <row r="16" spans="1:17" s="15" customFormat="1" x14ac:dyDescent="0.25">
      <c r="A16" s="11">
        <v>5</v>
      </c>
      <c r="B16" s="12" t="s">
        <v>25</v>
      </c>
      <c r="C16" s="13"/>
      <c r="D16" s="13"/>
      <c r="E16" s="13"/>
      <c r="F16" s="13">
        <v>51660</v>
      </c>
      <c r="G16" s="13"/>
      <c r="H16" s="13"/>
      <c r="I16" s="13"/>
      <c r="J16" s="13"/>
      <c r="K16" s="13"/>
      <c r="L16" s="13"/>
      <c r="M16" s="13"/>
      <c r="N16" s="13"/>
      <c r="O16" s="13"/>
      <c r="P16" s="12"/>
      <c r="Q16" s="4">
        <f t="shared" si="2"/>
        <v>51660</v>
      </c>
    </row>
    <row r="17" spans="1:17" s="15" customFormat="1" x14ac:dyDescent="0.25">
      <c r="A17" s="11">
        <v>6</v>
      </c>
      <c r="B17" s="12" t="s">
        <v>102</v>
      </c>
      <c r="C17" s="13"/>
      <c r="D17" s="13"/>
      <c r="E17" s="13"/>
      <c r="F17" s="13"/>
      <c r="G17" s="13">
        <v>0</v>
      </c>
      <c r="H17" s="13"/>
      <c r="I17" s="13"/>
      <c r="J17" s="13"/>
      <c r="K17" s="13"/>
      <c r="L17" s="13"/>
      <c r="M17" s="13"/>
      <c r="N17" s="13"/>
      <c r="O17" s="13"/>
      <c r="P17" s="12"/>
      <c r="Q17" s="4">
        <f t="shared" si="2"/>
        <v>0</v>
      </c>
    </row>
    <row r="18" spans="1:17" s="15" customFormat="1" x14ac:dyDescent="0.25">
      <c r="A18" s="11">
        <v>8</v>
      </c>
      <c r="B18" s="12" t="s">
        <v>12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2"/>
      <c r="Q18" s="4">
        <f t="shared" si="2"/>
        <v>0</v>
      </c>
    </row>
    <row r="19" spans="1:17" s="15" customFormat="1" x14ac:dyDescent="0.25">
      <c r="A19" s="11">
        <v>10</v>
      </c>
      <c r="B19" s="12" t="s">
        <v>26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2"/>
      <c r="Q19" s="4">
        <f t="shared" si="2"/>
        <v>0</v>
      </c>
    </row>
    <row r="20" spans="1:17" s="15" customFormat="1" x14ac:dyDescent="0.25">
      <c r="A20" s="11">
        <v>11</v>
      </c>
      <c r="B20" s="12" t="s">
        <v>28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2"/>
      <c r="Q20" s="4">
        <f t="shared" si="2"/>
        <v>0</v>
      </c>
    </row>
    <row r="21" spans="1:17" s="15" customFormat="1" x14ac:dyDescent="0.25">
      <c r="A21" s="11">
        <v>20</v>
      </c>
      <c r="B21" s="12" t="s">
        <v>16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2"/>
      <c r="Q21" s="4">
        <f t="shared" si="2"/>
        <v>0</v>
      </c>
    </row>
    <row r="22" spans="1:17" s="15" customFormat="1" x14ac:dyDescent="0.25">
      <c r="A22" s="11">
        <v>21</v>
      </c>
      <c r="B22" s="12" t="s">
        <v>17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2"/>
      <c r="Q22" s="4">
        <f t="shared" si="2"/>
        <v>0</v>
      </c>
    </row>
    <row r="23" spans="1:17" s="15" customFormat="1" x14ac:dyDescent="0.25">
      <c r="A23" s="11">
        <v>23</v>
      </c>
      <c r="B23" s="12" t="s">
        <v>11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2"/>
      <c r="Q23" s="4">
        <f t="shared" si="2"/>
        <v>0</v>
      </c>
    </row>
    <row r="24" spans="1:17" s="15" customFormat="1" x14ac:dyDescent="0.25">
      <c r="A24" s="11">
        <v>24</v>
      </c>
      <c r="B24" s="12" t="s">
        <v>10</v>
      </c>
      <c r="C24" s="13"/>
      <c r="D24" s="13"/>
      <c r="E24" s="13"/>
      <c r="F24" s="13"/>
      <c r="G24" s="13"/>
      <c r="H24" s="13"/>
      <c r="I24" s="13"/>
      <c r="J24" s="13">
        <v>1586</v>
      </c>
      <c r="K24" s="13"/>
      <c r="L24" s="13"/>
      <c r="M24" s="13"/>
      <c r="N24" s="13"/>
      <c r="O24" s="13"/>
      <c r="P24" s="12"/>
      <c r="Q24" s="4">
        <f t="shared" si="2"/>
        <v>1586</v>
      </c>
    </row>
    <row r="25" spans="1:17" s="15" customFormat="1" x14ac:dyDescent="0.25">
      <c r="A25" s="11">
        <v>33</v>
      </c>
      <c r="B25" s="12" t="s">
        <v>27</v>
      </c>
      <c r="C25" s="13">
        <v>1146.52</v>
      </c>
      <c r="D25" s="13">
        <v>502.82</v>
      </c>
      <c r="E25" s="13">
        <v>537.26</v>
      </c>
      <c r="F25" s="13">
        <v>511.43</v>
      </c>
      <c r="G25" s="13"/>
      <c r="H25" s="13"/>
      <c r="I25" s="13"/>
      <c r="J25" s="13">
        <v>2643.25</v>
      </c>
      <c r="K25" s="13">
        <v>988.42</v>
      </c>
      <c r="L25" s="13" t="s">
        <v>58</v>
      </c>
      <c r="M25" s="13"/>
      <c r="N25" s="13">
        <v>2686.3</v>
      </c>
      <c r="O25" s="13">
        <v>1611.78</v>
      </c>
      <c r="P25" s="12"/>
      <c r="Q25" s="4">
        <f t="shared" si="2"/>
        <v>9481.26</v>
      </c>
    </row>
    <row r="26" spans="1:17" s="15" customFormat="1" x14ac:dyDescent="0.25">
      <c r="A26" s="11">
        <v>36</v>
      </c>
      <c r="B26" s="12" t="s">
        <v>29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2"/>
      <c r="Q26" s="4">
        <f t="shared" si="2"/>
        <v>0</v>
      </c>
    </row>
    <row r="27" spans="1:17" s="15" customFormat="1" x14ac:dyDescent="0.25">
      <c r="A27" s="11">
        <v>37</v>
      </c>
      <c r="B27" s="12" t="s">
        <v>39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2"/>
      <c r="Q27" s="4">
        <f t="shared" si="2"/>
        <v>0</v>
      </c>
    </row>
    <row r="28" spans="1:17" s="15" customFormat="1" x14ac:dyDescent="0.25">
      <c r="A28" s="11">
        <v>90</v>
      </c>
      <c r="B28" s="12" t="s">
        <v>30</v>
      </c>
      <c r="C28" s="13"/>
      <c r="D28" s="13">
        <v>0</v>
      </c>
      <c r="E28" s="13">
        <v>0</v>
      </c>
      <c r="F28" s="13">
        <v>0</v>
      </c>
      <c r="G28" s="13"/>
      <c r="H28" s="13"/>
      <c r="I28" s="13"/>
      <c r="J28" s="13"/>
      <c r="K28" s="13"/>
      <c r="L28" s="13"/>
      <c r="M28" s="13"/>
      <c r="N28" s="13"/>
      <c r="O28" s="13"/>
      <c r="P28" s="12"/>
      <c r="Q28" s="4">
        <f t="shared" si="2"/>
        <v>0</v>
      </c>
    </row>
    <row r="29" spans="1:17" s="15" customFormat="1" x14ac:dyDescent="0.25">
      <c r="A29" s="11">
        <v>39</v>
      </c>
      <c r="B29" s="12" t="s">
        <v>31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2"/>
      <c r="Q29" s="4">
        <f t="shared" si="2"/>
        <v>0</v>
      </c>
    </row>
    <row r="30" spans="1:17" s="20" customFormat="1" x14ac:dyDescent="0.25">
      <c r="A30" s="17"/>
      <c r="B30" s="18" t="s">
        <v>47</v>
      </c>
      <c r="C30" s="19">
        <f>SUM(C12:C29)</f>
        <v>54062.879999999997</v>
      </c>
      <c r="D30" s="19">
        <f t="shared" ref="D30:Q30" si="3">SUM(D12:D29)</f>
        <v>50784.82</v>
      </c>
      <c r="E30" s="19">
        <f t="shared" si="3"/>
        <v>54263.26</v>
      </c>
      <c r="F30" s="19">
        <f t="shared" si="3"/>
        <v>51654.43</v>
      </c>
      <c r="G30" s="19">
        <f t="shared" si="3"/>
        <v>76205.8</v>
      </c>
      <c r="H30" s="19">
        <f t="shared" si="3"/>
        <v>69253</v>
      </c>
      <c r="I30" s="19">
        <f t="shared" si="3"/>
        <v>76474.12</v>
      </c>
      <c r="J30" s="19">
        <f t="shared" si="3"/>
        <v>57094.25</v>
      </c>
      <c r="K30" s="19">
        <f t="shared" si="3"/>
        <v>50409.42</v>
      </c>
      <c r="L30" s="19">
        <f t="shared" si="3"/>
        <v>82565.149999999994</v>
      </c>
      <c r="M30" s="19">
        <f t="shared" si="3"/>
        <v>71993</v>
      </c>
      <c r="N30" s="19">
        <f t="shared" si="3"/>
        <v>56412.3</v>
      </c>
      <c r="O30" s="19">
        <f t="shared" si="3"/>
        <v>55337.78</v>
      </c>
      <c r="P30" s="19"/>
      <c r="Q30" s="19">
        <f t="shared" si="3"/>
        <v>752447.33000000007</v>
      </c>
    </row>
    <row r="31" spans="1:17" s="15" customFormat="1" x14ac:dyDescent="0.25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2"/>
      <c r="Q31" s="4">
        <f t="shared" ref="Q31:Q36" si="4">SUM(D31:P31)</f>
        <v>0</v>
      </c>
    </row>
    <row r="32" spans="1:17" s="15" customFormat="1" x14ac:dyDescent="0.25">
      <c r="A32" s="11">
        <v>61</v>
      </c>
      <c r="B32" s="12" t="s">
        <v>34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2"/>
      <c r="Q32" s="4">
        <f t="shared" si="4"/>
        <v>0</v>
      </c>
    </row>
    <row r="33" spans="1:17" s="15" customFormat="1" x14ac:dyDescent="0.25">
      <c r="A33" s="11">
        <v>65</v>
      </c>
      <c r="B33" s="12" t="s">
        <v>13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2"/>
      <c r="Q33" s="4">
        <f t="shared" si="4"/>
        <v>0</v>
      </c>
    </row>
    <row r="34" spans="1:17" s="15" customFormat="1" x14ac:dyDescent="0.25">
      <c r="A34" s="11">
        <v>66</v>
      </c>
      <c r="B34" s="12" t="s">
        <v>14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2"/>
      <c r="Q34" s="4">
        <f t="shared" si="4"/>
        <v>0</v>
      </c>
    </row>
    <row r="35" spans="1:17" s="15" customFormat="1" x14ac:dyDescent="0.25">
      <c r="A35" s="11">
        <v>67</v>
      </c>
      <c r="B35" s="12" t="s">
        <v>15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2"/>
      <c r="Q35" s="4">
        <f t="shared" si="4"/>
        <v>0</v>
      </c>
    </row>
    <row r="36" spans="1:17" s="15" customFormat="1" x14ac:dyDescent="0.25">
      <c r="A36" s="11">
        <v>68</v>
      </c>
      <c r="B36" s="12" t="s">
        <v>33</v>
      </c>
      <c r="C36" s="13">
        <v>8312</v>
      </c>
      <c r="D36" s="13">
        <v>7790</v>
      </c>
      <c r="E36" s="13">
        <v>7790</v>
      </c>
      <c r="F36" s="13">
        <v>7790</v>
      </c>
      <c r="G36" s="13">
        <v>9473.2099999999991</v>
      </c>
      <c r="H36" s="13">
        <v>7790</v>
      </c>
      <c r="I36" s="13">
        <v>9473.2099999999991</v>
      </c>
      <c r="J36" s="13">
        <v>7790</v>
      </c>
      <c r="K36" s="13">
        <v>7790</v>
      </c>
      <c r="L36" s="13">
        <v>9993</v>
      </c>
      <c r="M36" s="13">
        <v>7790</v>
      </c>
      <c r="N36" s="13">
        <v>7790</v>
      </c>
      <c r="O36" s="13">
        <v>7790</v>
      </c>
      <c r="P36" s="12"/>
      <c r="Q36" s="4">
        <f t="shared" si="4"/>
        <v>99049.42</v>
      </c>
    </row>
    <row r="37" spans="1:17" s="20" customFormat="1" x14ac:dyDescent="0.25">
      <c r="A37" s="17"/>
      <c r="B37" s="18" t="s">
        <v>48</v>
      </c>
      <c r="C37" s="19">
        <f>SUM(C32:C36)</f>
        <v>8312</v>
      </c>
      <c r="D37" s="19">
        <f t="shared" ref="D37:G37" si="5">SUM(D32:D36)</f>
        <v>7790</v>
      </c>
      <c r="E37" s="19">
        <f t="shared" si="5"/>
        <v>7790</v>
      </c>
      <c r="F37" s="19">
        <f t="shared" si="5"/>
        <v>7790</v>
      </c>
      <c r="G37" s="19">
        <f t="shared" si="5"/>
        <v>9473.2099999999991</v>
      </c>
      <c r="H37" s="19">
        <f>SUM(H32:H36)</f>
        <v>7790</v>
      </c>
      <c r="I37" s="19">
        <f t="shared" ref="I37:Q37" si="6">SUM(I32:I36)</f>
        <v>9473.2099999999991</v>
      </c>
      <c r="J37" s="19">
        <f t="shared" si="6"/>
        <v>7790</v>
      </c>
      <c r="K37" s="19">
        <f t="shared" si="6"/>
        <v>7790</v>
      </c>
      <c r="L37" s="19">
        <f t="shared" si="6"/>
        <v>9993</v>
      </c>
      <c r="M37" s="19">
        <f t="shared" si="6"/>
        <v>7790</v>
      </c>
      <c r="N37" s="19">
        <f t="shared" si="6"/>
        <v>7790</v>
      </c>
      <c r="O37" s="19">
        <f t="shared" si="6"/>
        <v>7790</v>
      </c>
      <c r="P37" s="19"/>
      <c r="Q37" s="19">
        <f t="shared" si="6"/>
        <v>99049.42</v>
      </c>
    </row>
    <row r="38" spans="1:17" s="15" customFormat="1" x14ac:dyDescent="0.25">
      <c r="A38" s="11"/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2"/>
      <c r="Q38" s="4">
        <f t="shared" ref="Q38:Q46" si="7">SUM(D38:P38)</f>
        <v>0</v>
      </c>
    </row>
    <row r="39" spans="1:17" s="15" customFormat="1" x14ac:dyDescent="0.25">
      <c r="A39" s="11">
        <v>72</v>
      </c>
      <c r="B39" s="12" t="s">
        <v>2</v>
      </c>
      <c r="C39" s="14">
        <f>+C4*0.03</f>
        <v>1871.2463999999998</v>
      </c>
      <c r="D39" s="14">
        <f t="shared" ref="D39:O39" si="8">+D4*0.03</f>
        <v>1757.2446</v>
      </c>
      <c r="E39" s="14">
        <f t="shared" si="8"/>
        <v>1861.5978</v>
      </c>
      <c r="F39" s="14">
        <f t="shared" si="8"/>
        <v>1783.3328999999999</v>
      </c>
      <c r="G39" s="14">
        <f t="shared" si="8"/>
        <v>2570.3703</v>
      </c>
      <c r="H39" s="14">
        <f t="shared" si="8"/>
        <v>2311.29</v>
      </c>
      <c r="I39" s="14">
        <f t="shared" si="8"/>
        <v>2578.4198999999994</v>
      </c>
      <c r="J39" s="14">
        <f t="shared" si="8"/>
        <v>1946.5274999999999</v>
      </c>
      <c r="K39" s="14">
        <f t="shared" si="8"/>
        <v>1745.9825999999998</v>
      </c>
      <c r="L39" s="14">
        <f t="shared" si="8"/>
        <v>2776.7444999999998</v>
      </c>
      <c r="M39" s="14">
        <f t="shared" si="8"/>
        <v>2393.4899999999998</v>
      </c>
      <c r="N39" s="14">
        <f t="shared" si="8"/>
        <v>1926.069</v>
      </c>
      <c r="O39" s="14">
        <f t="shared" si="8"/>
        <v>1893.8334</v>
      </c>
      <c r="P39" s="12"/>
      <c r="Q39" s="4">
        <f t="shared" si="7"/>
        <v>25544.902499999997</v>
      </c>
    </row>
    <row r="40" spans="1:17" s="15" customFormat="1" x14ac:dyDescent="0.25">
      <c r="A40" s="11">
        <v>79</v>
      </c>
      <c r="B40" s="12" t="s">
        <v>3</v>
      </c>
      <c r="C40" s="14">
        <f>+C30*0.02</f>
        <v>1081.2575999999999</v>
      </c>
      <c r="D40" s="14">
        <f t="shared" ref="D40:O40" si="9">+D30*0.02</f>
        <v>1015.6964</v>
      </c>
      <c r="E40" s="14">
        <f t="shared" si="9"/>
        <v>1085.2652</v>
      </c>
      <c r="F40" s="14">
        <f t="shared" si="9"/>
        <v>1033.0886</v>
      </c>
      <c r="G40" s="14">
        <f t="shared" si="9"/>
        <v>1524.116</v>
      </c>
      <c r="H40" s="14">
        <f t="shared" si="9"/>
        <v>1385.06</v>
      </c>
      <c r="I40" s="14">
        <f t="shared" si="9"/>
        <v>1529.4823999999999</v>
      </c>
      <c r="J40" s="14">
        <f t="shared" si="9"/>
        <v>1141.885</v>
      </c>
      <c r="K40" s="14">
        <f t="shared" si="9"/>
        <v>1008.1884</v>
      </c>
      <c r="L40" s="14">
        <f t="shared" si="9"/>
        <v>1651.3029999999999</v>
      </c>
      <c r="M40" s="14">
        <f t="shared" si="9"/>
        <v>1439.8600000000001</v>
      </c>
      <c r="N40" s="14">
        <f t="shared" si="9"/>
        <v>1128.2460000000001</v>
      </c>
      <c r="O40" s="14">
        <f t="shared" si="9"/>
        <v>1106.7556</v>
      </c>
      <c r="P40" s="12"/>
      <c r="Q40" s="4">
        <f t="shared" si="7"/>
        <v>15048.946599999999</v>
      </c>
    </row>
    <row r="41" spans="1:17" s="15" customFormat="1" x14ac:dyDescent="0.25">
      <c r="A41" s="11">
        <v>81</v>
      </c>
      <c r="B41" s="12" t="s">
        <v>4</v>
      </c>
      <c r="C41" s="14">
        <f>+C30*0.11</f>
        <v>5946.9168</v>
      </c>
      <c r="D41" s="14">
        <f t="shared" ref="D41:O41" si="10">+D30*0.11</f>
        <v>5586.3302000000003</v>
      </c>
      <c r="E41" s="14">
        <f t="shared" si="10"/>
        <v>5968.9585999999999</v>
      </c>
      <c r="F41" s="14">
        <f t="shared" si="10"/>
        <v>5681.9872999999998</v>
      </c>
      <c r="G41" s="14">
        <f t="shared" si="10"/>
        <v>8382.6380000000008</v>
      </c>
      <c r="H41" s="14">
        <f t="shared" si="10"/>
        <v>7617.83</v>
      </c>
      <c r="I41" s="14">
        <f t="shared" si="10"/>
        <v>8412.1531999999988</v>
      </c>
      <c r="J41" s="14">
        <f t="shared" si="10"/>
        <v>6280.3675000000003</v>
      </c>
      <c r="K41" s="14">
        <f t="shared" si="10"/>
        <v>5545.0361999999996</v>
      </c>
      <c r="L41" s="14">
        <f t="shared" si="10"/>
        <v>9082.1664999999994</v>
      </c>
      <c r="M41" s="14">
        <f t="shared" si="10"/>
        <v>7919.2300000000005</v>
      </c>
      <c r="N41" s="14">
        <f t="shared" si="10"/>
        <v>6205.3530000000001</v>
      </c>
      <c r="O41" s="14">
        <f t="shared" si="10"/>
        <v>6087.1557999999995</v>
      </c>
      <c r="P41" s="12"/>
      <c r="Q41" s="4">
        <f t="shared" si="7"/>
        <v>82769.206300000005</v>
      </c>
    </row>
    <row r="42" spans="1:17" s="15" customFormat="1" x14ac:dyDescent="0.25">
      <c r="A42" s="11">
        <v>82</v>
      </c>
      <c r="B42" s="12" t="s">
        <v>5</v>
      </c>
      <c r="C42" s="14">
        <f>+C30*0.03</f>
        <v>1621.8863999999999</v>
      </c>
      <c r="D42" s="14">
        <f t="shared" ref="D42:O42" si="11">+D30*0.03</f>
        <v>1523.5445999999999</v>
      </c>
      <c r="E42" s="14">
        <f t="shared" si="11"/>
        <v>1627.8978</v>
      </c>
      <c r="F42" s="14">
        <f t="shared" si="11"/>
        <v>1549.6329000000001</v>
      </c>
      <c r="G42" s="14">
        <f t="shared" si="11"/>
        <v>2286.174</v>
      </c>
      <c r="H42" s="14">
        <f t="shared" si="11"/>
        <v>2077.59</v>
      </c>
      <c r="I42" s="14">
        <f t="shared" si="11"/>
        <v>2294.2235999999998</v>
      </c>
      <c r="J42" s="14">
        <f t="shared" si="11"/>
        <v>1712.8274999999999</v>
      </c>
      <c r="K42" s="14">
        <f t="shared" si="11"/>
        <v>1512.2826</v>
      </c>
      <c r="L42" s="14">
        <f t="shared" si="11"/>
        <v>2476.9544999999998</v>
      </c>
      <c r="M42" s="14">
        <f t="shared" si="11"/>
        <v>2159.79</v>
      </c>
      <c r="N42" s="14">
        <f t="shared" si="11"/>
        <v>1692.3689999999999</v>
      </c>
      <c r="O42" s="14">
        <f t="shared" si="11"/>
        <v>1660.1333999999999</v>
      </c>
      <c r="P42" s="12"/>
      <c r="Q42" s="4">
        <f t="shared" si="7"/>
        <v>22573.419899999997</v>
      </c>
    </row>
    <row r="43" spans="1:17" s="15" customFormat="1" x14ac:dyDescent="0.25">
      <c r="A43" s="11">
        <v>83</v>
      </c>
      <c r="B43" s="12" t="s">
        <v>6</v>
      </c>
      <c r="C43" s="14">
        <f>+C30*0.0075</f>
        <v>405.47159999999997</v>
      </c>
      <c r="D43" s="14">
        <f t="shared" ref="D43:O43" si="12">+D30*0.0075</f>
        <v>380.88614999999999</v>
      </c>
      <c r="E43" s="14">
        <f t="shared" si="12"/>
        <v>406.97444999999999</v>
      </c>
      <c r="F43" s="14">
        <f t="shared" si="12"/>
        <v>387.40822500000002</v>
      </c>
      <c r="G43" s="14">
        <f t="shared" si="12"/>
        <v>571.54349999999999</v>
      </c>
      <c r="H43" s="14">
        <f t="shared" si="12"/>
        <v>519.39750000000004</v>
      </c>
      <c r="I43" s="14">
        <f t="shared" si="12"/>
        <v>573.55589999999995</v>
      </c>
      <c r="J43" s="14">
        <f t="shared" si="12"/>
        <v>428.20687499999997</v>
      </c>
      <c r="K43" s="14">
        <f t="shared" si="12"/>
        <v>378.07065</v>
      </c>
      <c r="L43" s="14">
        <f t="shared" si="12"/>
        <v>619.23862499999996</v>
      </c>
      <c r="M43" s="14">
        <f t="shared" si="12"/>
        <v>539.94749999999999</v>
      </c>
      <c r="N43" s="14">
        <f t="shared" si="12"/>
        <v>423.09224999999998</v>
      </c>
      <c r="O43" s="14">
        <f t="shared" si="12"/>
        <v>415.03334999999998</v>
      </c>
      <c r="P43" s="12"/>
      <c r="Q43" s="4">
        <f t="shared" si="7"/>
        <v>5643.3549749999993</v>
      </c>
    </row>
    <row r="44" spans="1:17" s="15" customFormat="1" x14ac:dyDescent="0.25">
      <c r="A44" s="11">
        <v>85</v>
      </c>
      <c r="B44" s="12" t="s">
        <v>59</v>
      </c>
      <c r="C44" s="14">
        <f>+C37*0.02</f>
        <v>166.24</v>
      </c>
      <c r="D44" s="14">
        <f t="shared" ref="D44:O44" si="13">+D37*0.02</f>
        <v>155.80000000000001</v>
      </c>
      <c r="E44" s="14">
        <f t="shared" si="13"/>
        <v>155.80000000000001</v>
      </c>
      <c r="F44" s="14">
        <f t="shared" si="13"/>
        <v>155.80000000000001</v>
      </c>
      <c r="G44" s="14">
        <f t="shared" si="13"/>
        <v>189.46419999999998</v>
      </c>
      <c r="H44" s="14">
        <f t="shared" si="13"/>
        <v>155.80000000000001</v>
      </c>
      <c r="I44" s="14">
        <f t="shared" si="13"/>
        <v>189.46419999999998</v>
      </c>
      <c r="J44" s="14">
        <f t="shared" si="13"/>
        <v>155.80000000000001</v>
      </c>
      <c r="K44" s="14">
        <f t="shared" si="13"/>
        <v>155.80000000000001</v>
      </c>
      <c r="L44" s="14">
        <f t="shared" si="13"/>
        <v>199.86</v>
      </c>
      <c r="M44" s="14">
        <f t="shared" si="13"/>
        <v>155.80000000000001</v>
      </c>
      <c r="N44" s="14">
        <f t="shared" si="13"/>
        <v>155.80000000000001</v>
      </c>
      <c r="O44" s="14">
        <f t="shared" si="13"/>
        <v>155.80000000000001</v>
      </c>
      <c r="P44" s="12"/>
      <c r="Q44" s="4">
        <f t="shared" si="7"/>
        <v>1980.9884</v>
      </c>
    </row>
    <row r="45" spans="1:17" s="15" customFormat="1" x14ac:dyDescent="0.25">
      <c r="A45" s="11">
        <v>87</v>
      </c>
      <c r="B45" s="12" t="s">
        <v>103</v>
      </c>
      <c r="C45" s="14">
        <f>+C30*0.015</f>
        <v>810.94319999999993</v>
      </c>
      <c r="D45" s="14">
        <f t="shared" ref="D45:O45" si="14">+D30*0.015</f>
        <v>761.77229999999997</v>
      </c>
      <c r="E45" s="14">
        <f t="shared" si="14"/>
        <v>813.94889999999998</v>
      </c>
      <c r="F45" s="14">
        <f t="shared" si="14"/>
        <v>774.81645000000003</v>
      </c>
      <c r="G45" s="14">
        <f t="shared" si="14"/>
        <v>1143.087</v>
      </c>
      <c r="H45" s="14">
        <f t="shared" si="14"/>
        <v>1038.7950000000001</v>
      </c>
      <c r="I45" s="14">
        <f t="shared" si="14"/>
        <v>1147.1117999999999</v>
      </c>
      <c r="J45" s="14">
        <f t="shared" si="14"/>
        <v>856.41374999999994</v>
      </c>
      <c r="K45" s="14">
        <f t="shared" si="14"/>
        <v>756.1413</v>
      </c>
      <c r="L45" s="14">
        <f t="shared" si="14"/>
        <v>1238.4772499999999</v>
      </c>
      <c r="M45" s="14">
        <f t="shared" si="14"/>
        <v>1079.895</v>
      </c>
      <c r="N45" s="14">
        <f t="shared" si="14"/>
        <v>846.18449999999996</v>
      </c>
      <c r="O45" s="14">
        <f t="shared" si="14"/>
        <v>830.06669999999997</v>
      </c>
      <c r="P45" s="12"/>
      <c r="Q45" s="4">
        <f t="shared" si="7"/>
        <v>11286.709949999999</v>
      </c>
    </row>
    <row r="46" spans="1:17" s="15" customFormat="1" x14ac:dyDescent="0.25">
      <c r="A46" s="11">
        <v>91</v>
      </c>
      <c r="B46" s="12" t="s">
        <v>8</v>
      </c>
      <c r="C46" s="14">
        <v>650</v>
      </c>
      <c r="D46" s="14">
        <v>650</v>
      </c>
      <c r="E46" s="14">
        <v>650</v>
      </c>
      <c r="F46" s="14">
        <v>650</v>
      </c>
      <c r="G46" s="14">
        <v>1630</v>
      </c>
      <c r="H46" s="14">
        <v>650</v>
      </c>
      <c r="I46" s="14">
        <v>1630</v>
      </c>
      <c r="J46" s="14">
        <v>4330</v>
      </c>
      <c r="K46" s="14">
        <v>0</v>
      </c>
      <c r="L46" s="14">
        <v>1630</v>
      </c>
      <c r="M46" s="14">
        <v>800</v>
      </c>
      <c r="N46" s="14">
        <v>800</v>
      </c>
      <c r="O46" s="14">
        <v>8730</v>
      </c>
      <c r="P46" s="12"/>
      <c r="Q46" s="4">
        <f t="shared" si="7"/>
        <v>22150</v>
      </c>
    </row>
    <row r="47" spans="1:17" s="20" customFormat="1" x14ac:dyDescent="0.25">
      <c r="A47" s="21"/>
      <c r="B47" s="18" t="s">
        <v>49</v>
      </c>
      <c r="C47" s="19">
        <f>SUM(C39:C46)</f>
        <v>12553.962</v>
      </c>
      <c r="D47" s="19">
        <f t="shared" ref="D47:Q47" si="15">SUM(D39:D46)</f>
        <v>11831.274249999999</v>
      </c>
      <c r="E47" s="19">
        <f t="shared" si="15"/>
        <v>12570.442749999998</v>
      </c>
      <c r="F47" s="19">
        <f t="shared" si="15"/>
        <v>12016.066374999999</v>
      </c>
      <c r="G47" s="19">
        <f t="shared" si="15"/>
        <v>18297.393000000004</v>
      </c>
      <c r="H47" s="19">
        <f t="shared" si="15"/>
        <v>15755.762499999999</v>
      </c>
      <c r="I47" s="19">
        <f t="shared" si="15"/>
        <v>18354.410999999996</v>
      </c>
      <c r="J47" s="19">
        <f t="shared" si="15"/>
        <v>16852.028124999997</v>
      </c>
      <c r="K47" s="19">
        <f t="shared" si="15"/>
        <v>11101.501749999998</v>
      </c>
      <c r="L47" s="19">
        <f t="shared" si="15"/>
        <v>19674.744374999998</v>
      </c>
      <c r="M47" s="19">
        <f t="shared" si="15"/>
        <v>16488.012499999997</v>
      </c>
      <c r="N47" s="19">
        <f t="shared" si="15"/>
        <v>13177.113749999999</v>
      </c>
      <c r="O47" s="19">
        <f t="shared" si="15"/>
        <v>20878.778249999999</v>
      </c>
      <c r="P47" s="19"/>
      <c r="Q47" s="19">
        <f t="shared" si="15"/>
        <v>186997.52862499998</v>
      </c>
    </row>
    <row r="48" spans="1:17" x14ac:dyDescent="0.25">
      <c r="A48" s="8"/>
      <c r="B48" s="1" t="s">
        <v>50</v>
      </c>
      <c r="C48" s="13">
        <f>+C30+C37-C47</f>
        <v>49820.917999999998</v>
      </c>
      <c r="D48" s="13">
        <f t="shared" ref="D48:O48" si="16">+D30+D37-D47</f>
        <v>46743.545750000005</v>
      </c>
      <c r="E48" s="13">
        <f t="shared" si="16"/>
        <v>49482.817250000007</v>
      </c>
      <c r="F48" s="13">
        <f t="shared" si="16"/>
        <v>47428.363624999998</v>
      </c>
      <c r="G48" s="13">
        <f t="shared" si="16"/>
        <v>67381.616999999998</v>
      </c>
      <c r="H48" s="13">
        <f t="shared" si="16"/>
        <v>61287.237500000003</v>
      </c>
      <c r="I48" s="13">
        <f t="shared" si="16"/>
        <v>67592.918999999994</v>
      </c>
      <c r="J48" s="13">
        <f t="shared" si="16"/>
        <v>48032.221875000003</v>
      </c>
      <c r="K48" s="13">
        <f t="shared" si="16"/>
        <v>47097.918250000002</v>
      </c>
      <c r="L48" s="13">
        <f t="shared" si="16"/>
        <v>72883.405624999999</v>
      </c>
      <c r="M48" s="13">
        <f t="shared" si="16"/>
        <v>63294.987500000003</v>
      </c>
      <c r="N48" s="13">
        <f t="shared" si="16"/>
        <v>51025.186250000006</v>
      </c>
      <c r="O48" s="13">
        <f t="shared" si="16"/>
        <v>42249.001749999996</v>
      </c>
      <c r="P48" s="13"/>
      <c r="Q48" s="2">
        <f>+Q30+Q37-Q47</f>
        <v>664499.2213750002</v>
      </c>
    </row>
    <row r="49" spans="1:17" x14ac:dyDescent="0.25">
      <c r="A49" s="8"/>
      <c r="B49" s="1"/>
      <c r="P49" s="12"/>
      <c r="Q49" s="1"/>
    </row>
    <row r="50" spans="1:17" s="16" customFormat="1" x14ac:dyDescent="0.25">
      <c r="A50" s="11" t="s">
        <v>73</v>
      </c>
      <c r="B50" s="33" t="s">
        <v>74</v>
      </c>
      <c r="C50" s="36">
        <f>+C30</f>
        <v>54062.879999999997</v>
      </c>
      <c r="D50" s="36">
        <f>+D30</f>
        <v>50784.82</v>
      </c>
      <c r="E50" s="36">
        <f t="shared" ref="E50:O50" si="17">+E30</f>
        <v>54263.26</v>
      </c>
      <c r="F50" s="36">
        <f t="shared" si="17"/>
        <v>51654.43</v>
      </c>
      <c r="G50" s="36">
        <f t="shared" si="17"/>
        <v>76205.8</v>
      </c>
      <c r="H50" s="36">
        <f t="shared" si="17"/>
        <v>69253</v>
      </c>
      <c r="I50" s="36">
        <f t="shared" si="17"/>
        <v>76474.12</v>
      </c>
      <c r="J50" s="36">
        <f t="shared" si="17"/>
        <v>57094.25</v>
      </c>
      <c r="K50" s="36">
        <f t="shared" si="17"/>
        <v>50409.42</v>
      </c>
      <c r="L50" s="36">
        <f t="shared" si="17"/>
        <v>82565.149999999994</v>
      </c>
      <c r="M50" s="36">
        <f t="shared" si="17"/>
        <v>71993</v>
      </c>
      <c r="N50" s="36">
        <f t="shared" si="17"/>
        <v>56412.3</v>
      </c>
      <c r="O50" s="36">
        <f t="shared" si="17"/>
        <v>55337.78</v>
      </c>
      <c r="P50" s="33"/>
      <c r="Q50" s="16">
        <f t="shared" ref="Q50:Q62" si="18">SUM(D50:O50)</f>
        <v>752447.33000000007</v>
      </c>
    </row>
    <row r="51" spans="1:17" s="16" customFormat="1" x14ac:dyDescent="0.25">
      <c r="A51" s="11" t="s">
        <v>75</v>
      </c>
      <c r="B51" s="33" t="s">
        <v>76</v>
      </c>
      <c r="C51" s="36">
        <f>+C30</f>
        <v>54062.879999999997</v>
      </c>
      <c r="D51" s="36">
        <f>+D30</f>
        <v>50784.82</v>
      </c>
      <c r="E51" s="36">
        <f t="shared" ref="E51:O51" si="19">+E30</f>
        <v>54263.26</v>
      </c>
      <c r="F51" s="36">
        <f t="shared" si="19"/>
        <v>51654.43</v>
      </c>
      <c r="G51" s="36">
        <f t="shared" si="19"/>
        <v>76205.8</v>
      </c>
      <c r="H51" s="36">
        <f t="shared" si="19"/>
        <v>69253</v>
      </c>
      <c r="I51" s="36">
        <f t="shared" si="19"/>
        <v>76474.12</v>
      </c>
      <c r="J51" s="36">
        <f t="shared" si="19"/>
        <v>57094.25</v>
      </c>
      <c r="K51" s="36">
        <f t="shared" si="19"/>
        <v>50409.42</v>
      </c>
      <c r="L51" s="36">
        <f t="shared" si="19"/>
        <v>82565.149999999994</v>
      </c>
      <c r="M51" s="36">
        <f t="shared" si="19"/>
        <v>71993</v>
      </c>
      <c r="N51" s="36">
        <f t="shared" si="19"/>
        <v>56412.3</v>
      </c>
      <c r="O51" s="36">
        <f t="shared" si="19"/>
        <v>55337.78</v>
      </c>
      <c r="P51" s="33"/>
      <c r="Q51" s="16">
        <f t="shared" si="18"/>
        <v>752447.33000000007</v>
      </c>
    </row>
    <row r="52" spans="1:17" s="33" customFormat="1" x14ac:dyDescent="0.25">
      <c r="A52" s="34" t="s">
        <v>77</v>
      </c>
      <c r="B52" s="33" t="s">
        <v>78</v>
      </c>
      <c r="C52" s="36">
        <f>+C30</f>
        <v>54062.879999999997</v>
      </c>
      <c r="D52" s="36">
        <f>+D30</f>
        <v>50784.82</v>
      </c>
      <c r="E52" s="36">
        <f t="shared" ref="E52:O52" si="20">+E30</f>
        <v>54263.26</v>
      </c>
      <c r="F52" s="36">
        <f t="shared" si="20"/>
        <v>51654.43</v>
      </c>
      <c r="G52" s="36">
        <f t="shared" si="20"/>
        <v>76205.8</v>
      </c>
      <c r="H52" s="36">
        <f t="shared" si="20"/>
        <v>69253</v>
      </c>
      <c r="I52" s="36">
        <f t="shared" si="20"/>
        <v>76474.12</v>
      </c>
      <c r="J52" s="36">
        <f t="shared" si="20"/>
        <v>57094.25</v>
      </c>
      <c r="K52" s="36">
        <f t="shared" si="20"/>
        <v>50409.42</v>
      </c>
      <c r="L52" s="36">
        <f t="shared" si="20"/>
        <v>82565.149999999994</v>
      </c>
      <c r="M52" s="36">
        <f t="shared" si="20"/>
        <v>71993</v>
      </c>
      <c r="N52" s="36">
        <f t="shared" si="20"/>
        <v>56412.3</v>
      </c>
      <c r="O52" s="36">
        <f t="shared" si="20"/>
        <v>55337.78</v>
      </c>
      <c r="Q52" s="16">
        <f t="shared" si="18"/>
        <v>752447.33000000007</v>
      </c>
    </row>
    <row r="53" spans="1:17" s="33" customFormat="1" x14ac:dyDescent="0.25">
      <c r="A53" s="34" t="s">
        <v>79</v>
      </c>
      <c r="B53" s="33" t="s">
        <v>80</v>
      </c>
      <c r="C53" s="36">
        <f>+C37+C30</f>
        <v>62374.879999999997</v>
      </c>
      <c r="D53" s="36">
        <f>+D37+D30</f>
        <v>58574.82</v>
      </c>
      <c r="E53" s="36">
        <f t="shared" ref="E53:O53" si="21">+E37+E30</f>
        <v>62053.26</v>
      </c>
      <c r="F53" s="36">
        <f t="shared" si="21"/>
        <v>59444.43</v>
      </c>
      <c r="G53" s="36">
        <f t="shared" si="21"/>
        <v>85679.010000000009</v>
      </c>
      <c r="H53" s="36">
        <f t="shared" si="21"/>
        <v>77043</v>
      </c>
      <c r="I53" s="36">
        <f t="shared" si="21"/>
        <v>85947.329999999987</v>
      </c>
      <c r="J53" s="36">
        <f t="shared" si="21"/>
        <v>64884.25</v>
      </c>
      <c r="K53" s="36">
        <f t="shared" si="21"/>
        <v>58199.42</v>
      </c>
      <c r="L53" s="36">
        <f t="shared" si="21"/>
        <v>92558.15</v>
      </c>
      <c r="M53" s="36">
        <f t="shared" si="21"/>
        <v>79783</v>
      </c>
      <c r="N53" s="36">
        <f t="shared" si="21"/>
        <v>64202.3</v>
      </c>
      <c r="O53" s="36">
        <f t="shared" si="21"/>
        <v>63127.78</v>
      </c>
      <c r="Q53" s="16">
        <f t="shared" si="18"/>
        <v>851496.75000000012</v>
      </c>
    </row>
    <row r="54" spans="1:17" s="16" customFormat="1" x14ac:dyDescent="0.25">
      <c r="A54" s="34" t="s">
        <v>81</v>
      </c>
      <c r="B54" s="33" t="s">
        <v>82</v>
      </c>
      <c r="C54" s="36">
        <f>+C30</f>
        <v>54062.879999999997</v>
      </c>
      <c r="D54" s="36">
        <f>+D30</f>
        <v>50784.82</v>
      </c>
      <c r="E54" s="36">
        <f t="shared" ref="E54:O54" si="22">+E30</f>
        <v>54263.26</v>
      </c>
      <c r="F54" s="36">
        <f t="shared" si="22"/>
        <v>51654.43</v>
      </c>
      <c r="G54" s="36">
        <f t="shared" si="22"/>
        <v>76205.8</v>
      </c>
      <c r="H54" s="36">
        <f t="shared" si="22"/>
        <v>69253</v>
      </c>
      <c r="I54" s="36">
        <f t="shared" si="22"/>
        <v>76474.12</v>
      </c>
      <c r="J54" s="36">
        <f t="shared" si="22"/>
        <v>57094.25</v>
      </c>
      <c r="K54" s="36">
        <f t="shared" si="22"/>
        <v>50409.42</v>
      </c>
      <c r="L54" s="36">
        <f t="shared" si="22"/>
        <v>82565.149999999994</v>
      </c>
      <c r="M54" s="36">
        <f t="shared" si="22"/>
        <v>71993</v>
      </c>
      <c r="N54" s="36">
        <f t="shared" si="22"/>
        <v>56412.3</v>
      </c>
      <c r="O54" s="36">
        <f t="shared" si="22"/>
        <v>55337.78</v>
      </c>
      <c r="P54" s="12"/>
      <c r="Q54" s="16">
        <f t="shared" si="18"/>
        <v>752447.33000000007</v>
      </c>
    </row>
    <row r="55" spans="1:17" s="33" customFormat="1" x14ac:dyDescent="0.25">
      <c r="A55" s="34" t="s">
        <v>83</v>
      </c>
      <c r="B55" s="33" t="s">
        <v>84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Q55" s="16">
        <f t="shared" si="18"/>
        <v>0</v>
      </c>
    </row>
    <row r="56" spans="1:17" s="33" customFormat="1" x14ac:dyDescent="0.25">
      <c r="A56" s="34" t="s">
        <v>85</v>
      </c>
      <c r="B56" s="33" t="s">
        <v>86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Q56" s="16">
        <f t="shared" si="18"/>
        <v>0</v>
      </c>
    </row>
    <row r="57" spans="1:17" s="33" customFormat="1" x14ac:dyDescent="0.25">
      <c r="A57" s="34" t="s">
        <v>87</v>
      </c>
      <c r="B57" s="33" t="s">
        <v>88</v>
      </c>
      <c r="C57" s="36">
        <f>+C37+C30</f>
        <v>62374.879999999997</v>
      </c>
      <c r="D57" s="36">
        <f>+D37+D30</f>
        <v>58574.82</v>
      </c>
      <c r="E57" s="36">
        <f t="shared" ref="E57:O57" si="23">+E37+E30</f>
        <v>62053.26</v>
      </c>
      <c r="F57" s="36">
        <f t="shared" si="23"/>
        <v>59444.43</v>
      </c>
      <c r="G57" s="36">
        <f t="shared" si="23"/>
        <v>85679.010000000009</v>
      </c>
      <c r="H57" s="36">
        <f t="shared" si="23"/>
        <v>77043</v>
      </c>
      <c r="I57" s="36">
        <f t="shared" si="23"/>
        <v>85947.329999999987</v>
      </c>
      <c r="J57" s="36">
        <f t="shared" si="23"/>
        <v>64884.25</v>
      </c>
      <c r="K57" s="36">
        <f t="shared" si="23"/>
        <v>58199.42</v>
      </c>
      <c r="L57" s="36">
        <f t="shared" si="23"/>
        <v>92558.15</v>
      </c>
      <c r="M57" s="36">
        <f t="shared" si="23"/>
        <v>79783</v>
      </c>
      <c r="N57" s="36">
        <f t="shared" si="23"/>
        <v>64202.3</v>
      </c>
      <c r="O57" s="36">
        <f t="shared" si="23"/>
        <v>63127.78</v>
      </c>
      <c r="Q57" s="16">
        <f t="shared" si="18"/>
        <v>851496.75000000012</v>
      </c>
    </row>
    <row r="58" spans="1:17" s="33" customFormat="1" x14ac:dyDescent="0.25">
      <c r="A58" s="34" t="s">
        <v>89</v>
      </c>
      <c r="B58" s="33" t="s">
        <v>90</v>
      </c>
      <c r="C58" s="36">
        <f>+C37+C30</f>
        <v>62374.879999999997</v>
      </c>
      <c r="D58" s="36">
        <f>+D37+D30</f>
        <v>58574.82</v>
      </c>
      <c r="E58" s="36">
        <f t="shared" ref="E58:O58" si="24">+E37+E30</f>
        <v>62053.26</v>
      </c>
      <c r="F58" s="36">
        <f t="shared" si="24"/>
        <v>59444.43</v>
      </c>
      <c r="G58" s="36">
        <f t="shared" si="24"/>
        <v>85679.010000000009</v>
      </c>
      <c r="H58" s="36">
        <f t="shared" si="24"/>
        <v>77043</v>
      </c>
      <c r="I58" s="36">
        <f t="shared" si="24"/>
        <v>85947.329999999987</v>
      </c>
      <c r="J58" s="36">
        <f t="shared" si="24"/>
        <v>64884.25</v>
      </c>
      <c r="K58" s="36">
        <f t="shared" si="24"/>
        <v>58199.42</v>
      </c>
      <c r="L58" s="36">
        <f t="shared" si="24"/>
        <v>92558.15</v>
      </c>
      <c r="M58" s="36">
        <f t="shared" si="24"/>
        <v>79783</v>
      </c>
      <c r="N58" s="36">
        <f t="shared" si="24"/>
        <v>64202.3</v>
      </c>
      <c r="O58" s="36">
        <f t="shared" si="24"/>
        <v>63127.78</v>
      </c>
      <c r="Q58" s="16">
        <f t="shared" si="18"/>
        <v>851496.75000000012</v>
      </c>
    </row>
    <row r="59" spans="1:17" s="33" customFormat="1" x14ac:dyDescent="0.25">
      <c r="A59" s="34" t="s">
        <v>91</v>
      </c>
      <c r="B59" s="33" t="s">
        <v>92</v>
      </c>
      <c r="C59" s="36">
        <v>0</v>
      </c>
      <c r="D59" s="36">
        <v>0</v>
      </c>
      <c r="E59" s="36">
        <v>0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Q59" s="16">
        <f t="shared" si="18"/>
        <v>0</v>
      </c>
    </row>
    <row r="60" spans="1:17" s="33" customFormat="1" x14ac:dyDescent="0.25">
      <c r="A60" s="34" t="s">
        <v>93</v>
      </c>
      <c r="B60" s="33" t="s">
        <v>94</v>
      </c>
      <c r="C60" s="36">
        <v>0</v>
      </c>
      <c r="D60" s="36">
        <v>0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Q60" s="16">
        <f t="shared" si="18"/>
        <v>0</v>
      </c>
    </row>
    <row r="61" spans="1:17" s="33" customFormat="1" x14ac:dyDescent="0.25">
      <c r="A61" s="34" t="s">
        <v>95</v>
      </c>
      <c r="B61" s="33" t="s">
        <v>96</v>
      </c>
      <c r="C61" s="36">
        <f>+C50-C62</f>
        <v>47059.199999999997</v>
      </c>
      <c r="D61" s="36">
        <f>+D50-D62</f>
        <v>43781.14</v>
      </c>
      <c r="E61" s="36">
        <f t="shared" ref="E61:O61" si="25">+E50-E62</f>
        <v>47259.58</v>
      </c>
      <c r="F61" s="36">
        <f t="shared" si="25"/>
        <v>44650.75</v>
      </c>
      <c r="G61" s="36">
        <f t="shared" si="25"/>
        <v>69202.12</v>
      </c>
      <c r="H61" s="36">
        <f t="shared" si="25"/>
        <v>62249.32</v>
      </c>
      <c r="I61" s="36">
        <f t="shared" si="25"/>
        <v>69470.44</v>
      </c>
      <c r="J61" s="36">
        <f t="shared" si="25"/>
        <v>50090.57</v>
      </c>
      <c r="K61" s="36">
        <f t="shared" si="25"/>
        <v>43405.74</v>
      </c>
      <c r="L61" s="36">
        <f t="shared" si="25"/>
        <v>75561.47</v>
      </c>
      <c r="M61" s="36">
        <f t="shared" si="25"/>
        <v>64989.32</v>
      </c>
      <c r="N61" s="36">
        <f t="shared" si="25"/>
        <v>49408.62</v>
      </c>
      <c r="O61" s="36">
        <f t="shared" si="25"/>
        <v>48334.1</v>
      </c>
      <c r="Q61" s="16">
        <f t="shared" si="18"/>
        <v>668403.16999999993</v>
      </c>
    </row>
    <row r="62" spans="1:17" s="33" customFormat="1" x14ac:dyDescent="0.25">
      <c r="A62" s="34" t="s">
        <v>97</v>
      </c>
      <c r="B62" s="33" t="s">
        <v>98</v>
      </c>
      <c r="C62" s="36">
        <v>7003.68</v>
      </c>
      <c r="D62" s="36">
        <v>7003.68</v>
      </c>
      <c r="E62" s="36">
        <v>7003.68</v>
      </c>
      <c r="F62" s="36">
        <v>7003.68</v>
      </c>
      <c r="G62" s="36">
        <v>7003.68</v>
      </c>
      <c r="H62" s="36">
        <v>7003.68</v>
      </c>
      <c r="I62" s="36">
        <v>7003.68</v>
      </c>
      <c r="J62" s="36">
        <v>7003.68</v>
      </c>
      <c r="K62" s="36">
        <v>7003.68</v>
      </c>
      <c r="L62" s="36">
        <v>7003.68</v>
      </c>
      <c r="M62" s="36">
        <v>7003.68</v>
      </c>
      <c r="N62" s="36">
        <v>7003.68</v>
      </c>
      <c r="O62" s="36">
        <v>7003.68</v>
      </c>
      <c r="Q62" s="16">
        <f t="shared" si="18"/>
        <v>84044.160000000003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4"/>
  <sheetViews>
    <sheetView workbookViewId="0">
      <selection sqref="A1:XFD1048576"/>
    </sheetView>
  </sheetViews>
  <sheetFormatPr baseColWidth="10" defaultRowHeight="12" x14ac:dyDescent="0.2"/>
  <cols>
    <col min="1" max="1" width="13.140625" style="59" customWidth="1"/>
    <col min="2" max="2" width="42.42578125" style="58" customWidth="1"/>
    <col min="3" max="3" width="11.85546875" style="60" customWidth="1"/>
    <col min="4" max="4" width="13.42578125" style="60" customWidth="1"/>
    <col min="5" max="5" width="13.7109375" style="60" customWidth="1"/>
    <col min="6" max="6" width="13.28515625" style="60" customWidth="1"/>
    <col min="7" max="7" width="12.7109375" style="60" customWidth="1"/>
    <col min="8" max="8" width="12.5703125" style="60" customWidth="1"/>
    <col min="9" max="9" width="16" style="60" customWidth="1"/>
    <col min="10" max="10" width="12.5703125" style="60" customWidth="1"/>
    <col min="11" max="11" width="13.42578125" style="60" customWidth="1"/>
    <col min="12" max="15" width="14.85546875" style="60" customWidth="1"/>
    <col min="16" max="16" width="6.7109375" style="58" customWidth="1"/>
    <col min="17" max="16384" width="11.42578125" style="58"/>
  </cols>
  <sheetData>
    <row r="1" spans="1:16" s="50" customFormat="1" ht="36" x14ac:dyDescent="0.25">
      <c r="A1" s="50" t="str">
        <f>+'PASO 1'!A2</f>
        <v>nombre</v>
      </c>
      <c r="B1" s="50">
        <f>+'PASO 1'!B2</f>
        <v>0</v>
      </c>
      <c r="C1" s="50" t="str">
        <f>+'PASO 1'!D2</f>
        <v>PEDROZO DANTE OSVALDO</v>
      </c>
      <c r="D1" s="50" t="str">
        <f>+'PASO 1'!E2</f>
        <v>BRIZUELA JUAN ANDRES RAMON</v>
      </c>
      <c r="E1" s="50" t="str">
        <f>+'PASO 1'!F2</f>
        <v>NAVARRO JANATAN FACUNDO</v>
      </c>
      <c r="F1" s="50" t="str">
        <f>+'PASO 1'!G2</f>
        <v>MAIDANA ALBERTO AMERICO</v>
      </c>
      <c r="G1" s="50" t="str">
        <f>+'PASO 1'!H2</f>
        <v>MIRANDA DANIEL ENRIQUE</v>
      </c>
      <c r="H1" s="50" t="str">
        <f>+'PASO 1'!I2</f>
        <v>PRIETO JOSE ROBERTO</v>
      </c>
      <c r="I1" s="50" t="str">
        <f>+'PASO 1'!J2</f>
        <v>AVALOS EDUARDO SIMON</v>
      </c>
      <c r="J1" s="50" t="str">
        <f>+'PASO 1'!K2</f>
        <v>FERNANDEZ, NICOLAS</v>
      </c>
      <c r="K1" s="50" t="str">
        <f>+'PASO 1'!L2</f>
        <v>QUINTANA RAMON DE JESUS</v>
      </c>
      <c r="L1" s="50" t="str">
        <f>+'PASO 1'!M2</f>
        <v>BEUVAIS RODOLFO CARLOS</v>
      </c>
      <c r="M1" s="50" t="str">
        <f>+'PASO 1'!N2</f>
        <v>BEUVAIS ANTONIO</v>
      </c>
      <c r="N1" s="50" t="str">
        <f>+'PASO 1'!C2</f>
        <v>BEUVAIS JOSE</v>
      </c>
      <c r="O1" s="50" t="str">
        <f>+'PASO 1'!O2</f>
        <v>BEUVAIS MARIO</v>
      </c>
    </row>
    <row r="2" spans="1:16" s="51" customFormat="1" x14ac:dyDescent="0.25">
      <c r="A2" s="50" t="str">
        <f>+'PASO 1'!A3</f>
        <v>cuit</v>
      </c>
      <c r="B2" s="50">
        <f>+'PASO 1'!B3</f>
        <v>0</v>
      </c>
      <c r="C2" s="50">
        <f>+'PASO 1'!D3</f>
        <v>23373230529</v>
      </c>
      <c r="D2" s="50">
        <f>+'PASO 1'!E3</f>
        <v>20412270089</v>
      </c>
      <c r="E2" s="50">
        <f>+'PASO 1'!F3</f>
        <v>20363899952</v>
      </c>
      <c r="F2" s="50">
        <f>+'PASO 1'!G3</f>
        <v>20280474682</v>
      </c>
      <c r="G2" s="50">
        <f>+'PASO 1'!H3</f>
        <v>20177508293</v>
      </c>
      <c r="H2" s="50">
        <f>+'PASO 1'!I3</f>
        <v>20215465676</v>
      </c>
      <c r="I2" s="50">
        <f>+'PASO 1'!J3</f>
        <v>20302390224</v>
      </c>
      <c r="J2" s="50">
        <f>+'PASO 1'!K3</f>
        <v>20397771262</v>
      </c>
      <c r="K2" s="50">
        <f>+'PASO 1'!L3</f>
        <v>20222706042</v>
      </c>
      <c r="L2" s="50">
        <f>+'PASO 1'!M3</f>
        <v>20146494669</v>
      </c>
      <c r="M2" s="50">
        <f>+'PASO 1'!N3</f>
        <v>20260202031</v>
      </c>
      <c r="N2" s="50">
        <f>+'PASO 1'!C3</f>
        <v>20229337700</v>
      </c>
      <c r="O2" s="50">
        <f>+'PASO 1'!O3</f>
        <v>20179209927</v>
      </c>
    </row>
    <row r="3" spans="1:16" s="51" customFormat="1" ht="24" x14ac:dyDescent="0.25">
      <c r="A3" s="50" t="str">
        <f>+'PASO 1'!A4</f>
        <v>Remuneración bruta</v>
      </c>
      <c r="B3" s="50">
        <f>+'PASO 1'!B4</f>
        <v>0</v>
      </c>
      <c r="C3" s="50">
        <f>+'PASO 1'!D4</f>
        <v>58574.82</v>
      </c>
      <c r="D3" s="50">
        <f>+'PASO 1'!E4</f>
        <v>62053.26</v>
      </c>
      <c r="E3" s="50">
        <f>+'PASO 1'!F4</f>
        <v>59444.43</v>
      </c>
      <c r="F3" s="50">
        <f>+'PASO 1'!G4</f>
        <v>85679.010000000009</v>
      </c>
      <c r="G3" s="50">
        <f>+'PASO 1'!H4</f>
        <v>77043</v>
      </c>
      <c r="H3" s="50">
        <f>+'PASO 1'!I4</f>
        <v>85947.329999999987</v>
      </c>
      <c r="I3" s="50">
        <f>+'PASO 1'!J4</f>
        <v>64884.25</v>
      </c>
      <c r="J3" s="50">
        <f>+'PASO 1'!K4</f>
        <v>58199.42</v>
      </c>
      <c r="K3" s="50">
        <f>+'PASO 1'!L4</f>
        <v>92558.15</v>
      </c>
      <c r="L3" s="50">
        <f>+'PASO 1'!M4</f>
        <v>79783</v>
      </c>
      <c r="M3" s="50">
        <f>+'PASO 1'!N4</f>
        <v>64202.3</v>
      </c>
      <c r="N3" s="50">
        <f>+'PASO 1'!C4</f>
        <v>62374.879999999997</v>
      </c>
      <c r="O3" s="50">
        <f>+'PASO 1'!O4</f>
        <v>63127.78</v>
      </c>
    </row>
    <row r="4" spans="1:16" s="51" customFormat="1" x14ac:dyDescent="0.25">
      <c r="A4" s="52">
        <v>90</v>
      </c>
      <c r="B4" s="51" t="s">
        <v>67</v>
      </c>
      <c r="C4" s="53">
        <v>0</v>
      </c>
      <c r="D4" s="53">
        <v>0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</row>
    <row r="5" spans="1:16" s="51" customFormat="1" x14ac:dyDescent="0.25">
      <c r="A5" s="50">
        <v>0</v>
      </c>
      <c r="B5" s="51" t="s">
        <v>68</v>
      </c>
      <c r="C5" s="53">
        <v>0</v>
      </c>
      <c r="D5" s="53">
        <v>0</v>
      </c>
      <c r="E5" s="53">
        <v>0</v>
      </c>
      <c r="F5" s="53">
        <v>0</v>
      </c>
      <c r="G5" s="53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</row>
    <row r="6" spans="1:16" s="51" customFormat="1" x14ac:dyDescent="0.25">
      <c r="A6" s="50">
        <v>0</v>
      </c>
      <c r="B6" s="51" t="s">
        <v>69</v>
      </c>
      <c r="C6" s="53">
        <v>0</v>
      </c>
      <c r="D6" s="53">
        <v>0</v>
      </c>
      <c r="E6" s="53">
        <v>0</v>
      </c>
      <c r="F6" s="53">
        <v>0</v>
      </c>
      <c r="G6" s="53">
        <v>0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</row>
    <row r="7" spans="1:16" s="51" customFormat="1" x14ac:dyDescent="0.25">
      <c r="A7" s="50">
        <v>0</v>
      </c>
      <c r="B7" s="51" t="s">
        <v>70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</row>
    <row r="8" spans="1:16" s="51" customFormat="1" x14ac:dyDescent="0.25">
      <c r="A8" s="50">
        <v>0</v>
      </c>
      <c r="B8" s="51" t="s">
        <v>71</v>
      </c>
      <c r="C8" s="53">
        <v>0</v>
      </c>
      <c r="D8" s="53">
        <v>0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</row>
    <row r="9" spans="1:16" s="51" customFormat="1" x14ac:dyDescent="0.25">
      <c r="A9" s="50">
        <v>0</v>
      </c>
      <c r="B9" s="51" t="s">
        <v>72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</row>
    <row r="10" spans="1:16" x14ac:dyDescent="0.2">
      <c r="A10" s="54">
        <f>+'PASO 1'!A12</f>
        <v>1</v>
      </c>
      <c r="B10" s="55" t="str">
        <f>+'PASO 1'!B12</f>
        <v>SUELDO</v>
      </c>
      <c r="C10" s="56">
        <f>+'PASO 1'!D12</f>
        <v>51660</v>
      </c>
      <c r="D10" s="56">
        <f>+'PASO 1'!E12</f>
        <v>51660</v>
      </c>
      <c r="E10" s="56">
        <f>+'PASO 1'!F12</f>
        <v>0</v>
      </c>
      <c r="F10" s="56">
        <f>+'PASO 1'!G12</f>
        <v>62822.36</v>
      </c>
      <c r="G10" s="56">
        <f>+'PASO 1'!H12</f>
        <v>51660</v>
      </c>
      <c r="H10" s="56">
        <f>+'PASO 1'!I12</f>
        <v>62822.36</v>
      </c>
      <c r="I10" s="56">
        <f>+'PASO 1'!J12</f>
        <v>51660</v>
      </c>
      <c r="J10" s="56">
        <f>+'PASO 1'!K12</f>
        <v>51660</v>
      </c>
      <c r="K10" s="56">
        <f>+'PASO 1'!L12</f>
        <v>66271.149999999994</v>
      </c>
      <c r="L10" s="56">
        <f>+'PASO 1'!M12</f>
        <v>51660</v>
      </c>
      <c r="M10" s="56">
        <f>+'PASO 1'!N12</f>
        <v>51660</v>
      </c>
      <c r="N10" s="56">
        <f>+'PASO 1'!C12</f>
        <v>55121.36</v>
      </c>
      <c r="O10" s="56">
        <f>+'PASO 1'!O12</f>
        <v>51660</v>
      </c>
      <c r="P10" s="57"/>
    </row>
    <row r="11" spans="1:16" x14ac:dyDescent="0.2">
      <c r="A11" s="54">
        <f>+'PASO 1'!A13</f>
        <v>2</v>
      </c>
      <c r="B11" s="55" t="str">
        <f>+'PASO 1'!B13</f>
        <v>ANTIGÜEDAD  1,5% LEY 26727</v>
      </c>
      <c r="C11" s="56">
        <f>+'PASO 1'!D13</f>
        <v>0</v>
      </c>
      <c r="D11" s="56">
        <f>+'PASO 1'!E13</f>
        <v>0</v>
      </c>
      <c r="E11" s="56">
        <f>+'PASO 1'!F13</f>
        <v>0</v>
      </c>
      <c r="F11" s="56">
        <f>+'PASO 1'!G13</f>
        <v>12964.44</v>
      </c>
      <c r="G11" s="56">
        <f>+'PASO 1'!H13</f>
        <v>16388</v>
      </c>
      <c r="H11" s="56">
        <f>+'PASO 1'!I13</f>
        <v>17421</v>
      </c>
      <c r="I11" s="56">
        <f>+'PASO 1'!J13</f>
        <v>0</v>
      </c>
      <c r="J11" s="56">
        <f>+'PASO 1'!K13</f>
        <v>0</v>
      </c>
      <c r="K11" s="56">
        <f>+'PASO 1'!L13</f>
        <v>18061</v>
      </c>
      <c r="L11" s="56">
        <f>+'PASO 1'!M13</f>
        <v>18267</v>
      </c>
      <c r="M11" s="56">
        <f>+'PASO 1'!N13</f>
        <v>0</v>
      </c>
      <c r="N11" s="56">
        <f>+'PASO 1'!C13</f>
        <v>0</v>
      </c>
      <c r="O11" s="56">
        <f>+'PASO 1'!O13</f>
        <v>0</v>
      </c>
      <c r="P11" s="57"/>
    </row>
    <row r="12" spans="1:16" x14ac:dyDescent="0.2">
      <c r="A12" s="54">
        <f>+'PASO 1'!A14</f>
        <v>3</v>
      </c>
      <c r="B12" s="55" t="str">
        <f>+'PASO 1'!B14</f>
        <v>DESCUENTO POR AUSENCIA</v>
      </c>
      <c r="C12" s="56">
        <f>+'PASO 1'!D14</f>
        <v>-3444</v>
      </c>
      <c r="D12" s="56">
        <f>+'PASO 1'!E14</f>
        <v>0</v>
      </c>
      <c r="E12" s="56">
        <f>+'PASO 1'!F14</f>
        <v>-2583</v>
      </c>
      <c r="F12" s="56">
        <f>+'PASO 1'!G14</f>
        <v>-2094</v>
      </c>
      <c r="G12" s="56">
        <f>+'PASO 1'!H14</f>
        <v>-861</v>
      </c>
      <c r="H12" s="56">
        <f>+'PASO 1'!I14</f>
        <v>-6282.24</v>
      </c>
      <c r="I12" s="56">
        <f>+'PASO 1'!J14</f>
        <v>-861</v>
      </c>
      <c r="J12" s="56">
        <f>+'PASO 1'!K14</f>
        <v>-4305</v>
      </c>
      <c r="K12" s="56">
        <f>+'PASO 1'!L14</f>
        <v>-4418</v>
      </c>
      <c r="L12" s="56">
        <f>+'PASO 1'!M14</f>
        <v>0</v>
      </c>
      <c r="M12" s="56">
        <f>+'PASO 1'!N14</f>
        <v>0</v>
      </c>
      <c r="N12" s="56">
        <f>+'PASO 1'!C14</f>
        <v>-2205</v>
      </c>
      <c r="O12" s="56">
        <f>+'PASO 1'!O14</f>
        <v>0</v>
      </c>
      <c r="P12" s="57"/>
    </row>
    <row r="13" spans="1:16" x14ac:dyDescent="0.2">
      <c r="A13" s="54">
        <f>+'PASO 1'!A15</f>
        <v>4</v>
      </c>
      <c r="B13" s="55" t="str">
        <f>+'PASO 1'!B15</f>
        <v>DIA ADICIONAL FERIADO</v>
      </c>
      <c r="C13" s="56">
        <f>+'PASO 1'!D15</f>
        <v>2066</v>
      </c>
      <c r="D13" s="56">
        <f>+'PASO 1'!E15</f>
        <v>2066</v>
      </c>
      <c r="E13" s="56">
        <f>+'PASO 1'!F15</f>
        <v>2066</v>
      </c>
      <c r="F13" s="56">
        <f>+'PASO 1'!G15</f>
        <v>2513</v>
      </c>
      <c r="G13" s="56">
        <f>+'PASO 1'!H15</f>
        <v>2066</v>
      </c>
      <c r="H13" s="56">
        <f>+'PASO 1'!I15</f>
        <v>2513</v>
      </c>
      <c r="I13" s="56">
        <f>+'PASO 1'!J15</f>
        <v>2066</v>
      </c>
      <c r="J13" s="56">
        <f>+'PASO 1'!K15</f>
        <v>2066</v>
      </c>
      <c r="K13" s="56">
        <f>+'PASO 1'!L15</f>
        <v>2651</v>
      </c>
      <c r="L13" s="56">
        <f>+'PASO 1'!M15</f>
        <v>2066</v>
      </c>
      <c r="M13" s="56">
        <f>+'PASO 1'!N15</f>
        <v>2066</v>
      </c>
      <c r="N13" s="56">
        <f>+'PASO 1'!C15</f>
        <v>0</v>
      </c>
      <c r="O13" s="56">
        <f>+'PASO 1'!O15</f>
        <v>2066</v>
      </c>
      <c r="P13" s="57"/>
    </row>
    <row r="14" spans="1:16" x14ac:dyDescent="0.2">
      <c r="A14" s="54">
        <f>+'PASO 1'!A16</f>
        <v>5</v>
      </c>
      <c r="B14" s="55" t="str">
        <f>+'PASO 1'!B16</f>
        <v xml:space="preserve"> JORNAL PERSONAL TEMPORARIO LEY 26727</v>
      </c>
      <c r="C14" s="56">
        <f>+'PASO 1'!D16</f>
        <v>0</v>
      </c>
      <c r="D14" s="56">
        <f>+'PASO 1'!E16</f>
        <v>0</v>
      </c>
      <c r="E14" s="56">
        <f>+'PASO 1'!F16</f>
        <v>51660</v>
      </c>
      <c r="F14" s="56">
        <f>+'PASO 1'!G16</f>
        <v>0</v>
      </c>
      <c r="G14" s="56">
        <f>+'PASO 1'!H16</f>
        <v>0</v>
      </c>
      <c r="H14" s="56">
        <f>+'PASO 1'!I16</f>
        <v>0</v>
      </c>
      <c r="I14" s="56">
        <f>+'PASO 1'!J16</f>
        <v>0</v>
      </c>
      <c r="J14" s="56">
        <f>+'PASO 1'!K16</f>
        <v>0</v>
      </c>
      <c r="K14" s="56">
        <f>+'PASO 1'!L16</f>
        <v>0</v>
      </c>
      <c r="L14" s="56">
        <f>+'PASO 1'!M16</f>
        <v>0</v>
      </c>
      <c r="M14" s="56">
        <f>+'PASO 1'!N16</f>
        <v>0</v>
      </c>
      <c r="N14" s="56">
        <f>+'PASO 1'!C16</f>
        <v>0</v>
      </c>
      <c r="O14" s="56">
        <f>+'PASO 1'!O16</f>
        <v>0</v>
      </c>
      <c r="P14" s="57"/>
    </row>
    <row r="15" spans="1:16" x14ac:dyDescent="0.2">
      <c r="A15" s="54">
        <f>+'PASO 1'!A17</f>
        <v>6</v>
      </c>
      <c r="B15" s="55" t="str">
        <f>+'PASO 1'!B17</f>
        <v xml:space="preserve">DIA ADICIONAL </v>
      </c>
      <c r="C15" s="56">
        <f>+'PASO 1'!D17</f>
        <v>0</v>
      </c>
      <c r="D15" s="56">
        <f>+'PASO 1'!E17</f>
        <v>0</v>
      </c>
      <c r="E15" s="56">
        <f>+'PASO 1'!F17</f>
        <v>0</v>
      </c>
      <c r="F15" s="56">
        <f>+'PASO 1'!G17</f>
        <v>0</v>
      </c>
      <c r="G15" s="56">
        <f>+'PASO 1'!H17</f>
        <v>0</v>
      </c>
      <c r="H15" s="56">
        <f>+'PASO 1'!I17</f>
        <v>0</v>
      </c>
      <c r="I15" s="56">
        <f>+'PASO 1'!J17</f>
        <v>0</v>
      </c>
      <c r="J15" s="56">
        <f>+'PASO 1'!K17</f>
        <v>0</v>
      </c>
      <c r="K15" s="56">
        <f>+'PASO 1'!L17</f>
        <v>0</v>
      </c>
      <c r="L15" s="56">
        <f>+'PASO 1'!M17</f>
        <v>0</v>
      </c>
      <c r="M15" s="56">
        <f>+'PASO 1'!N17</f>
        <v>0</v>
      </c>
      <c r="N15" s="56">
        <f>+'PASO 1'!C17</f>
        <v>0</v>
      </c>
      <c r="O15" s="56">
        <f>+'PASO 1'!O17</f>
        <v>0</v>
      </c>
      <c r="P15" s="57"/>
    </row>
    <row r="16" spans="1:16" x14ac:dyDescent="0.2">
      <c r="A16" s="54">
        <f>+'PASO 1'!A18</f>
        <v>8</v>
      </c>
      <c r="B16" s="55" t="str">
        <f>+'PASO 1'!B18</f>
        <v>SUSPENSION POR SANCION DISCIPLINARIA</v>
      </c>
      <c r="C16" s="56">
        <f>+'PASO 1'!D18</f>
        <v>0</v>
      </c>
      <c r="D16" s="56">
        <f>+'PASO 1'!E18</f>
        <v>0</v>
      </c>
      <c r="E16" s="56">
        <f>+'PASO 1'!F18</f>
        <v>0</v>
      </c>
      <c r="F16" s="56">
        <f>+'PASO 1'!G18</f>
        <v>0</v>
      </c>
      <c r="G16" s="56">
        <f>+'PASO 1'!H18</f>
        <v>0</v>
      </c>
      <c r="H16" s="56">
        <f>+'PASO 1'!I18</f>
        <v>0</v>
      </c>
      <c r="I16" s="56">
        <f>+'PASO 1'!J18</f>
        <v>0</v>
      </c>
      <c r="J16" s="56">
        <f>+'PASO 1'!K18</f>
        <v>0</v>
      </c>
      <c r="K16" s="56">
        <f>+'PASO 1'!L18</f>
        <v>0</v>
      </c>
      <c r="L16" s="56">
        <f>+'PASO 1'!M18</f>
        <v>0</v>
      </c>
      <c r="M16" s="56">
        <f>+'PASO 1'!N18</f>
        <v>0</v>
      </c>
      <c r="N16" s="56">
        <f>+'PASO 1'!C18</f>
        <v>0</v>
      </c>
      <c r="O16" s="56">
        <f>+'PASO 1'!O18</f>
        <v>0</v>
      </c>
      <c r="P16" s="57"/>
    </row>
    <row r="17" spans="1:16" x14ac:dyDescent="0.2">
      <c r="A17" s="54">
        <f>+'PASO 1'!A19</f>
        <v>10</v>
      </c>
      <c r="B17" s="55" t="str">
        <f>+'PASO 1'!B19</f>
        <v>A CUENTA FUTURO AUMENTO</v>
      </c>
      <c r="C17" s="56">
        <f>+'PASO 1'!D19</f>
        <v>0</v>
      </c>
      <c r="D17" s="56">
        <f>+'PASO 1'!E19</f>
        <v>0</v>
      </c>
      <c r="E17" s="56">
        <f>+'PASO 1'!F19</f>
        <v>0</v>
      </c>
      <c r="F17" s="56">
        <f>+'PASO 1'!G19</f>
        <v>0</v>
      </c>
      <c r="G17" s="56">
        <f>+'PASO 1'!H19</f>
        <v>0</v>
      </c>
      <c r="H17" s="56">
        <f>+'PASO 1'!I19</f>
        <v>0</v>
      </c>
      <c r="I17" s="56">
        <f>+'PASO 1'!J19</f>
        <v>0</v>
      </c>
      <c r="J17" s="56">
        <f>+'PASO 1'!K19</f>
        <v>0</v>
      </c>
      <c r="K17" s="56">
        <f>+'PASO 1'!L19</f>
        <v>0</v>
      </c>
      <c r="L17" s="56">
        <f>+'PASO 1'!M19</f>
        <v>0</v>
      </c>
      <c r="M17" s="56">
        <f>+'PASO 1'!N19</f>
        <v>0</v>
      </c>
      <c r="N17" s="56">
        <f>+'PASO 1'!C19</f>
        <v>0</v>
      </c>
      <c r="O17" s="56">
        <f>+'PASO 1'!O19</f>
        <v>0</v>
      </c>
      <c r="P17" s="57"/>
    </row>
    <row r="18" spans="1:16" x14ac:dyDescent="0.2">
      <c r="A18" s="54">
        <f>+'PASO 1'!A20</f>
        <v>11</v>
      </c>
      <c r="B18" s="55" t="str">
        <f>+'PASO 1'!B20</f>
        <v xml:space="preserve">AJUSTE RETROACTIVO SUELDO MES </v>
      </c>
      <c r="C18" s="56">
        <f>+'PASO 1'!D20</f>
        <v>0</v>
      </c>
      <c r="D18" s="56">
        <f>+'PASO 1'!E20</f>
        <v>0</v>
      </c>
      <c r="E18" s="56">
        <f>+'PASO 1'!F20</f>
        <v>0</v>
      </c>
      <c r="F18" s="56">
        <f>+'PASO 1'!G20</f>
        <v>0</v>
      </c>
      <c r="G18" s="56">
        <f>+'PASO 1'!H20</f>
        <v>0</v>
      </c>
      <c r="H18" s="56">
        <f>+'PASO 1'!I20</f>
        <v>0</v>
      </c>
      <c r="I18" s="56">
        <f>+'PASO 1'!J20</f>
        <v>0</v>
      </c>
      <c r="J18" s="56">
        <f>+'PASO 1'!K20</f>
        <v>0</v>
      </c>
      <c r="K18" s="56">
        <f>+'PASO 1'!L20</f>
        <v>0</v>
      </c>
      <c r="L18" s="56">
        <f>+'PASO 1'!M20</f>
        <v>0</v>
      </c>
      <c r="M18" s="56">
        <f>+'PASO 1'!N20</f>
        <v>0</v>
      </c>
      <c r="N18" s="56">
        <f>+'PASO 1'!C20</f>
        <v>0</v>
      </c>
      <c r="O18" s="56">
        <f>+'PASO 1'!O20</f>
        <v>0</v>
      </c>
      <c r="P18" s="57"/>
    </row>
    <row r="19" spans="1:16" x14ac:dyDescent="0.2">
      <c r="A19" s="54">
        <f>+'PASO 1'!A21</f>
        <v>20</v>
      </c>
      <c r="B19" s="55" t="str">
        <f>+'PASO 1'!B21</f>
        <v>SAC sobre Integración mes de despido</v>
      </c>
      <c r="C19" s="56">
        <f>+'PASO 1'!D21</f>
        <v>0</v>
      </c>
      <c r="D19" s="56">
        <f>+'PASO 1'!E21</f>
        <v>0</v>
      </c>
      <c r="E19" s="56">
        <f>+'PASO 1'!F21</f>
        <v>0</v>
      </c>
      <c r="F19" s="56">
        <f>+'PASO 1'!G21</f>
        <v>0</v>
      </c>
      <c r="G19" s="56">
        <f>+'PASO 1'!H21</f>
        <v>0</v>
      </c>
      <c r="H19" s="56">
        <f>+'PASO 1'!I21</f>
        <v>0</v>
      </c>
      <c r="I19" s="56">
        <f>+'PASO 1'!J21</f>
        <v>0</v>
      </c>
      <c r="J19" s="56">
        <f>+'PASO 1'!K21</f>
        <v>0</v>
      </c>
      <c r="K19" s="56">
        <f>+'PASO 1'!L21</f>
        <v>0</v>
      </c>
      <c r="L19" s="56">
        <f>+'PASO 1'!M21</f>
        <v>0</v>
      </c>
      <c r="M19" s="56">
        <f>+'PASO 1'!N21</f>
        <v>0</v>
      </c>
      <c r="N19" s="56">
        <f>+'PASO 1'!C21</f>
        <v>0</v>
      </c>
      <c r="O19" s="56">
        <f>+'PASO 1'!O21</f>
        <v>0</v>
      </c>
      <c r="P19" s="57"/>
    </row>
    <row r="20" spans="1:16" x14ac:dyDescent="0.2">
      <c r="A20" s="54">
        <f>+'PASO 1'!A22</f>
        <v>21</v>
      </c>
      <c r="B20" s="55" t="str">
        <f>+'PASO 1'!B22</f>
        <v>SAC sobre PREAVISO</v>
      </c>
      <c r="C20" s="56">
        <f>+'PASO 1'!D22</f>
        <v>0</v>
      </c>
      <c r="D20" s="56">
        <f>+'PASO 1'!E22</f>
        <v>0</v>
      </c>
      <c r="E20" s="56">
        <f>+'PASO 1'!F22</f>
        <v>0</v>
      </c>
      <c r="F20" s="56">
        <f>+'PASO 1'!G22</f>
        <v>0</v>
      </c>
      <c r="G20" s="56">
        <f>+'PASO 1'!H22</f>
        <v>0</v>
      </c>
      <c r="H20" s="56">
        <f>+'PASO 1'!I22</f>
        <v>0</v>
      </c>
      <c r="I20" s="56">
        <f>+'PASO 1'!J22</f>
        <v>0</v>
      </c>
      <c r="J20" s="56">
        <f>+'PASO 1'!K22</f>
        <v>0</v>
      </c>
      <c r="K20" s="56">
        <f>+'PASO 1'!L22</f>
        <v>0</v>
      </c>
      <c r="L20" s="56">
        <f>+'PASO 1'!M22</f>
        <v>0</v>
      </c>
      <c r="M20" s="56">
        <f>+'PASO 1'!N22</f>
        <v>0</v>
      </c>
      <c r="N20" s="56">
        <f>+'PASO 1'!C22</f>
        <v>0</v>
      </c>
      <c r="O20" s="56">
        <f>+'PASO 1'!O22</f>
        <v>0</v>
      </c>
      <c r="P20" s="57"/>
    </row>
    <row r="21" spans="1:16" x14ac:dyDescent="0.2">
      <c r="A21" s="54">
        <f>+'PASO 1'!A23</f>
        <v>23</v>
      </c>
      <c r="B21" s="55" t="str">
        <f>+'PASO 1'!B23</f>
        <v>ANTIGUEDAD.S/VACACIONES</v>
      </c>
      <c r="C21" s="56">
        <f>+'PASO 1'!D23</f>
        <v>0</v>
      </c>
      <c r="D21" s="56">
        <f>+'PASO 1'!E23</f>
        <v>0</v>
      </c>
      <c r="E21" s="56">
        <f>+'PASO 1'!F23</f>
        <v>0</v>
      </c>
      <c r="F21" s="56">
        <f>+'PASO 1'!G23</f>
        <v>0</v>
      </c>
      <c r="G21" s="56">
        <f>+'PASO 1'!H23</f>
        <v>0</v>
      </c>
      <c r="H21" s="56">
        <f>+'PASO 1'!I23</f>
        <v>0</v>
      </c>
      <c r="I21" s="56">
        <f>+'PASO 1'!J23</f>
        <v>0</v>
      </c>
      <c r="J21" s="56">
        <f>+'PASO 1'!K23</f>
        <v>0</v>
      </c>
      <c r="K21" s="56">
        <f>+'PASO 1'!L23</f>
        <v>0</v>
      </c>
      <c r="L21" s="56">
        <f>+'PASO 1'!M23</f>
        <v>0</v>
      </c>
      <c r="M21" s="56">
        <f>+'PASO 1'!N23</f>
        <v>0</v>
      </c>
      <c r="N21" s="56">
        <f>+'PASO 1'!C23</f>
        <v>0</v>
      </c>
      <c r="O21" s="56">
        <f>+'PASO 1'!O23</f>
        <v>0</v>
      </c>
      <c r="P21" s="57"/>
    </row>
    <row r="22" spans="1:16" x14ac:dyDescent="0.2">
      <c r="A22" s="54">
        <f>+'PASO 1'!A24</f>
        <v>24</v>
      </c>
      <c r="B22" s="55" t="str">
        <f>+'PASO 1'!B24</f>
        <v>ANTIGUEDAD.S/Primera Relacion Laboral</v>
      </c>
      <c r="C22" s="56">
        <f>+'PASO 1'!D24</f>
        <v>0</v>
      </c>
      <c r="D22" s="56">
        <f>+'PASO 1'!E24</f>
        <v>0</v>
      </c>
      <c r="E22" s="56">
        <f>+'PASO 1'!F24</f>
        <v>0</v>
      </c>
      <c r="F22" s="56">
        <f>+'PASO 1'!G24</f>
        <v>0</v>
      </c>
      <c r="G22" s="56">
        <f>+'PASO 1'!H24</f>
        <v>0</v>
      </c>
      <c r="H22" s="56">
        <f>+'PASO 1'!I24</f>
        <v>0</v>
      </c>
      <c r="I22" s="56">
        <f>+'PASO 1'!J24</f>
        <v>1586</v>
      </c>
      <c r="J22" s="56">
        <f>+'PASO 1'!K24</f>
        <v>0</v>
      </c>
      <c r="K22" s="56">
        <f>+'PASO 1'!L24</f>
        <v>0</v>
      </c>
      <c r="L22" s="56">
        <f>+'PASO 1'!M24</f>
        <v>0</v>
      </c>
      <c r="M22" s="56">
        <f>+'PASO 1'!N24</f>
        <v>0</v>
      </c>
      <c r="N22" s="56">
        <f>+'PASO 1'!C24</f>
        <v>0</v>
      </c>
      <c r="O22" s="56">
        <f>+'PASO 1'!O24</f>
        <v>0</v>
      </c>
      <c r="P22" s="57"/>
    </row>
    <row r="23" spans="1:16" x14ac:dyDescent="0.2">
      <c r="A23" s="54">
        <f>+'PASO 1'!A25</f>
        <v>33</v>
      </c>
      <c r="B23" s="55" t="str">
        <f>+'PASO 1'!B25</f>
        <v>ANTIGÜEDAD  1% LEY 26727</v>
      </c>
      <c r="C23" s="56">
        <f>+'PASO 1'!D25</f>
        <v>502.82</v>
      </c>
      <c r="D23" s="56">
        <f>+'PASO 1'!E25</f>
        <v>537.26</v>
      </c>
      <c r="E23" s="56">
        <f>+'PASO 1'!F25</f>
        <v>511.43</v>
      </c>
      <c r="F23" s="56">
        <f>+'PASO 1'!G25</f>
        <v>0</v>
      </c>
      <c r="G23" s="56">
        <f>+'PASO 1'!H25</f>
        <v>0</v>
      </c>
      <c r="H23" s="56">
        <f>+'PASO 1'!I25</f>
        <v>0</v>
      </c>
      <c r="I23" s="56">
        <f>+'PASO 1'!J25</f>
        <v>2643.25</v>
      </c>
      <c r="J23" s="56">
        <f>+'PASO 1'!K25</f>
        <v>988.42</v>
      </c>
      <c r="K23" s="56" t="str">
        <f>+'PASO 1'!L25</f>
        <v xml:space="preserve"> </v>
      </c>
      <c r="L23" s="56">
        <f>+'PASO 1'!M25</f>
        <v>0</v>
      </c>
      <c r="M23" s="56">
        <f>+'PASO 1'!N25</f>
        <v>2686.3</v>
      </c>
      <c r="N23" s="56">
        <f>+'PASO 1'!C25</f>
        <v>1146.52</v>
      </c>
      <c r="O23" s="56">
        <f>+'PASO 1'!O25</f>
        <v>1611.78</v>
      </c>
      <c r="P23" s="57"/>
    </row>
    <row r="24" spans="1:16" x14ac:dyDescent="0.2">
      <c r="A24" s="54">
        <f>+'PASO 1'!A26</f>
        <v>36</v>
      </c>
      <c r="B24" s="55" t="str">
        <f>+'PASO 1'!B26</f>
        <v>VACACIONES</v>
      </c>
      <c r="C24" s="56">
        <f>+'PASO 1'!D26</f>
        <v>0</v>
      </c>
      <c r="D24" s="56">
        <f>+'PASO 1'!E26</f>
        <v>0</v>
      </c>
      <c r="E24" s="56">
        <f>+'PASO 1'!F26</f>
        <v>0</v>
      </c>
      <c r="F24" s="56">
        <f>+'PASO 1'!G26</f>
        <v>0</v>
      </c>
      <c r="G24" s="56">
        <f>+'PASO 1'!H26</f>
        <v>0</v>
      </c>
      <c r="H24" s="56">
        <f>+'PASO 1'!I26</f>
        <v>0</v>
      </c>
      <c r="I24" s="56">
        <f>+'PASO 1'!J26</f>
        <v>0</v>
      </c>
      <c r="J24" s="56">
        <f>+'PASO 1'!K26</f>
        <v>0</v>
      </c>
      <c r="K24" s="56">
        <f>+'PASO 1'!L26</f>
        <v>0</v>
      </c>
      <c r="L24" s="56">
        <f>+'PASO 1'!M26</f>
        <v>0</v>
      </c>
      <c r="M24" s="56">
        <f>+'PASO 1'!N26</f>
        <v>0</v>
      </c>
      <c r="N24" s="56">
        <f>+'PASO 1'!C26</f>
        <v>0</v>
      </c>
      <c r="O24" s="56">
        <f>+'PASO 1'!O26</f>
        <v>0</v>
      </c>
      <c r="P24" s="57"/>
    </row>
    <row r="25" spans="1:16" x14ac:dyDescent="0.2">
      <c r="A25" s="54">
        <f>+'PASO 1'!A27</f>
        <v>37</v>
      </c>
      <c r="B25" s="55" t="str">
        <f>+'PASO 1'!B27</f>
        <v xml:space="preserve"> SAC 1º SEMESTRE</v>
      </c>
      <c r="C25" s="56">
        <f>+'PASO 1'!D27</f>
        <v>0</v>
      </c>
      <c r="D25" s="56">
        <f>+'PASO 1'!E27</f>
        <v>0</v>
      </c>
      <c r="E25" s="56">
        <f>+'PASO 1'!F27</f>
        <v>0</v>
      </c>
      <c r="F25" s="56">
        <f>+'PASO 1'!G27</f>
        <v>0</v>
      </c>
      <c r="G25" s="56">
        <f>+'PASO 1'!H27</f>
        <v>0</v>
      </c>
      <c r="H25" s="56">
        <f>+'PASO 1'!I27</f>
        <v>0</v>
      </c>
      <c r="I25" s="56">
        <f>+'PASO 1'!J27</f>
        <v>0</v>
      </c>
      <c r="J25" s="56">
        <f>+'PASO 1'!K27</f>
        <v>0</v>
      </c>
      <c r="K25" s="56">
        <f>+'PASO 1'!L27</f>
        <v>0</v>
      </c>
      <c r="L25" s="56">
        <f>+'PASO 1'!M27</f>
        <v>0</v>
      </c>
      <c r="M25" s="56">
        <f>+'PASO 1'!N27</f>
        <v>0</v>
      </c>
      <c r="N25" s="56">
        <f>+'PASO 1'!C27</f>
        <v>0</v>
      </c>
      <c r="O25" s="56">
        <f>+'PASO 1'!O27</f>
        <v>0</v>
      </c>
      <c r="P25" s="57"/>
    </row>
    <row r="26" spans="1:16" x14ac:dyDescent="0.2">
      <c r="A26" s="54">
        <f>+'PASO 1'!A28</f>
        <v>90</v>
      </c>
      <c r="B26" s="55" t="str">
        <f>+'PASO 1'!B28</f>
        <v>SAC PROPORCIONAL</v>
      </c>
      <c r="C26" s="56">
        <f>+'PASO 1'!D28</f>
        <v>0</v>
      </c>
      <c r="D26" s="56">
        <f>+'PASO 1'!E28</f>
        <v>0</v>
      </c>
      <c r="E26" s="56">
        <f>+'PASO 1'!F28</f>
        <v>0</v>
      </c>
      <c r="F26" s="56">
        <f>+'PASO 1'!G28</f>
        <v>0</v>
      </c>
      <c r="G26" s="56">
        <f>+'PASO 1'!H28</f>
        <v>0</v>
      </c>
      <c r="H26" s="56">
        <f>+'PASO 1'!I28</f>
        <v>0</v>
      </c>
      <c r="I26" s="56">
        <f>+'PASO 1'!J28</f>
        <v>0</v>
      </c>
      <c r="J26" s="56">
        <f>+'PASO 1'!K28</f>
        <v>0</v>
      </c>
      <c r="K26" s="56">
        <f>+'PASO 1'!L28</f>
        <v>0</v>
      </c>
      <c r="L26" s="56">
        <f>+'PASO 1'!M28</f>
        <v>0</v>
      </c>
      <c r="M26" s="56">
        <f>+'PASO 1'!N28</f>
        <v>0</v>
      </c>
      <c r="N26" s="56">
        <f>+'PASO 1'!C28</f>
        <v>0</v>
      </c>
      <c r="O26" s="56">
        <f>+'PASO 1'!O28</f>
        <v>0</v>
      </c>
      <c r="P26" s="57"/>
    </row>
    <row r="27" spans="1:16" x14ac:dyDescent="0.2">
      <c r="A27" s="54">
        <f>+'PASO 1'!A29</f>
        <v>39</v>
      </c>
      <c r="B27" s="55" t="str">
        <f>+'PASO 1'!B29</f>
        <v>VACACIONES PROPORCIONAL</v>
      </c>
      <c r="C27" s="56">
        <f>+'PASO 1'!D29</f>
        <v>0</v>
      </c>
      <c r="D27" s="56">
        <f>+'PASO 1'!E29</f>
        <v>0</v>
      </c>
      <c r="E27" s="56">
        <f>+'PASO 1'!F29</f>
        <v>0</v>
      </c>
      <c r="F27" s="56">
        <f>+'PASO 1'!G29</f>
        <v>0</v>
      </c>
      <c r="G27" s="56">
        <f>+'PASO 1'!H29</f>
        <v>0</v>
      </c>
      <c r="H27" s="56">
        <f>+'PASO 1'!I29</f>
        <v>0</v>
      </c>
      <c r="I27" s="56">
        <f>+'PASO 1'!J29</f>
        <v>0</v>
      </c>
      <c r="J27" s="56">
        <f>+'PASO 1'!K29</f>
        <v>0</v>
      </c>
      <c r="K27" s="56">
        <f>+'PASO 1'!L29</f>
        <v>0</v>
      </c>
      <c r="L27" s="56">
        <f>+'PASO 1'!M29</f>
        <v>0</v>
      </c>
      <c r="M27" s="56">
        <f>+'PASO 1'!N29</f>
        <v>0</v>
      </c>
      <c r="N27" s="56">
        <f>+'PASO 1'!C29</f>
        <v>0</v>
      </c>
      <c r="O27" s="56">
        <f>+'PASO 1'!O29</f>
        <v>0</v>
      </c>
      <c r="P27" s="57"/>
    </row>
    <row r="28" spans="1:16" x14ac:dyDescent="0.2">
      <c r="A28" s="54">
        <f>+'PASO 1'!A32</f>
        <v>61</v>
      </c>
      <c r="B28" s="55" t="str">
        <f>+'PASO 1'!B32</f>
        <v>INDEMNIZACION art.20 Ley 26727 P.Temporario</v>
      </c>
      <c r="C28" s="56">
        <f>+'PASO 1'!D32</f>
        <v>0</v>
      </c>
      <c r="D28" s="56">
        <f>+'PASO 1'!E32</f>
        <v>0</v>
      </c>
      <c r="E28" s="56">
        <f>+'PASO 1'!F32</f>
        <v>0</v>
      </c>
      <c r="F28" s="56">
        <f>+'PASO 1'!G32</f>
        <v>0</v>
      </c>
      <c r="G28" s="56">
        <f>+'PASO 1'!H32</f>
        <v>0</v>
      </c>
      <c r="H28" s="56">
        <f>+'PASO 1'!I32</f>
        <v>0</v>
      </c>
      <c r="I28" s="56">
        <f>+'PASO 1'!J32</f>
        <v>0</v>
      </c>
      <c r="J28" s="56">
        <f>+'PASO 1'!K32</f>
        <v>0</v>
      </c>
      <c r="K28" s="56">
        <f>+'PASO 1'!L32</f>
        <v>0</v>
      </c>
      <c r="L28" s="56">
        <f>+'PASO 1'!M32</f>
        <v>0</v>
      </c>
      <c r="M28" s="56">
        <f>+'PASO 1'!N32</f>
        <v>0</v>
      </c>
      <c r="N28" s="56">
        <f>+'PASO 1'!C32</f>
        <v>0</v>
      </c>
      <c r="O28" s="56">
        <f>+'PASO 1'!O32</f>
        <v>0</v>
      </c>
      <c r="P28" s="57"/>
    </row>
    <row r="29" spans="1:16" x14ac:dyDescent="0.2">
      <c r="A29" s="54">
        <f>+'PASO 1'!A33</f>
        <v>65</v>
      </c>
      <c r="B29" s="55" t="str">
        <f>+'PASO 1'!B33</f>
        <v>INDEMNIZACION ART 22 LEY 26727</v>
      </c>
      <c r="C29" s="56">
        <f>+'PASO 1'!D33</f>
        <v>0</v>
      </c>
      <c r="D29" s="56">
        <f>+'PASO 1'!E33</f>
        <v>0</v>
      </c>
      <c r="E29" s="56">
        <f>+'PASO 1'!F33</f>
        <v>0</v>
      </c>
      <c r="F29" s="56">
        <f>+'PASO 1'!G33</f>
        <v>0</v>
      </c>
      <c r="G29" s="56">
        <f>+'PASO 1'!H33</f>
        <v>0</v>
      </c>
      <c r="H29" s="56">
        <f>+'PASO 1'!I33</f>
        <v>0</v>
      </c>
      <c r="I29" s="56">
        <f>+'PASO 1'!J33</f>
        <v>0</v>
      </c>
      <c r="J29" s="56">
        <f>+'PASO 1'!K33</f>
        <v>0</v>
      </c>
      <c r="K29" s="56">
        <f>+'PASO 1'!L33</f>
        <v>0</v>
      </c>
      <c r="L29" s="56">
        <f>+'PASO 1'!M33</f>
        <v>0</v>
      </c>
      <c r="M29" s="56">
        <f>+'PASO 1'!N33</f>
        <v>0</v>
      </c>
      <c r="N29" s="56">
        <f>+'PASO 1'!C33</f>
        <v>0</v>
      </c>
      <c r="O29" s="56">
        <f>+'PASO 1'!O33</f>
        <v>0</v>
      </c>
      <c r="P29" s="57"/>
    </row>
    <row r="30" spans="1:16" x14ac:dyDescent="0.2">
      <c r="A30" s="54">
        <f>+'PASO 1'!A34</f>
        <v>66</v>
      </c>
      <c r="B30" s="55" t="str">
        <f>+'PASO 1'!B34</f>
        <v>INDEMNIZACION SUSTITUTIVA DE PREAVISO</v>
      </c>
      <c r="C30" s="56">
        <f>+'PASO 1'!D34</f>
        <v>0</v>
      </c>
      <c r="D30" s="56">
        <f>+'PASO 1'!E34</f>
        <v>0</v>
      </c>
      <c r="E30" s="56">
        <f>+'PASO 1'!F34</f>
        <v>0</v>
      </c>
      <c r="F30" s="56">
        <f>+'PASO 1'!G34</f>
        <v>0</v>
      </c>
      <c r="G30" s="56">
        <f>+'PASO 1'!H34</f>
        <v>0</v>
      </c>
      <c r="H30" s="56">
        <f>+'PASO 1'!I34</f>
        <v>0</v>
      </c>
      <c r="I30" s="56">
        <f>+'PASO 1'!J34</f>
        <v>0</v>
      </c>
      <c r="J30" s="56">
        <f>+'PASO 1'!K34</f>
        <v>0</v>
      </c>
      <c r="K30" s="56">
        <f>+'PASO 1'!L34</f>
        <v>0</v>
      </c>
      <c r="L30" s="56">
        <f>+'PASO 1'!M34</f>
        <v>0</v>
      </c>
      <c r="M30" s="56">
        <f>+'PASO 1'!N34</f>
        <v>0</v>
      </c>
      <c r="N30" s="56">
        <f>+'PASO 1'!C34</f>
        <v>0</v>
      </c>
      <c r="O30" s="56">
        <f>+'PASO 1'!O34</f>
        <v>0</v>
      </c>
      <c r="P30" s="57"/>
    </row>
    <row r="31" spans="1:16" x14ac:dyDescent="0.2">
      <c r="A31" s="54">
        <f>+'PASO 1'!A35</f>
        <v>67</v>
      </c>
      <c r="B31" s="55" t="str">
        <f>+'PASO 1'!B35</f>
        <v>INTEGRACION MES DE DESPIDO</v>
      </c>
      <c r="C31" s="56">
        <f>+'PASO 1'!D35</f>
        <v>0</v>
      </c>
      <c r="D31" s="56">
        <f>+'PASO 1'!E35</f>
        <v>0</v>
      </c>
      <c r="E31" s="56">
        <f>+'PASO 1'!F35</f>
        <v>0</v>
      </c>
      <c r="F31" s="56">
        <f>+'PASO 1'!G35</f>
        <v>0</v>
      </c>
      <c r="G31" s="56">
        <f>+'PASO 1'!H35</f>
        <v>0</v>
      </c>
      <c r="H31" s="56">
        <f>+'PASO 1'!I35</f>
        <v>0</v>
      </c>
      <c r="I31" s="56">
        <f>+'PASO 1'!J35</f>
        <v>0</v>
      </c>
      <c r="J31" s="56">
        <f>+'PASO 1'!K35</f>
        <v>0</v>
      </c>
      <c r="K31" s="56">
        <f>+'PASO 1'!L35</f>
        <v>0</v>
      </c>
      <c r="L31" s="56">
        <f>+'PASO 1'!M35</f>
        <v>0</v>
      </c>
      <c r="M31" s="56">
        <f>+'PASO 1'!N35</f>
        <v>0</v>
      </c>
      <c r="N31" s="56">
        <f>+'PASO 1'!C35</f>
        <v>0</v>
      </c>
      <c r="O31" s="56">
        <f>+'PASO 1'!O35</f>
        <v>0</v>
      </c>
      <c r="P31" s="57"/>
    </row>
    <row r="32" spans="1:16" x14ac:dyDescent="0.2">
      <c r="A32" s="54">
        <f>+'PASO 1'!A36</f>
        <v>68</v>
      </c>
      <c r="B32" s="55" t="str">
        <f>+'PASO 1'!B36</f>
        <v>Asignacion no remunerativa</v>
      </c>
      <c r="C32" s="56">
        <f>+'PASO 1'!D36</f>
        <v>7790</v>
      </c>
      <c r="D32" s="56">
        <f>+'PASO 1'!E36</f>
        <v>7790</v>
      </c>
      <c r="E32" s="56">
        <f>+'PASO 1'!F36</f>
        <v>7790</v>
      </c>
      <c r="F32" s="56">
        <f>+'PASO 1'!G36</f>
        <v>9473.2099999999991</v>
      </c>
      <c r="G32" s="56">
        <f>+'PASO 1'!H36</f>
        <v>7790</v>
      </c>
      <c r="H32" s="56">
        <f>+'PASO 1'!I36</f>
        <v>9473.2099999999991</v>
      </c>
      <c r="I32" s="56">
        <f>+'PASO 1'!J36</f>
        <v>7790</v>
      </c>
      <c r="J32" s="56">
        <f>+'PASO 1'!K36</f>
        <v>7790</v>
      </c>
      <c r="K32" s="56">
        <f>+'PASO 1'!L36</f>
        <v>9993</v>
      </c>
      <c r="L32" s="56">
        <f>+'PASO 1'!M36</f>
        <v>7790</v>
      </c>
      <c r="M32" s="56">
        <f>+'PASO 1'!N36</f>
        <v>7790</v>
      </c>
      <c r="N32" s="56">
        <f>+'PASO 1'!C36</f>
        <v>8312</v>
      </c>
      <c r="O32" s="56">
        <f>+'PASO 1'!O36</f>
        <v>7790</v>
      </c>
      <c r="P32" s="57"/>
    </row>
    <row r="33" spans="1:20" x14ac:dyDescent="0.2">
      <c r="A33" s="54">
        <f>+'PASO 1'!A39</f>
        <v>72</v>
      </c>
      <c r="B33" s="55" t="str">
        <f>+'PASO 1'!B39</f>
        <v>OBRA SOCIAL OSPRERA</v>
      </c>
      <c r="C33" s="56">
        <f>+'PASO 1'!D39</f>
        <v>1757.2446</v>
      </c>
      <c r="D33" s="56">
        <f>+'PASO 1'!E39</f>
        <v>1861.5978</v>
      </c>
      <c r="E33" s="56">
        <f>+'PASO 1'!F39</f>
        <v>1783.3328999999999</v>
      </c>
      <c r="F33" s="56">
        <f>+'PASO 1'!G39</f>
        <v>2570.3703</v>
      </c>
      <c r="G33" s="56">
        <f>+'PASO 1'!H39</f>
        <v>2311.29</v>
      </c>
      <c r="H33" s="56">
        <f>+'PASO 1'!I39</f>
        <v>2578.4198999999994</v>
      </c>
      <c r="I33" s="56">
        <f>+'PASO 1'!J39</f>
        <v>1946.5274999999999</v>
      </c>
      <c r="J33" s="56">
        <f>+'PASO 1'!K39</f>
        <v>1745.9825999999998</v>
      </c>
      <c r="K33" s="56">
        <f>+'PASO 1'!L39</f>
        <v>2776.7444999999998</v>
      </c>
      <c r="L33" s="56">
        <f>+'PASO 1'!M39</f>
        <v>2393.4899999999998</v>
      </c>
      <c r="M33" s="56">
        <f>+'PASO 1'!N39</f>
        <v>1926.069</v>
      </c>
      <c r="N33" s="56">
        <f>+'PASO 1'!C39</f>
        <v>1871.2463999999998</v>
      </c>
      <c r="O33" s="56">
        <f>+'PASO 1'!O39</f>
        <v>1893.8334</v>
      </c>
      <c r="P33" s="57"/>
    </row>
    <row r="34" spans="1:20" x14ac:dyDescent="0.2">
      <c r="A34" s="54">
        <f>+'PASO 1'!A40</f>
        <v>79</v>
      </c>
      <c r="B34" s="55" t="str">
        <f>+'PASO 1'!B40</f>
        <v>CUOTA SIND. UATRE</v>
      </c>
      <c r="C34" s="56">
        <f>+'PASO 1'!D40</f>
        <v>1015.6964</v>
      </c>
      <c r="D34" s="56">
        <f>+'PASO 1'!E40</f>
        <v>1085.2652</v>
      </c>
      <c r="E34" s="56">
        <f>+'PASO 1'!F40</f>
        <v>1033.0886</v>
      </c>
      <c r="F34" s="56">
        <f>+'PASO 1'!G40</f>
        <v>1524.116</v>
      </c>
      <c r="G34" s="56">
        <f>+'PASO 1'!H40</f>
        <v>1385.06</v>
      </c>
      <c r="H34" s="56">
        <f>+'PASO 1'!I40</f>
        <v>1529.4823999999999</v>
      </c>
      <c r="I34" s="56">
        <f>+'PASO 1'!J40</f>
        <v>1141.885</v>
      </c>
      <c r="J34" s="56">
        <f>+'PASO 1'!K40</f>
        <v>1008.1884</v>
      </c>
      <c r="K34" s="56">
        <f>+'PASO 1'!L40</f>
        <v>1651.3029999999999</v>
      </c>
      <c r="L34" s="56">
        <f>+'PASO 1'!M40</f>
        <v>1439.8600000000001</v>
      </c>
      <c r="M34" s="56">
        <f>+'PASO 1'!N40</f>
        <v>1128.2460000000001</v>
      </c>
      <c r="N34" s="56">
        <f>+'PASO 1'!C40</f>
        <v>1081.2575999999999</v>
      </c>
      <c r="O34" s="56">
        <f>+'PASO 1'!O40</f>
        <v>1106.7556</v>
      </c>
      <c r="P34" s="57"/>
    </row>
    <row r="35" spans="1:20" x14ac:dyDescent="0.2">
      <c r="A35" s="54">
        <f>+'PASO 1'!A41</f>
        <v>81</v>
      </c>
      <c r="B35" s="55" t="str">
        <f>+'PASO 1'!B41</f>
        <v>JUBILACION D.N.R.P.</v>
      </c>
      <c r="C35" s="56">
        <f>+'PASO 1'!D41</f>
        <v>5586.3302000000003</v>
      </c>
      <c r="D35" s="56">
        <f>+'PASO 1'!E41</f>
        <v>5968.9585999999999</v>
      </c>
      <c r="E35" s="56">
        <f>+'PASO 1'!F41</f>
        <v>5681.9872999999998</v>
      </c>
      <c r="F35" s="56">
        <f>+'PASO 1'!G41</f>
        <v>8382.6380000000008</v>
      </c>
      <c r="G35" s="56">
        <f>+'PASO 1'!H41</f>
        <v>7617.83</v>
      </c>
      <c r="H35" s="56">
        <f>+'PASO 1'!I41</f>
        <v>8412.1531999999988</v>
      </c>
      <c r="I35" s="56">
        <f>+'PASO 1'!J41</f>
        <v>6280.3675000000003</v>
      </c>
      <c r="J35" s="56">
        <f>+'PASO 1'!K41</f>
        <v>5545.0361999999996</v>
      </c>
      <c r="K35" s="56">
        <f>+'PASO 1'!L41</f>
        <v>9082.1664999999994</v>
      </c>
      <c r="L35" s="56">
        <f>+'PASO 1'!M41</f>
        <v>7919.2300000000005</v>
      </c>
      <c r="M35" s="56">
        <f>+'PASO 1'!N41</f>
        <v>6205.3530000000001</v>
      </c>
      <c r="N35" s="56">
        <f>+'PASO 1'!C41</f>
        <v>5946.9168</v>
      </c>
      <c r="O35" s="56">
        <f>+'PASO 1'!O41</f>
        <v>6087.1557999999995</v>
      </c>
      <c r="P35" s="57"/>
    </row>
    <row r="36" spans="1:20" x14ac:dyDescent="0.2">
      <c r="A36" s="54">
        <f>+'PASO 1'!A42</f>
        <v>82</v>
      </c>
      <c r="B36" s="55" t="str">
        <f>+'PASO 1'!B42</f>
        <v>LEY 19032 - I.S.S.J.P.</v>
      </c>
      <c r="C36" s="56">
        <f>+'PASO 1'!D42</f>
        <v>1523.5445999999999</v>
      </c>
      <c r="D36" s="56">
        <f>+'PASO 1'!E42</f>
        <v>1627.8978</v>
      </c>
      <c r="E36" s="56">
        <f>+'PASO 1'!F42</f>
        <v>1549.6329000000001</v>
      </c>
      <c r="F36" s="56">
        <f>+'PASO 1'!G42</f>
        <v>2286.174</v>
      </c>
      <c r="G36" s="56">
        <f>+'PASO 1'!H42</f>
        <v>2077.59</v>
      </c>
      <c r="H36" s="56">
        <f>+'PASO 1'!I42</f>
        <v>2294.2235999999998</v>
      </c>
      <c r="I36" s="56">
        <f>+'PASO 1'!J42</f>
        <v>1712.8274999999999</v>
      </c>
      <c r="J36" s="56">
        <f>+'PASO 1'!K42</f>
        <v>1512.2826</v>
      </c>
      <c r="K36" s="56">
        <f>+'PASO 1'!L42</f>
        <v>2476.9544999999998</v>
      </c>
      <c r="L36" s="56">
        <f>+'PASO 1'!M42</f>
        <v>2159.79</v>
      </c>
      <c r="M36" s="56">
        <f>+'PASO 1'!N42</f>
        <v>1692.3689999999999</v>
      </c>
      <c r="N36" s="56">
        <f>+'PASO 1'!C42</f>
        <v>1621.8863999999999</v>
      </c>
      <c r="O36" s="56">
        <f>+'PASO 1'!O42</f>
        <v>1660.1333999999999</v>
      </c>
      <c r="P36" s="57"/>
    </row>
    <row r="37" spans="1:20" x14ac:dyDescent="0.2">
      <c r="A37" s="54">
        <f>+'PASO 1'!A43</f>
        <v>83</v>
      </c>
      <c r="B37" s="55" t="str">
        <f>+'PASO 1'!B43</f>
        <v>F. SALUD PUBLICA</v>
      </c>
      <c r="C37" s="56">
        <f>+'PASO 1'!D43</f>
        <v>380.88614999999999</v>
      </c>
      <c r="D37" s="56">
        <f>+'PASO 1'!E43</f>
        <v>406.97444999999999</v>
      </c>
      <c r="E37" s="56">
        <f>+'PASO 1'!F43</f>
        <v>387.40822500000002</v>
      </c>
      <c r="F37" s="56">
        <f>+'PASO 1'!G43</f>
        <v>571.54349999999999</v>
      </c>
      <c r="G37" s="56">
        <f>+'PASO 1'!H43</f>
        <v>519.39750000000004</v>
      </c>
      <c r="H37" s="56">
        <f>+'PASO 1'!I43</f>
        <v>573.55589999999995</v>
      </c>
      <c r="I37" s="56">
        <f>+'PASO 1'!J43</f>
        <v>428.20687499999997</v>
      </c>
      <c r="J37" s="56">
        <f>+'PASO 1'!K43</f>
        <v>378.07065</v>
      </c>
      <c r="K37" s="56">
        <f>+'PASO 1'!L43</f>
        <v>619.23862499999996</v>
      </c>
      <c r="L37" s="56">
        <f>+'PASO 1'!M43</f>
        <v>539.94749999999999</v>
      </c>
      <c r="M37" s="56">
        <f>+'PASO 1'!N43</f>
        <v>423.09224999999998</v>
      </c>
      <c r="N37" s="56">
        <f>+'PASO 1'!C43</f>
        <v>405.47159999999997</v>
      </c>
      <c r="O37" s="56">
        <f>+'PASO 1'!O43</f>
        <v>415.03334999999998</v>
      </c>
      <c r="P37" s="57"/>
    </row>
    <row r="38" spans="1:20" x14ac:dyDescent="0.2">
      <c r="A38" s="54">
        <f>+'PASO 1'!A44</f>
        <v>85</v>
      </c>
      <c r="B38" s="55" t="str">
        <f>+'PASO 1'!B44</f>
        <v>UATRE s/ asig no rem</v>
      </c>
      <c r="C38" s="56">
        <f>+'PASO 1'!D44</f>
        <v>155.80000000000001</v>
      </c>
      <c r="D38" s="56">
        <f>+'PASO 1'!E44</f>
        <v>155.80000000000001</v>
      </c>
      <c r="E38" s="56">
        <f>+'PASO 1'!F44</f>
        <v>155.80000000000001</v>
      </c>
      <c r="F38" s="56">
        <f>+'PASO 1'!G44</f>
        <v>189.46419999999998</v>
      </c>
      <c r="G38" s="56">
        <f>+'PASO 1'!H44</f>
        <v>155.80000000000001</v>
      </c>
      <c r="H38" s="56">
        <f>+'PASO 1'!I44</f>
        <v>189.46419999999998</v>
      </c>
      <c r="I38" s="56">
        <f>+'PASO 1'!J44</f>
        <v>155.80000000000001</v>
      </c>
      <c r="J38" s="56">
        <f>+'PASO 1'!K44</f>
        <v>155.80000000000001</v>
      </c>
      <c r="K38" s="56">
        <f>+'PASO 1'!L44</f>
        <v>199.86</v>
      </c>
      <c r="L38" s="56">
        <f>+'PASO 1'!M44</f>
        <v>155.80000000000001</v>
      </c>
      <c r="M38" s="56">
        <f>+'PASO 1'!N44</f>
        <v>155.80000000000001</v>
      </c>
      <c r="N38" s="56">
        <f>+'PASO 1'!C44</f>
        <v>166.24</v>
      </c>
      <c r="O38" s="56">
        <f>+'PASO 1'!O44</f>
        <v>155.80000000000001</v>
      </c>
      <c r="P38" s="57"/>
    </row>
    <row r="39" spans="1:20" x14ac:dyDescent="0.2">
      <c r="A39" s="54">
        <f>+'PASO 1'!A45</f>
        <v>87</v>
      </c>
      <c r="B39" s="55" t="str">
        <f>+'PASO 1'!B45</f>
        <v>SEGURO SEPELIOUATRE</v>
      </c>
      <c r="C39" s="56">
        <f>+'PASO 1'!D45</f>
        <v>761.77229999999997</v>
      </c>
      <c r="D39" s="56">
        <f>+'PASO 1'!E45</f>
        <v>813.94889999999998</v>
      </c>
      <c r="E39" s="56">
        <f>+'PASO 1'!F45</f>
        <v>774.81645000000003</v>
      </c>
      <c r="F39" s="56">
        <f>+'PASO 1'!G45</f>
        <v>1143.087</v>
      </c>
      <c r="G39" s="56">
        <f>+'PASO 1'!H45</f>
        <v>1038.7950000000001</v>
      </c>
      <c r="H39" s="56">
        <f>+'PASO 1'!I45</f>
        <v>1147.1117999999999</v>
      </c>
      <c r="I39" s="56">
        <f>+'PASO 1'!J45</f>
        <v>856.41374999999994</v>
      </c>
      <c r="J39" s="56">
        <f>+'PASO 1'!K45</f>
        <v>756.1413</v>
      </c>
      <c r="K39" s="56">
        <f>+'PASO 1'!L45</f>
        <v>1238.4772499999999</v>
      </c>
      <c r="L39" s="56">
        <f>+'PASO 1'!M45</f>
        <v>1079.895</v>
      </c>
      <c r="M39" s="56">
        <f>+'PASO 1'!N45</f>
        <v>846.18449999999996</v>
      </c>
      <c r="N39" s="56">
        <f>+'PASO 1'!C45</f>
        <v>810.94319999999993</v>
      </c>
      <c r="O39" s="56">
        <f>+'PASO 1'!O45</f>
        <v>830.06669999999997</v>
      </c>
      <c r="P39" s="57"/>
    </row>
    <row r="40" spans="1:20" x14ac:dyDescent="0.2">
      <c r="A40" s="54">
        <f>+'PASO 1'!A46</f>
        <v>91</v>
      </c>
      <c r="B40" s="55" t="str">
        <f>+'PASO 1'!B46</f>
        <v xml:space="preserve">MERCADERIAS </v>
      </c>
      <c r="C40" s="56">
        <f>+'PASO 1'!D46</f>
        <v>650</v>
      </c>
      <c r="D40" s="56">
        <f>+'PASO 1'!E46</f>
        <v>650</v>
      </c>
      <c r="E40" s="56">
        <f>+'PASO 1'!F46</f>
        <v>650</v>
      </c>
      <c r="F40" s="56">
        <f>+'PASO 1'!G46</f>
        <v>1630</v>
      </c>
      <c r="G40" s="56">
        <f>+'PASO 1'!H46</f>
        <v>650</v>
      </c>
      <c r="H40" s="56">
        <f>+'PASO 1'!I46</f>
        <v>1630</v>
      </c>
      <c r="I40" s="56">
        <f>+'PASO 1'!J46</f>
        <v>4330</v>
      </c>
      <c r="J40" s="56">
        <f>+'PASO 1'!K46</f>
        <v>0</v>
      </c>
      <c r="K40" s="56">
        <f>+'PASO 1'!L46</f>
        <v>1630</v>
      </c>
      <c r="L40" s="56">
        <f>+'PASO 1'!M46</f>
        <v>800</v>
      </c>
      <c r="M40" s="56">
        <f>+'PASO 1'!N46</f>
        <v>800</v>
      </c>
      <c r="N40" s="56">
        <f>+'PASO 1'!C46</f>
        <v>650</v>
      </c>
      <c r="O40" s="56">
        <f>+'PASO 1'!O46</f>
        <v>8730</v>
      </c>
      <c r="P40" s="57"/>
    </row>
    <row r="41" spans="1:20" x14ac:dyDescent="0.2">
      <c r="A41" s="54" t="str">
        <f>+'PASO 1'!A50</f>
        <v>B1</v>
      </c>
      <c r="B41" s="55" t="str">
        <f>+'PASO 1'!B50</f>
        <v>Base imponible 1</v>
      </c>
      <c r="C41" s="56">
        <f>+'PASO 1'!D50</f>
        <v>50784.82</v>
      </c>
      <c r="D41" s="56">
        <f>+'PASO 1'!E50</f>
        <v>54263.26</v>
      </c>
      <c r="E41" s="56">
        <f>+'PASO 1'!F50</f>
        <v>51654.43</v>
      </c>
      <c r="F41" s="56">
        <f>+'PASO 1'!G50</f>
        <v>76205.8</v>
      </c>
      <c r="G41" s="56">
        <f>+'PASO 1'!H50</f>
        <v>69253</v>
      </c>
      <c r="H41" s="56">
        <f>+'PASO 1'!I50</f>
        <v>76474.12</v>
      </c>
      <c r="I41" s="56">
        <f>+'PASO 1'!J50</f>
        <v>57094.25</v>
      </c>
      <c r="J41" s="56">
        <f>+'PASO 1'!K50</f>
        <v>50409.42</v>
      </c>
      <c r="K41" s="56">
        <f>+'PASO 1'!L50</f>
        <v>82565.149999999994</v>
      </c>
      <c r="L41" s="56">
        <f>+'PASO 1'!M50</f>
        <v>71993</v>
      </c>
      <c r="M41" s="56">
        <f>+'PASO 1'!N50</f>
        <v>56412.3</v>
      </c>
      <c r="N41" s="56">
        <f>+'PASO 1'!C50</f>
        <v>54062.879999999997</v>
      </c>
      <c r="O41" s="56">
        <f>+'PASO 1'!O50</f>
        <v>55337.78</v>
      </c>
      <c r="P41" s="59"/>
      <c r="Q41" s="59"/>
      <c r="R41" s="59"/>
      <c r="S41" s="59"/>
      <c r="T41" s="59"/>
    </row>
    <row r="42" spans="1:20" s="60" customFormat="1" x14ac:dyDescent="0.2">
      <c r="A42" s="54" t="str">
        <f>+'PASO 1'!A51</f>
        <v>B2</v>
      </c>
      <c r="B42" s="55" t="str">
        <f>+'PASO 1'!B51</f>
        <v>Base imponible 2</v>
      </c>
      <c r="C42" s="56">
        <f>+'PASO 1'!D51</f>
        <v>50784.82</v>
      </c>
      <c r="D42" s="56">
        <f>+'PASO 1'!E51</f>
        <v>54263.26</v>
      </c>
      <c r="E42" s="56">
        <f>+'PASO 1'!F51</f>
        <v>51654.43</v>
      </c>
      <c r="F42" s="56">
        <f>+'PASO 1'!G51</f>
        <v>76205.8</v>
      </c>
      <c r="G42" s="56">
        <f>+'PASO 1'!H51</f>
        <v>69253</v>
      </c>
      <c r="H42" s="56">
        <f>+'PASO 1'!I51</f>
        <v>76474.12</v>
      </c>
      <c r="I42" s="56">
        <f>+'PASO 1'!J51</f>
        <v>57094.25</v>
      </c>
      <c r="J42" s="56">
        <f>+'PASO 1'!K51</f>
        <v>50409.42</v>
      </c>
      <c r="K42" s="56">
        <f>+'PASO 1'!L51</f>
        <v>82565.149999999994</v>
      </c>
      <c r="L42" s="56">
        <f>+'PASO 1'!M51</f>
        <v>71993</v>
      </c>
      <c r="M42" s="56">
        <f>+'PASO 1'!N51</f>
        <v>56412.3</v>
      </c>
      <c r="N42" s="56">
        <f>+'PASO 1'!C51</f>
        <v>54062.879999999997</v>
      </c>
      <c r="O42" s="56">
        <f>+'PASO 1'!O51</f>
        <v>55337.78</v>
      </c>
      <c r="P42" s="58"/>
    </row>
    <row r="43" spans="1:20" x14ac:dyDescent="0.2">
      <c r="A43" s="54" t="str">
        <f>+'PASO 1'!A52</f>
        <v>B3</v>
      </c>
      <c r="B43" s="55" t="str">
        <f>+'PASO 1'!B52</f>
        <v>Base imponible 3</v>
      </c>
      <c r="C43" s="56">
        <f>+'PASO 1'!D52</f>
        <v>50784.82</v>
      </c>
      <c r="D43" s="56">
        <f>+'PASO 1'!E52</f>
        <v>54263.26</v>
      </c>
      <c r="E43" s="56">
        <f>+'PASO 1'!F52</f>
        <v>51654.43</v>
      </c>
      <c r="F43" s="56">
        <f>+'PASO 1'!G52</f>
        <v>76205.8</v>
      </c>
      <c r="G43" s="56">
        <f>+'PASO 1'!H52</f>
        <v>69253</v>
      </c>
      <c r="H43" s="56">
        <f>+'PASO 1'!I52</f>
        <v>76474.12</v>
      </c>
      <c r="I43" s="56">
        <f>+'PASO 1'!J52</f>
        <v>57094.25</v>
      </c>
      <c r="J43" s="56">
        <f>+'PASO 1'!K52</f>
        <v>50409.42</v>
      </c>
      <c r="K43" s="56">
        <f>+'PASO 1'!L52</f>
        <v>82565.149999999994</v>
      </c>
      <c r="L43" s="56">
        <f>+'PASO 1'!M52</f>
        <v>71993</v>
      </c>
      <c r="M43" s="56">
        <f>+'PASO 1'!N52</f>
        <v>56412.3</v>
      </c>
      <c r="N43" s="56">
        <f>+'PASO 1'!C52</f>
        <v>54062.879999999997</v>
      </c>
      <c r="O43" s="56">
        <f>+'PASO 1'!O52</f>
        <v>55337.78</v>
      </c>
    </row>
    <row r="44" spans="1:20" x14ac:dyDescent="0.2">
      <c r="A44" s="54" t="str">
        <f>+'PASO 1'!A53</f>
        <v>B4</v>
      </c>
      <c r="B44" s="55" t="str">
        <f>+'PASO 1'!B53</f>
        <v>Base imponible 4</v>
      </c>
      <c r="C44" s="56">
        <f>+'PASO 1'!D53</f>
        <v>58574.82</v>
      </c>
      <c r="D44" s="56">
        <f>+'PASO 1'!E53</f>
        <v>62053.26</v>
      </c>
      <c r="E44" s="56">
        <f>+'PASO 1'!F53</f>
        <v>59444.43</v>
      </c>
      <c r="F44" s="56">
        <f>+'PASO 1'!G53</f>
        <v>85679.010000000009</v>
      </c>
      <c r="G44" s="56">
        <f>+'PASO 1'!H53</f>
        <v>77043</v>
      </c>
      <c r="H44" s="56">
        <f>+'PASO 1'!I53</f>
        <v>85947.329999999987</v>
      </c>
      <c r="I44" s="56">
        <f>+'PASO 1'!J53</f>
        <v>64884.25</v>
      </c>
      <c r="J44" s="56">
        <f>+'PASO 1'!K53</f>
        <v>58199.42</v>
      </c>
      <c r="K44" s="56">
        <f>+'PASO 1'!L53</f>
        <v>92558.15</v>
      </c>
      <c r="L44" s="56">
        <f>+'PASO 1'!M53</f>
        <v>79783</v>
      </c>
      <c r="M44" s="56">
        <f>+'PASO 1'!N53</f>
        <v>64202.3</v>
      </c>
      <c r="N44" s="56">
        <f>+'PASO 1'!C53</f>
        <v>62374.879999999997</v>
      </c>
      <c r="O44" s="56">
        <f>+'PASO 1'!O53</f>
        <v>63127.78</v>
      </c>
    </row>
    <row r="45" spans="1:20" s="60" customFormat="1" x14ac:dyDescent="0.2">
      <c r="A45" s="54" t="str">
        <f>+'PASO 1'!A54</f>
        <v>B5</v>
      </c>
      <c r="B45" s="55" t="str">
        <f>+'PASO 1'!B54</f>
        <v>Base imponible 5</v>
      </c>
      <c r="C45" s="56">
        <f>+'PASO 1'!D54</f>
        <v>50784.82</v>
      </c>
      <c r="D45" s="56">
        <f>+'PASO 1'!E54</f>
        <v>54263.26</v>
      </c>
      <c r="E45" s="56">
        <f>+'PASO 1'!F54</f>
        <v>51654.43</v>
      </c>
      <c r="F45" s="56">
        <f>+'PASO 1'!G54</f>
        <v>76205.8</v>
      </c>
      <c r="G45" s="56">
        <f>+'PASO 1'!H54</f>
        <v>69253</v>
      </c>
      <c r="H45" s="56">
        <f>+'PASO 1'!I54</f>
        <v>76474.12</v>
      </c>
      <c r="I45" s="56">
        <f>+'PASO 1'!J54</f>
        <v>57094.25</v>
      </c>
      <c r="J45" s="56">
        <f>+'PASO 1'!K54</f>
        <v>50409.42</v>
      </c>
      <c r="K45" s="56">
        <f>+'PASO 1'!L54</f>
        <v>82565.149999999994</v>
      </c>
      <c r="L45" s="56">
        <f>+'PASO 1'!M54</f>
        <v>71993</v>
      </c>
      <c r="M45" s="56">
        <f>+'PASO 1'!N54</f>
        <v>56412.3</v>
      </c>
      <c r="N45" s="56">
        <f>+'PASO 1'!C54</f>
        <v>54062.879999999997</v>
      </c>
      <c r="O45" s="56">
        <f>+'PASO 1'!O54</f>
        <v>55337.78</v>
      </c>
      <c r="P45" s="57"/>
    </row>
    <row r="46" spans="1:20" x14ac:dyDescent="0.2">
      <c r="A46" s="54" t="str">
        <f>+'PASO 1'!A55</f>
        <v>B6</v>
      </c>
      <c r="B46" s="55" t="str">
        <f>+'PASO 1'!B55</f>
        <v>Base imponible 6</v>
      </c>
      <c r="C46" s="56">
        <f>+'PASO 1'!D55</f>
        <v>0</v>
      </c>
      <c r="D46" s="56">
        <f>+'PASO 1'!E55</f>
        <v>0</v>
      </c>
      <c r="E46" s="56">
        <f>+'PASO 1'!F55</f>
        <v>0</v>
      </c>
      <c r="F46" s="56">
        <f>+'PASO 1'!G55</f>
        <v>0</v>
      </c>
      <c r="G46" s="56">
        <f>+'PASO 1'!H55</f>
        <v>0</v>
      </c>
      <c r="H46" s="56">
        <f>+'PASO 1'!I55</f>
        <v>0</v>
      </c>
      <c r="I46" s="56">
        <f>+'PASO 1'!J55</f>
        <v>0</v>
      </c>
      <c r="J46" s="56">
        <f>+'PASO 1'!K55</f>
        <v>0</v>
      </c>
      <c r="K46" s="56">
        <f>+'PASO 1'!L55</f>
        <v>0</v>
      </c>
      <c r="L46" s="56">
        <f>+'PASO 1'!M55</f>
        <v>0</v>
      </c>
      <c r="M46" s="56">
        <f>+'PASO 1'!N55</f>
        <v>0</v>
      </c>
      <c r="N46" s="56">
        <f>+'PASO 1'!C55</f>
        <v>0</v>
      </c>
      <c r="O46" s="56">
        <f>+'PASO 1'!O55</f>
        <v>0</v>
      </c>
    </row>
    <row r="47" spans="1:20" x14ac:dyDescent="0.2">
      <c r="A47" s="54" t="str">
        <f>+'PASO 1'!A56</f>
        <v>B7</v>
      </c>
      <c r="B47" s="55" t="str">
        <f>+'PASO 1'!B56</f>
        <v>Base imponible 7</v>
      </c>
      <c r="C47" s="56">
        <f>+'PASO 1'!D56</f>
        <v>0</v>
      </c>
      <c r="D47" s="56">
        <f>+'PASO 1'!E56</f>
        <v>0</v>
      </c>
      <c r="E47" s="56">
        <f>+'PASO 1'!F56</f>
        <v>0</v>
      </c>
      <c r="F47" s="56">
        <f>+'PASO 1'!G56</f>
        <v>0</v>
      </c>
      <c r="G47" s="56">
        <f>+'PASO 1'!H56</f>
        <v>0</v>
      </c>
      <c r="H47" s="56">
        <f>+'PASO 1'!I56</f>
        <v>0</v>
      </c>
      <c r="I47" s="56">
        <f>+'PASO 1'!J56</f>
        <v>0</v>
      </c>
      <c r="J47" s="56">
        <f>+'PASO 1'!K56</f>
        <v>0</v>
      </c>
      <c r="K47" s="56">
        <f>+'PASO 1'!L56</f>
        <v>0</v>
      </c>
      <c r="L47" s="56">
        <f>+'PASO 1'!M56</f>
        <v>0</v>
      </c>
      <c r="M47" s="56">
        <f>+'PASO 1'!N56</f>
        <v>0</v>
      </c>
      <c r="N47" s="56">
        <f>+'PASO 1'!C56</f>
        <v>0</v>
      </c>
      <c r="O47" s="56">
        <f>+'PASO 1'!O56</f>
        <v>0</v>
      </c>
    </row>
    <row r="48" spans="1:20" x14ac:dyDescent="0.2">
      <c r="A48" s="54" t="str">
        <f>+'PASO 1'!A57</f>
        <v>B8</v>
      </c>
      <c r="B48" s="55" t="str">
        <f>+'PASO 1'!B57</f>
        <v>Base imponible 8</v>
      </c>
      <c r="C48" s="56">
        <f>+'PASO 1'!D57</f>
        <v>58574.82</v>
      </c>
      <c r="D48" s="56">
        <f>+'PASO 1'!E57</f>
        <v>62053.26</v>
      </c>
      <c r="E48" s="56">
        <f>+'PASO 1'!F57</f>
        <v>59444.43</v>
      </c>
      <c r="F48" s="56">
        <f>+'PASO 1'!G57</f>
        <v>85679.010000000009</v>
      </c>
      <c r="G48" s="56">
        <f>+'PASO 1'!H57</f>
        <v>77043</v>
      </c>
      <c r="H48" s="56">
        <f>+'PASO 1'!I57</f>
        <v>85947.329999999987</v>
      </c>
      <c r="I48" s="56">
        <f>+'PASO 1'!J57</f>
        <v>64884.25</v>
      </c>
      <c r="J48" s="56">
        <f>+'PASO 1'!K57</f>
        <v>58199.42</v>
      </c>
      <c r="K48" s="56">
        <f>+'PASO 1'!L57</f>
        <v>92558.15</v>
      </c>
      <c r="L48" s="56">
        <f>+'PASO 1'!M57</f>
        <v>79783</v>
      </c>
      <c r="M48" s="56">
        <f>+'PASO 1'!N57</f>
        <v>64202.3</v>
      </c>
      <c r="N48" s="56">
        <f>+'PASO 1'!C57</f>
        <v>62374.879999999997</v>
      </c>
      <c r="O48" s="56">
        <f>+'PASO 1'!O57</f>
        <v>63127.78</v>
      </c>
    </row>
    <row r="49" spans="1:15" x14ac:dyDescent="0.2">
      <c r="A49" s="54" t="str">
        <f>+'PASO 1'!A58</f>
        <v>B9</v>
      </c>
      <c r="B49" s="55" t="str">
        <f>+'PASO 1'!B58</f>
        <v>Base imponible 9</v>
      </c>
      <c r="C49" s="56">
        <f>+'PASO 1'!D58</f>
        <v>58574.82</v>
      </c>
      <c r="D49" s="56">
        <f>+'PASO 1'!E58</f>
        <v>62053.26</v>
      </c>
      <c r="E49" s="56">
        <f>+'PASO 1'!F58</f>
        <v>59444.43</v>
      </c>
      <c r="F49" s="56">
        <f>+'PASO 1'!G58</f>
        <v>85679.010000000009</v>
      </c>
      <c r="G49" s="56">
        <f>+'PASO 1'!H58</f>
        <v>77043</v>
      </c>
      <c r="H49" s="56">
        <f>+'PASO 1'!I58</f>
        <v>85947.329999999987</v>
      </c>
      <c r="I49" s="56">
        <f>+'PASO 1'!J58</f>
        <v>64884.25</v>
      </c>
      <c r="J49" s="56">
        <f>+'PASO 1'!K58</f>
        <v>58199.42</v>
      </c>
      <c r="K49" s="56">
        <f>+'PASO 1'!L58</f>
        <v>92558.15</v>
      </c>
      <c r="L49" s="56">
        <f>+'PASO 1'!M58</f>
        <v>79783</v>
      </c>
      <c r="M49" s="56">
        <f>+'PASO 1'!N58</f>
        <v>64202.3</v>
      </c>
      <c r="N49" s="56">
        <f>+'PASO 1'!C58</f>
        <v>62374.879999999997</v>
      </c>
      <c r="O49" s="56">
        <f>+'PASO 1'!O58</f>
        <v>63127.78</v>
      </c>
    </row>
    <row r="50" spans="1:15" x14ac:dyDescent="0.2">
      <c r="A50" s="54" t="str">
        <f>+'PASO 1'!A59</f>
        <v>BCASS</v>
      </c>
      <c r="B50" s="55" t="str">
        <f>+'PASO 1'!B59</f>
        <v>Base para el cálculo diferencial de aporte de Seg. Social</v>
      </c>
      <c r="C50" s="56">
        <f>+'PASO 1'!D59</f>
        <v>0</v>
      </c>
      <c r="D50" s="56">
        <f>+'PASO 1'!E59</f>
        <v>0</v>
      </c>
      <c r="E50" s="56">
        <f>+'PASO 1'!F59</f>
        <v>0</v>
      </c>
      <c r="F50" s="56">
        <f>+'PASO 1'!G59</f>
        <v>0</v>
      </c>
      <c r="G50" s="56">
        <f>+'PASO 1'!H59</f>
        <v>0</v>
      </c>
      <c r="H50" s="56">
        <f>+'PASO 1'!I59</f>
        <v>0</v>
      </c>
      <c r="I50" s="56">
        <f>+'PASO 1'!J59</f>
        <v>0</v>
      </c>
      <c r="J50" s="56">
        <f>+'PASO 1'!K59</f>
        <v>0</v>
      </c>
      <c r="K50" s="56">
        <f>+'PASO 1'!L59</f>
        <v>0</v>
      </c>
      <c r="L50" s="56">
        <f>+'PASO 1'!M59</f>
        <v>0</v>
      </c>
      <c r="M50" s="56">
        <f>+'PASO 1'!N59</f>
        <v>0</v>
      </c>
      <c r="N50" s="56">
        <f>+'PASO 1'!C59</f>
        <v>0</v>
      </c>
      <c r="O50" s="56">
        <f>+'PASO 1'!O59</f>
        <v>0</v>
      </c>
    </row>
    <row r="51" spans="1:15" x14ac:dyDescent="0.2">
      <c r="A51" s="54" t="str">
        <f>+'PASO 1'!A60</f>
        <v>BCCSS</v>
      </c>
      <c r="B51" s="55" t="str">
        <f>+'PASO 1'!B60</f>
        <v>Base para el cálculo diferencial de contribuciones de Seg. Social</v>
      </c>
      <c r="C51" s="56">
        <f>+'PASO 1'!D60</f>
        <v>0</v>
      </c>
      <c r="D51" s="56">
        <f>+'PASO 1'!E60</f>
        <v>0</v>
      </c>
      <c r="E51" s="56">
        <f>+'PASO 1'!F60</f>
        <v>0</v>
      </c>
      <c r="F51" s="56">
        <f>+'PASO 1'!G60</f>
        <v>0</v>
      </c>
      <c r="G51" s="56">
        <f>+'PASO 1'!H60</f>
        <v>0</v>
      </c>
      <c r="H51" s="56">
        <f>+'PASO 1'!I60</f>
        <v>0</v>
      </c>
      <c r="I51" s="56">
        <f>+'PASO 1'!J60</f>
        <v>0</v>
      </c>
      <c r="J51" s="56">
        <f>+'PASO 1'!K60</f>
        <v>0</v>
      </c>
      <c r="K51" s="56">
        <f>+'PASO 1'!L60</f>
        <v>0</v>
      </c>
      <c r="L51" s="56">
        <f>+'PASO 1'!M60</f>
        <v>0</v>
      </c>
      <c r="M51" s="56">
        <f>+'PASO 1'!N60</f>
        <v>0</v>
      </c>
      <c r="N51" s="56">
        <f>+'PASO 1'!C60</f>
        <v>0</v>
      </c>
      <c r="O51" s="56">
        <f>+'PASO 1'!O60</f>
        <v>0</v>
      </c>
    </row>
    <row r="52" spans="1:15" x14ac:dyDescent="0.2">
      <c r="A52" s="54" t="str">
        <f>+'PASO 1'!A61</f>
        <v>B10</v>
      </c>
      <c r="B52" s="55" t="str">
        <f>+'PASO 1'!B61</f>
        <v>Base imponible 10</v>
      </c>
      <c r="C52" s="56">
        <f>+'PASO 1'!D61</f>
        <v>43781.14</v>
      </c>
      <c r="D52" s="56">
        <f>+'PASO 1'!E61</f>
        <v>47259.58</v>
      </c>
      <c r="E52" s="56">
        <f>+'PASO 1'!F61</f>
        <v>44650.75</v>
      </c>
      <c r="F52" s="56">
        <f>+'PASO 1'!G61</f>
        <v>69202.12</v>
      </c>
      <c r="G52" s="56">
        <f>+'PASO 1'!H61</f>
        <v>62249.32</v>
      </c>
      <c r="H52" s="56">
        <f>+'PASO 1'!I61</f>
        <v>69470.44</v>
      </c>
      <c r="I52" s="56">
        <f>+'PASO 1'!J61</f>
        <v>50090.57</v>
      </c>
      <c r="J52" s="56">
        <f>+'PASO 1'!K61</f>
        <v>43405.74</v>
      </c>
      <c r="K52" s="56">
        <f>+'PASO 1'!L61</f>
        <v>75561.47</v>
      </c>
      <c r="L52" s="56">
        <f>+'PASO 1'!M61</f>
        <v>64989.32</v>
      </c>
      <c r="M52" s="56">
        <f>+'PASO 1'!N61</f>
        <v>49408.62</v>
      </c>
      <c r="N52" s="56">
        <f>+'PASO 1'!C61</f>
        <v>47059.199999999997</v>
      </c>
      <c r="O52" s="56">
        <f>+'PASO 1'!O61</f>
        <v>48334.1</v>
      </c>
    </row>
    <row r="53" spans="1:15" x14ac:dyDescent="0.2">
      <c r="A53" s="54" t="str">
        <f>+'PASO 1'!A62</f>
        <v>ID</v>
      </c>
      <c r="B53" s="55" t="str">
        <f>+'PASO 1'!B62</f>
        <v>Importe a detraer</v>
      </c>
      <c r="C53" s="56">
        <f>+'PASO 1'!D62</f>
        <v>7003.68</v>
      </c>
      <c r="D53" s="56">
        <f>+'PASO 1'!E62</f>
        <v>7003.68</v>
      </c>
      <c r="E53" s="56">
        <f>+'PASO 1'!F62</f>
        <v>7003.68</v>
      </c>
      <c r="F53" s="56">
        <f>+'PASO 1'!G62</f>
        <v>7003.68</v>
      </c>
      <c r="G53" s="56">
        <f>+'PASO 1'!H62</f>
        <v>7003.68</v>
      </c>
      <c r="H53" s="56">
        <f>+'PASO 1'!I62</f>
        <v>7003.68</v>
      </c>
      <c r="I53" s="56">
        <f>+'PASO 1'!J62</f>
        <v>7003.68</v>
      </c>
      <c r="J53" s="56">
        <f>+'PASO 1'!K62</f>
        <v>7003.68</v>
      </c>
      <c r="K53" s="56">
        <f>+'PASO 1'!L62</f>
        <v>7003.68</v>
      </c>
      <c r="L53" s="56">
        <f>+'PASO 1'!M62</f>
        <v>7003.68</v>
      </c>
      <c r="M53" s="56">
        <f>+'PASO 1'!N62</f>
        <v>7003.68</v>
      </c>
      <c r="N53" s="56">
        <f>+'PASO 1'!C62</f>
        <v>7003.68</v>
      </c>
      <c r="O53" s="56">
        <f>+'PASO 1'!O62</f>
        <v>7003.68</v>
      </c>
    </row>
    <row r="54" spans="1:15" x14ac:dyDescent="0.2">
      <c r="A54" s="54" t="s">
        <v>58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9"/>
  <sheetViews>
    <sheetView tabSelected="1" topLeftCell="A31" workbookViewId="0">
      <selection activeCell="C41" sqref="C41:C53"/>
    </sheetView>
  </sheetViews>
  <sheetFormatPr baseColWidth="10" defaultRowHeight="12" x14ac:dyDescent="0.2"/>
  <cols>
    <col min="1" max="1" width="11.42578125" style="61"/>
    <col min="2" max="2" width="27.5703125" style="61" customWidth="1"/>
    <col min="3" max="3" width="11.28515625" style="61" bestFit="1" customWidth="1"/>
    <col min="4" max="16384" width="11.42578125" style="61"/>
  </cols>
  <sheetData>
    <row r="1" spans="1:15" x14ac:dyDescent="0.2">
      <c r="A1" s="61" t="s">
        <v>21</v>
      </c>
      <c r="B1" s="61">
        <v>0</v>
      </c>
      <c r="C1" s="61" t="s">
        <v>65</v>
      </c>
      <c r="D1" s="61" t="s">
        <v>99</v>
      </c>
      <c r="E1" s="61" t="s">
        <v>35</v>
      </c>
      <c r="F1" s="61" t="s">
        <v>60</v>
      </c>
      <c r="G1" s="61" t="s">
        <v>61</v>
      </c>
      <c r="H1" s="61" t="s">
        <v>53</v>
      </c>
      <c r="I1" s="61" t="s">
        <v>9</v>
      </c>
      <c r="J1" s="61" t="s">
        <v>18</v>
      </c>
      <c r="K1" s="61" t="s">
        <v>56</v>
      </c>
      <c r="L1" s="61" t="s">
        <v>62</v>
      </c>
      <c r="M1" s="61" t="s">
        <v>63</v>
      </c>
      <c r="N1" s="61" t="s">
        <v>64</v>
      </c>
      <c r="O1" s="61" t="s">
        <v>66</v>
      </c>
    </row>
    <row r="2" spans="1:15" x14ac:dyDescent="0.2">
      <c r="A2" s="61" t="s">
        <v>22</v>
      </c>
      <c r="B2" s="61">
        <v>0</v>
      </c>
      <c r="C2" s="61">
        <v>20229337700</v>
      </c>
      <c r="D2" s="61">
        <v>23373230529</v>
      </c>
      <c r="E2" s="61">
        <v>20412270089</v>
      </c>
      <c r="F2" s="61">
        <v>20363899952</v>
      </c>
      <c r="G2" s="61">
        <v>20280474682</v>
      </c>
      <c r="H2" s="61">
        <v>20177508293</v>
      </c>
      <c r="I2" s="61">
        <v>20215465676</v>
      </c>
      <c r="J2" s="61">
        <v>20302390224</v>
      </c>
      <c r="K2" s="61">
        <v>20397771262</v>
      </c>
      <c r="L2" s="61">
        <v>20222706042</v>
      </c>
      <c r="M2" s="61">
        <v>20146494669</v>
      </c>
      <c r="N2" s="61">
        <v>20260202031</v>
      </c>
      <c r="O2" s="61">
        <v>20179209927</v>
      </c>
    </row>
    <row r="3" spans="1:15" x14ac:dyDescent="0.2">
      <c r="A3" s="61" t="s">
        <v>44</v>
      </c>
      <c r="B3" s="61">
        <v>0</v>
      </c>
      <c r="C3" s="61">
        <v>62374.879999999997</v>
      </c>
      <c r="D3" s="61">
        <v>58574.82</v>
      </c>
      <c r="E3" s="61">
        <v>62053.26</v>
      </c>
      <c r="F3" s="61">
        <v>59444.43</v>
      </c>
      <c r="G3" s="61">
        <v>85679.010000000009</v>
      </c>
      <c r="H3" s="61">
        <v>77043</v>
      </c>
      <c r="I3" s="61">
        <v>85947.329999999987</v>
      </c>
      <c r="J3" s="61">
        <v>64884.25</v>
      </c>
      <c r="K3" s="61">
        <v>58199.42</v>
      </c>
      <c r="L3" s="61">
        <v>92558.15</v>
      </c>
      <c r="M3" s="61">
        <v>79783</v>
      </c>
      <c r="N3" s="61">
        <v>64202.3</v>
      </c>
      <c r="O3" s="61">
        <v>63127.78</v>
      </c>
    </row>
    <row r="4" spans="1:15" x14ac:dyDescent="0.2">
      <c r="A4" s="61">
        <v>90</v>
      </c>
      <c r="B4" s="61" t="s">
        <v>67</v>
      </c>
      <c r="C4" s="62">
        <v>0</v>
      </c>
      <c r="D4" s="62">
        <v>0</v>
      </c>
      <c r="E4" s="62">
        <v>0</v>
      </c>
      <c r="F4" s="62">
        <v>0</v>
      </c>
      <c r="G4" s="62">
        <v>0</v>
      </c>
      <c r="H4" s="62">
        <v>0</v>
      </c>
      <c r="I4" s="62">
        <v>0</v>
      </c>
      <c r="J4" s="62">
        <v>0</v>
      </c>
      <c r="K4" s="62">
        <v>0</v>
      </c>
      <c r="L4" s="62">
        <v>0</v>
      </c>
      <c r="M4" s="62">
        <v>0</v>
      </c>
      <c r="N4" s="62">
        <v>0</v>
      </c>
      <c r="O4" s="62">
        <v>0</v>
      </c>
    </row>
    <row r="5" spans="1:15" x14ac:dyDescent="0.2">
      <c r="A5" s="61">
        <v>0</v>
      </c>
      <c r="B5" s="61" t="s">
        <v>68</v>
      </c>
      <c r="C5" s="62">
        <v>0</v>
      </c>
      <c r="D5" s="62">
        <v>0</v>
      </c>
      <c r="E5" s="62">
        <v>0</v>
      </c>
      <c r="F5" s="62">
        <v>0</v>
      </c>
      <c r="G5" s="62">
        <v>0</v>
      </c>
      <c r="H5" s="62">
        <v>0</v>
      </c>
      <c r="I5" s="62">
        <v>0</v>
      </c>
      <c r="J5" s="62">
        <v>0</v>
      </c>
      <c r="K5" s="62">
        <v>0</v>
      </c>
      <c r="L5" s="62">
        <v>0</v>
      </c>
      <c r="M5" s="62">
        <v>0</v>
      </c>
      <c r="N5" s="62">
        <v>0</v>
      </c>
      <c r="O5" s="62">
        <v>0</v>
      </c>
    </row>
    <row r="6" spans="1:15" x14ac:dyDescent="0.2">
      <c r="A6" s="61">
        <v>0</v>
      </c>
      <c r="B6" s="61" t="s">
        <v>69</v>
      </c>
      <c r="C6" s="62">
        <v>0</v>
      </c>
      <c r="D6" s="62">
        <v>0</v>
      </c>
      <c r="E6" s="62">
        <v>0</v>
      </c>
      <c r="F6" s="62">
        <v>0</v>
      </c>
      <c r="G6" s="62">
        <v>0</v>
      </c>
      <c r="H6" s="62">
        <v>0</v>
      </c>
      <c r="I6" s="62">
        <v>0</v>
      </c>
      <c r="J6" s="62">
        <v>0</v>
      </c>
      <c r="K6" s="62">
        <v>0</v>
      </c>
      <c r="L6" s="62">
        <v>0</v>
      </c>
      <c r="M6" s="62">
        <v>0</v>
      </c>
      <c r="N6" s="62">
        <v>0</v>
      </c>
      <c r="O6" s="62">
        <v>0</v>
      </c>
    </row>
    <row r="7" spans="1:15" x14ac:dyDescent="0.2">
      <c r="A7" s="61">
        <v>0</v>
      </c>
      <c r="B7" s="61" t="s">
        <v>70</v>
      </c>
      <c r="C7" s="62">
        <v>0</v>
      </c>
      <c r="D7" s="62">
        <v>0</v>
      </c>
      <c r="E7" s="62">
        <v>0</v>
      </c>
      <c r="F7" s="62">
        <v>0</v>
      </c>
      <c r="G7" s="62">
        <v>0</v>
      </c>
      <c r="H7" s="62">
        <v>0</v>
      </c>
      <c r="I7" s="62"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</row>
    <row r="8" spans="1:15" x14ac:dyDescent="0.2">
      <c r="A8" s="61">
        <v>0</v>
      </c>
      <c r="B8" s="61" t="s">
        <v>71</v>
      </c>
      <c r="C8" s="62">
        <v>0</v>
      </c>
      <c r="D8" s="62">
        <v>0</v>
      </c>
      <c r="E8" s="62">
        <v>0</v>
      </c>
      <c r="F8" s="62">
        <v>0</v>
      </c>
      <c r="G8" s="62">
        <v>0</v>
      </c>
      <c r="H8" s="62">
        <v>0</v>
      </c>
      <c r="I8" s="62">
        <v>0</v>
      </c>
      <c r="J8" s="62">
        <v>0</v>
      </c>
      <c r="K8" s="62">
        <v>0</v>
      </c>
      <c r="L8" s="62">
        <v>0</v>
      </c>
      <c r="M8" s="62">
        <v>0</v>
      </c>
      <c r="N8" s="62">
        <v>0</v>
      </c>
      <c r="O8" s="62">
        <v>0</v>
      </c>
    </row>
    <row r="9" spans="1:15" x14ac:dyDescent="0.2">
      <c r="A9" s="61">
        <v>0</v>
      </c>
      <c r="B9" s="61" t="s">
        <v>72</v>
      </c>
      <c r="C9" s="62">
        <v>0</v>
      </c>
      <c r="D9" s="62">
        <v>0</v>
      </c>
      <c r="E9" s="62">
        <v>0</v>
      </c>
      <c r="F9" s="62">
        <v>0</v>
      </c>
      <c r="G9" s="62">
        <v>0</v>
      </c>
      <c r="H9" s="62">
        <v>0</v>
      </c>
      <c r="I9" s="62">
        <v>0</v>
      </c>
      <c r="J9" s="62">
        <v>0</v>
      </c>
      <c r="K9" s="62">
        <v>0</v>
      </c>
      <c r="L9" s="62">
        <v>0</v>
      </c>
      <c r="M9" s="62">
        <v>0</v>
      </c>
      <c r="N9" s="62">
        <v>0</v>
      </c>
      <c r="O9" s="62">
        <v>0</v>
      </c>
    </row>
    <row r="10" spans="1:15" x14ac:dyDescent="0.2">
      <c r="A10" s="61">
        <v>1</v>
      </c>
      <c r="B10" s="61" t="s">
        <v>0</v>
      </c>
      <c r="C10" s="61">
        <v>55121.36</v>
      </c>
      <c r="D10" s="61">
        <v>51660</v>
      </c>
      <c r="E10" s="61">
        <v>51660</v>
      </c>
      <c r="F10" s="61">
        <v>0</v>
      </c>
      <c r="G10" s="61">
        <v>62822.36</v>
      </c>
      <c r="H10" s="61">
        <v>51660</v>
      </c>
      <c r="I10" s="61">
        <v>62822.36</v>
      </c>
      <c r="J10" s="61">
        <v>51660</v>
      </c>
      <c r="K10" s="61">
        <v>51660</v>
      </c>
      <c r="L10" s="61">
        <v>66271.149999999994</v>
      </c>
      <c r="M10" s="61">
        <v>51660</v>
      </c>
      <c r="N10" s="61">
        <v>51660</v>
      </c>
      <c r="O10" s="61">
        <v>51660</v>
      </c>
    </row>
    <row r="11" spans="1:15" x14ac:dyDescent="0.2">
      <c r="A11" s="61">
        <v>2</v>
      </c>
      <c r="B11" s="61" t="s">
        <v>24</v>
      </c>
      <c r="C11" s="61">
        <v>0</v>
      </c>
      <c r="D11" s="61">
        <v>0</v>
      </c>
      <c r="E11" s="61">
        <v>0</v>
      </c>
      <c r="F11" s="61">
        <v>0</v>
      </c>
      <c r="G11" s="61">
        <v>12964.44</v>
      </c>
      <c r="H11" s="61">
        <v>16388</v>
      </c>
      <c r="I11" s="61">
        <v>17421</v>
      </c>
      <c r="J11" s="61">
        <v>0</v>
      </c>
      <c r="K11" s="61">
        <v>0</v>
      </c>
      <c r="L11" s="61">
        <v>18061</v>
      </c>
      <c r="M11" s="61">
        <v>18267</v>
      </c>
      <c r="N11" s="61">
        <v>0</v>
      </c>
      <c r="O11" s="61">
        <v>0</v>
      </c>
    </row>
    <row r="12" spans="1:15" x14ac:dyDescent="0.2">
      <c r="A12" s="61">
        <v>3</v>
      </c>
      <c r="B12" s="61" t="s">
        <v>23</v>
      </c>
      <c r="C12" s="61">
        <v>-2205</v>
      </c>
      <c r="D12" s="61">
        <v>-3444</v>
      </c>
      <c r="E12" s="61">
        <v>0</v>
      </c>
      <c r="F12" s="61">
        <v>-2583</v>
      </c>
      <c r="G12" s="61">
        <v>-2094</v>
      </c>
      <c r="H12" s="61">
        <v>-861</v>
      </c>
      <c r="I12" s="61">
        <v>-6282.24</v>
      </c>
      <c r="J12" s="61">
        <v>-861</v>
      </c>
      <c r="K12" s="61">
        <v>-4305</v>
      </c>
      <c r="L12" s="61">
        <v>-4418</v>
      </c>
      <c r="M12" s="61">
        <v>0</v>
      </c>
      <c r="N12" s="61">
        <v>0</v>
      </c>
      <c r="O12" s="61">
        <v>0</v>
      </c>
    </row>
    <row r="13" spans="1:15" x14ac:dyDescent="0.2">
      <c r="A13" s="61">
        <v>4</v>
      </c>
      <c r="B13" s="61" t="s">
        <v>101</v>
      </c>
      <c r="C13" s="61">
        <v>0</v>
      </c>
      <c r="D13" s="61">
        <v>2066</v>
      </c>
      <c r="E13" s="61">
        <v>2066</v>
      </c>
      <c r="F13" s="61">
        <v>2066</v>
      </c>
      <c r="G13" s="61">
        <v>2513</v>
      </c>
      <c r="H13" s="61">
        <v>2066</v>
      </c>
      <c r="I13" s="61">
        <v>2513</v>
      </c>
      <c r="J13" s="61">
        <v>2066</v>
      </c>
      <c r="K13" s="61">
        <v>2066</v>
      </c>
      <c r="L13" s="61">
        <v>2651</v>
      </c>
      <c r="M13" s="61">
        <v>2066</v>
      </c>
      <c r="N13" s="61">
        <v>2066</v>
      </c>
      <c r="O13" s="61">
        <v>2066</v>
      </c>
    </row>
    <row r="14" spans="1:15" x14ac:dyDescent="0.2">
      <c r="A14" s="61">
        <v>5</v>
      </c>
      <c r="B14" s="61" t="s">
        <v>25</v>
      </c>
      <c r="C14" s="61">
        <v>0</v>
      </c>
      <c r="D14" s="61">
        <v>0</v>
      </c>
      <c r="E14" s="61">
        <v>0</v>
      </c>
      <c r="F14" s="61">
        <v>51660</v>
      </c>
      <c r="G14" s="61">
        <v>0</v>
      </c>
      <c r="H14" s="61">
        <v>0</v>
      </c>
      <c r="I14" s="61">
        <v>0</v>
      </c>
      <c r="J14" s="61">
        <v>0</v>
      </c>
      <c r="K14" s="61">
        <v>0</v>
      </c>
      <c r="L14" s="61">
        <v>0</v>
      </c>
      <c r="M14" s="61">
        <v>0</v>
      </c>
      <c r="N14" s="61">
        <v>0</v>
      </c>
      <c r="O14" s="61">
        <v>0</v>
      </c>
    </row>
    <row r="15" spans="1:15" x14ac:dyDescent="0.2">
      <c r="A15" s="61">
        <v>6</v>
      </c>
      <c r="B15" s="61" t="s">
        <v>102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x14ac:dyDescent="0.2">
      <c r="A16" s="61">
        <v>8</v>
      </c>
      <c r="B16" s="61" t="s">
        <v>12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61">
        <v>0</v>
      </c>
      <c r="M16" s="61">
        <v>0</v>
      </c>
      <c r="N16" s="61">
        <v>0</v>
      </c>
      <c r="O16" s="61">
        <v>0</v>
      </c>
    </row>
    <row r="17" spans="1:15" x14ac:dyDescent="0.2">
      <c r="A17" s="61">
        <v>10</v>
      </c>
      <c r="B17" s="61" t="s">
        <v>26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1">
        <v>0</v>
      </c>
      <c r="I17" s="61">
        <v>0</v>
      </c>
      <c r="J17" s="61">
        <v>0</v>
      </c>
      <c r="K17" s="61">
        <v>0</v>
      </c>
      <c r="L17" s="61">
        <v>0</v>
      </c>
      <c r="M17" s="61">
        <v>0</v>
      </c>
      <c r="N17" s="61">
        <v>0</v>
      </c>
      <c r="O17" s="61">
        <v>0</v>
      </c>
    </row>
    <row r="18" spans="1:15" x14ac:dyDescent="0.2">
      <c r="A18" s="61">
        <v>11</v>
      </c>
      <c r="B18" s="61" t="s">
        <v>28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  <c r="N18" s="61">
        <v>0</v>
      </c>
      <c r="O18" s="61">
        <v>0</v>
      </c>
    </row>
    <row r="19" spans="1:15" x14ac:dyDescent="0.2">
      <c r="A19" s="61">
        <v>20</v>
      </c>
      <c r="B19" s="61" t="s">
        <v>16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1">
        <v>0</v>
      </c>
      <c r="I19" s="61">
        <v>0</v>
      </c>
      <c r="J19" s="61">
        <v>0</v>
      </c>
      <c r="K19" s="61">
        <v>0</v>
      </c>
      <c r="L19" s="61">
        <v>0</v>
      </c>
      <c r="M19" s="61">
        <v>0</v>
      </c>
      <c r="N19" s="61">
        <v>0</v>
      </c>
      <c r="O19" s="61">
        <v>0</v>
      </c>
    </row>
    <row r="20" spans="1:15" x14ac:dyDescent="0.2">
      <c r="A20" s="61">
        <v>21</v>
      </c>
      <c r="B20" s="61" t="s">
        <v>17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61">
        <v>0</v>
      </c>
      <c r="N20" s="61">
        <v>0</v>
      </c>
      <c r="O20" s="61">
        <v>0</v>
      </c>
    </row>
    <row r="21" spans="1:15" x14ac:dyDescent="0.2">
      <c r="A21" s="61">
        <v>23</v>
      </c>
      <c r="B21" s="61" t="s">
        <v>11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  <c r="L21" s="61">
        <v>0</v>
      </c>
      <c r="M21" s="61">
        <v>0</v>
      </c>
      <c r="N21" s="61">
        <v>0</v>
      </c>
      <c r="O21" s="61">
        <v>0</v>
      </c>
    </row>
    <row r="22" spans="1:15" x14ac:dyDescent="0.2">
      <c r="A22" s="61">
        <v>24</v>
      </c>
      <c r="B22" s="61" t="s">
        <v>10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1">
        <v>0</v>
      </c>
      <c r="I22" s="61">
        <v>0</v>
      </c>
      <c r="J22" s="61">
        <v>1586</v>
      </c>
      <c r="K22" s="61">
        <v>0</v>
      </c>
      <c r="L22" s="61">
        <v>0</v>
      </c>
      <c r="M22" s="61">
        <v>0</v>
      </c>
      <c r="N22" s="61">
        <v>0</v>
      </c>
      <c r="O22" s="61">
        <v>0</v>
      </c>
    </row>
    <row r="23" spans="1:15" x14ac:dyDescent="0.2">
      <c r="A23" s="61">
        <v>33</v>
      </c>
      <c r="B23" s="61" t="s">
        <v>27</v>
      </c>
      <c r="C23" s="61">
        <v>1146.52</v>
      </c>
      <c r="D23" s="61">
        <v>502.82</v>
      </c>
      <c r="E23" s="61">
        <v>537.26</v>
      </c>
      <c r="F23" s="61">
        <v>511.43</v>
      </c>
      <c r="G23" s="61">
        <v>0</v>
      </c>
      <c r="H23" s="61">
        <v>0</v>
      </c>
      <c r="I23" s="61">
        <v>0</v>
      </c>
      <c r="J23" s="61">
        <v>2643.25</v>
      </c>
      <c r="K23" s="61">
        <v>988.42</v>
      </c>
      <c r="L23" s="61" t="s">
        <v>58</v>
      </c>
      <c r="M23" s="61">
        <v>0</v>
      </c>
      <c r="N23" s="61">
        <v>2686.3</v>
      </c>
      <c r="O23" s="61">
        <v>1611.78</v>
      </c>
    </row>
    <row r="24" spans="1:15" x14ac:dyDescent="0.2">
      <c r="A24" s="61">
        <v>36</v>
      </c>
      <c r="B24" s="61" t="s">
        <v>29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1">
        <v>0</v>
      </c>
      <c r="M24" s="61">
        <v>0</v>
      </c>
      <c r="N24" s="61">
        <v>0</v>
      </c>
      <c r="O24" s="61">
        <v>0</v>
      </c>
    </row>
    <row r="25" spans="1:15" x14ac:dyDescent="0.2">
      <c r="A25" s="61">
        <v>37</v>
      </c>
      <c r="B25" s="61" t="s">
        <v>39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</row>
    <row r="26" spans="1:15" x14ac:dyDescent="0.2">
      <c r="A26" s="61">
        <v>90</v>
      </c>
      <c r="B26" s="61" t="s">
        <v>30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1">
        <v>0</v>
      </c>
      <c r="M26" s="61">
        <v>0</v>
      </c>
      <c r="N26" s="61">
        <v>0</v>
      </c>
      <c r="O26" s="61">
        <v>0</v>
      </c>
    </row>
    <row r="27" spans="1:15" x14ac:dyDescent="0.2">
      <c r="A27" s="61">
        <v>39</v>
      </c>
      <c r="B27" s="61" t="s">
        <v>31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1">
        <v>0</v>
      </c>
      <c r="M27" s="61">
        <v>0</v>
      </c>
      <c r="N27" s="61">
        <v>0</v>
      </c>
      <c r="O27" s="61">
        <v>0</v>
      </c>
    </row>
    <row r="28" spans="1:15" x14ac:dyDescent="0.2">
      <c r="A28" s="61">
        <v>61</v>
      </c>
      <c r="B28" s="61" t="s">
        <v>34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1">
        <v>0</v>
      </c>
      <c r="M28" s="61">
        <v>0</v>
      </c>
      <c r="N28" s="61">
        <v>0</v>
      </c>
      <c r="O28" s="61">
        <v>0</v>
      </c>
    </row>
    <row r="29" spans="1:15" x14ac:dyDescent="0.2">
      <c r="A29" s="61">
        <v>65</v>
      </c>
      <c r="B29" s="61" t="s">
        <v>13</v>
      </c>
      <c r="C29" s="61">
        <v>0</v>
      </c>
      <c r="D29" s="61">
        <v>0</v>
      </c>
      <c r="E29" s="61">
        <v>0</v>
      </c>
      <c r="F29" s="61">
        <v>0</v>
      </c>
      <c r="G29" s="61">
        <v>0</v>
      </c>
      <c r="H29" s="61">
        <v>0</v>
      </c>
      <c r="I29" s="61">
        <v>0</v>
      </c>
      <c r="J29" s="61">
        <v>0</v>
      </c>
      <c r="K29" s="61">
        <v>0</v>
      </c>
      <c r="L29" s="61">
        <v>0</v>
      </c>
      <c r="M29" s="61">
        <v>0</v>
      </c>
      <c r="N29" s="61">
        <v>0</v>
      </c>
      <c r="O29" s="61">
        <v>0</v>
      </c>
    </row>
    <row r="30" spans="1:15" x14ac:dyDescent="0.2">
      <c r="A30" s="61">
        <v>66</v>
      </c>
      <c r="B30" s="61" t="s">
        <v>14</v>
      </c>
      <c r="C30" s="61">
        <v>0</v>
      </c>
      <c r="D30" s="61">
        <v>0</v>
      </c>
      <c r="E30" s="61">
        <v>0</v>
      </c>
      <c r="F30" s="61">
        <v>0</v>
      </c>
      <c r="G30" s="61">
        <v>0</v>
      </c>
      <c r="H30" s="61">
        <v>0</v>
      </c>
      <c r="I30" s="61">
        <v>0</v>
      </c>
      <c r="J30" s="61">
        <v>0</v>
      </c>
      <c r="K30" s="61">
        <v>0</v>
      </c>
      <c r="L30" s="61">
        <v>0</v>
      </c>
      <c r="M30" s="61">
        <v>0</v>
      </c>
      <c r="N30" s="61">
        <v>0</v>
      </c>
      <c r="O30" s="61">
        <v>0</v>
      </c>
    </row>
    <row r="31" spans="1:15" x14ac:dyDescent="0.2">
      <c r="A31" s="61">
        <v>67</v>
      </c>
      <c r="B31" s="61" t="s">
        <v>15</v>
      </c>
      <c r="C31" s="61">
        <v>0</v>
      </c>
      <c r="D31" s="61">
        <v>0</v>
      </c>
      <c r="E31" s="61">
        <v>0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61">
        <v>0</v>
      </c>
      <c r="M31" s="61">
        <v>0</v>
      </c>
      <c r="N31" s="61">
        <v>0</v>
      </c>
      <c r="O31" s="61">
        <v>0</v>
      </c>
    </row>
    <row r="32" spans="1:15" x14ac:dyDescent="0.2">
      <c r="A32" s="61">
        <v>68</v>
      </c>
      <c r="B32" s="61" t="s">
        <v>33</v>
      </c>
      <c r="C32" s="61">
        <v>8312</v>
      </c>
      <c r="D32" s="61">
        <v>7790</v>
      </c>
      <c r="E32" s="61">
        <v>7790</v>
      </c>
      <c r="F32" s="61">
        <v>7790</v>
      </c>
      <c r="G32" s="61">
        <v>9473.2099999999991</v>
      </c>
      <c r="H32" s="61">
        <v>7790</v>
      </c>
      <c r="I32" s="61">
        <v>9473.2099999999991</v>
      </c>
      <c r="J32" s="61">
        <v>7790</v>
      </c>
      <c r="K32" s="61">
        <v>7790</v>
      </c>
      <c r="L32" s="61">
        <v>9993</v>
      </c>
      <c r="M32" s="61">
        <v>7790</v>
      </c>
      <c r="N32" s="61">
        <v>7790</v>
      </c>
      <c r="O32" s="61">
        <v>7790</v>
      </c>
    </row>
    <row r="33" spans="1:20" x14ac:dyDescent="0.2">
      <c r="A33" s="61">
        <v>72</v>
      </c>
      <c r="B33" s="61" t="s">
        <v>2</v>
      </c>
      <c r="C33" s="61">
        <v>2003.5464000000002</v>
      </c>
      <c r="D33" s="61">
        <v>1757.2446</v>
      </c>
      <c r="E33" s="61">
        <v>1861.5978</v>
      </c>
      <c r="F33" s="61">
        <v>1783.3328999999999</v>
      </c>
      <c r="G33" s="61">
        <v>2570.3703</v>
      </c>
      <c r="H33" s="61">
        <v>2311.29</v>
      </c>
      <c r="I33" s="61">
        <v>2578.4198999999994</v>
      </c>
      <c r="J33" s="61">
        <v>1946.5274999999999</v>
      </c>
      <c r="K33" s="61">
        <v>1745.9825999999998</v>
      </c>
      <c r="L33" s="61">
        <v>2776.7444999999998</v>
      </c>
      <c r="M33" s="61">
        <v>2393.4899999999998</v>
      </c>
      <c r="N33" s="61">
        <v>1926.069</v>
      </c>
      <c r="O33" s="61">
        <v>1893.8334</v>
      </c>
    </row>
    <row r="34" spans="1:20" x14ac:dyDescent="0.2">
      <c r="A34" s="61">
        <v>79</v>
      </c>
      <c r="B34" s="61" t="s">
        <v>3</v>
      </c>
      <c r="C34" s="61">
        <v>1169.4576</v>
      </c>
      <c r="D34" s="61">
        <v>1015.6964</v>
      </c>
      <c r="E34" s="61">
        <v>1085.2652</v>
      </c>
      <c r="F34" s="61">
        <v>1033.0886</v>
      </c>
      <c r="G34" s="61">
        <v>1524.116</v>
      </c>
      <c r="H34" s="61">
        <v>1385.06</v>
      </c>
      <c r="I34" s="61">
        <v>1529.4823999999999</v>
      </c>
      <c r="J34" s="61">
        <v>1141.885</v>
      </c>
      <c r="K34" s="61">
        <v>1008.1884</v>
      </c>
      <c r="L34" s="61">
        <v>1651.3029999999999</v>
      </c>
      <c r="M34" s="61">
        <v>1439.8600000000001</v>
      </c>
      <c r="N34" s="61">
        <v>1128.2460000000001</v>
      </c>
      <c r="O34" s="61">
        <v>1106.7556</v>
      </c>
    </row>
    <row r="35" spans="1:20" x14ac:dyDescent="0.2">
      <c r="A35" s="61">
        <v>81</v>
      </c>
      <c r="B35" s="61" t="s">
        <v>4</v>
      </c>
      <c r="C35" s="61">
        <v>6432.0167999999994</v>
      </c>
      <c r="D35" s="61">
        <v>5586.3302000000003</v>
      </c>
      <c r="E35" s="61">
        <v>5968.9585999999999</v>
      </c>
      <c r="F35" s="61">
        <v>5681.9872999999998</v>
      </c>
      <c r="G35" s="61">
        <v>8382.6380000000008</v>
      </c>
      <c r="H35" s="61">
        <v>7617.83</v>
      </c>
      <c r="I35" s="61">
        <v>8412.1531999999988</v>
      </c>
      <c r="J35" s="61">
        <v>6280.3675000000003</v>
      </c>
      <c r="K35" s="61">
        <v>5545.0361999999996</v>
      </c>
      <c r="L35" s="61">
        <v>9082.1664999999994</v>
      </c>
      <c r="M35" s="61">
        <v>7919.2300000000005</v>
      </c>
      <c r="N35" s="61">
        <v>6205.3530000000001</v>
      </c>
      <c r="O35" s="61">
        <v>6087.1557999999995</v>
      </c>
    </row>
    <row r="36" spans="1:20" x14ac:dyDescent="0.2">
      <c r="A36" s="61">
        <v>82</v>
      </c>
      <c r="B36" s="61" t="s">
        <v>5</v>
      </c>
      <c r="C36" s="61">
        <v>1754.1863999999998</v>
      </c>
      <c r="D36" s="61">
        <v>1523.5445999999999</v>
      </c>
      <c r="E36" s="61">
        <v>1627.8978</v>
      </c>
      <c r="F36" s="61">
        <v>1549.6329000000001</v>
      </c>
      <c r="G36" s="61">
        <v>2286.174</v>
      </c>
      <c r="H36" s="61">
        <v>2077.59</v>
      </c>
      <c r="I36" s="61">
        <v>2294.2235999999998</v>
      </c>
      <c r="J36" s="61">
        <v>1712.8274999999999</v>
      </c>
      <c r="K36" s="61">
        <v>1512.2826</v>
      </c>
      <c r="L36" s="61">
        <v>2476.9544999999998</v>
      </c>
      <c r="M36" s="61">
        <v>2159.79</v>
      </c>
      <c r="N36" s="61">
        <v>1692.3689999999999</v>
      </c>
      <c r="O36" s="61">
        <v>1660.1333999999999</v>
      </c>
    </row>
    <row r="37" spans="1:20" x14ac:dyDescent="0.2">
      <c r="A37" s="61">
        <v>83</v>
      </c>
      <c r="B37" s="61" t="s">
        <v>6</v>
      </c>
      <c r="C37" s="61">
        <v>438.54659999999996</v>
      </c>
      <c r="D37" s="61">
        <v>380.88614999999999</v>
      </c>
      <c r="E37" s="61">
        <v>406.97444999999999</v>
      </c>
      <c r="F37" s="61">
        <v>387.40822500000002</v>
      </c>
      <c r="G37" s="61">
        <v>571.54349999999999</v>
      </c>
      <c r="H37" s="61">
        <v>519.39750000000004</v>
      </c>
      <c r="I37" s="61">
        <v>573.55589999999995</v>
      </c>
      <c r="J37" s="61">
        <v>428.20687499999997</v>
      </c>
      <c r="K37" s="61">
        <v>378.07065</v>
      </c>
      <c r="L37" s="61">
        <v>619.23862499999996</v>
      </c>
      <c r="M37" s="61">
        <v>539.94749999999999</v>
      </c>
      <c r="N37" s="61">
        <v>423.09224999999998</v>
      </c>
      <c r="O37" s="61">
        <v>415.03334999999998</v>
      </c>
    </row>
    <row r="38" spans="1:20" x14ac:dyDescent="0.2">
      <c r="A38" s="61">
        <v>85</v>
      </c>
      <c r="B38" s="61" t="s">
        <v>59</v>
      </c>
      <c r="C38" s="61">
        <v>166.24</v>
      </c>
      <c r="D38" s="61">
        <v>155.80000000000001</v>
      </c>
      <c r="E38" s="61">
        <v>155.80000000000001</v>
      </c>
      <c r="F38" s="61">
        <v>155.80000000000001</v>
      </c>
      <c r="G38" s="61">
        <v>189.46419999999998</v>
      </c>
      <c r="H38" s="61">
        <v>155.80000000000001</v>
      </c>
      <c r="I38" s="61">
        <v>189.46419999999998</v>
      </c>
      <c r="J38" s="61">
        <v>155.80000000000001</v>
      </c>
      <c r="K38" s="61">
        <v>155.80000000000001</v>
      </c>
      <c r="L38" s="61">
        <v>199.86</v>
      </c>
      <c r="M38" s="61">
        <v>155.80000000000001</v>
      </c>
      <c r="N38" s="61">
        <v>155.80000000000001</v>
      </c>
      <c r="O38" s="61">
        <v>155.80000000000001</v>
      </c>
    </row>
    <row r="39" spans="1:20" x14ac:dyDescent="0.2">
      <c r="A39" s="61">
        <v>87</v>
      </c>
      <c r="B39" s="61" t="s">
        <v>103</v>
      </c>
      <c r="C39" s="61">
        <v>877.09319999999991</v>
      </c>
      <c r="D39" s="61">
        <v>761.77229999999997</v>
      </c>
      <c r="E39" s="61">
        <v>813.94889999999998</v>
      </c>
      <c r="F39" s="61">
        <v>774.81645000000003</v>
      </c>
      <c r="G39" s="61">
        <v>1143.087</v>
      </c>
      <c r="H39" s="61">
        <v>1038.7950000000001</v>
      </c>
      <c r="I39" s="61">
        <v>1147.1117999999999</v>
      </c>
      <c r="J39" s="61">
        <v>856.41374999999994</v>
      </c>
      <c r="K39" s="61">
        <v>756.1413</v>
      </c>
      <c r="L39" s="61">
        <v>1238.4772499999999</v>
      </c>
      <c r="M39" s="61">
        <v>1079.895</v>
      </c>
      <c r="N39" s="61">
        <v>846.18449999999996</v>
      </c>
      <c r="O39" s="61">
        <v>830.06669999999997</v>
      </c>
    </row>
    <row r="40" spans="1:20" x14ac:dyDescent="0.2">
      <c r="A40" s="61">
        <v>91</v>
      </c>
      <c r="B40" s="61" t="s">
        <v>8</v>
      </c>
      <c r="C40" s="61">
        <v>650</v>
      </c>
      <c r="D40" s="61">
        <v>650</v>
      </c>
      <c r="E40" s="61">
        <v>650</v>
      </c>
      <c r="F40" s="61">
        <v>650</v>
      </c>
      <c r="G40" s="61">
        <v>1630</v>
      </c>
      <c r="H40" s="61">
        <v>650</v>
      </c>
      <c r="I40" s="61">
        <v>1630</v>
      </c>
      <c r="J40" s="61">
        <v>4330</v>
      </c>
      <c r="K40" s="61">
        <v>0</v>
      </c>
      <c r="L40" s="61">
        <v>1630</v>
      </c>
      <c r="M40" s="61">
        <v>800</v>
      </c>
      <c r="N40" s="61">
        <v>800</v>
      </c>
      <c r="O40" s="61">
        <v>8730</v>
      </c>
    </row>
    <row r="41" spans="1:20" x14ac:dyDescent="0.2">
      <c r="A41" s="61" t="s">
        <v>73</v>
      </c>
      <c r="B41" s="61" t="s">
        <v>74</v>
      </c>
      <c r="C41" s="61">
        <v>54062.879999999997</v>
      </c>
      <c r="D41" s="61">
        <v>50784.82</v>
      </c>
      <c r="E41" s="61">
        <v>54263.26</v>
      </c>
      <c r="F41" s="61">
        <v>51654.43</v>
      </c>
      <c r="G41" s="61">
        <v>76205.8</v>
      </c>
      <c r="H41" s="61">
        <v>69253</v>
      </c>
      <c r="I41" s="61">
        <v>76474.12</v>
      </c>
      <c r="J41" s="61">
        <v>57094.25</v>
      </c>
      <c r="K41" s="61">
        <v>50409.42</v>
      </c>
      <c r="L41" s="61">
        <v>82565.149999999994</v>
      </c>
      <c r="M41" s="61">
        <v>71993</v>
      </c>
      <c r="N41" s="61">
        <v>56412.3</v>
      </c>
      <c r="O41" s="61">
        <v>55337.78</v>
      </c>
    </row>
    <row r="42" spans="1:20" x14ac:dyDescent="0.2">
      <c r="A42" s="61" t="s">
        <v>75</v>
      </c>
      <c r="B42" s="61" t="s">
        <v>76</v>
      </c>
      <c r="C42" s="61">
        <v>54062.879999999997</v>
      </c>
      <c r="D42" s="61">
        <v>50784.82</v>
      </c>
      <c r="E42" s="61">
        <v>54263.26</v>
      </c>
      <c r="F42" s="61">
        <v>51654.43</v>
      </c>
      <c r="G42" s="61">
        <v>76205.8</v>
      </c>
      <c r="H42" s="61">
        <v>69253</v>
      </c>
      <c r="I42" s="61">
        <v>76474.12</v>
      </c>
      <c r="J42" s="61">
        <v>57094.25</v>
      </c>
      <c r="K42" s="61">
        <v>50409.42</v>
      </c>
      <c r="L42" s="61">
        <v>82565.149999999994</v>
      </c>
      <c r="M42" s="61">
        <v>71993</v>
      </c>
      <c r="N42" s="61">
        <v>56412.3</v>
      </c>
      <c r="O42" s="61">
        <v>55337.78</v>
      </c>
      <c r="Q42" s="62"/>
      <c r="R42" s="62"/>
      <c r="S42" s="62"/>
      <c r="T42" s="62"/>
    </row>
    <row r="43" spans="1:20" x14ac:dyDescent="0.2">
      <c r="A43" s="61" t="s">
        <v>77</v>
      </c>
      <c r="B43" s="61" t="s">
        <v>78</v>
      </c>
      <c r="C43" s="61">
        <v>54062.879999999997</v>
      </c>
      <c r="D43" s="61">
        <v>50784.82</v>
      </c>
      <c r="E43" s="61">
        <v>54263.26</v>
      </c>
      <c r="F43" s="61">
        <v>51654.43</v>
      </c>
      <c r="G43" s="61">
        <v>76205.8</v>
      </c>
      <c r="H43" s="61">
        <v>69253</v>
      </c>
      <c r="I43" s="61">
        <v>76474.12</v>
      </c>
      <c r="J43" s="61">
        <v>57094.25</v>
      </c>
      <c r="K43" s="61">
        <v>50409.42</v>
      </c>
      <c r="L43" s="61">
        <v>82565.149999999994</v>
      </c>
      <c r="M43" s="61">
        <v>71993</v>
      </c>
      <c r="N43" s="61">
        <v>56412.3</v>
      </c>
      <c r="O43" s="61">
        <v>55337.78</v>
      </c>
    </row>
    <row r="44" spans="1:20" x14ac:dyDescent="0.2">
      <c r="A44" s="61" t="s">
        <v>79</v>
      </c>
      <c r="B44" s="61" t="s">
        <v>80</v>
      </c>
      <c r="C44" s="61">
        <v>62374.879999999997</v>
      </c>
      <c r="D44" s="61">
        <v>58574.82</v>
      </c>
      <c r="E44" s="61">
        <v>62053.26</v>
      </c>
      <c r="F44" s="61">
        <v>59444.43</v>
      </c>
      <c r="G44" s="61">
        <v>85679.010000000009</v>
      </c>
      <c r="H44" s="61">
        <v>77043</v>
      </c>
      <c r="I44" s="61">
        <v>85947.329999999987</v>
      </c>
      <c r="J44" s="61">
        <v>64884.25</v>
      </c>
      <c r="K44" s="61">
        <v>58199.42</v>
      </c>
      <c r="L44" s="61">
        <v>92558.15</v>
      </c>
      <c r="M44" s="61">
        <v>79783</v>
      </c>
      <c r="N44" s="61">
        <v>64202.3</v>
      </c>
      <c r="O44" s="61">
        <v>63127.78</v>
      </c>
    </row>
    <row r="45" spans="1:20" x14ac:dyDescent="0.2">
      <c r="A45" s="61" t="s">
        <v>81</v>
      </c>
      <c r="B45" s="61" t="s">
        <v>82</v>
      </c>
      <c r="C45" s="61">
        <v>54062.879999999997</v>
      </c>
      <c r="D45" s="61">
        <v>50784.82</v>
      </c>
      <c r="E45" s="61">
        <v>54263.26</v>
      </c>
      <c r="F45" s="61">
        <v>51654.43</v>
      </c>
      <c r="G45" s="61">
        <v>76205.8</v>
      </c>
      <c r="H45" s="61">
        <v>69253</v>
      </c>
      <c r="I45" s="61">
        <v>76474.12</v>
      </c>
      <c r="J45" s="61">
        <v>57094.25</v>
      </c>
      <c r="K45" s="61">
        <v>50409.42</v>
      </c>
      <c r="L45" s="61">
        <v>82565.149999999994</v>
      </c>
      <c r="M45" s="61">
        <v>71993</v>
      </c>
      <c r="N45" s="61">
        <v>56412.3</v>
      </c>
      <c r="O45" s="61">
        <v>55337.78</v>
      </c>
      <c r="Q45" s="62"/>
      <c r="R45" s="62"/>
      <c r="S45" s="62"/>
      <c r="T45" s="62"/>
    </row>
    <row r="46" spans="1:20" x14ac:dyDescent="0.2">
      <c r="A46" s="61" t="s">
        <v>83</v>
      </c>
      <c r="B46" s="61" t="s">
        <v>84</v>
      </c>
      <c r="C46" s="61">
        <v>0</v>
      </c>
      <c r="D46" s="61">
        <v>0</v>
      </c>
      <c r="E46" s="61">
        <v>0</v>
      </c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</row>
    <row r="47" spans="1:20" x14ac:dyDescent="0.2">
      <c r="A47" s="61" t="s">
        <v>85</v>
      </c>
      <c r="B47" s="61" t="s">
        <v>86</v>
      </c>
      <c r="C47" s="61">
        <v>0</v>
      </c>
      <c r="D47" s="61">
        <v>0</v>
      </c>
      <c r="E47" s="61">
        <v>0</v>
      </c>
      <c r="F47" s="61">
        <v>0</v>
      </c>
      <c r="G47" s="61">
        <v>0</v>
      </c>
      <c r="H47" s="61">
        <v>0</v>
      </c>
      <c r="I47" s="61">
        <v>0</v>
      </c>
      <c r="J47" s="61">
        <v>0</v>
      </c>
      <c r="K47" s="61">
        <v>0</v>
      </c>
      <c r="L47" s="61">
        <v>0</v>
      </c>
      <c r="M47" s="61">
        <v>0</v>
      </c>
      <c r="N47" s="61">
        <v>0</v>
      </c>
      <c r="O47" s="61">
        <v>0</v>
      </c>
    </row>
    <row r="48" spans="1:20" x14ac:dyDescent="0.2">
      <c r="A48" s="61" t="s">
        <v>87</v>
      </c>
      <c r="B48" s="61" t="s">
        <v>88</v>
      </c>
      <c r="C48" s="61">
        <v>62374.879999999997</v>
      </c>
      <c r="D48" s="61">
        <v>58574.82</v>
      </c>
      <c r="E48" s="61">
        <v>62053.26</v>
      </c>
      <c r="F48" s="61">
        <v>59444.43</v>
      </c>
      <c r="G48" s="61">
        <v>85679.010000000009</v>
      </c>
      <c r="H48" s="61">
        <v>77043</v>
      </c>
      <c r="I48" s="61">
        <v>85947.329999999987</v>
      </c>
      <c r="J48" s="61">
        <v>64884.25</v>
      </c>
      <c r="K48" s="61">
        <v>58199.42</v>
      </c>
      <c r="L48" s="61">
        <v>92558.15</v>
      </c>
      <c r="M48" s="61">
        <v>79783</v>
      </c>
      <c r="N48" s="61">
        <v>64202.3</v>
      </c>
      <c r="O48" s="61">
        <v>63127.78</v>
      </c>
    </row>
    <row r="49" spans="1:15" x14ac:dyDescent="0.2">
      <c r="A49" s="61" t="s">
        <v>89</v>
      </c>
      <c r="B49" s="61" t="s">
        <v>90</v>
      </c>
      <c r="C49" s="61">
        <v>62374.879999999997</v>
      </c>
      <c r="D49" s="61">
        <v>58574.82</v>
      </c>
      <c r="E49" s="61">
        <v>62053.26</v>
      </c>
      <c r="F49" s="61">
        <v>59444.43</v>
      </c>
      <c r="G49" s="61">
        <v>85679.010000000009</v>
      </c>
      <c r="H49" s="61">
        <v>77043</v>
      </c>
      <c r="I49" s="61">
        <v>85947.329999999987</v>
      </c>
      <c r="J49" s="61">
        <v>64884.25</v>
      </c>
      <c r="K49" s="61">
        <v>58199.42</v>
      </c>
      <c r="L49" s="61">
        <v>92558.15</v>
      </c>
      <c r="M49" s="61">
        <v>79783</v>
      </c>
      <c r="N49" s="61">
        <v>64202.3</v>
      </c>
      <c r="O49" s="61">
        <v>63127.78</v>
      </c>
    </row>
    <row r="50" spans="1:15" x14ac:dyDescent="0.2">
      <c r="A50" s="61" t="s">
        <v>91</v>
      </c>
      <c r="B50" s="61" t="s">
        <v>92</v>
      </c>
      <c r="C50" s="61">
        <v>0</v>
      </c>
      <c r="D50" s="61">
        <v>0</v>
      </c>
      <c r="E50" s="61">
        <v>0</v>
      </c>
      <c r="F50" s="61">
        <v>0</v>
      </c>
      <c r="G50" s="61">
        <v>0</v>
      </c>
      <c r="H50" s="61">
        <v>0</v>
      </c>
      <c r="I50" s="61">
        <v>0</v>
      </c>
      <c r="J50" s="61">
        <v>0</v>
      </c>
      <c r="K50" s="61">
        <v>0</v>
      </c>
      <c r="L50" s="61">
        <v>0</v>
      </c>
      <c r="M50" s="61">
        <v>0</v>
      </c>
      <c r="N50" s="61">
        <v>0</v>
      </c>
      <c r="O50" s="61">
        <v>0</v>
      </c>
    </row>
    <row r="51" spans="1:15" x14ac:dyDescent="0.2">
      <c r="A51" s="61" t="s">
        <v>93</v>
      </c>
      <c r="B51" s="61" t="s">
        <v>94</v>
      </c>
      <c r="C51" s="61">
        <v>0</v>
      </c>
      <c r="D51" s="61">
        <v>0</v>
      </c>
      <c r="E51" s="61">
        <v>0</v>
      </c>
      <c r="F51" s="61">
        <v>0</v>
      </c>
      <c r="G51" s="61">
        <v>0</v>
      </c>
      <c r="H51" s="61">
        <v>0</v>
      </c>
      <c r="I51" s="61">
        <v>0</v>
      </c>
      <c r="J51" s="61">
        <v>0</v>
      </c>
      <c r="K51" s="61">
        <v>0</v>
      </c>
      <c r="L51" s="61">
        <v>0</v>
      </c>
      <c r="M51" s="61">
        <v>0</v>
      </c>
      <c r="N51" s="61">
        <v>0</v>
      </c>
      <c r="O51" s="61">
        <v>0</v>
      </c>
    </row>
    <row r="52" spans="1:15" x14ac:dyDescent="0.2">
      <c r="A52" s="61" t="s">
        <v>95</v>
      </c>
      <c r="B52" s="61" t="s">
        <v>96</v>
      </c>
      <c r="C52" s="61">
        <v>47059.199999999997</v>
      </c>
      <c r="D52" s="61">
        <v>43781.14</v>
      </c>
      <c r="E52" s="61">
        <v>47259.58</v>
      </c>
      <c r="F52" s="61">
        <v>44650.75</v>
      </c>
      <c r="G52" s="61">
        <v>69202.12</v>
      </c>
      <c r="H52" s="61">
        <v>62249.32</v>
      </c>
      <c r="I52" s="61">
        <v>69470.44</v>
      </c>
      <c r="J52" s="61">
        <v>50090.57</v>
      </c>
      <c r="K52" s="61">
        <v>43405.74</v>
      </c>
      <c r="L52" s="61">
        <v>75561.47</v>
      </c>
      <c r="M52" s="61">
        <v>64989.32</v>
      </c>
      <c r="N52" s="61">
        <v>49408.62</v>
      </c>
      <c r="O52" s="61">
        <v>48334.1</v>
      </c>
    </row>
    <row r="53" spans="1:15" x14ac:dyDescent="0.2">
      <c r="A53" s="61" t="s">
        <v>97</v>
      </c>
      <c r="B53" s="61" t="s">
        <v>98</v>
      </c>
      <c r="C53" s="61">
        <v>7003.68</v>
      </c>
      <c r="D53" s="61">
        <v>7003.68</v>
      </c>
      <c r="E53" s="61">
        <v>7003.68</v>
      </c>
      <c r="F53" s="61">
        <v>7003.68</v>
      </c>
      <c r="G53" s="61">
        <v>7003.68</v>
      </c>
      <c r="H53" s="61">
        <v>7003.68</v>
      </c>
      <c r="I53" s="61">
        <v>7003.68</v>
      </c>
      <c r="J53" s="61">
        <v>7003.68</v>
      </c>
      <c r="K53" s="61">
        <v>7003.68</v>
      </c>
      <c r="L53" s="61">
        <v>7003.68</v>
      </c>
      <c r="M53" s="61">
        <v>7003.68</v>
      </c>
      <c r="N53" s="61">
        <v>7003.68</v>
      </c>
      <c r="O53" s="61">
        <v>7003.68</v>
      </c>
    </row>
    <row r="54" spans="1:15" x14ac:dyDescent="0.2">
      <c r="A54" s="61" t="s">
        <v>58</v>
      </c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</row>
    <row r="57" spans="1:15" x14ac:dyDescent="0.2">
      <c r="C57" s="62">
        <v>62374.879999999997</v>
      </c>
    </row>
    <row r="59" spans="1:15" x14ac:dyDescent="0.2">
      <c r="C59" s="62">
        <f>C48-C57</f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3"/>
  <sheetViews>
    <sheetView topLeftCell="A25" workbookViewId="0">
      <pane xSplit="2" topLeftCell="C1" activePane="topRight" state="frozen"/>
      <selection pane="topRight" activeCell="B32" sqref="B32"/>
    </sheetView>
  </sheetViews>
  <sheetFormatPr baseColWidth="10" defaultRowHeight="15" x14ac:dyDescent="0.25"/>
  <cols>
    <col min="1" max="1" width="13.140625" style="34" customWidth="1"/>
    <col min="2" max="2" width="58.140625" style="33" bestFit="1" customWidth="1"/>
    <col min="3" max="3" width="11.85546875" style="16" customWidth="1"/>
    <col min="4" max="4" width="13.42578125" style="16" customWidth="1"/>
    <col min="5" max="5" width="13.7109375" style="16" customWidth="1"/>
    <col min="6" max="6" width="13.28515625" style="16" customWidth="1"/>
    <col min="7" max="7" width="12.7109375" style="16" customWidth="1"/>
    <col min="8" max="8" width="12.5703125" style="16" customWidth="1"/>
    <col min="9" max="9" width="16" style="16" customWidth="1"/>
    <col min="10" max="10" width="12.5703125" style="16" customWidth="1"/>
    <col min="11" max="11" width="13.42578125" style="16" customWidth="1"/>
    <col min="12" max="15" width="14.85546875" style="16" customWidth="1"/>
    <col min="16" max="16" width="6.7109375" style="33" customWidth="1"/>
    <col min="17" max="16384" width="11.42578125" style="33"/>
  </cols>
  <sheetData>
    <row r="1" spans="1:16" s="29" customFormat="1" ht="45" x14ac:dyDescent="0.25">
      <c r="A1" s="29" t="s">
        <v>21</v>
      </c>
      <c r="C1" s="30" t="s">
        <v>57</v>
      </c>
      <c r="D1" s="30" t="s">
        <v>35</v>
      </c>
      <c r="E1" s="30" t="s">
        <v>60</v>
      </c>
      <c r="F1" s="30" t="s">
        <v>61</v>
      </c>
      <c r="G1" s="30" t="s">
        <v>53</v>
      </c>
      <c r="H1" s="30" t="s">
        <v>9</v>
      </c>
      <c r="I1" s="27" t="s">
        <v>18</v>
      </c>
      <c r="J1" s="30" t="s">
        <v>56</v>
      </c>
      <c r="K1" s="30" t="s">
        <v>62</v>
      </c>
      <c r="L1" s="30" t="s">
        <v>63</v>
      </c>
      <c r="M1" s="30" t="s">
        <v>64</v>
      </c>
      <c r="N1" s="30" t="s">
        <v>65</v>
      </c>
      <c r="O1" s="30" t="s">
        <v>66</v>
      </c>
    </row>
    <row r="2" spans="1:16" s="31" customFormat="1" x14ac:dyDescent="0.25">
      <c r="A2" s="29" t="s">
        <v>22</v>
      </c>
      <c r="C2" s="31">
        <v>23373230529</v>
      </c>
      <c r="D2" s="31">
        <v>20412270089</v>
      </c>
      <c r="E2" s="31">
        <v>20363899952</v>
      </c>
      <c r="F2" s="31">
        <v>20280474682</v>
      </c>
      <c r="G2" s="31">
        <v>20177508293</v>
      </c>
      <c r="H2" s="31">
        <v>20215465676</v>
      </c>
      <c r="I2" s="28">
        <v>20302390224</v>
      </c>
      <c r="J2" s="31">
        <v>20397771262</v>
      </c>
      <c r="K2" s="31">
        <v>20222706042</v>
      </c>
      <c r="L2" s="31">
        <v>20146494669</v>
      </c>
      <c r="M2" s="31">
        <v>20260202031</v>
      </c>
      <c r="N2" s="31">
        <v>20229337700</v>
      </c>
      <c r="O2" s="31">
        <v>20179209927</v>
      </c>
    </row>
    <row r="3" spans="1:16" s="31" customFormat="1" ht="30" x14ac:dyDescent="0.25">
      <c r="A3" s="29" t="s">
        <v>44</v>
      </c>
      <c r="C3" s="35">
        <v>60302.62</v>
      </c>
      <c r="D3" s="35">
        <v>60302.62</v>
      </c>
      <c r="E3" s="35">
        <v>63107.3</v>
      </c>
      <c r="F3" s="35">
        <v>87697.57</v>
      </c>
      <c r="G3" s="35">
        <v>76593</v>
      </c>
      <c r="H3" s="35">
        <v>90828.57</v>
      </c>
      <c r="I3" s="35">
        <v>59790.8</v>
      </c>
      <c r="J3" s="35">
        <v>58227.38</v>
      </c>
      <c r="K3" s="35">
        <v>93406.15</v>
      </c>
      <c r="L3" s="35">
        <v>77014.399999999994</v>
      </c>
      <c r="M3" s="35">
        <v>62033</v>
      </c>
      <c r="N3" s="35">
        <v>62661.54</v>
      </c>
      <c r="O3" s="35">
        <v>60483.199999999997</v>
      </c>
    </row>
    <row r="4" spans="1:16" s="31" customFormat="1" x14ac:dyDescent="0.25">
      <c r="A4" s="32">
        <v>90</v>
      </c>
      <c r="B4" s="31" t="s">
        <v>67</v>
      </c>
      <c r="C4" s="35">
        <v>30</v>
      </c>
      <c r="D4" s="35">
        <v>30</v>
      </c>
      <c r="E4" s="35">
        <v>30</v>
      </c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</row>
    <row r="5" spans="1:16" s="31" customFormat="1" x14ac:dyDescent="0.25">
      <c r="A5" s="29">
        <v>0</v>
      </c>
      <c r="B5" s="31" t="s">
        <v>68</v>
      </c>
      <c r="C5" s="35">
        <v>0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</row>
    <row r="6" spans="1:16" s="31" customFormat="1" x14ac:dyDescent="0.25">
      <c r="A6" s="29">
        <v>0</v>
      </c>
      <c r="B6" s="31" t="s">
        <v>69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</row>
    <row r="7" spans="1:16" s="31" customFormat="1" x14ac:dyDescent="0.25">
      <c r="A7" s="29">
        <v>0</v>
      </c>
      <c r="B7" s="31" t="s">
        <v>70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</row>
    <row r="8" spans="1:16" s="31" customFormat="1" x14ac:dyDescent="0.25">
      <c r="A8" s="29">
        <v>0</v>
      </c>
      <c r="B8" s="31" t="s">
        <v>71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</row>
    <row r="9" spans="1:16" s="31" customFormat="1" x14ac:dyDescent="0.25">
      <c r="A9" s="29">
        <v>0</v>
      </c>
      <c r="B9" s="31" t="s">
        <v>72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</row>
    <row r="10" spans="1:16" x14ac:dyDescent="0.25">
      <c r="A10" s="11">
        <v>1</v>
      </c>
      <c r="B10" s="12" t="s">
        <v>0</v>
      </c>
      <c r="C10" s="36">
        <v>48862.62</v>
      </c>
      <c r="D10" s="36">
        <v>48862.62</v>
      </c>
      <c r="E10" s="36">
        <v>0</v>
      </c>
      <c r="F10" s="36">
        <v>62822.36</v>
      </c>
      <c r="G10" s="36">
        <v>51660</v>
      </c>
      <c r="H10" s="36">
        <v>62822.36</v>
      </c>
      <c r="I10" s="36">
        <v>51660</v>
      </c>
      <c r="J10" s="36">
        <v>51660</v>
      </c>
      <c r="K10" s="36">
        <v>66271.149999999994</v>
      </c>
      <c r="L10" s="36">
        <v>51660</v>
      </c>
      <c r="M10" s="36">
        <v>51660</v>
      </c>
      <c r="N10" s="36">
        <v>55121.36</v>
      </c>
      <c r="O10" s="36">
        <v>51660</v>
      </c>
      <c r="P10" s="12"/>
    </row>
    <row r="11" spans="1:16" x14ac:dyDescent="0.25">
      <c r="A11" s="11">
        <v>2</v>
      </c>
      <c r="B11" s="12" t="s">
        <v>24</v>
      </c>
      <c r="C11" s="36"/>
      <c r="D11" s="36"/>
      <c r="E11" s="36"/>
      <c r="F11" s="36">
        <v>13308</v>
      </c>
      <c r="G11" s="36">
        <v>16282</v>
      </c>
      <c r="H11" s="36">
        <v>18533</v>
      </c>
      <c r="I11" s="36"/>
      <c r="J11" s="36"/>
      <c r="K11" s="36">
        <v>18247</v>
      </c>
      <c r="L11" s="36">
        <v>17564.400000000001</v>
      </c>
      <c r="M11" s="36">
        <v>0</v>
      </c>
      <c r="N11" s="36">
        <v>0</v>
      </c>
      <c r="O11" s="36">
        <v>0</v>
      </c>
      <c r="P11" s="12"/>
    </row>
    <row r="12" spans="1:16" x14ac:dyDescent="0.25">
      <c r="A12" s="11">
        <v>3</v>
      </c>
      <c r="B12" s="12" t="s">
        <v>23</v>
      </c>
      <c r="C12" s="36"/>
      <c r="D12" s="36"/>
      <c r="E12" s="36"/>
      <c r="F12" s="36">
        <v>-2094</v>
      </c>
      <c r="G12" s="36">
        <v>-861</v>
      </c>
      <c r="H12" s="36">
        <v>0</v>
      </c>
      <c r="I12" s="36">
        <v>-3444</v>
      </c>
      <c r="J12" s="36">
        <v>-1722</v>
      </c>
      <c r="K12" s="36">
        <v>-3314</v>
      </c>
      <c r="L12" s="36"/>
      <c r="M12" s="36"/>
      <c r="N12" s="36">
        <v>-1837.5</v>
      </c>
      <c r="O12" s="36">
        <v>0</v>
      </c>
      <c r="P12" s="12"/>
    </row>
    <row r="13" spans="1:16" x14ac:dyDescent="0.25">
      <c r="A13" s="11">
        <v>4</v>
      </c>
      <c r="B13" s="12" t="s">
        <v>32</v>
      </c>
      <c r="C13" s="36"/>
      <c r="D13" s="36"/>
      <c r="E13" s="36"/>
      <c r="F13" s="36">
        <v>2094</v>
      </c>
      <c r="G13" s="36">
        <v>1722</v>
      </c>
      <c r="H13" s="36"/>
      <c r="I13" s="36"/>
      <c r="J13" s="36"/>
      <c r="K13" s="36">
        <v>2209</v>
      </c>
      <c r="L13" s="36"/>
      <c r="M13" s="36"/>
      <c r="N13" s="36"/>
      <c r="O13" s="36"/>
      <c r="P13" s="12"/>
    </row>
    <row r="14" spans="1:16" x14ac:dyDescent="0.25">
      <c r="A14" s="11">
        <v>5</v>
      </c>
      <c r="B14" s="12" t="s">
        <v>25</v>
      </c>
      <c r="C14" s="36"/>
      <c r="D14" s="36"/>
      <c r="E14" s="36">
        <v>51135.3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12"/>
    </row>
    <row r="15" spans="1:16" x14ac:dyDescent="0.25">
      <c r="A15" s="11">
        <v>6</v>
      </c>
      <c r="B15" s="12" t="s">
        <v>1</v>
      </c>
      <c r="C15" s="36"/>
      <c r="D15" s="36"/>
      <c r="E15" s="36"/>
      <c r="F15" s="36">
        <v>2094</v>
      </c>
      <c r="G15" s="36"/>
      <c r="H15" s="36"/>
      <c r="I15" s="36"/>
      <c r="J15" s="36"/>
      <c r="K15" s="36"/>
      <c r="L15" s="36"/>
      <c r="M15" s="36"/>
      <c r="N15" s="36"/>
      <c r="O15" s="36"/>
      <c r="P15" s="12"/>
    </row>
    <row r="16" spans="1:16" x14ac:dyDescent="0.25">
      <c r="A16" s="11">
        <v>8</v>
      </c>
      <c r="B16" s="12" t="s">
        <v>12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12"/>
    </row>
    <row r="17" spans="1:16" x14ac:dyDescent="0.25">
      <c r="A17" s="11">
        <v>10</v>
      </c>
      <c r="B17" s="12" t="s">
        <v>26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12"/>
    </row>
    <row r="18" spans="1:16" x14ac:dyDescent="0.25">
      <c r="A18" s="11">
        <v>11</v>
      </c>
      <c r="B18" s="12" t="s">
        <v>28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12"/>
    </row>
    <row r="19" spans="1:16" x14ac:dyDescent="0.25">
      <c r="A19" s="11">
        <v>20</v>
      </c>
      <c r="B19" s="12" t="s">
        <v>16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12"/>
    </row>
    <row r="20" spans="1:16" x14ac:dyDescent="0.25">
      <c r="A20" s="11">
        <v>21</v>
      </c>
      <c r="B20" s="12" t="s">
        <v>17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12"/>
    </row>
    <row r="21" spans="1:16" x14ac:dyDescent="0.25">
      <c r="A21" s="11">
        <v>23</v>
      </c>
      <c r="B21" s="12" t="s">
        <v>11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12"/>
    </row>
    <row r="22" spans="1:16" x14ac:dyDescent="0.25">
      <c r="A22" s="11">
        <v>24</v>
      </c>
      <c r="B22" s="12" t="s">
        <v>10</v>
      </c>
      <c r="C22" s="36"/>
      <c r="D22" s="36"/>
      <c r="E22" s="36"/>
      <c r="F22" s="36"/>
      <c r="G22" s="36"/>
      <c r="H22" s="36"/>
      <c r="I22" s="36">
        <v>1374</v>
      </c>
      <c r="J22" s="36"/>
      <c r="K22" s="36"/>
      <c r="L22" s="36"/>
      <c r="M22" s="36"/>
      <c r="N22" s="36"/>
      <c r="O22" s="36"/>
      <c r="P22" s="12"/>
    </row>
    <row r="23" spans="1:16" x14ac:dyDescent="0.25">
      <c r="A23" s="11">
        <v>33</v>
      </c>
      <c r="B23" s="12" t="s">
        <v>27</v>
      </c>
      <c r="C23" s="36"/>
      <c r="D23" s="36"/>
      <c r="E23" s="36"/>
      <c r="F23" s="36"/>
      <c r="G23" s="36"/>
      <c r="H23" s="36"/>
      <c r="I23" s="36">
        <v>2410.8000000000002</v>
      </c>
      <c r="J23" s="36">
        <v>499.38</v>
      </c>
      <c r="K23" s="36" t="s">
        <v>58</v>
      </c>
      <c r="L23" s="36"/>
      <c r="M23" s="36">
        <v>2583</v>
      </c>
      <c r="N23" s="36">
        <v>1065.68</v>
      </c>
      <c r="O23" s="36">
        <v>1033.2</v>
      </c>
      <c r="P23" s="12"/>
    </row>
    <row r="24" spans="1:16" x14ac:dyDescent="0.25">
      <c r="A24" s="11">
        <v>36</v>
      </c>
      <c r="B24" s="12" t="s">
        <v>29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12"/>
    </row>
    <row r="25" spans="1:16" x14ac:dyDescent="0.25">
      <c r="A25" s="11">
        <v>37</v>
      </c>
      <c r="B25" s="12" t="s">
        <v>39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12"/>
    </row>
    <row r="26" spans="1:16" x14ac:dyDescent="0.25">
      <c r="A26" s="11">
        <v>90</v>
      </c>
      <c r="B26" s="12" t="s">
        <v>30</v>
      </c>
      <c r="C26" s="36">
        <v>4072</v>
      </c>
      <c r="D26" s="36">
        <v>4072</v>
      </c>
      <c r="E26" s="36">
        <v>4261</v>
      </c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12"/>
    </row>
    <row r="27" spans="1:16" x14ac:dyDescent="0.25">
      <c r="A27" s="11">
        <v>39</v>
      </c>
      <c r="B27" s="12" t="s">
        <v>31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12"/>
    </row>
    <row r="28" spans="1:16" x14ac:dyDescent="0.25">
      <c r="A28" s="11">
        <v>61</v>
      </c>
      <c r="B28" s="12" t="s">
        <v>34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12"/>
    </row>
    <row r="29" spans="1:16" x14ac:dyDescent="0.25">
      <c r="A29" s="11">
        <v>65</v>
      </c>
      <c r="B29" s="12" t="s">
        <v>13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12"/>
    </row>
    <row r="30" spans="1:16" x14ac:dyDescent="0.25">
      <c r="A30" s="11">
        <v>66</v>
      </c>
      <c r="B30" s="12" t="s">
        <v>14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12"/>
    </row>
    <row r="31" spans="1:16" x14ac:dyDescent="0.25">
      <c r="A31" s="11">
        <v>67</v>
      </c>
      <c r="B31" s="12" t="s">
        <v>15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12"/>
    </row>
    <row r="32" spans="1:16" x14ac:dyDescent="0.25">
      <c r="A32" s="11">
        <v>68</v>
      </c>
      <c r="B32" s="12" t="s">
        <v>33</v>
      </c>
      <c r="C32" s="36">
        <v>7368</v>
      </c>
      <c r="D32" s="36">
        <v>7368</v>
      </c>
      <c r="E32" s="36">
        <v>7711</v>
      </c>
      <c r="F32" s="36">
        <v>9473.2099999999991</v>
      </c>
      <c r="G32" s="36">
        <v>7790</v>
      </c>
      <c r="H32" s="36">
        <v>9473.2099999999991</v>
      </c>
      <c r="I32" s="36">
        <v>7790</v>
      </c>
      <c r="J32" s="36">
        <v>7790</v>
      </c>
      <c r="K32" s="36">
        <v>9993</v>
      </c>
      <c r="L32" s="36">
        <v>7790</v>
      </c>
      <c r="M32" s="36">
        <v>7790</v>
      </c>
      <c r="N32" s="36">
        <v>8312</v>
      </c>
      <c r="O32" s="36">
        <v>7790</v>
      </c>
      <c r="P32" s="12"/>
    </row>
    <row r="33" spans="1:20" x14ac:dyDescent="0.25">
      <c r="A33" s="11">
        <v>72</v>
      </c>
      <c r="B33" s="12" t="s">
        <v>2</v>
      </c>
      <c r="C33" s="37">
        <v>1809.0785999999998</v>
      </c>
      <c r="D33" s="37">
        <v>1809.0785999999998</v>
      </c>
      <c r="E33" s="37">
        <v>1893.2189999999998</v>
      </c>
      <c r="F33" s="37">
        <v>2630.9270999999999</v>
      </c>
      <c r="G33" s="37">
        <v>2297.79</v>
      </c>
      <c r="H33" s="37">
        <v>2724.8570999999997</v>
      </c>
      <c r="I33" s="37">
        <v>1793.7239999999999</v>
      </c>
      <c r="J33" s="37">
        <v>1746.8213999999998</v>
      </c>
      <c r="K33" s="37">
        <v>2802.1844999999998</v>
      </c>
      <c r="L33" s="37">
        <v>2310.4319999999993</v>
      </c>
      <c r="M33" s="37">
        <v>1860.99</v>
      </c>
      <c r="N33" s="37">
        <v>1879.8462</v>
      </c>
      <c r="O33" s="37">
        <v>1814.4959999999999</v>
      </c>
      <c r="P33" s="12"/>
    </row>
    <row r="34" spans="1:20" x14ac:dyDescent="0.25">
      <c r="A34" s="11">
        <v>79</v>
      </c>
      <c r="B34" s="12" t="s">
        <v>3</v>
      </c>
      <c r="C34" s="37">
        <v>1058.6924000000001</v>
      </c>
      <c r="D34" s="37">
        <v>1058.6924000000001</v>
      </c>
      <c r="E34" s="37">
        <v>1107.9260000000002</v>
      </c>
      <c r="F34" s="37">
        <v>1564.4872</v>
      </c>
      <c r="G34" s="37">
        <v>1376.06</v>
      </c>
      <c r="H34" s="37">
        <v>1627.1072000000001</v>
      </c>
      <c r="I34" s="37">
        <v>1040.0160000000001</v>
      </c>
      <c r="J34" s="37">
        <v>1008.7475999999999</v>
      </c>
      <c r="K34" s="37">
        <v>1668.2629999999999</v>
      </c>
      <c r="L34" s="37">
        <v>1384.4879999999998</v>
      </c>
      <c r="M34" s="37">
        <v>1084.8600000000001</v>
      </c>
      <c r="N34" s="37">
        <v>1086.9908</v>
      </c>
      <c r="O34" s="37">
        <v>1053.864</v>
      </c>
      <c r="P34" s="12"/>
    </row>
    <row r="35" spans="1:20" x14ac:dyDescent="0.25">
      <c r="A35" s="11">
        <v>81</v>
      </c>
      <c r="B35" s="12" t="s">
        <v>4</v>
      </c>
      <c r="C35" s="37">
        <v>5822.8082000000004</v>
      </c>
      <c r="D35" s="37">
        <v>5822.8082000000004</v>
      </c>
      <c r="E35" s="37">
        <v>6093.5930000000008</v>
      </c>
      <c r="F35" s="37">
        <v>8604.6795999999995</v>
      </c>
      <c r="G35" s="37">
        <v>7568.33</v>
      </c>
      <c r="H35" s="37">
        <v>8949.0895999999993</v>
      </c>
      <c r="I35" s="37">
        <v>5720.0880000000006</v>
      </c>
      <c r="J35" s="37">
        <v>5548.1117999999997</v>
      </c>
      <c r="K35" s="37">
        <v>9175.4465</v>
      </c>
      <c r="L35" s="37">
        <v>7614.6839999999993</v>
      </c>
      <c r="M35" s="37">
        <v>5966.7300000000005</v>
      </c>
      <c r="N35" s="37">
        <v>5978.4494000000004</v>
      </c>
      <c r="O35" s="37">
        <v>5796.2519999999995</v>
      </c>
      <c r="P35" s="12"/>
    </row>
    <row r="36" spans="1:20" x14ac:dyDescent="0.25">
      <c r="A36" s="11">
        <v>82</v>
      </c>
      <c r="B36" s="12" t="s">
        <v>5</v>
      </c>
      <c r="C36" s="37">
        <v>1588.0386000000001</v>
      </c>
      <c r="D36" s="37">
        <v>1588.0386000000001</v>
      </c>
      <c r="E36" s="37">
        <v>1661.8890000000001</v>
      </c>
      <c r="F36" s="37">
        <v>2346.7307999999998</v>
      </c>
      <c r="G36" s="37">
        <v>2064.09</v>
      </c>
      <c r="H36" s="37">
        <v>2440.6608000000001</v>
      </c>
      <c r="I36" s="37">
        <v>1560.0240000000001</v>
      </c>
      <c r="J36" s="37">
        <v>1513.1213999999998</v>
      </c>
      <c r="K36" s="37">
        <v>2502.3944999999999</v>
      </c>
      <c r="L36" s="37">
        <v>2076.732</v>
      </c>
      <c r="M36" s="37">
        <v>1627.29</v>
      </c>
      <c r="N36" s="37">
        <v>1630.4862000000001</v>
      </c>
      <c r="O36" s="37">
        <v>1580.7959999999998</v>
      </c>
      <c r="P36" s="12"/>
    </row>
    <row r="37" spans="1:20" x14ac:dyDescent="0.25">
      <c r="A37" s="11">
        <v>83</v>
      </c>
      <c r="B37" s="12" t="s">
        <v>6</v>
      </c>
      <c r="C37" s="37">
        <v>397.00965000000002</v>
      </c>
      <c r="D37" s="37">
        <v>397.00965000000002</v>
      </c>
      <c r="E37" s="37">
        <v>415.47225000000003</v>
      </c>
      <c r="F37" s="37">
        <v>586.68269999999995</v>
      </c>
      <c r="G37" s="37">
        <v>516.02250000000004</v>
      </c>
      <c r="H37" s="37">
        <v>610.16520000000003</v>
      </c>
      <c r="I37" s="37">
        <v>390.00600000000003</v>
      </c>
      <c r="J37" s="37">
        <v>378.28034999999994</v>
      </c>
      <c r="K37" s="37">
        <v>625.59862499999997</v>
      </c>
      <c r="L37" s="37">
        <v>519.18299999999999</v>
      </c>
      <c r="M37" s="37">
        <v>406.82249999999999</v>
      </c>
      <c r="N37" s="37">
        <v>407.62155000000001</v>
      </c>
      <c r="O37" s="37">
        <v>395.19899999999996</v>
      </c>
      <c r="P37" s="12"/>
    </row>
    <row r="38" spans="1:20" x14ac:dyDescent="0.25">
      <c r="A38" s="11">
        <v>85</v>
      </c>
      <c r="B38" s="12" t="s">
        <v>59</v>
      </c>
      <c r="C38" s="37">
        <v>147.36000000000001</v>
      </c>
      <c r="D38" s="37">
        <v>147.36000000000001</v>
      </c>
      <c r="E38" s="37">
        <v>154.22</v>
      </c>
      <c r="F38" s="37">
        <v>189.46419999999998</v>
      </c>
      <c r="G38" s="37">
        <v>155.80000000000001</v>
      </c>
      <c r="H38" s="37">
        <v>189.46419999999998</v>
      </c>
      <c r="I38" s="37">
        <v>155.80000000000001</v>
      </c>
      <c r="J38" s="37">
        <v>155.80000000000001</v>
      </c>
      <c r="K38" s="37">
        <v>199.86</v>
      </c>
      <c r="L38" s="37">
        <v>155.80000000000001</v>
      </c>
      <c r="M38" s="37">
        <v>155.80000000000001</v>
      </c>
      <c r="N38" s="37">
        <v>166.24</v>
      </c>
      <c r="O38" s="37">
        <v>155.80000000000001</v>
      </c>
      <c r="P38" s="12"/>
    </row>
    <row r="39" spans="1:20" x14ac:dyDescent="0.25">
      <c r="A39" s="11">
        <v>87</v>
      </c>
      <c r="B39" s="12" t="s">
        <v>7</v>
      </c>
      <c r="C39" s="37">
        <v>794.01930000000004</v>
      </c>
      <c r="D39" s="37">
        <v>794.01930000000004</v>
      </c>
      <c r="E39" s="37">
        <v>830.94450000000006</v>
      </c>
      <c r="F39" s="37">
        <v>1173.3653999999999</v>
      </c>
      <c r="G39" s="37">
        <v>1032.0450000000001</v>
      </c>
      <c r="H39" s="37">
        <v>1220.3304000000001</v>
      </c>
      <c r="I39" s="37">
        <v>780.01200000000006</v>
      </c>
      <c r="J39" s="37">
        <v>756.56069999999988</v>
      </c>
      <c r="K39" s="37">
        <v>1251.1972499999999</v>
      </c>
      <c r="L39" s="37">
        <v>1038.366</v>
      </c>
      <c r="M39" s="37">
        <v>813.64499999999998</v>
      </c>
      <c r="N39" s="37">
        <v>815.24310000000003</v>
      </c>
      <c r="O39" s="37">
        <v>790.39799999999991</v>
      </c>
      <c r="P39" s="12"/>
    </row>
    <row r="40" spans="1:20" x14ac:dyDescent="0.25">
      <c r="A40" s="11">
        <v>91</v>
      </c>
      <c r="B40" s="12" t="s">
        <v>8</v>
      </c>
      <c r="C40" s="37">
        <v>550</v>
      </c>
      <c r="D40" s="37">
        <v>550</v>
      </c>
      <c r="E40" s="37">
        <v>550</v>
      </c>
      <c r="F40" s="37">
        <v>700</v>
      </c>
      <c r="G40" s="37">
        <v>550</v>
      </c>
      <c r="H40" s="37">
        <v>800</v>
      </c>
      <c r="I40" s="37">
        <v>550</v>
      </c>
      <c r="J40" s="37">
        <v>0</v>
      </c>
      <c r="K40" s="37">
        <v>800</v>
      </c>
      <c r="L40" s="37">
        <v>800</v>
      </c>
      <c r="M40" s="37">
        <v>2800</v>
      </c>
      <c r="N40" s="37">
        <v>3100</v>
      </c>
      <c r="O40" s="37">
        <v>5509</v>
      </c>
      <c r="P40" s="12"/>
    </row>
    <row r="41" spans="1:20" x14ac:dyDescent="0.25">
      <c r="A41" s="11" t="s">
        <v>73</v>
      </c>
      <c r="B41" s="12" t="s">
        <v>74</v>
      </c>
      <c r="C41" s="36">
        <v>52934.62</v>
      </c>
      <c r="D41" s="36">
        <v>52934.62</v>
      </c>
      <c r="E41" s="36">
        <v>55396.3</v>
      </c>
      <c r="F41" s="36">
        <v>78224</v>
      </c>
      <c r="G41" s="36">
        <v>68803</v>
      </c>
      <c r="H41" s="36">
        <v>81355.360000000001</v>
      </c>
      <c r="I41" s="36">
        <v>52000.800000000003</v>
      </c>
      <c r="J41" s="36">
        <v>50437.38</v>
      </c>
      <c r="K41" s="36">
        <v>83413.149999999994</v>
      </c>
      <c r="L41" s="36">
        <v>69224.399999999994</v>
      </c>
      <c r="M41" s="36">
        <v>54243</v>
      </c>
      <c r="N41" s="36">
        <v>54349.54</v>
      </c>
      <c r="O41" s="36">
        <v>52693.2</v>
      </c>
      <c r="P41" s="34"/>
      <c r="Q41" s="34"/>
      <c r="R41" s="34"/>
      <c r="S41" s="34"/>
      <c r="T41" s="34"/>
    </row>
    <row r="42" spans="1:20" s="16" customFormat="1" x14ac:dyDescent="0.25">
      <c r="A42" s="11" t="s">
        <v>75</v>
      </c>
      <c r="B42" s="33" t="s">
        <v>76</v>
      </c>
      <c r="C42" s="36">
        <v>52934.62</v>
      </c>
      <c r="D42" s="36">
        <v>52934.62</v>
      </c>
      <c r="E42" s="36">
        <v>55396.3</v>
      </c>
      <c r="F42" s="36">
        <v>78224</v>
      </c>
      <c r="G42" s="36">
        <v>68803</v>
      </c>
      <c r="H42" s="36">
        <v>81355.360000000001</v>
      </c>
      <c r="I42" s="36">
        <v>52000.800000000003</v>
      </c>
      <c r="J42" s="36">
        <v>50437.38</v>
      </c>
      <c r="K42" s="36">
        <v>83413.149999999994</v>
      </c>
      <c r="L42" s="36">
        <v>69224.399999999994</v>
      </c>
      <c r="M42" s="36">
        <v>54243</v>
      </c>
      <c r="N42" s="36">
        <v>54349.54</v>
      </c>
      <c r="O42" s="36">
        <v>52693.2</v>
      </c>
      <c r="P42" s="33"/>
    </row>
    <row r="43" spans="1:20" x14ac:dyDescent="0.25">
      <c r="A43" s="34" t="s">
        <v>77</v>
      </c>
      <c r="B43" s="33" t="s">
        <v>78</v>
      </c>
      <c r="C43" s="36">
        <v>52934.62</v>
      </c>
      <c r="D43" s="36">
        <v>52934.62</v>
      </c>
      <c r="E43" s="36">
        <v>55396.3</v>
      </c>
      <c r="F43" s="36">
        <v>78224</v>
      </c>
      <c r="G43" s="36">
        <v>68803</v>
      </c>
      <c r="H43" s="36">
        <v>81355.360000000001</v>
      </c>
      <c r="I43" s="36">
        <v>52000.800000000003</v>
      </c>
      <c r="J43" s="36">
        <v>50437.38</v>
      </c>
      <c r="K43" s="36">
        <v>83413.149999999994</v>
      </c>
      <c r="L43" s="36">
        <v>69224.399999999994</v>
      </c>
      <c r="M43" s="36">
        <v>54243</v>
      </c>
      <c r="N43" s="36">
        <v>54349.54</v>
      </c>
      <c r="O43" s="36">
        <v>52693.2</v>
      </c>
    </row>
    <row r="44" spans="1:20" x14ac:dyDescent="0.25">
      <c r="A44" s="34" t="s">
        <v>79</v>
      </c>
      <c r="B44" s="33" t="s">
        <v>80</v>
      </c>
      <c r="C44" s="36">
        <v>60302.62</v>
      </c>
      <c r="D44" s="36">
        <v>60302.62</v>
      </c>
      <c r="E44" s="36">
        <v>63107.5</v>
      </c>
      <c r="F44" s="36">
        <v>87697.21</v>
      </c>
      <c r="G44" s="36">
        <v>76593</v>
      </c>
      <c r="H44" s="36">
        <v>90828.57</v>
      </c>
      <c r="I44" s="36">
        <v>59790.8</v>
      </c>
      <c r="J44" s="36">
        <v>58227.38</v>
      </c>
      <c r="K44" s="36">
        <v>93406.15</v>
      </c>
      <c r="L44" s="36">
        <v>77014.399999999994</v>
      </c>
      <c r="M44" s="36">
        <v>62033</v>
      </c>
      <c r="N44" s="36">
        <v>62661.54</v>
      </c>
      <c r="O44" s="36">
        <v>60483.199999999997</v>
      </c>
    </row>
    <row r="45" spans="1:20" s="16" customFormat="1" x14ac:dyDescent="0.25">
      <c r="A45" s="34" t="s">
        <v>81</v>
      </c>
      <c r="B45" s="12" t="s">
        <v>82</v>
      </c>
      <c r="C45" s="36">
        <v>52934.62</v>
      </c>
      <c r="D45" s="36">
        <v>52934.62</v>
      </c>
      <c r="E45" s="36">
        <v>55396.3</v>
      </c>
      <c r="F45" s="36">
        <v>78224</v>
      </c>
      <c r="G45" s="36">
        <v>68803</v>
      </c>
      <c r="H45" s="36">
        <v>81355.360000000001</v>
      </c>
      <c r="I45" s="36">
        <v>52000.800000000003</v>
      </c>
      <c r="J45" s="36">
        <v>50437.38</v>
      </c>
      <c r="K45" s="36">
        <v>83413.149999999994</v>
      </c>
      <c r="L45" s="36">
        <v>69224.399999999994</v>
      </c>
      <c r="M45" s="36">
        <v>54243</v>
      </c>
      <c r="N45" s="36">
        <v>54349.54</v>
      </c>
      <c r="O45" s="36">
        <v>52693.2</v>
      </c>
      <c r="P45" s="12"/>
    </row>
    <row r="46" spans="1:20" x14ac:dyDescent="0.25">
      <c r="A46" s="34" t="s">
        <v>83</v>
      </c>
      <c r="B46" s="33" t="s">
        <v>84</v>
      </c>
      <c r="C46" s="36">
        <v>0</v>
      </c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</row>
    <row r="47" spans="1:20" x14ac:dyDescent="0.25">
      <c r="A47" s="34" t="s">
        <v>85</v>
      </c>
      <c r="B47" s="33" t="s">
        <v>86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</row>
    <row r="48" spans="1:20" x14ac:dyDescent="0.25">
      <c r="A48" s="34" t="s">
        <v>87</v>
      </c>
      <c r="B48" s="33" t="s">
        <v>88</v>
      </c>
      <c r="C48" s="36">
        <v>60302.62</v>
      </c>
      <c r="D48" s="36">
        <v>60302.62</v>
      </c>
      <c r="E48" s="36">
        <v>63107.5</v>
      </c>
      <c r="F48" s="36">
        <v>87697.21</v>
      </c>
      <c r="G48" s="36">
        <v>76593</v>
      </c>
      <c r="H48" s="36">
        <v>90828.57</v>
      </c>
      <c r="I48" s="36">
        <v>59790.8</v>
      </c>
      <c r="J48" s="36">
        <v>58227.38</v>
      </c>
      <c r="K48" s="36">
        <v>93406.15</v>
      </c>
      <c r="L48" s="36">
        <v>77014.399999999994</v>
      </c>
      <c r="M48" s="36">
        <v>62033</v>
      </c>
      <c r="N48" s="36">
        <v>62661.54</v>
      </c>
      <c r="O48" s="36">
        <v>60483.199999999997</v>
      </c>
    </row>
    <row r="49" spans="1:15" x14ac:dyDescent="0.25">
      <c r="A49" s="34" t="s">
        <v>89</v>
      </c>
      <c r="B49" s="33" t="s">
        <v>90</v>
      </c>
      <c r="C49" s="36">
        <v>52934.62</v>
      </c>
      <c r="D49" s="36">
        <v>52934.62</v>
      </c>
      <c r="E49" s="36">
        <v>55396.3</v>
      </c>
      <c r="F49" s="36">
        <v>78224</v>
      </c>
      <c r="G49" s="36">
        <v>68803</v>
      </c>
      <c r="H49" s="36">
        <v>81355.360000000001</v>
      </c>
      <c r="I49" s="36">
        <v>52000.800000000003</v>
      </c>
      <c r="J49" s="36">
        <v>50437.38</v>
      </c>
      <c r="K49" s="36">
        <v>83413.149999999994</v>
      </c>
      <c r="L49" s="36">
        <v>69224.399999999994</v>
      </c>
      <c r="M49" s="36">
        <v>54243</v>
      </c>
      <c r="N49" s="36">
        <v>54349.54</v>
      </c>
      <c r="O49" s="36">
        <v>52693.2</v>
      </c>
    </row>
    <row r="50" spans="1:15" x14ac:dyDescent="0.25">
      <c r="A50" s="34" t="s">
        <v>91</v>
      </c>
      <c r="B50" s="33" t="s">
        <v>92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</row>
    <row r="51" spans="1:15" x14ac:dyDescent="0.25">
      <c r="A51" s="34" t="s">
        <v>93</v>
      </c>
      <c r="B51" s="33" t="s">
        <v>94</v>
      </c>
      <c r="C51" s="36">
        <v>0</v>
      </c>
      <c r="D51" s="36">
        <v>0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</row>
    <row r="52" spans="1:15" x14ac:dyDescent="0.25">
      <c r="A52" s="34" t="s">
        <v>95</v>
      </c>
      <c r="B52" s="33" t="s">
        <v>96</v>
      </c>
      <c r="C52" s="36">
        <v>45930.94</v>
      </c>
      <c r="D52" s="36">
        <v>45930.94</v>
      </c>
      <c r="E52" s="36">
        <v>48392.62</v>
      </c>
      <c r="F52" s="36">
        <v>71220.679999999993</v>
      </c>
      <c r="G52" s="36">
        <v>61799.32</v>
      </c>
      <c r="H52" s="36">
        <v>74351.679999999993</v>
      </c>
      <c r="I52" s="36">
        <v>44997.120000000003</v>
      </c>
      <c r="J52" s="36">
        <v>43433.7</v>
      </c>
      <c r="K52" s="36">
        <v>76409.47</v>
      </c>
      <c r="L52" s="36">
        <v>62220.72</v>
      </c>
      <c r="M52" s="36">
        <v>47239.32</v>
      </c>
      <c r="N52" s="36">
        <v>47345.86</v>
      </c>
      <c r="O52" s="36">
        <v>45689.52</v>
      </c>
    </row>
    <row r="53" spans="1:15" x14ac:dyDescent="0.25">
      <c r="A53" s="34" t="s">
        <v>97</v>
      </c>
      <c r="B53" s="33" t="s">
        <v>98</v>
      </c>
      <c r="C53" s="36">
        <v>7003.68</v>
      </c>
      <c r="D53" s="36">
        <v>7003.68</v>
      </c>
      <c r="E53" s="36">
        <v>7003.68</v>
      </c>
      <c r="F53" s="36">
        <v>7003.68</v>
      </c>
      <c r="G53" s="36">
        <v>7003.68</v>
      </c>
      <c r="H53" s="36">
        <v>7003.68</v>
      </c>
      <c r="I53" s="36">
        <v>7003.68</v>
      </c>
      <c r="J53" s="36">
        <v>7003.68</v>
      </c>
      <c r="K53" s="36">
        <v>7003.68</v>
      </c>
      <c r="L53" s="36">
        <v>7003.68</v>
      </c>
      <c r="M53" s="36">
        <v>7003.68</v>
      </c>
      <c r="N53" s="36">
        <v>7003.68</v>
      </c>
      <c r="O53" s="36">
        <v>7003.68</v>
      </c>
    </row>
  </sheetData>
  <pageMargins left="0.53" right="0.37" top="0.28999999999999998" bottom="0.34" header="0.3" footer="0.3"/>
  <pageSetup paperSize="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3"/>
  <sheetViews>
    <sheetView topLeftCell="A34" workbookViewId="0">
      <pane xSplit="2" topLeftCell="C1" activePane="topRight" state="frozen"/>
      <selection pane="topRight" activeCell="D9" sqref="D9"/>
    </sheetView>
  </sheetViews>
  <sheetFormatPr baseColWidth="10" defaultRowHeight="15" x14ac:dyDescent="0.25"/>
  <cols>
    <col min="1" max="1" width="13.140625" style="34" customWidth="1"/>
    <col min="2" max="2" width="58.140625" style="33" bestFit="1" customWidth="1"/>
    <col min="3" max="3" width="11.85546875" style="16" customWidth="1"/>
    <col min="4" max="4" width="13.42578125" style="16" customWidth="1"/>
    <col min="5" max="5" width="13.7109375" style="16" customWidth="1"/>
    <col min="6" max="6" width="13.28515625" style="16" customWidth="1"/>
    <col min="7" max="7" width="12.7109375" style="16" customWidth="1"/>
    <col min="8" max="8" width="12.5703125" style="16" customWidth="1"/>
    <col min="9" max="9" width="16" style="16" customWidth="1"/>
    <col min="10" max="10" width="12.5703125" style="16" customWidth="1"/>
    <col min="11" max="11" width="13.42578125" style="16" customWidth="1"/>
    <col min="12" max="15" width="14.85546875" style="16" customWidth="1"/>
    <col min="16" max="16" width="6.7109375" style="33" customWidth="1"/>
    <col min="17" max="16384" width="11.42578125" style="33"/>
  </cols>
  <sheetData>
    <row r="1" spans="1:16" s="29" customFormat="1" ht="45" x14ac:dyDescent="0.25">
      <c r="A1" s="29" t="s">
        <v>21</v>
      </c>
      <c r="C1" s="30" t="s">
        <v>57</v>
      </c>
      <c r="D1" s="30" t="s">
        <v>35</v>
      </c>
      <c r="E1" s="30" t="s">
        <v>60</v>
      </c>
      <c r="F1" s="30" t="s">
        <v>61</v>
      </c>
      <c r="G1" s="30" t="s">
        <v>53</v>
      </c>
      <c r="H1" s="30" t="s">
        <v>9</v>
      </c>
      <c r="I1" s="27" t="s">
        <v>18</v>
      </c>
      <c r="J1" s="30" t="s">
        <v>56</v>
      </c>
      <c r="K1" s="30" t="s">
        <v>62</v>
      </c>
      <c r="L1" s="30" t="s">
        <v>63</v>
      </c>
      <c r="M1" s="30" t="s">
        <v>64</v>
      </c>
      <c r="N1" s="30" t="s">
        <v>65</v>
      </c>
      <c r="O1" s="30" t="s">
        <v>66</v>
      </c>
    </row>
    <row r="2" spans="1:16" s="31" customFormat="1" x14ac:dyDescent="0.25">
      <c r="A2" s="29" t="s">
        <v>22</v>
      </c>
      <c r="C2" s="31">
        <v>23373230529</v>
      </c>
      <c r="D2" s="31">
        <v>20412270089</v>
      </c>
      <c r="E2" s="31">
        <v>20363899952</v>
      </c>
      <c r="F2" s="31">
        <v>20280474682</v>
      </c>
      <c r="G2" s="31">
        <v>20177508293</v>
      </c>
      <c r="H2" s="31">
        <v>20215465676</v>
      </c>
      <c r="I2" s="28">
        <v>20302390224</v>
      </c>
      <c r="J2" s="31">
        <v>20397771262</v>
      </c>
      <c r="K2" s="31">
        <v>20222706042</v>
      </c>
      <c r="L2" s="31">
        <v>20146494669</v>
      </c>
      <c r="M2" s="31">
        <v>20260202031</v>
      </c>
      <c r="N2" s="31">
        <v>20229337700</v>
      </c>
      <c r="O2" s="31">
        <v>20179209927</v>
      </c>
    </row>
    <row r="3" spans="1:16" s="31" customFormat="1" ht="30" x14ac:dyDescent="0.25">
      <c r="A3" s="29" t="s">
        <v>44</v>
      </c>
      <c r="C3" s="35">
        <v>60302.62</v>
      </c>
      <c r="D3" s="35">
        <v>60302.62</v>
      </c>
      <c r="E3" s="35">
        <v>63107.3</v>
      </c>
      <c r="F3" s="35">
        <v>87697.57</v>
      </c>
      <c r="G3" s="35">
        <v>76593</v>
      </c>
      <c r="H3" s="35">
        <v>90828.57</v>
      </c>
      <c r="I3" s="35">
        <v>59790.8</v>
      </c>
      <c r="J3" s="35">
        <v>58227.38</v>
      </c>
      <c r="K3" s="35">
        <v>93406.15</v>
      </c>
      <c r="L3" s="35">
        <v>77014.399999999994</v>
      </c>
      <c r="M3" s="35">
        <v>62033</v>
      </c>
      <c r="N3" s="35">
        <v>62661.54</v>
      </c>
      <c r="O3" s="35">
        <v>60483.199999999997</v>
      </c>
    </row>
    <row r="4" spans="1:16" s="31" customFormat="1" x14ac:dyDescent="0.25">
      <c r="A4" s="32">
        <v>90</v>
      </c>
      <c r="B4" s="31" t="s">
        <v>67</v>
      </c>
      <c r="C4" s="35">
        <v>30</v>
      </c>
      <c r="D4" s="35">
        <v>30</v>
      </c>
      <c r="E4" s="35">
        <v>30</v>
      </c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</row>
    <row r="5" spans="1:16" s="31" customFormat="1" x14ac:dyDescent="0.25">
      <c r="A5" s="29">
        <v>0</v>
      </c>
      <c r="B5" s="31" t="s">
        <v>68</v>
      </c>
      <c r="C5" s="35">
        <v>0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</row>
    <row r="6" spans="1:16" s="31" customFormat="1" x14ac:dyDescent="0.25">
      <c r="A6" s="29">
        <v>0</v>
      </c>
      <c r="B6" s="31" t="s">
        <v>69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</row>
    <row r="7" spans="1:16" s="31" customFormat="1" x14ac:dyDescent="0.25">
      <c r="A7" s="29">
        <v>0</v>
      </c>
      <c r="B7" s="31" t="s">
        <v>70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</row>
    <row r="8" spans="1:16" s="31" customFormat="1" x14ac:dyDescent="0.25">
      <c r="A8" s="29">
        <v>0</v>
      </c>
      <c r="B8" s="31" t="s">
        <v>71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</row>
    <row r="9" spans="1:16" s="31" customFormat="1" x14ac:dyDescent="0.25">
      <c r="A9" s="29">
        <v>0</v>
      </c>
      <c r="B9" s="31" t="s">
        <v>72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</row>
    <row r="10" spans="1:16" x14ac:dyDescent="0.25">
      <c r="A10" s="11">
        <v>1</v>
      </c>
      <c r="B10" s="12" t="s">
        <v>0</v>
      </c>
      <c r="C10" s="36">
        <v>48862.62</v>
      </c>
      <c r="D10" s="36">
        <v>48862.62</v>
      </c>
      <c r="E10" s="36">
        <v>0</v>
      </c>
      <c r="F10" s="36">
        <v>62822.36</v>
      </c>
      <c r="G10" s="36">
        <v>51660</v>
      </c>
      <c r="H10" s="36">
        <v>62822.36</v>
      </c>
      <c r="I10" s="36">
        <v>51660</v>
      </c>
      <c r="J10" s="36">
        <v>51660</v>
      </c>
      <c r="K10" s="36">
        <v>66271.149999999994</v>
      </c>
      <c r="L10" s="36">
        <v>51660</v>
      </c>
      <c r="M10" s="36">
        <v>51660</v>
      </c>
      <c r="N10" s="36">
        <v>55121.36</v>
      </c>
      <c r="O10" s="36">
        <v>51660</v>
      </c>
      <c r="P10" s="12"/>
    </row>
    <row r="11" spans="1:16" x14ac:dyDescent="0.25">
      <c r="A11" s="11">
        <v>2</v>
      </c>
      <c r="B11" s="12" t="s">
        <v>24</v>
      </c>
      <c r="C11" s="36"/>
      <c r="D11" s="36"/>
      <c r="E11" s="36"/>
      <c r="F11" s="36">
        <v>13308</v>
      </c>
      <c r="G11" s="36">
        <v>16282</v>
      </c>
      <c r="H11" s="36">
        <v>18533</v>
      </c>
      <c r="I11" s="36"/>
      <c r="J11" s="36"/>
      <c r="K11" s="36">
        <v>18247</v>
      </c>
      <c r="L11" s="36">
        <v>17564.400000000001</v>
      </c>
      <c r="M11" s="36">
        <v>0</v>
      </c>
      <c r="N11" s="36">
        <v>0</v>
      </c>
      <c r="O11" s="36">
        <v>0</v>
      </c>
      <c r="P11" s="12"/>
    </row>
    <row r="12" spans="1:16" x14ac:dyDescent="0.25">
      <c r="A12" s="11">
        <v>3</v>
      </c>
      <c r="B12" s="12" t="s">
        <v>23</v>
      </c>
      <c r="C12" s="36"/>
      <c r="D12" s="36"/>
      <c r="E12" s="36"/>
      <c r="F12" s="36">
        <v>-2094</v>
      </c>
      <c r="G12" s="36">
        <v>-861</v>
      </c>
      <c r="H12" s="36">
        <v>0</v>
      </c>
      <c r="I12" s="36">
        <v>-3444</v>
      </c>
      <c r="J12" s="36">
        <v>-1722</v>
      </c>
      <c r="K12" s="36">
        <v>-3314</v>
      </c>
      <c r="L12" s="36"/>
      <c r="M12" s="36"/>
      <c r="N12" s="36">
        <v>-1837.5</v>
      </c>
      <c r="O12" s="36">
        <v>0</v>
      </c>
      <c r="P12" s="12"/>
    </row>
    <row r="13" spans="1:16" x14ac:dyDescent="0.25">
      <c r="A13" s="11">
        <v>4</v>
      </c>
      <c r="B13" s="12" t="s">
        <v>32</v>
      </c>
      <c r="C13" s="36"/>
      <c r="D13" s="36"/>
      <c r="E13" s="36"/>
      <c r="F13" s="36">
        <v>2094</v>
      </c>
      <c r="G13" s="36">
        <v>1722</v>
      </c>
      <c r="H13" s="36"/>
      <c r="I13" s="36"/>
      <c r="J13" s="36"/>
      <c r="K13" s="36">
        <v>2209</v>
      </c>
      <c r="L13" s="36"/>
      <c r="M13" s="36"/>
      <c r="N13" s="36"/>
      <c r="O13" s="36"/>
      <c r="P13" s="12"/>
    </row>
    <row r="14" spans="1:16" x14ac:dyDescent="0.25">
      <c r="A14" s="11">
        <v>5</v>
      </c>
      <c r="B14" s="12" t="s">
        <v>25</v>
      </c>
      <c r="C14" s="36"/>
      <c r="D14" s="36"/>
      <c r="E14" s="36">
        <v>51135.3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12"/>
    </row>
    <row r="15" spans="1:16" x14ac:dyDescent="0.25">
      <c r="A15" s="11">
        <v>6</v>
      </c>
      <c r="B15" s="12" t="s">
        <v>1</v>
      </c>
      <c r="C15" s="36"/>
      <c r="D15" s="36"/>
      <c r="E15" s="36"/>
      <c r="F15" s="36">
        <v>2094</v>
      </c>
      <c r="G15" s="36"/>
      <c r="H15" s="36"/>
      <c r="I15" s="36"/>
      <c r="J15" s="36"/>
      <c r="K15" s="36"/>
      <c r="L15" s="36"/>
      <c r="M15" s="36"/>
      <c r="N15" s="36"/>
      <c r="O15" s="36"/>
      <c r="P15" s="12"/>
    </row>
    <row r="16" spans="1:16" x14ac:dyDescent="0.25">
      <c r="A16" s="11">
        <v>8</v>
      </c>
      <c r="B16" s="12" t="s">
        <v>12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12"/>
    </row>
    <row r="17" spans="1:16" x14ac:dyDescent="0.25">
      <c r="A17" s="11">
        <v>10</v>
      </c>
      <c r="B17" s="12" t="s">
        <v>26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12"/>
    </row>
    <row r="18" spans="1:16" x14ac:dyDescent="0.25">
      <c r="A18" s="11">
        <v>11</v>
      </c>
      <c r="B18" s="12" t="s">
        <v>28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12"/>
    </row>
    <row r="19" spans="1:16" x14ac:dyDescent="0.25">
      <c r="A19" s="11">
        <v>20</v>
      </c>
      <c r="B19" s="12" t="s">
        <v>16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12"/>
    </row>
    <row r="20" spans="1:16" x14ac:dyDescent="0.25">
      <c r="A20" s="11">
        <v>21</v>
      </c>
      <c r="B20" s="12" t="s">
        <v>17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12"/>
    </row>
    <row r="21" spans="1:16" x14ac:dyDescent="0.25">
      <c r="A21" s="11">
        <v>23</v>
      </c>
      <c r="B21" s="12" t="s">
        <v>11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12"/>
    </row>
    <row r="22" spans="1:16" x14ac:dyDescent="0.25">
      <c r="A22" s="11">
        <v>24</v>
      </c>
      <c r="B22" s="12" t="s">
        <v>10</v>
      </c>
      <c r="C22" s="36"/>
      <c r="D22" s="36"/>
      <c r="E22" s="36"/>
      <c r="F22" s="36"/>
      <c r="G22" s="36"/>
      <c r="H22" s="36"/>
      <c r="I22" s="36">
        <v>1374</v>
      </c>
      <c r="J22" s="36"/>
      <c r="K22" s="36"/>
      <c r="L22" s="36"/>
      <c r="M22" s="36"/>
      <c r="N22" s="36"/>
      <c r="O22" s="36"/>
      <c r="P22" s="12"/>
    </row>
    <row r="23" spans="1:16" x14ac:dyDescent="0.25">
      <c r="A23" s="11">
        <v>33</v>
      </c>
      <c r="B23" s="12" t="s">
        <v>27</v>
      </c>
      <c r="C23" s="36"/>
      <c r="D23" s="36"/>
      <c r="E23" s="36"/>
      <c r="F23" s="36"/>
      <c r="G23" s="36"/>
      <c r="H23" s="36"/>
      <c r="I23" s="36">
        <v>2410.8000000000002</v>
      </c>
      <c r="J23" s="36">
        <v>499.38</v>
      </c>
      <c r="K23" s="36" t="s">
        <v>58</v>
      </c>
      <c r="L23" s="36"/>
      <c r="M23" s="36">
        <v>2583</v>
      </c>
      <c r="N23" s="36">
        <v>1065.68</v>
      </c>
      <c r="O23" s="36">
        <v>1033.2</v>
      </c>
      <c r="P23" s="12"/>
    </row>
    <row r="24" spans="1:16" x14ac:dyDescent="0.25">
      <c r="A24" s="11">
        <v>36</v>
      </c>
      <c r="B24" s="12" t="s">
        <v>29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12"/>
    </row>
    <row r="25" spans="1:16" x14ac:dyDescent="0.25">
      <c r="A25" s="11">
        <v>37</v>
      </c>
      <c r="B25" s="12" t="s">
        <v>39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12"/>
    </row>
    <row r="26" spans="1:16" x14ac:dyDescent="0.25">
      <c r="A26" s="11">
        <v>90</v>
      </c>
      <c r="B26" s="12" t="s">
        <v>30</v>
      </c>
      <c r="C26" s="36">
        <v>4072</v>
      </c>
      <c r="D26" s="36">
        <v>4072</v>
      </c>
      <c r="E26" s="36">
        <v>4261</v>
      </c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12"/>
    </row>
    <row r="27" spans="1:16" x14ac:dyDescent="0.25">
      <c r="A27" s="11">
        <v>39</v>
      </c>
      <c r="B27" s="12" t="s">
        <v>31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12"/>
    </row>
    <row r="28" spans="1:16" x14ac:dyDescent="0.25">
      <c r="A28" s="11">
        <v>61</v>
      </c>
      <c r="B28" s="12" t="s">
        <v>34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12"/>
    </row>
    <row r="29" spans="1:16" x14ac:dyDescent="0.25">
      <c r="A29" s="11">
        <v>65</v>
      </c>
      <c r="B29" s="12" t="s">
        <v>13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12"/>
    </row>
    <row r="30" spans="1:16" x14ac:dyDescent="0.25">
      <c r="A30" s="11">
        <v>66</v>
      </c>
      <c r="B30" s="12" t="s">
        <v>14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12"/>
    </row>
    <row r="31" spans="1:16" x14ac:dyDescent="0.25">
      <c r="A31" s="11">
        <v>67</v>
      </c>
      <c r="B31" s="12" t="s">
        <v>15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12"/>
    </row>
    <row r="32" spans="1:16" x14ac:dyDescent="0.25">
      <c r="A32" s="11">
        <v>68</v>
      </c>
      <c r="B32" s="12" t="s">
        <v>33</v>
      </c>
      <c r="C32" s="36">
        <v>7368</v>
      </c>
      <c r="D32" s="36">
        <v>7368</v>
      </c>
      <c r="E32" s="36">
        <v>7711</v>
      </c>
      <c r="F32" s="36">
        <v>9473.2099999999991</v>
      </c>
      <c r="G32" s="36">
        <v>7790</v>
      </c>
      <c r="H32" s="36">
        <v>9473.2099999999991</v>
      </c>
      <c r="I32" s="36">
        <v>7790</v>
      </c>
      <c r="J32" s="36">
        <v>7790</v>
      </c>
      <c r="K32" s="36">
        <v>9993</v>
      </c>
      <c r="L32" s="36">
        <v>7790</v>
      </c>
      <c r="M32" s="36">
        <v>7790</v>
      </c>
      <c r="N32" s="36">
        <v>8312</v>
      </c>
      <c r="O32" s="36">
        <v>7790</v>
      </c>
      <c r="P32" s="12"/>
    </row>
    <row r="33" spans="1:20" x14ac:dyDescent="0.25">
      <c r="A33" s="11">
        <v>72</v>
      </c>
      <c r="B33" s="12" t="s">
        <v>2</v>
      </c>
      <c r="C33" s="37">
        <v>1809.0785999999998</v>
      </c>
      <c r="D33" s="37">
        <v>1809.0785999999998</v>
      </c>
      <c r="E33" s="37">
        <v>1893.2189999999998</v>
      </c>
      <c r="F33" s="37">
        <v>2630.9270999999999</v>
      </c>
      <c r="G33" s="37">
        <v>2297.79</v>
      </c>
      <c r="H33" s="37">
        <v>2724.8570999999997</v>
      </c>
      <c r="I33" s="37">
        <v>1793.7239999999999</v>
      </c>
      <c r="J33" s="37">
        <v>1746.8213999999998</v>
      </c>
      <c r="K33" s="37">
        <v>2802.1844999999998</v>
      </c>
      <c r="L33" s="37">
        <v>2310.4319999999993</v>
      </c>
      <c r="M33" s="37">
        <v>1860.99</v>
      </c>
      <c r="N33" s="37">
        <v>1879.8462</v>
      </c>
      <c r="O33" s="37">
        <v>1814.4959999999999</v>
      </c>
      <c r="P33" s="12"/>
    </row>
    <row r="34" spans="1:20" x14ac:dyDescent="0.25">
      <c r="A34" s="11">
        <v>79</v>
      </c>
      <c r="B34" s="12" t="s">
        <v>3</v>
      </c>
      <c r="C34" s="37">
        <v>1058.6924000000001</v>
      </c>
      <c r="D34" s="37">
        <v>1058.6924000000001</v>
      </c>
      <c r="E34" s="37">
        <v>1107.9260000000002</v>
      </c>
      <c r="F34" s="37">
        <v>1564.4872</v>
      </c>
      <c r="G34" s="37">
        <v>1376.06</v>
      </c>
      <c r="H34" s="37">
        <v>1627.1072000000001</v>
      </c>
      <c r="I34" s="37">
        <v>1040.0160000000001</v>
      </c>
      <c r="J34" s="37">
        <v>1008.7475999999999</v>
      </c>
      <c r="K34" s="37">
        <v>1668.2629999999999</v>
      </c>
      <c r="L34" s="37">
        <v>1384.4879999999998</v>
      </c>
      <c r="M34" s="37">
        <v>1084.8600000000001</v>
      </c>
      <c r="N34" s="37">
        <v>1086.9908</v>
      </c>
      <c r="O34" s="37">
        <v>1053.864</v>
      </c>
      <c r="P34" s="12"/>
    </row>
    <row r="35" spans="1:20" x14ac:dyDescent="0.25">
      <c r="A35" s="11">
        <v>81</v>
      </c>
      <c r="B35" s="12" t="s">
        <v>4</v>
      </c>
      <c r="C35" s="37">
        <v>5822.8082000000004</v>
      </c>
      <c r="D35" s="37">
        <v>5822.8082000000004</v>
      </c>
      <c r="E35" s="37">
        <v>6093.5930000000008</v>
      </c>
      <c r="F35" s="37">
        <v>8604.6795999999995</v>
      </c>
      <c r="G35" s="37">
        <v>7568.33</v>
      </c>
      <c r="H35" s="37">
        <v>8949.0895999999993</v>
      </c>
      <c r="I35" s="37">
        <v>5720.0880000000006</v>
      </c>
      <c r="J35" s="37">
        <v>5548.1117999999997</v>
      </c>
      <c r="K35" s="37">
        <v>9175.4465</v>
      </c>
      <c r="L35" s="37">
        <v>7614.6839999999993</v>
      </c>
      <c r="M35" s="37">
        <v>5966.7300000000005</v>
      </c>
      <c r="N35" s="37">
        <v>5978.4494000000004</v>
      </c>
      <c r="O35" s="37">
        <v>5796.2519999999995</v>
      </c>
      <c r="P35" s="12"/>
    </row>
    <row r="36" spans="1:20" x14ac:dyDescent="0.25">
      <c r="A36" s="11">
        <v>82</v>
      </c>
      <c r="B36" s="12" t="s">
        <v>5</v>
      </c>
      <c r="C36" s="37">
        <v>1588.0386000000001</v>
      </c>
      <c r="D36" s="37">
        <v>1588.0386000000001</v>
      </c>
      <c r="E36" s="37">
        <v>1661.8890000000001</v>
      </c>
      <c r="F36" s="37">
        <v>2346.7307999999998</v>
      </c>
      <c r="G36" s="37">
        <v>2064.09</v>
      </c>
      <c r="H36" s="37">
        <v>2440.6608000000001</v>
      </c>
      <c r="I36" s="37">
        <v>1560.0240000000001</v>
      </c>
      <c r="J36" s="37">
        <v>1513.1213999999998</v>
      </c>
      <c r="K36" s="37">
        <v>2502.3944999999999</v>
      </c>
      <c r="L36" s="37">
        <v>2076.732</v>
      </c>
      <c r="M36" s="37">
        <v>1627.29</v>
      </c>
      <c r="N36" s="37">
        <v>1630.4862000000001</v>
      </c>
      <c r="O36" s="37">
        <v>1580.7959999999998</v>
      </c>
      <c r="P36" s="12"/>
    </row>
    <row r="37" spans="1:20" x14ac:dyDescent="0.25">
      <c r="A37" s="11">
        <v>83</v>
      </c>
      <c r="B37" s="12" t="s">
        <v>6</v>
      </c>
      <c r="C37" s="37">
        <v>397.00965000000002</v>
      </c>
      <c r="D37" s="37">
        <v>397.00965000000002</v>
      </c>
      <c r="E37" s="37">
        <v>415.47225000000003</v>
      </c>
      <c r="F37" s="37">
        <v>586.68269999999995</v>
      </c>
      <c r="G37" s="37">
        <v>516.02250000000004</v>
      </c>
      <c r="H37" s="37">
        <v>610.16520000000003</v>
      </c>
      <c r="I37" s="37">
        <v>390.00600000000003</v>
      </c>
      <c r="J37" s="37">
        <v>378.28034999999994</v>
      </c>
      <c r="K37" s="37">
        <v>625.59862499999997</v>
      </c>
      <c r="L37" s="37">
        <v>519.18299999999999</v>
      </c>
      <c r="M37" s="37">
        <v>406.82249999999999</v>
      </c>
      <c r="N37" s="37">
        <v>407.62155000000001</v>
      </c>
      <c r="O37" s="37">
        <v>395.19899999999996</v>
      </c>
      <c r="P37" s="12"/>
    </row>
    <row r="38" spans="1:20" x14ac:dyDescent="0.25">
      <c r="A38" s="11">
        <v>85</v>
      </c>
      <c r="B38" s="12" t="s">
        <v>59</v>
      </c>
      <c r="C38" s="37">
        <v>147.36000000000001</v>
      </c>
      <c r="D38" s="37">
        <v>147.36000000000001</v>
      </c>
      <c r="E38" s="37">
        <v>154.22</v>
      </c>
      <c r="F38" s="37">
        <v>189.46419999999998</v>
      </c>
      <c r="G38" s="37">
        <v>155.80000000000001</v>
      </c>
      <c r="H38" s="37">
        <v>189.46419999999998</v>
      </c>
      <c r="I38" s="37">
        <v>155.80000000000001</v>
      </c>
      <c r="J38" s="37">
        <v>155.80000000000001</v>
      </c>
      <c r="K38" s="37">
        <v>199.86</v>
      </c>
      <c r="L38" s="37">
        <v>155.80000000000001</v>
      </c>
      <c r="M38" s="37">
        <v>155.80000000000001</v>
      </c>
      <c r="N38" s="37">
        <v>166.24</v>
      </c>
      <c r="O38" s="37">
        <v>155.80000000000001</v>
      </c>
      <c r="P38" s="12"/>
    </row>
    <row r="39" spans="1:20" x14ac:dyDescent="0.25">
      <c r="A39" s="11">
        <v>87</v>
      </c>
      <c r="B39" s="12" t="s">
        <v>7</v>
      </c>
      <c r="C39" s="37">
        <v>794.01930000000004</v>
      </c>
      <c r="D39" s="37">
        <v>794.01930000000004</v>
      </c>
      <c r="E39" s="37">
        <v>830.94450000000006</v>
      </c>
      <c r="F39" s="37">
        <v>1173.3653999999999</v>
      </c>
      <c r="G39" s="37">
        <v>1032.0450000000001</v>
      </c>
      <c r="H39" s="37">
        <v>1220.3304000000001</v>
      </c>
      <c r="I39" s="37">
        <v>780.01200000000006</v>
      </c>
      <c r="J39" s="37">
        <v>756.56069999999988</v>
      </c>
      <c r="K39" s="37">
        <v>1251.1972499999999</v>
      </c>
      <c r="L39" s="37">
        <v>1038.366</v>
      </c>
      <c r="M39" s="37">
        <v>813.64499999999998</v>
      </c>
      <c r="N39" s="37">
        <v>815.24310000000003</v>
      </c>
      <c r="O39" s="37">
        <v>790.39799999999991</v>
      </c>
      <c r="P39" s="12"/>
    </row>
    <row r="40" spans="1:20" x14ac:dyDescent="0.25">
      <c r="A40" s="11">
        <v>91</v>
      </c>
      <c r="B40" s="12" t="s">
        <v>8</v>
      </c>
      <c r="C40" s="37">
        <v>550</v>
      </c>
      <c r="D40" s="37">
        <v>550</v>
      </c>
      <c r="E40" s="37">
        <v>550</v>
      </c>
      <c r="F40" s="37">
        <v>700</v>
      </c>
      <c r="G40" s="37">
        <v>550</v>
      </c>
      <c r="H40" s="37">
        <v>800</v>
      </c>
      <c r="I40" s="37">
        <v>550</v>
      </c>
      <c r="J40" s="37">
        <v>0</v>
      </c>
      <c r="K40" s="37">
        <v>800</v>
      </c>
      <c r="L40" s="37">
        <v>800</v>
      </c>
      <c r="M40" s="37">
        <v>2800</v>
      </c>
      <c r="N40" s="37">
        <v>3100</v>
      </c>
      <c r="O40" s="37">
        <v>5509</v>
      </c>
      <c r="P40" s="12"/>
    </row>
    <row r="41" spans="1:20" x14ac:dyDescent="0.25">
      <c r="A41" s="11" t="s">
        <v>73</v>
      </c>
      <c r="B41" s="12" t="s">
        <v>74</v>
      </c>
      <c r="C41" s="36">
        <v>52934.62</v>
      </c>
      <c r="D41" s="36">
        <v>52934.62</v>
      </c>
      <c r="E41" s="36">
        <v>55396.3</v>
      </c>
      <c r="F41" s="36">
        <v>78224</v>
      </c>
      <c r="G41" s="36">
        <v>68803</v>
      </c>
      <c r="H41" s="36">
        <v>81355.360000000001</v>
      </c>
      <c r="I41" s="36">
        <v>52000.800000000003</v>
      </c>
      <c r="J41" s="36">
        <v>50437.38</v>
      </c>
      <c r="K41" s="36">
        <v>83413.149999999994</v>
      </c>
      <c r="L41" s="36">
        <v>69224.399999999994</v>
      </c>
      <c r="M41" s="36">
        <v>54243</v>
      </c>
      <c r="N41" s="36">
        <v>54349.54</v>
      </c>
      <c r="O41" s="36">
        <v>52693.2</v>
      </c>
      <c r="P41" s="34"/>
      <c r="Q41" s="34"/>
      <c r="R41" s="34"/>
      <c r="S41" s="34"/>
      <c r="T41" s="34"/>
    </row>
    <row r="42" spans="1:20" s="16" customFormat="1" x14ac:dyDescent="0.25">
      <c r="A42" s="11" t="s">
        <v>75</v>
      </c>
      <c r="B42" s="33" t="s">
        <v>76</v>
      </c>
      <c r="C42" s="36">
        <v>52934.62</v>
      </c>
      <c r="D42" s="36">
        <v>52934.62</v>
      </c>
      <c r="E42" s="36">
        <v>55396.3</v>
      </c>
      <c r="F42" s="36">
        <v>78224</v>
      </c>
      <c r="G42" s="36">
        <v>68803</v>
      </c>
      <c r="H42" s="36">
        <v>81355.360000000001</v>
      </c>
      <c r="I42" s="36">
        <v>52000.800000000003</v>
      </c>
      <c r="J42" s="36">
        <v>50437.38</v>
      </c>
      <c r="K42" s="36">
        <v>83413.149999999994</v>
      </c>
      <c r="L42" s="36">
        <v>69224.399999999994</v>
      </c>
      <c r="M42" s="36">
        <v>54243</v>
      </c>
      <c r="N42" s="36">
        <v>54349.54</v>
      </c>
      <c r="O42" s="36">
        <v>52693.2</v>
      </c>
      <c r="P42" s="33"/>
    </row>
    <row r="43" spans="1:20" x14ac:dyDescent="0.25">
      <c r="A43" s="34" t="s">
        <v>77</v>
      </c>
      <c r="B43" s="33" t="s">
        <v>78</v>
      </c>
      <c r="C43" s="36">
        <v>52934.62</v>
      </c>
      <c r="D43" s="36">
        <v>52934.62</v>
      </c>
      <c r="E43" s="36">
        <v>55396.3</v>
      </c>
      <c r="F43" s="36">
        <v>78224</v>
      </c>
      <c r="G43" s="36">
        <v>68803</v>
      </c>
      <c r="H43" s="36">
        <v>81355.360000000001</v>
      </c>
      <c r="I43" s="36">
        <v>52000.800000000003</v>
      </c>
      <c r="J43" s="36">
        <v>50437.38</v>
      </c>
      <c r="K43" s="36">
        <v>83413.149999999994</v>
      </c>
      <c r="L43" s="36">
        <v>69224.399999999994</v>
      </c>
      <c r="M43" s="36">
        <v>54243</v>
      </c>
      <c r="N43" s="36">
        <v>54349.54</v>
      </c>
      <c r="O43" s="36">
        <v>52693.2</v>
      </c>
    </row>
    <row r="44" spans="1:20" x14ac:dyDescent="0.25">
      <c r="A44" s="34" t="s">
        <v>79</v>
      </c>
      <c r="B44" s="33" t="s">
        <v>80</v>
      </c>
      <c r="C44" s="36">
        <v>60302.62</v>
      </c>
      <c r="D44" s="36">
        <v>60302.62</v>
      </c>
      <c r="E44" s="36">
        <v>63107.5</v>
      </c>
      <c r="F44" s="36">
        <v>87697.21</v>
      </c>
      <c r="G44" s="36">
        <v>76593</v>
      </c>
      <c r="H44" s="36">
        <v>90828.57</v>
      </c>
      <c r="I44" s="36">
        <v>59790.8</v>
      </c>
      <c r="J44" s="36">
        <v>58227.38</v>
      </c>
      <c r="K44" s="36">
        <v>93406.15</v>
      </c>
      <c r="L44" s="36">
        <v>77014.399999999994</v>
      </c>
      <c r="M44" s="36">
        <v>62033</v>
      </c>
      <c r="N44" s="36">
        <v>62661.54</v>
      </c>
      <c r="O44" s="36">
        <v>60483.199999999997</v>
      </c>
    </row>
    <row r="45" spans="1:20" s="16" customFormat="1" x14ac:dyDescent="0.25">
      <c r="A45" s="34" t="s">
        <v>81</v>
      </c>
      <c r="B45" s="12" t="s">
        <v>82</v>
      </c>
      <c r="C45" s="36">
        <v>52934.62</v>
      </c>
      <c r="D45" s="36">
        <v>52934.62</v>
      </c>
      <c r="E45" s="36">
        <v>55396.3</v>
      </c>
      <c r="F45" s="36">
        <v>78224</v>
      </c>
      <c r="G45" s="36">
        <v>68803</v>
      </c>
      <c r="H45" s="36">
        <v>81355.360000000001</v>
      </c>
      <c r="I45" s="36">
        <v>52000.800000000003</v>
      </c>
      <c r="J45" s="36">
        <v>50437.38</v>
      </c>
      <c r="K45" s="36">
        <v>83413.149999999994</v>
      </c>
      <c r="L45" s="36">
        <v>69224.399999999994</v>
      </c>
      <c r="M45" s="36">
        <v>54243</v>
      </c>
      <c r="N45" s="36">
        <v>54349.54</v>
      </c>
      <c r="O45" s="36">
        <v>52693.2</v>
      </c>
      <c r="P45" s="12"/>
    </row>
    <row r="46" spans="1:20" x14ac:dyDescent="0.25">
      <c r="A46" s="34" t="s">
        <v>83</v>
      </c>
      <c r="B46" s="33" t="s">
        <v>84</v>
      </c>
      <c r="C46" s="36">
        <v>0</v>
      </c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</row>
    <row r="47" spans="1:20" x14ac:dyDescent="0.25">
      <c r="A47" s="34" t="s">
        <v>85</v>
      </c>
      <c r="B47" s="33" t="s">
        <v>86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</row>
    <row r="48" spans="1:20" x14ac:dyDescent="0.25">
      <c r="A48" s="34" t="s">
        <v>87</v>
      </c>
      <c r="B48" s="33" t="s">
        <v>88</v>
      </c>
      <c r="C48" s="36">
        <v>60302.62</v>
      </c>
      <c r="D48" s="36">
        <v>60302.62</v>
      </c>
      <c r="E48" s="36">
        <v>63107.5</v>
      </c>
      <c r="F48" s="36">
        <v>87697.21</v>
      </c>
      <c r="G48" s="36">
        <v>76593</v>
      </c>
      <c r="H48" s="36">
        <v>90828.57</v>
      </c>
      <c r="I48" s="36">
        <v>59790.8</v>
      </c>
      <c r="J48" s="36">
        <v>58227.38</v>
      </c>
      <c r="K48" s="36">
        <v>93406.15</v>
      </c>
      <c r="L48" s="36">
        <v>77014.399999999994</v>
      </c>
      <c r="M48" s="36">
        <v>62033</v>
      </c>
      <c r="N48" s="36">
        <v>62661.54</v>
      </c>
      <c r="O48" s="36">
        <v>60483.199999999997</v>
      </c>
    </row>
    <row r="49" spans="1:15" x14ac:dyDescent="0.25">
      <c r="A49" s="34" t="s">
        <v>89</v>
      </c>
      <c r="B49" s="33" t="s">
        <v>90</v>
      </c>
      <c r="C49" s="36">
        <v>52934.62</v>
      </c>
      <c r="D49" s="36">
        <v>52934.62</v>
      </c>
      <c r="E49" s="36">
        <v>55396.3</v>
      </c>
      <c r="F49" s="36">
        <v>78224</v>
      </c>
      <c r="G49" s="36">
        <v>68803</v>
      </c>
      <c r="H49" s="36">
        <v>81355.360000000001</v>
      </c>
      <c r="I49" s="36">
        <v>52000.800000000003</v>
      </c>
      <c r="J49" s="36">
        <v>50437.38</v>
      </c>
      <c r="K49" s="36">
        <v>83413.149999999994</v>
      </c>
      <c r="L49" s="36">
        <v>69224.399999999994</v>
      </c>
      <c r="M49" s="36">
        <v>54243</v>
      </c>
      <c r="N49" s="36">
        <v>54349.54</v>
      </c>
      <c r="O49" s="36">
        <v>52693.2</v>
      </c>
    </row>
    <row r="50" spans="1:15" x14ac:dyDescent="0.25">
      <c r="A50" s="34" t="s">
        <v>91</v>
      </c>
      <c r="B50" s="33" t="s">
        <v>92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</row>
    <row r="51" spans="1:15" x14ac:dyDescent="0.25">
      <c r="A51" s="34" t="s">
        <v>93</v>
      </c>
      <c r="B51" s="33" t="s">
        <v>94</v>
      </c>
      <c r="C51" s="36">
        <v>0</v>
      </c>
      <c r="D51" s="36">
        <v>0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</row>
    <row r="52" spans="1:15" x14ac:dyDescent="0.25">
      <c r="A52" s="34" t="s">
        <v>95</v>
      </c>
      <c r="B52" s="33" t="s">
        <v>96</v>
      </c>
      <c r="C52" s="36">
        <v>45930.94</v>
      </c>
      <c r="D52" s="36">
        <v>45930.94</v>
      </c>
      <c r="E52" s="36">
        <v>48392.62</v>
      </c>
      <c r="F52" s="36">
        <v>71220.679999999993</v>
      </c>
      <c r="G52" s="36">
        <v>61799.32</v>
      </c>
      <c r="H52" s="36">
        <v>74351.679999999993</v>
      </c>
      <c r="I52" s="36">
        <v>44997.120000000003</v>
      </c>
      <c r="J52" s="36">
        <v>43433.7</v>
      </c>
      <c r="K52" s="36">
        <v>76409.47</v>
      </c>
      <c r="L52" s="36">
        <v>62220.72</v>
      </c>
      <c r="M52" s="36">
        <v>47239.32</v>
      </c>
      <c r="N52" s="36">
        <v>47345.86</v>
      </c>
      <c r="O52" s="36">
        <v>45689.52</v>
      </c>
    </row>
    <row r="53" spans="1:15" x14ac:dyDescent="0.25">
      <c r="A53" s="34" t="s">
        <v>97</v>
      </c>
      <c r="B53" s="33" t="s">
        <v>98</v>
      </c>
      <c r="C53" s="36">
        <v>7003.68</v>
      </c>
      <c r="D53" s="36">
        <v>7003.68</v>
      </c>
      <c r="E53" s="36">
        <v>7003.68</v>
      </c>
      <c r="F53" s="36">
        <v>7003.68</v>
      </c>
      <c r="G53" s="36">
        <v>7003.68</v>
      </c>
      <c r="H53" s="36">
        <v>7003.68</v>
      </c>
      <c r="I53" s="36">
        <v>7003.68</v>
      </c>
      <c r="J53" s="36">
        <v>7003.68</v>
      </c>
      <c r="K53" s="36">
        <v>7003.68</v>
      </c>
      <c r="L53" s="36">
        <v>7003.68</v>
      </c>
      <c r="M53" s="36">
        <v>7003.68</v>
      </c>
      <c r="N53" s="36">
        <v>7003.68</v>
      </c>
      <c r="O53" s="36">
        <v>7003.68</v>
      </c>
    </row>
  </sheetData>
  <pageMargins left="0.53" right="0.37" top="0.28999999999999998" bottom="0.34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2"/>
  <sheetViews>
    <sheetView topLeftCell="A3" workbookViewId="0">
      <pane xSplit="2" topLeftCell="C1" activePane="topRight" state="frozen"/>
      <selection pane="topRight" activeCell="F23" sqref="F23"/>
    </sheetView>
  </sheetViews>
  <sheetFormatPr baseColWidth="10" defaultRowHeight="15" x14ac:dyDescent="0.25"/>
  <cols>
    <col min="1" max="1" width="22" style="6" customWidth="1"/>
    <col min="2" max="2" width="33.140625" customWidth="1"/>
    <col min="3" max="7" width="16" style="2" customWidth="1"/>
    <col min="8" max="8" width="6.7109375" customWidth="1"/>
    <col min="9" max="9" width="10.5703125" customWidth="1"/>
    <col min="10" max="10" width="16" style="2" customWidth="1"/>
    <col min="11" max="11" width="13.5703125" style="2" customWidth="1"/>
    <col min="12" max="12" width="13.85546875" style="2" customWidth="1"/>
    <col min="13" max="13" width="11.7109375" style="2" bestFit="1" customWidth="1"/>
  </cols>
  <sheetData>
    <row r="1" spans="1:13" x14ac:dyDescent="0.25">
      <c r="A1" s="9" t="s">
        <v>20</v>
      </c>
    </row>
    <row r="2" spans="1:13" s="3" customFormat="1" ht="51" x14ac:dyDescent="0.25">
      <c r="A2" s="7" t="s">
        <v>21</v>
      </c>
      <c r="C2" s="4" t="s">
        <v>53</v>
      </c>
      <c r="D2" s="4" t="s">
        <v>9</v>
      </c>
      <c r="E2" s="23" t="s">
        <v>18</v>
      </c>
      <c r="F2" s="4" t="s">
        <v>56</v>
      </c>
      <c r="G2" s="4"/>
      <c r="J2" s="4" t="s">
        <v>9</v>
      </c>
      <c r="K2" s="5" t="s">
        <v>35</v>
      </c>
      <c r="L2" s="5" t="s">
        <v>18</v>
      </c>
      <c r="M2" s="5" t="s">
        <v>19</v>
      </c>
    </row>
    <row r="3" spans="1:13" s="3" customFormat="1" x14ac:dyDescent="0.25">
      <c r="A3" s="7" t="s">
        <v>22</v>
      </c>
      <c r="C3" s="4"/>
      <c r="D3" s="4" t="s">
        <v>37</v>
      </c>
      <c r="E3" s="23" t="s">
        <v>38</v>
      </c>
      <c r="F3" s="25"/>
      <c r="G3" s="4"/>
      <c r="J3" s="4" t="s">
        <v>37</v>
      </c>
      <c r="K3" s="5" t="s">
        <v>36</v>
      </c>
      <c r="L3" s="5" t="s">
        <v>38</v>
      </c>
      <c r="M3" s="5"/>
    </row>
    <row r="4" spans="1:13" s="3" customFormat="1" x14ac:dyDescent="0.25">
      <c r="A4" s="7" t="s">
        <v>40</v>
      </c>
      <c r="C4" s="4" t="s">
        <v>41</v>
      </c>
      <c r="D4" s="4" t="s">
        <v>41</v>
      </c>
      <c r="E4" s="24" t="s">
        <v>41</v>
      </c>
      <c r="F4" s="4" t="s">
        <v>41</v>
      </c>
      <c r="G4" s="4"/>
      <c r="J4" s="4" t="s">
        <v>41</v>
      </c>
      <c r="K4" s="4" t="s">
        <v>41</v>
      </c>
      <c r="L4" s="4" t="s">
        <v>41</v>
      </c>
      <c r="M4" s="4" t="s">
        <v>41</v>
      </c>
    </row>
    <row r="5" spans="1:13" s="3" customFormat="1" x14ac:dyDescent="0.25">
      <c r="A5" s="7" t="s">
        <v>42</v>
      </c>
      <c r="C5" s="4" t="s">
        <v>54</v>
      </c>
      <c r="D5" s="4" t="s">
        <v>54</v>
      </c>
      <c r="E5" s="24" t="s">
        <v>43</v>
      </c>
      <c r="F5" s="4" t="s">
        <v>54</v>
      </c>
      <c r="G5" s="4"/>
      <c r="J5" s="4" t="s">
        <v>43</v>
      </c>
      <c r="K5" s="4" t="s">
        <v>43</v>
      </c>
      <c r="L5" s="4" t="s">
        <v>43</v>
      </c>
      <c r="M5" s="4" t="s">
        <v>43</v>
      </c>
    </row>
    <row r="6" spans="1:13" s="3" customFormat="1" x14ac:dyDescent="0.25">
      <c r="A6" s="7" t="s">
        <v>44</v>
      </c>
      <c r="C6" s="4">
        <f>+C26+C33</f>
        <v>64670</v>
      </c>
      <c r="D6" s="4">
        <f t="shared" ref="D6:G6" si="0">+D26+D33</f>
        <v>75931.360000000001</v>
      </c>
      <c r="E6" s="4">
        <f t="shared" si="0"/>
        <v>54007.8</v>
      </c>
      <c r="F6" s="4">
        <f t="shared" si="0"/>
        <v>50437.38</v>
      </c>
      <c r="G6" s="4">
        <f t="shared" si="0"/>
        <v>0</v>
      </c>
      <c r="J6" s="10" t="s">
        <v>45</v>
      </c>
      <c r="K6" s="10" t="s">
        <v>46</v>
      </c>
      <c r="L6" s="10" t="s">
        <v>45</v>
      </c>
      <c r="M6" s="10" t="s">
        <v>45</v>
      </c>
    </row>
    <row r="7" spans="1:13" s="3" customFormat="1" x14ac:dyDescent="0.25">
      <c r="A7" s="7"/>
      <c r="C7" s="4"/>
      <c r="D7" s="4"/>
      <c r="E7" s="4"/>
      <c r="F7" s="4"/>
      <c r="G7" s="4"/>
      <c r="J7" s="4"/>
      <c r="K7" s="5"/>
      <c r="L7" s="5"/>
      <c r="M7" s="5"/>
    </row>
    <row r="8" spans="1:13" s="15" customFormat="1" x14ac:dyDescent="0.25">
      <c r="A8" s="11">
        <v>1</v>
      </c>
      <c r="B8" s="12" t="s">
        <v>0</v>
      </c>
      <c r="C8" s="13">
        <v>51660</v>
      </c>
      <c r="D8" s="13">
        <v>62822.36</v>
      </c>
      <c r="E8" s="13">
        <v>51660</v>
      </c>
      <c r="F8" s="13">
        <v>51660</v>
      </c>
      <c r="G8" s="13"/>
      <c r="H8" s="12"/>
      <c r="I8" s="12"/>
      <c r="J8" s="13">
        <v>31411.18</v>
      </c>
      <c r="K8" s="13">
        <v>0</v>
      </c>
      <c r="L8" s="14">
        <v>51660</v>
      </c>
      <c r="M8" s="13">
        <v>19089</v>
      </c>
    </row>
    <row r="9" spans="1:13" s="15" customFormat="1" x14ac:dyDescent="0.25">
      <c r="A9" s="11">
        <v>2</v>
      </c>
      <c r="B9" s="12" t="s">
        <v>24</v>
      </c>
      <c r="C9" s="13">
        <v>14732</v>
      </c>
      <c r="D9" s="13">
        <v>17297</v>
      </c>
      <c r="E9" s="13"/>
      <c r="F9" s="13"/>
      <c r="G9" s="13"/>
      <c r="H9" s="12"/>
      <c r="I9" s="12"/>
      <c r="J9" s="13"/>
      <c r="K9" s="13"/>
      <c r="L9" s="14"/>
      <c r="M9" s="13"/>
    </row>
    <row r="10" spans="1:13" s="15" customFormat="1" x14ac:dyDescent="0.25">
      <c r="A10" s="11">
        <v>3</v>
      </c>
      <c r="B10" s="12" t="s">
        <v>23</v>
      </c>
      <c r="C10" s="13">
        <v>-1722</v>
      </c>
      <c r="D10" s="13">
        <v>-4188</v>
      </c>
      <c r="E10" s="13">
        <v>-1722</v>
      </c>
      <c r="F10" s="13">
        <v>-1722</v>
      </c>
      <c r="G10" s="13"/>
      <c r="H10" s="12"/>
      <c r="I10" s="12"/>
      <c r="J10" s="13">
        <v>-4188.1573333333299</v>
      </c>
      <c r="K10" s="13">
        <v>0</v>
      </c>
      <c r="L10" s="13"/>
      <c r="M10" s="13"/>
    </row>
    <row r="11" spans="1:13" s="15" customFormat="1" x14ac:dyDescent="0.25">
      <c r="A11" s="11">
        <v>4</v>
      </c>
      <c r="B11" s="12" t="s">
        <v>32</v>
      </c>
      <c r="C11" s="13"/>
      <c r="D11" s="13"/>
      <c r="E11" s="13"/>
      <c r="F11" s="13"/>
      <c r="G11" s="13"/>
      <c r="H11" s="12"/>
      <c r="I11" s="12"/>
      <c r="J11" s="13"/>
      <c r="K11" s="13"/>
      <c r="L11" s="13"/>
      <c r="M11" s="13"/>
    </row>
    <row r="12" spans="1:13" s="15" customFormat="1" x14ac:dyDescent="0.25">
      <c r="A12" s="11">
        <v>5</v>
      </c>
      <c r="B12" s="12" t="s">
        <v>25</v>
      </c>
      <c r="C12" s="13"/>
      <c r="D12" s="13"/>
      <c r="E12" s="13"/>
      <c r="F12" s="13"/>
      <c r="G12" s="13"/>
      <c r="H12" s="12"/>
      <c r="I12" s="12"/>
      <c r="J12" s="13"/>
      <c r="K12" s="16">
        <v>49584</v>
      </c>
      <c r="L12" s="13"/>
      <c r="M12" s="13"/>
    </row>
    <row r="13" spans="1:13" s="15" customFormat="1" x14ac:dyDescent="0.25">
      <c r="A13" s="11">
        <v>6</v>
      </c>
      <c r="B13" s="12" t="s">
        <v>1</v>
      </c>
      <c r="C13" s="13"/>
      <c r="D13" s="13"/>
      <c r="E13" s="13"/>
      <c r="F13" s="13"/>
      <c r="G13" s="13"/>
      <c r="H13" s="12"/>
      <c r="I13" s="12"/>
      <c r="J13" s="13">
        <v>2094.0786666666668</v>
      </c>
      <c r="K13" s="13">
        <v>0</v>
      </c>
      <c r="L13" s="13"/>
      <c r="M13" s="13"/>
    </row>
    <row r="14" spans="1:13" s="15" customFormat="1" x14ac:dyDescent="0.25">
      <c r="A14" s="11">
        <v>8</v>
      </c>
      <c r="B14" s="12" t="s">
        <v>12</v>
      </c>
      <c r="C14" s="13"/>
      <c r="D14" s="13"/>
      <c r="E14" s="13"/>
      <c r="F14" s="13"/>
      <c r="G14" s="13"/>
      <c r="H14" s="12"/>
      <c r="I14" s="12"/>
      <c r="J14" s="13"/>
      <c r="K14" s="13"/>
      <c r="L14" s="13">
        <v>-5166</v>
      </c>
      <c r="M14" s="13"/>
    </row>
    <row r="15" spans="1:13" s="15" customFormat="1" x14ac:dyDescent="0.25">
      <c r="A15" s="11">
        <v>10</v>
      </c>
      <c r="B15" s="12" t="s">
        <v>26</v>
      </c>
      <c r="C15" s="13"/>
      <c r="D15" s="13"/>
      <c r="E15" s="13"/>
      <c r="F15" s="13"/>
      <c r="G15" s="13"/>
      <c r="H15" s="12"/>
      <c r="I15" s="12"/>
      <c r="J15" s="13"/>
      <c r="K15" s="13"/>
      <c r="L15" s="13"/>
      <c r="M15" s="13"/>
    </row>
    <row r="16" spans="1:13" s="15" customFormat="1" x14ac:dyDescent="0.25">
      <c r="A16" s="11">
        <v>11</v>
      </c>
      <c r="B16" s="12" t="s">
        <v>28</v>
      </c>
      <c r="C16" s="13"/>
      <c r="D16" s="13"/>
      <c r="E16" s="13"/>
      <c r="F16" s="13"/>
      <c r="G16" s="13"/>
      <c r="H16" s="12"/>
      <c r="I16" s="12"/>
      <c r="J16" s="13"/>
      <c r="K16" s="13"/>
      <c r="L16" s="13"/>
      <c r="M16" s="13"/>
    </row>
    <row r="17" spans="1:13" s="15" customFormat="1" x14ac:dyDescent="0.25">
      <c r="A17" s="11">
        <v>20</v>
      </c>
      <c r="B17" s="12" t="s">
        <v>16</v>
      </c>
      <c r="C17" s="13"/>
      <c r="D17" s="13"/>
      <c r="E17" s="13"/>
      <c r="F17" s="13"/>
      <c r="G17" s="13"/>
      <c r="H17" s="12"/>
      <c r="I17" s="12"/>
      <c r="J17" s="13"/>
      <c r="K17" s="13">
        <v>0</v>
      </c>
      <c r="L17" s="13"/>
      <c r="M17" s="13">
        <v>5000</v>
      </c>
    </row>
    <row r="18" spans="1:13" s="15" customFormat="1" x14ac:dyDescent="0.25">
      <c r="A18" s="11">
        <v>21</v>
      </c>
      <c r="B18" s="12" t="s">
        <v>17</v>
      </c>
      <c r="C18" s="13"/>
      <c r="D18" s="13"/>
      <c r="E18" s="13"/>
      <c r="F18" s="13"/>
      <c r="G18" s="13"/>
      <c r="H18" s="12"/>
      <c r="I18" s="12"/>
      <c r="J18" s="13"/>
      <c r="K18" s="13">
        <v>0</v>
      </c>
      <c r="L18" s="13"/>
      <c r="M18" s="13">
        <v>5000</v>
      </c>
    </row>
    <row r="19" spans="1:13" s="15" customFormat="1" x14ac:dyDescent="0.25">
      <c r="A19" s="11">
        <v>23</v>
      </c>
      <c r="B19" s="12" t="s">
        <v>11</v>
      </c>
      <c r="C19" s="13"/>
      <c r="D19" s="13"/>
      <c r="E19" s="13"/>
      <c r="F19" s="13"/>
      <c r="G19" s="13"/>
      <c r="H19" s="12"/>
      <c r="I19" s="12"/>
      <c r="J19" s="13">
        <v>11119.557720000001</v>
      </c>
      <c r="K19" s="13">
        <v>0</v>
      </c>
      <c r="L19" s="13"/>
      <c r="M19" s="13"/>
    </row>
    <row r="20" spans="1:13" s="15" customFormat="1" x14ac:dyDescent="0.25">
      <c r="A20" s="11">
        <v>24</v>
      </c>
      <c r="B20" s="12" t="s">
        <v>10</v>
      </c>
      <c r="C20" s="13"/>
      <c r="D20" s="13"/>
      <c r="E20" s="13">
        <v>1498</v>
      </c>
      <c r="F20" s="13"/>
      <c r="G20" s="13"/>
      <c r="H20" s="12"/>
      <c r="I20" s="12"/>
      <c r="J20" s="13"/>
      <c r="K20" s="13">
        <v>0</v>
      </c>
      <c r="L20" s="13">
        <v>1549.8</v>
      </c>
      <c r="M20" s="13"/>
    </row>
    <row r="21" spans="1:13" s="15" customFormat="1" x14ac:dyDescent="0.25">
      <c r="A21" s="11">
        <v>36</v>
      </c>
      <c r="B21" s="12" t="s">
        <v>29</v>
      </c>
      <c r="C21" s="13"/>
      <c r="D21" s="13"/>
      <c r="E21" s="13"/>
      <c r="F21" s="13"/>
      <c r="G21" s="13"/>
      <c r="H21" s="12"/>
      <c r="I21" s="12"/>
      <c r="J21" s="13">
        <v>37693.416000000005</v>
      </c>
      <c r="K21" s="13">
        <v>0</v>
      </c>
      <c r="L21" s="13"/>
      <c r="M21" s="13"/>
    </row>
    <row r="22" spans="1:13" s="15" customFormat="1" x14ac:dyDescent="0.25">
      <c r="A22" s="11">
        <v>33</v>
      </c>
      <c r="B22" s="12" t="s">
        <v>27</v>
      </c>
      <c r="C22" s="13"/>
      <c r="D22" s="13"/>
      <c r="E22" s="13">
        <v>2571.8000000000002</v>
      </c>
      <c r="F22" s="13">
        <v>499.38</v>
      </c>
      <c r="G22" s="13"/>
      <c r="H22" s="12"/>
      <c r="I22" s="12"/>
      <c r="J22" s="13">
        <v>9266.2981</v>
      </c>
      <c r="K22" s="13">
        <v>0</v>
      </c>
      <c r="L22" s="14">
        <v>2583</v>
      </c>
      <c r="M22" s="13">
        <v>954.45</v>
      </c>
    </row>
    <row r="23" spans="1:13" s="15" customFormat="1" x14ac:dyDescent="0.25">
      <c r="A23" s="11">
        <v>37</v>
      </c>
      <c r="B23" s="12" t="s">
        <v>39</v>
      </c>
      <c r="C23" s="13"/>
      <c r="D23" s="13"/>
      <c r="E23" s="13"/>
      <c r="F23" s="13"/>
      <c r="G23" s="13"/>
      <c r="H23" s="12"/>
      <c r="I23" s="12"/>
      <c r="J23" s="13">
        <v>30000</v>
      </c>
      <c r="K23" s="13">
        <v>4132</v>
      </c>
      <c r="L23" s="13"/>
      <c r="M23" s="13">
        <v>6330.83</v>
      </c>
    </row>
    <row r="24" spans="1:13" s="15" customFormat="1" x14ac:dyDescent="0.25">
      <c r="A24" s="11">
        <v>38</v>
      </c>
      <c r="B24" s="12" t="s">
        <v>30</v>
      </c>
      <c r="C24" s="13"/>
      <c r="D24" s="13"/>
      <c r="E24" s="13"/>
      <c r="F24" s="13"/>
      <c r="G24" s="13"/>
      <c r="H24" s="12"/>
      <c r="I24" s="12"/>
      <c r="J24" s="13"/>
      <c r="K24" s="13"/>
      <c r="L24" s="13"/>
      <c r="M24" s="13"/>
    </row>
    <row r="25" spans="1:13" s="15" customFormat="1" x14ac:dyDescent="0.25">
      <c r="A25" s="11">
        <v>39</v>
      </c>
      <c r="B25" s="12" t="s">
        <v>31</v>
      </c>
      <c r="C25" s="13"/>
      <c r="D25" s="13"/>
      <c r="E25" s="13"/>
      <c r="F25" s="13"/>
      <c r="G25" s="13"/>
      <c r="H25" s="12"/>
      <c r="I25" s="12"/>
      <c r="J25" s="13"/>
      <c r="K25" s="13"/>
      <c r="L25" s="13"/>
      <c r="M25" s="13"/>
    </row>
    <row r="26" spans="1:13" s="20" customFormat="1" x14ac:dyDescent="0.25">
      <c r="A26" s="17"/>
      <c r="B26" s="18" t="s">
        <v>47</v>
      </c>
      <c r="C26" s="19">
        <f>SUM(C8:C25)</f>
        <v>64670</v>
      </c>
      <c r="D26" s="19">
        <f t="shared" ref="D26:G26" si="1">SUM(D8:D25)</f>
        <v>75931.360000000001</v>
      </c>
      <c r="E26" s="19">
        <f t="shared" si="1"/>
        <v>54007.8</v>
      </c>
      <c r="F26" s="19">
        <f t="shared" si="1"/>
        <v>50437.38</v>
      </c>
      <c r="G26" s="19">
        <f t="shared" si="1"/>
        <v>0</v>
      </c>
      <c r="H26" s="18"/>
      <c r="I26" s="18"/>
      <c r="J26" s="19">
        <f>SUM(J8:J25)</f>
        <v>117396.37315333333</v>
      </c>
      <c r="K26" s="19">
        <f>SUM(K8:K25)</f>
        <v>53716</v>
      </c>
      <c r="L26" s="19">
        <f>SUM(L8:L25)</f>
        <v>50626.8</v>
      </c>
      <c r="M26" s="19">
        <f>SUM(M8:M25)</f>
        <v>36374.28</v>
      </c>
    </row>
    <row r="27" spans="1:13" s="15" customFormat="1" x14ac:dyDescent="0.25">
      <c r="A27" s="11"/>
      <c r="B27" s="12"/>
      <c r="C27" s="13"/>
      <c r="D27" s="13"/>
      <c r="E27" s="13"/>
      <c r="F27" s="13"/>
      <c r="G27" s="13"/>
      <c r="H27" s="12"/>
      <c r="I27" s="12"/>
      <c r="J27" s="13"/>
      <c r="K27" s="13"/>
      <c r="L27" s="13"/>
      <c r="M27" s="13"/>
    </row>
    <row r="28" spans="1:13" s="15" customFormat="1" x14ac:dyDescent="0.25">
      <c r="A28" s="11">
        <v>61</v>
      </c>
      <c r="B28" s="12" t="s">
        <v>34</v>
      </c>
      <c r="C28" s="13"/>
      <c r="D28" s="13"/>
      <c r="E28" s="13"/>
      <c r="F28" s="13"/>
      <c r="G28" s="13"/>
      <c r="H28" s="12"/>
      <c r="I28" s="12"/>
      <c r="J28" s="13"/>
      <c r="K28" s="13">
        <v>0</v>
      </c>
      <c r="L28" s="13"/>
      <c r="M28" s="13">
        <v>5793.06</v>
      </c>
    </row>
    <row r="29" spans="1:13" s="15" customFormat="1" x14ac:dyDescent="0.25">
      <c r="A29" s="11">
        <v>65</v>
      </c>
      <c r="B29" s="12" t="s">
        <v>13</v>
      </c>
      <c r="C29" s="13"/>
      <c r="D29" s="13"/>
      <c r="E29" s="13"/>
      <c r="F29" s="13"/>
      <c r="G29" s="13"/>
      <c r="H29" s="12"/>
      <c r="I29" s="12"/>
      <c r="J29" s="13"/>
      <c r="K29" s="13">
        <v>0</v>
      </c>
      <c r="L29" s="13"/>
      <c r="M29" s="13">
        <v>114588</v>
      </c>
    </row>
    <row r="30" spans="1:13" s="15" customFormat="1" x14ac:dyDescent="0.25">
      <c r="A30" s="11">
        <v>66</v>
      </c>
      <c r="B30" s="12" t="s">
        <v>14</v>
      </c>
      <c r="C30" s="13"/>
      <c r="D30" s="13"/>
      <c r="E30" s="13"/>
      <c r="F30" s="13"/>
      <c r="G30" s="13"/>
      <c r="H30" s="12"/>
      <c r="I30" s="12"/>
      <c r="J30" s="13"/>
      <c r="K30" s="13">
        <v>0</v>
      </c>
      <c r="L30" s="13"/>
      <c r="M30" s="13">
        <v>41379</v>
      </c>
    </row>
    <row r="31" spans="1:13" s="15" customFormat="1" x14ac:dyDescent="0.25">
      <c r="A31" s="11">
        <v>67</v>
      </c>
      <c r="B31" s="12" t="s">
        <v>15</v>
      </c>
      <c r="C31" s="13"/>
      <c r="D31" s="13"/>
      <c r="E31" s="13"/>
      <c r="F31" s="13"/>
      <c r="G31" s="13"/>
      <c r="H31" s="12"/>
      <c r="I31" s="12"/>
      <c r="J31" s="13"/>
      <c r="K31" s="13">
        <v>0</v>
      </c>
      <c r="L31" s="13"/>
      <c r="M31" s="13">
        <v>5000</v>
      </c>
    </row>
    <row r="32" spans="1:13" s="15" customFormat="1" x14ac:dyDescent="0.25">
      <c r="A32" s="11">
        <v>68</v>
      </c>
      <c r="B32" s="12" t="s">
        <v>33</v>
      </c>
      <c r="C32" s="13"/>
      <c r="D32" s="13"/>
      <c r="E32" s="13"/>
      <c r="F32" s="13"/>
      <c r="G32" s="13"/>
      <c r="H32" s="12"/>
      <c r="I32" s="12"/>
      <c r="J32" s="13">
        <v>6800</v>
      </c>
      <c r="K32" s="13">
        <v>0</v>
      </c>
      <c r="L32" s="13"/>
      <c r="M32" s="13"/>
    </row>
    <row r="33" spans="1:14" s="20" customFormat="1" x14ac:dyDescent="0.25">
      <c r="A33" s="17"/>
      <c r="B33" s="18" t="s">
        <v>48</v>
      </c>
      <c r="C33" s="19">
        <f>SUM(C28:C32)</f>
        <v>0</v>
      </c>
      <c r="D33" s="19">
        <f t="shared" ref="D33:G33" si="2">SUM(D28:D32)</f>
        <v>0</v>
      </c>
      <c r="E33" s="19">
        <f t="shared" si="2"/>
        <v>0</v>
      </c>
      <c r="F33" s="19">
        <f t="shared" si="2"/>
        <v>0</v>
      </c>
      <c r="G33" s="19">
        <f t="shared" si="2"/>
        <v>0</v>
      </c>
      <c r="H33" s="18"/>
      <c r="I33" s="18"/>
      <c r="J33" s="19">
        <f>SUM(J28:J32)</f>
        <v>6800</v>
      </c>
      <c r="K33" s="19">
        <f t="shared" ref="K33:M33" si="3">SUM(K28:K32)</f>
        <v>0</v>
      </c>
      <c r="L33" s="19">
        <f t="shared" si="3"/>
        <v>0</v>
      </c>
      <c r="M33" s="19">
        <f t="shared" si="3"/>
        <v>166760.06</v>
      </c>
    </row>
    <row r="34" spans="1:14" s="15" customFormat="1" x14ac:dyDescent="0.25">
      <c r="A34" s="11"/>
      <c r="B34" s="12"/>
      <c r="C34" s="13"/>
      <c r="D34" s="13"/>
      <c r="E34" s="13"/>
      <c r="F34" s="13"/>
      <c r="G34" s="13"/>
      <c r="H34" s="12"/>
      <c r="I34" s="12"/>
      <c r="J34" s="13"/>
      <c r="K34" s="13"/>
      <c r="L34" s="13"/>
      <c r="M34" s="13"/>
    </row>
    <row r="35" spans="1:14" s="15" customFormat="1" x14ac:dyDescent="0.25">
      <c r="A35" s="11"/>
      <c r="B35" s="12"/>
      <c r="C35" s="13"/>
      <c r="D35" s="13"/>
      <c r="E35" s="13"/>
      <c r="F35" s="13"/>
      <c r="G35" s="13"/>
      <c r="H35" s="12"/>
      <c r="I35" s="12"/>
      <c r="J35" s="13"/>
      <c r="K35" s="13"/>
      <c r="L35" s="13"/>
      <c r="M35" s="13"/>
    </row>
    <row r="36" spans="1:14" s="15" customFormat="1" x14ac:dyDescent="0.25">
      <c r="A36" s="11">
        <v>72</v>
      </c>
      <c r="B36" s="12" t="s">
        <v>2</v>
      </c>
      <c r="C36" s="14">
        <f>+C26*0.0255</f>
        <v>1649.0849999999998</v>
      </c>
      <c r="D36" s="14">
        <f t="shared" ref="D36:G36" si="4">+D26*0.0255</f>
        <v>1936.2496799999999</v>
      </c>
      <c r="E36" s="14">
        <f t="shared" si="4"/>
        <v>1377.1989000000001</v>
      </c>
      <c r="F36" s="14">
        <f t="shared" si="4"/>
        <v>1286.1531899999998</v>
      </c>
      <c r="G36" s="14">
        <f t="shared" si="4"/>
        <v>0</v>
      </c>
      <c r="H36" s="12"/>
      <c r="I36" s="12"/>
      <c r="J36" s="14">
        <v>3521.8911945999998</v>
      </c>
      <c r="K36" s="14">
        <v>1611.48</v>
      </c>
      <c r="L36" s="13">
        <v>1518.8</v>
      </c>
      <c r="M36" s="13">
        <v>1091.23</v>
      </c>
    </row>
    <row r="37" spans="1:14" s="15" customFormat="1" x14ac:dyDescent="0.25">
      <c r="A37" s="11"/>
      <c r="B37" s="12" t="s">
        <v>55</v>
      </c>
      <c r="C37" s="14">
        <f>+C26*0.0045</f>
        <v>291.01499999999999</v>
      </c>
      <c r="D37" s="14">
        <f t="shared" ref="D37:G37" si="5">+D26*0.0045</f>
        <v>341.69111999999996</v>
      </c>
      <c r="E37" s="14">
        <f t="shared" si="5"/>
        <v>243.0351</v>
      </c>
      <c r="F37" s="14">
        <f t="shared" si="5"/>
        <v>226.96820999999997</v>
      </c>
      <c r="G37" s="14">
        <f t="shared" si="5"/>
        <v>0</v>
      </c>
      <c r="H37" s="12"/>
      <c r="I37" s="12"/>
      <c r="J37" s="14"/>
      <c r="K37" s="14"/>
      <c r="L37" s="13"/>
      <c r="M37" s="13"/>
    </row>
    <row r="38" spans="1:14" s="15" customFormat="1" x14ac:dyDescent="0.25">
      <c r="A38" s="11">
        <v>79</v>
      </c>
      <c r="B38" s="12" t="s">
        <v>3</v>
      </c>
      <c r="C38" s="14">
        <f>+C26*0.02</f>
        <v>1293.4000000000001</v>
      </c>
      <c r="D38" s="14">
        <f t="shared" ref="D38:G38" si="6">+D26*0.02</f>
        <v>1518.6272000000001</v>
      </c>
      <c r="E38" s="14">
        <f t="shared" si="6"/>
        <v>1080.1560000000002</v>
      </c>
      <c r="F38" s="14">
        <f t="shared" si="6"/>
        <v>1008.7475999999999</v>
      </c>
      <c r="G38" s="14">
        <f t="shared" si="6"/>
        <v>0</v>
      </c>
      <c r="H38" s="12"/>
      <c r="I38" s="12"/>
      <c r="J38" s="14">
        <v>2347.9274630666669</v>
      </c>
      <c r="K38" s="14">
        <v>1074.32</v>
      </c>
      <c r="L38" s="13">
        <v>1012.54</v>
      </c>
      <c r="M38" s="13">
        <v>727.49</v>
      </c>
    </row>
    <row r="39" spans="1:14" s="15" customFormat="1" x14ac:dyDescent="0.25">
      <c r="A39" s="11">
        <v>81</v>
      </c>
      <c r="B39" s="12" t="s">
        <v>4</v>
      </c>
      <c r="C39" s="14">
        <f>+C26*0.11</f>
        <v>7113.7</v>
      </c>
      <c r="D39" s="14">
        <f t="shared" ref="D39:G39" si="7">+D26*0.11</f>
        <v>8352.4495999999999</v>
      </c>
      <c r="E39" s="14">
        <f t="shared" si="7"/>
        <v>5940.8580000000002</v>
      </c>
      <c r="F39" s="14">
        <f t="shared" si="7"/>
        <v>5548.1117999999997</v>
      </c>
      <c r="G39" s="14">
        <f t="shared" si="7"/>
        <v>0</v>
      </c>
      <c r="H39" s="12"/>
      <c r="I39" s="12"/>
      <c r="J39" s="14">
        <v>12913.601046866666</v>
      </c>
      <c r="K39" s="14">
        <v>5908.76</v>
      </c>
      <c r="L39" s="13">
        <v>5568.95</v>
      </c>
      <c r="M39" s="13">
        <v>4001.17</v>
      </c>
    </row>
    <row r="40" spans="1:14" s="15" customFormat="1" x14ac:dyDescent="0.25">
      <c r="A40" s="11">
        <v>82</v>
      </c>
      <c r="B40" s="12" t="s">
        <v>5</v>
      </c>
      <c r="C40" s="14">
        <f>+C26*0.03</f>
        <v>1940.1</v>
      </c>
      <c r="D40" s="14">
        <f t="shared" ref="D40:G40" si="8">+D26*0.03</f>
        <v>2277.9407999999999</v>
      </c>
      <c r="E40" s="14">
        <f t="shared" si="8"/>
        <v>1620.2339999999999</v>
      </c>
      <c r="F40" s="14">
        <f t="shared" si="8"/>
        <v>1513.1213999999998</v>
      </c>
      <c r="G40" s="14">
        <f t="shared" si="8"/>
        <v>0</v>
      </c>
      <c r="H40" s="12"/>
      <c r="I40" s="12"/>
      <c r="J40" s="14">
        <v>3521.8911945999998</v>
      </c>
      <c r="K40" s="14">
        <v>1611.48</v>
      </c>
      <c r="L40" s="13">
        <v>1518.8</v>
      </c>
      <c r="M40" s="13">
        <v>1091.23</v>
      </c>
    </row>
    <row r="41" spans="1:14" s="15" customFormat="1" x14ac:dyDescent="0.25">
      <c r="A41" s="11">
        <v>83</v>
      </c>
      <c r="B41" s="12" t="s">
        <v>6</v>
      </c>
      <c r="C41" s="14">
        <f>+C26*0.0075</f>
        <v>485.02499999999998</v>
      </c>
      <c r="D41" s="14">
        <f t="shared" ref="D41:G41" si="9">+D26*0.0075</f>
        <v>569.48519999999996</v>
      </c>
      <c r="E41" s="14">
        <f t="shared" si="9"/>
        <v>405.05849999999998</v>
      </c>
      <c r="F41" s="14">
        <f t="shared" si="9"/>
        <v>378.28034999999994</v>
      </c>
      <c r="G41" s="14">
        <f t="shared" si="9"/>
        <v>0</v>
      </c>
      <c r="H41" s="12"/>
      <c r="I41" s="12"/>
      <c r="J41" s="14">
        <v>880.47279864999996</v>
      </c>
      <c r="K41" s="14">
        <v>402.87</v>
      </c>
      <c r="L41" s="13">
        <v>379.7</v>
      </c>
      <c r="M41" s="13">
        <v>272.81</v>
      </c>
    </row>
    <row r="42" spans="1:14" s="15" customFormat="1" x14ac:dyDescent="0.25">
      <c r="A42" s="11">
        <v>87</v>
      </c>
      <c r="B42" s="12" t="s">
        <v>7</v>
      </c>
      <c r="C42" s="14">
        <f>+C26*0.015</f>
        <v>970.05</v>
      </c>
      <c r="D42" s="14">
        <f t="shared" ref="D42:G42" si="10">+D26*0.015</f>
        <v>1138.9703999999999</v>
      </c>
      <c r="E42" s="14">
        <f t="shared" si="10"/>
        <v>810.11699999999996</v>
      </c>
      <c r="F42" s="14">
        <f t="shared" si="10"/>
        <v>756.56069999999988</v>
      </c>
      <c r="G42" s="14">
        <f t="shared" si="10"/>
        <v>0</v>
      </c>
      <c r="H42" s="12"/>
      <c r="I42" s="12"/>
      <c r="J42" s="14"/>
      <c r="K42" s="14"/>
      <c r="L42" s="13">
        <v>759.4</v>
      </c>
      <c r="M42" s="13">
        <f>+M26*0.015</f>
        <v>545.61419999999998</v>
      </c>
    </row>
    <row r="43" spans="1:14" s="15" customFormat="1" x14ac:dyDescent="0.25">
      <c r="A43" s="22"/>
      <c r="B43" s="12" t="s">
        <v>51</v>
      </c>
      <c r="C43" s="14"/>
      <c r="D43" s="14"/>
      <c r="E43" s="14"/>
      <c r="F43" s="14"/>
      <c r="G43" s="14"/>
      <c r="H43" s="12"/>
      <c r="I43" s="12"/>
      <c r="J43" s="14"/>
      <c r="K43" s="14"/>
      <c r="L43" s="13"/>
      <c r="M43" s="13"/>
      <c r="N43" s="15" t="s">
        <v>52</v>
      </c>
    </row>
    <row r="44" spans="1:14" s="15" customFormat="1" x14ac:dyDescent="0.25">
      <c r="A44" s="11">
        <v>91</v>
      </c>
      <c r="B44" s="12" t="s">
        <v>8</v>
      </c>
      <c r="C44" s="14"/>
      <c r="D44" s="14">
        <v>1400</v>
      </c>
      <c r="E44" s="14">
        <v>1100</v>
      </c>
      <c r="F44" s="14"/>
      <c r="G44" s="14"/>
      <c r="H44" s="12"/>
      <c r="I44" s="12"/>
      <c r="J44" s="14"/>
      <c r="K44" s="14">
        <v>0</v>
      </c>
      <c r="L44" s="13">
        <v>2000</v>
      </c>
      <c r="M44" s="13"/>
    </row>
    <row r="45" spans="1:14" s="20" customFormat="1" x14ac:dyDescent="0.25">
      <c r="A45" s="21"/>
      <c r="B45" s="18" t="s">
        <v>49</v>
      </c>
      <c r="C45" s="19">
        <f>SUM(C36:C44)</f>
        <v>13742.375</v>
      </c>
      <c r="D45" s="19">
        <f t="shared" ref="D45:G45" si="11">SUM(D36:D44)</f>
        <v>17535.413999999997</v>
      </c>
      <c r="E45" s="19">
        <f t="shared" si="11"/>
        <v>12576.657499999999</v>
      </c>
      <c r="F45" s="19">
        <f t="shared" si="11"/>
        <v>10717.943249999998</v>
      </c>
      <c r="G45" s="19">
        <f t="shared" si="11"/>
        <v>0</v>
      </c>
      <c r="H45" s="18"/>
      <c r="I45" s="18"/>
      <c r="J45" s="19">
        <f>SUM(J36:J44)</f>
        <v>23185.783697783336</v>
      </c>
      <c r="K45" s="19">
        <f>SUM(K36:K44)</f>
        <v>10608.910000000002</v>
      </c>
      <c r="L45" s="19">
        <f>SUM(L36:L44)</f>
        <v>12758.19</v>
      </c>
      <c r="M45" s="19">
        <f>SUM(M36:M44)</f>
        <v>7729.5442000000012</v>
      </c>
    </row>
    <row r="46" spans="1:14" x14ac:dyDescent="0.25">
      <c r="A46" s="8"/>
      <c r="B46" s="1" t="s">
        <v>50</v>
      </c>
      <c r="C46" s="2">
        <f>+C26+C33-C45</f>
        <v>50927.625</v>
      </c>
      <c r="D46" s="2">
        <f t="shared" ref="D46:G46" si="12">+D26+D33-D45</f>
        <v>58395.946000000004</v>
      </c>
      <c r="E46" s="2">
        <f t="shared" si="12"/>
        <v>41431.142500000002</v>
      </c>
      <c r="F46" s="2">
        <f t="shared" si="12"/>
        <v>39719.436750000001</v>
      </c>
      <c r="G46" s="2">
        <f t="shared" si="12"/>
        <v>0</v>
      </c>
      <c r="H46" s="1"/>
      <c r="I46" s="1"/>
      <c r="J46" s="2">
        <f>+J26+J33-J45</f>
        <v>101010.58945555</v>
      </c>
      <c r="K46" s="2">
        <f>+K26+K33-K45</f>
        <v>43107.09</v>
      </c>
      <c r="L46" s="2">
        <f>+L26+L33-L45</f>
        <v>37868.61</v>
      </c>
      <c r="M46" s="2">
        <f>+M26+M33-M45</f>
        <v>195404.79579999999</v>
      </c>
    </row>
    <row r="47" spans="1:14" x14ac:dyDescent="0.25">
      <c r="A47" s="8"/>
      <c r="B47" s="1"/>
      <c r="H47" s="1"/>
      <c r="I47" s="1"/>
    </row>
    <row r="48" spans="1:14" x14ac:dyDescent="0.25">
      <c r="A48" s="8"/>
      <c r="B48" s="1"/>
      <c r="H48" s="1"/>
      <c r="I48" s="1"/>
    </row>
    <row r="49" spans="1:9" x14ac:dyDescent="0.25">
      <c r="A49" s="8"/>
    </row>
    <row r="52" spans="1:9" x14ac:dyDescent="0.25">
      <c r="B52" s="1"/>
      <c r="H52" s="1"/>
      <c r="I52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PASO 1</vt:lpstr>
      <vt:lpstr>PASO 2</vt:lpstr>
      <vt:lpstr>PASO3</vt:lpstr>
      <vt:lpstr>MATRIZ JAVI</vt:lpstr>
      <vt:lpstr>OCT</vt:lpstr>
      <vt:lpstr>sept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JAVIER</cp:lastModifiedBy>
  <cp:lastPrinted>2021-11-05T20:28:31Z</cp:lastPrinted>
  <dcterms:created xsi:type="dcterms:W3CDTF">2021-10-13T11:54:03Z</dcterms:created>
  <dcterms:modified xsi:type="dcterms:W3CDTF">2021-12-04T12:43:11Z</dcterms:modified>
</cp:coreProperties>
</file>