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os\Mis documentos\GitHub\LibroSueldoDigital\documentos\"/>
    </mc:Choice>
  </mc:AlternateContent>
  <xr:revisionPtr revIDLastSave="0" documentId="8_{2D696AF4-09FD-4E2A-AC79-DAEC67E48FDA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ORIGINAL" sheetId="3" r:id="rId1"/>
    <sheet name="hoja1" sheetId="2" r:id="rId2"/>
    <sheet name="sep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3" l="1"/>
  <c r="D48" i="3"/>
  <c r="C48" i="3"/>
  <c r="F33" i="3"/>
  <c r="E33" i="3"/>
  <c r="D33" i="3"/>
  <c r="C33" i="3"/>
  <c r="F26" i="3"/>
  <c r="E26" i="3"/>
  <c r="E49" i="3" s="1"/>
  <c r="D26" i="3"/>
  <c r="D49" i="3" s="1"/>
  <c r="C26" i="3"/>
  <c r="D46" i="1"/>
  <c r="G46" i="1"/>
  <c r="D26" i="1"/>
  <c r="F6" i="1"/>
  <c r="G6" i="1"/>
  <c r="G42" i="1"/>
  <c r="G41" i="1"/>
  <c r="G40" i="1"/>
  <c r="G39" i="1"/>
  <c r="G38" i="1"/>
  <c r="G37" i="1"/>
  <c r="G45" i="1" s="1"/>
  <c r="G36" i="1"/>
  <c r="D33" i="1"/>
  <c r="E33" i="1"/>
  <c r="F33" i="1"/>
  <c r="G33" i="1"/>
  <c r="E26" i="1"/>
  <c r="F26" i="1"/>
  <c r="F40" i="1" s="1"/>
  <c r="G26" i="1"/>
  <c r="C33" i="1"/>
  <c r="C49" i="3" l="1"/>
  <c r="F49" i="3"/>
  <c r="F45" i="3"/>
  <c r="F48" i="3" s="1"/>
  <c r="F41" i="1"/>
  <c r="F38" i="1"/>
  <c r="F36" i="1"/>
  <c r="F39" i="1"/>
  <c r="F42" i="1"/>
  <c r="F37" i="1"/>
  <c r="E38" i="1"/>
  <c r="E40" i="1"/>
  <c r="E42" i="1"/>
  <c r="E6" i="1"/>
  <c r="E36" i="1"/>
  <c r="E37" i="1"/>
  <c r="E39" i="1"/>
  <c r="E41" i="1"/>
  <c r="D41" i="1"/>
  <c r="D36" i="1"/>
  <c r="D39" i="1"/>
  <c r="D42" i="1"/>
  <c r="D37" i="1"/>
  <c r="D40" i="1"/>
  <c r="D6" i="1"/>
  <c r="D38" i="1"/>
  <c r="C26" i="1"/>
  <c r="M42" i="1"/>
  <c r="M45" i="1" s="1"/>
  <c r="K45" i="1"/>
  <c r="L45" i="1"/>
  <c r="J45" i="1"/>
  <c r="K33" i="1"/>
  <c r="L33" i="1"/>
  <c r="M33" i="1"/>
  <c r="J33" i="1"/>
  <c r="K26" i="1"/>
  <c r="L26" i="1"/>
  <c r="M26" i="1"/>
  <c r="J26" i="1"/>
  <c r="F45" i="1" l="1"/>
  <c r="F46" i="1" s="1"/>
  <c r="E45" i="1"/>
  <c r="E46" i="1" s="1"/>
  <c r="D45" i="1"/>
  <c r="C36" i="1"/>
  <c r="C40" i="1"/>
  <c r="C39" i="1"/>
  <c r="C38" i="1"/>
  <c r="C37" i="1"/>
  <c r="C42" i="1"/>
  <c r="C41" i="1"/>
  <c r="C6" i="1"/>
  <c r="K46" i="1"/>
  <c r="J46" i="1"/>
  <c r="L46" i="1"/>
  <c r="M46" i="1"/>
  <c r="C45" i="1" l="1"/>
  <c r="C46" i="1" s="1"/>
</calcChain>
</file>

<file path=xl/sharedStrings.xml><?xml version="1.0" encoding="utf-8"?>
<sst xmlns="http://schemas.openxmlformats.org/spreadsheetml/2006/main" count="221" uniqueCount="101">
  <si>
    <t>SUELDO</t>
  </si>
  <si>
    <t>DIA ADICIONAL POR FERIADO DEL MES</t>
  </si>
  <si>
    <t>OBRA SOCIAL OSPRERA</t>
  </si>
  <si>
    <t>CUOTA SIND. UATRE</t>
  </si>
  <si>
    <t>JUBILACION D.N.R.P.</t>
  </si>
  <si>
    <t>LEY 19032 - I.S.S.J.P.</t>
  </si>
  <si>
    <t>F. SALUD PUBLICA</t>
  </si>
  <si>
    <t>RENATRE</t>
  </si>
  <si>
    <t xml:space="preserve">MERCADERIAS </t>
  </si>
  <si>
    <t>PRIETO JOSE ROBERTO</t>
  </si>
  <si>
    <t>ANTIGUEDAD.S/Primera Relacion Laboral</t>
  </si>
  <si>
    <t>ANTIGUEDAD.S/VACACIONES</t>
  </si>
  <si>
    <t>SUSPENSION POR SANCION DISCIPLINARIA</t>
  </si>
  <si>
    <t>INDEMNIZACION ART 22 LEY 26727</t>
  </si>
  <si>
    <t>INDEMNIZACION SUSTITUTIVA DE PREAVISO</t>
  </si>
  <si>
    <t>INTEGRACION MES DE DESPIDO</t>
  </si>
  <si>
    <t>SAC sobre Integración mes de despido</t>
  </si>
  <si>
    <t>SAC sobre PREAVISO</t>
  </si>
  <si>
    <t>AVALOS EDUARDO SIMON</t>
  </si>
  <si>
    <t>MARTINEZ WALTER</t>
  </si>
  <si>
    <t>Nume legajo</t>
  </si>
  <si>
    <t>nombre</t>
  </si>
  <si>
    <t>cuit</t>
  </si>
  <si>
    <t>DESCUENTO POR AUSENCIA</t>
  </si>
  <si>
    <t>ANTIGÜEDAD  1,5% LEY 26727</t>
  </si>
  <si>
    <t xml:space="preserve"> JORNAL PERSONAL TEMPORARIO LEY 26727</t>
  </si>
  <si>
    <t>A CUENTA FUTURO AUMENTO</t>
  </si>
  <si>
    <t>ANTIGÜEDAD  1% LEY 26727</t>
  </si>
  <si>
    <t xml:space="preserve">AJUSTE RETROACTIVO SUELDO MES </t>
  </si>
  <si>
    <t>VACACIONES</t>
  </si>
  <si>
    <t>SAC PROPORCIONAL</t>
  </si>
  <si>
    <t>VACACIONES PROPORCIONAL</t>
  </si>
  <si>
    <t>DIA ADICIONAL TRABAJO</t>
  </si>
  <si>
    <t>Asignacion no remunerativa</t>
  </si>
  <si>
    <t>INDEMNIZACION art.20 Ley 26727 P.Temporario</t>
  </si>
  <si>
    <t>BRIZUELA JUAN ANDRES RAMON</t>
  </si>
  <si>
    <t>20-41227008-9</t>
  </si>
  <si>
    <t>20-21546567-6</t>
  </si>
  <si>
    <t>20-30239022-4</t>
  </si>
  <si>
    <t xml:space="preserve"> SAC 1º SEMESTRE</t>
  </si>
  <si>
    <t>Identificación del envío</t>
  </si>
  <si>
    <t>SJ</t>
  </si>
  <si>
    <t>Tipo liquidación</t>
  </si>
  <si>
    <t>m</t>
  </si>
  <si>
    <t>Remuneración bruta</t>
  </si>
  <si>
    <t>$</t>
  </si>
  <si>
    <t>$·</t>
  </si>
  <si>
    <t>TOTAL REMUNERATIVO</t>
  </si>
  <si>
    <t>TOTAL NO REMUNERATIVO</t>
  </si>
  <si>
    <t>TOTAL DESCUENTOS</t>
  </si>
  <si>
    <t>TOTAL NETO</t>
  </si>
  <si>
    <t>SEGURO DE SEPELIO</t>
  </si>
  <si>
    <t>va al codigo 87 renatre</t>
  </si>
  <si>
    <t>MIRANDA DANIEL ENRIQUE</t>
  </si>
  <si>
    <t>M</t>
  </si>
  <si>
    <t>ANSSAL</t>
  </si>
  <si>
    <t>FERNANDEZ, NICOLAS</t>
  </si>
  <si>
    <t>PEDROZO DANTE OSCALDO</t>
  </si>
  <si>
    <t xml:space="preserve"> </t>
  </si>
  <si>
    <t>UATRE s/ asig no rem</t>
  </si>
  <si>
    <t>OBRA SOCIAL OSPRERA s/asig no rem</t>
  </si>
  <si>
    <t>ANSSAL S/ asgi no remun</t>
  </si>
  <si>
    <t>NAVARRO JANATAN FACUNDO</t>
  </si>
  <si>
    <t>MAIDANA ALBERTO AMERICO</t>
  </si>
  <si>
    <t>QUINTANA RAMON DE JESUS</t>
  </si>
  <si>
    <t>BEUVAIS RODOLFO CARLOS</t>
  </si>
  <si>
    <t>BEUVAIS ANTONIO</t>
  </si>
  <si>
    <t>BEUVAIS JOSE</t>
  </si>
  <si>
    <t>BEUVAIS MARIO</t>
  </si>
  <si>
    <t>CANTIDAD DE DIAS SAC PROPORCIONAL</t>
  </si>
  <si>
    <t>CANTIDAD DE DIAS ADELANTO VACACIONAL</t>
  </si>
  <si>
    <t>CANTIDAD DE DIAS Horas extras</t>
  </si>
  <si>
    <t>CANTIDAD DE DIAS Horas extras al 50 %</t>
  </si>
  <si>
    <t>CANTIDAD DE DIAS Horas extras al 100 %</t>
  </si>
  <si>
    <t>CANTIDAD DE DIAS Horas extras al 200 %</t>
  </si>
  <si>
    <t>B1</t>
  </si>
  <si>
    <t>Base imponible 1</t>
  </si>
  <si>
    <t>B2</t>
  </si>
  <si>
    <t>Base imponible 2</t>
  </si>
  <si>
    <t>B3</t>
  </si>
  <si>
    <t>Base imponible 3</t>
  </si>
  <si>
    <t>B4</t>
  </si>
  <si>
    <t>Base imponible 4</t>
  </si>
  <si>
    <t>B5</t>
  </si>
  <si>
    <t>Base imponible 5</t>
  </si>
  <si>
    <t>B6</t>
  </si>
  <si>
    <t>Base imponible 6</t>
  </si>
  <si>
    <t>B7</t>
  </si>
  <si>
    <t>Base imponible 7</t>
  </si>
  <si>
    <t>B8</t>
  </si>
  <si>
    <t>Base imponible 8</t>
  </si>
  <si>
    <t>B9</t>
  </si>
  <si>
    <t>Base imponible 9</t>
  </si>
  <si>
    <t>BCASS</t>
  </si>
  <si>
    <t>Base para el cálculo diferencial de aporte de Seg. Social</t>
  </si>
  <si>
    <t>BCCSS</t>
  </si>
  <si>
    <t>Base para el cálculo diferencial de contribuciones de Seg. Social</t>
  </si>
  <si>
    <t>B10</t>
  </si>
  <si>
    <t>Base imponible 10</t>
  </si>
  <si>
    <t>ID</t>
  </si>
  <si>
    <t>Importe a detraer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</si>
</sst>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4" fontId="2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Alignment="1">
      <alignment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4" fontId="0" fillId="0" borderId="0" xfId="0" applyNumberFormat="1" applyFill="1"/>
    <xf numFmtId="4" fontId="1" fillId="0" borderId="0" xfId="0" applyNumberFormat="1" applyFont="1" applyFill="1"/>
    <xf numFmtId="0" fontId="0" fillId="0" borderId="0" xfId="0" applyFill="1"/>
    <xf numFmtId="4" fontId="0" fillId="0" borderId="0" xfId="0" applyNumberFormat="1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" fontId="2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4" fontId="0" fillId="2" borderId="0" xfId="0" applyNumberFormat="1" applyFill="1" applyAlignment="1">
      <alignment vertical="center" wrapText="1"/>
    </xf>
    <xf numFmtId="1" fontId="0" fillId="0" borderId="0" xfId="0" applyNumberFormat="1" applyAlignment="1">
      <alignment horizontal="center"/>
    </xf>
    <xf numFmtId="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4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0" borderId="0" xfId="0" applyNumberFormat="1" applyFont="1" applyFill="1" applyAlignment="1">
      <alignment horizontal="right" vertical="center" wrapText="1"/>
    </xf>
    <xf numFmtId="4" fontId="0" fillId="0" borderId="0" xfId="0" applyNumberFormat="1" applyFont="1" applyFill="1" applyAlignment="1">
      <alignment horizontal="right" vertical="center"/>
    </xf>
    <xf numFmtId="4" fontId="5" fillId="0" borderId="0" xfId="0" applyNumberFormat="1" applyFont="1" applyFill="1" applyAlignment="1">
      <alignment horizontal="right" vertical="center"/>
    </xf>
  </cellXfs>
  <cellStyles count="3">
    <cellStyle name="Normal" xfId="0" builtinId="0"/>
    <cellStyle name="Normal 2" xfId="1" xr:uid="{A8C27B72-C8B1-4D51-BFDA-4F6233CD0BD9}"/>
    <cellStyle name="Normal 3" xfId="2" xr:uid="{8DA4081B-7F5D-4CD2-9A02-610299BE2E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BAA9-8E18-4F66-85AB-7775FF9CC164}">
  <dimension ref="A1:G55"/>
  <sheetViews>
    <sheetView workbookViewId="0">
      <pane xSplit="2" topLeftCell="C1" activePane="topRight" state="frozen"/>
      <selection pane="topRight" activeCell="C1" sqref="C1:O1048576"/>
    </sheetView>
  </sheetViews>
  <sheetFormatPr baseColWidth="10" defaultRowHeight="15" x14ac:dyDescent="0.25"/>
  <cols>
    <col min="1" max="1" width="22" style="6" customWidth="1"/>
    <col min="2" max="2" width="33.140625" customWidth="1"/>
    <col min="3" max="3" width="16" style="2" customWidth="1"/>
    <col min="4" max="4" width="13.5703125" style="2" customWidth="1"/>
    <col min="5" max="5" width="13.85546875" style="2" customWidth="1"/>
    <col min="6" max="6" width="11.7109375" style="2" bestFit="1" customWidth="1"/>
  </cols>
  <sheetData>
    <row r="1" spans="1:6" s="26" customFormat="1" x14ac:dyDescent="0.25">
      <c r="A1" s="26" t="s">
        <v>20</v>
      </c>
    </row>
    <row r="2" spans="1:6" s="3" customFormat="1" ht="38.25" x14ac:dyDescent="0.25">
      <c r="A2" s="7" t="s">
        <v>21</v>
      </c>
      <c r="C2" s="4" t="s">
        <v>9</v>
      </c>
      <c r="D2" s="5" t="s">
        <v>35</v>
      </c>
      <c r="E2" s="5" t="s">
        <v>18</v>
      </c>
      <c r="F2" s="5" t="s">
        <v>19</v>
      </c>
    </row>
    <row r="3" spans="1:6" s="3" customFormat="1" x14ac:dyDescent="0.25">
      <c r="A3" s="7" t="s">
        <v>22</v>
      </c>
      <c r="C3" s="4" t="s">
        <v>37</v>
      </c>
      <c r="D3" s="5" t="s">
        <v>36</v>
      </c>
      <c r="E3" s="5" t="s">
        <v>38</v>
      </c>
      <c r="F3" s="5"/>
    </row>
    <row r="4" spans="1:6" s="3" customFormat="1" x14ac:dyDescent="0.25">
      <c r="A4" s="7" t="s">
        <v>40</v>
      </c>
      <c r="C4" s="4" t="s">
        <v>41</v>
      </c>
      <c r="D4" s="4" t="s">
        <v>41</v>
      </c>
      <c r="E4" s="4" t="s">
        <v>41</v>
      </c>
      <c r="F4" s="4" t="s">
        <v>41</v>
      </c>
    </row>
    <row r="5" spans="1:6" s="3" customFormat="1" x14ac:dyDescent="0.25">
      <c r="A5" s="7" t="s">
        <v>42</v>
      </c>
      <c r="C5" s="4" t="s">
        <v>43</v>
      </c>
      <c r="D5" s="4" t="s">
        <v>43</v>
      </c>
      <c r="E5" s="4" t="s">
        <v>43</v>
      </c>
      <c r="F5" s="4" t="s">
        <v>43</v>
      </c>
    </row>
    <row r="6" spans="1:6" s="3" customFormat="1" x14ac:dyDescent="0.25">
      <c r="A6" s="7" t="s">
        <v>44</v>
      </c>
      <c r="C6" s="10" t="s">
        <v>45</v>
      </c>
      <c r="D6" s="10" t="s">
        <v>46</v>
      </c>
      <c r="E6" s="10" t="s">
        <v>45</v>
      </c>
      <c r="F6" s="10" t="s">
        <v>45</v>
      </c>
    </row>
    <row r="7" spans="1:6" s="3" customFormat="1" x14ac:dyDescent="0.25">
      <c r="A7" s="7"/>
      <c r="C7" s="4"/>
      <c r="D7" s="5"/>
      <c r="E7" s="5"/>
      <c r="F7" s="5"/>
    </row>
    <row r="8" spans="1:6" s="15" customFormat="1" x14ac:dyDescent="0.25">
      <c r="A8" s="11">
        <v>1</v>
      </c>
      <c r="B8" s="12" t="s">
        <v>0</v>
      </c>
      <c r="C8" s="13">
        <v>31411.18</v>
      </c>
      <c r="D8" s="13">
        <v>0</v>
      </c>
      <c r="E8" s="14">
        <v>51660</v>
      </c>
      <c r="F8" s="13">
        <v>19089</v>
      </c>
    </row>
    <row r="9" spans="1:6" s="15" customFormat="1" x14ac:dyDescent="0.25">
      <c r="A9" s="11">
        <v>2</v>
      </c>
      <c r="B9" s="12" t="s">
        <v>24</v>
      </c>
      <c r="C9" s="13"/>
      <c r="D9" s="13"/>
      <c r="E9" s="14"/>
      <c r="F9" s="13"/>
    </row>
    <row r="10" spans="1:6" s="15" customFormat="1" x14ac:dyDescent="0.25">
      <c r="A10" s="11">
        <v>3</v>
      </c>
      <c r="B10" s="12" t="s">
        <v>23</v>
      </c>
      <c r="C10" s="13">
        <v>-4188.1573333333299</v>
      </c>
      <c r="D10" s="13">
        <v>0</v>
      </c>
      <c r="E10" s="13"/>
      <c r="F10" s="13"/>
    </row>
    <row r="11" spans="1:6" s="15" customFormat="1" x14ac:dyDescent="0.25">
      <c r="A11" s="11">
        <v>4</v>
      </c>
      <c r="B11" s="12" t="s">
        <v>32</v>
      </c>
      <c r="C11" s="13"/>
      <c r="D11" s="13"/>
      <c r="E11" s="13"/>
      <c r="F11" s="13"/>
    </row>
    <row r="12" spans="1:6" s="15" customFormat="1" x14ac:dyDescent="0.25">
      <c r="A12" s="11">
        <v>5</v>
      </c>
      <c r="B12" s="12" t="s">
        <v>25</v>
      </c>
      <c r="C12" s="13"/>
      <c r="D12" s="16">
        <v>49584</v>
      </c>
      <c r="E12" s="13"/>
      <c r="F12" s="13"/>
    </row>
    <row r="13" spans="1:6" s="15" customFormat="1" x14ac:dyDescent="0.25">
      <c r="A13" s="11">
        <v>6</v>
      </c>
      <c r="B13" s="12" t="s">
        <v>1</v>
      </c>
      <c r="C13" s="13">
        <v>2094.0786666666668</v>
      </c>
      <c r="D13" s="13">
        <v>0</v>
      </c>
      <c r="E13" s="13"/>
      <c r="F13" s="13"/>
    </row>
    <row r="14" spans="1:6" s="15" customFormat="1" x14ac:dyDescent="0.25">
      <c r="A14" s="11">
        <v>8</v>
      </c>
      <c r="B14" s="12" t="s">
        <v>12</v>
      </c>
      <c r="C14" s="13"/>
      <c r="D14" s="13"/>
      <c r="E14" s="13">
        <v>-5166</v>
      </c>
      <c r="F14" s="13"/>
    </row>
    <row r="15" spans="1:6" s="15" customFormat="1" x14ac:dyDescent="0.25">
      <c r="A15" s="11">
        <v>10</v>
      </c>
      <c r="B15" s="12" t="s">
        <v>26</v>
      </c>
      <c r="C15" s="13"/>
      <c r="D15" s="13"/>
      <c r="E15" s="13"/>
      <c r="F15" s="13"/>
    </row>
    <row r="16" spans="1:6" s="15" customFormat="1" x14ac:dyDescent="0.25">
      <c r="A16" s="11">
        <v>11</v>
      </c>
      <c r="B16" s="12" t="s">
        <v>28</v>
      </c>
      <c r="C16" s="13"/>
      <c r="D16" s="13"/>
      <c r="E16" s="13"/>
      <c r="F16" s="13"/>
    </row>
    <row r="17" spans="1:6" s="15" customFormat="1" x14ac:dyDescent="0.25">
      <c r="A17" s="11">
        <v>20</v>
      </c>
      <c r="B17" s="12" t="s">
        <v>16</v>
      </c>
      <c r="C17" s="13"/>
      <c r="D17" s="13">
        <v>0</v>
      </c>
      <c r="E17" s="13"/>
      <c r="F17" s="13">
        <v>5000</v>
      </c>
    </row>
    <row r="18" spans="1:6" s="15" customFormat="1" x14ac:dyDescent="0.25">
      <c r="A18" s="11">
        <v>21</v>
      </c>
      <c r="B18" s="12" t="s">
        <v>17</v>
      </c>
      <c r="C18" s="13"/>
      <c r="D18" s="13">
        <v>0</v>
      </c>
      <c r="E18" s="13"/>
      <c r="F18" s="13">
        <v>5000</v>
      </c>
    </row>
    <row r="19" spans="1:6" s="15" customFormat="1" x14ac:dyDescent="0.25">
      <c r="A19" s="11">
        <v>23</v>
      </c>
      <c r="B19" s="12" t="s">
        <v>11</v>
      </c>
      <c r="C19" s="13">
        <v>11119.557720000001</v>
      </c>
      <c r="D19" s="13">
        <v>0</v>
      </c>
      <c r="E19" s="13"/>
      <c r="F19" s="13"/>
    </row>
    <row r="20" spans="1:6" s="15" customFormat="1" x14ac:dyDescent="0.25">
      <c r="A20" s="11">
        <v>24</v>
      </c>
      <c r="B20" s="12" t="s">
        <v>10</v>
      </c>
      <c r="C20" s="13"/>
      <c r="D20" s="13">
        <v>0</v>
      </c>
      <c r="E20" s="13">
        <v>1549.8</v>
      </c>
      <c r="F20" s="13"/>
    </row>
    <row r="21" spans="1:6" s="15" customFormat="1" x14ac:dyDescent="0.25">
      <c r="A21" s="11">
        <v>33</v>
      </c>
      <c r="B21" s="12" t="s">
        <v>27</v>
      </c>
      <c r="C21" s="13">
        <v>9266.2981</v>
      </c>
      <c r="D21" s="13">
        <v>0</v>
      </c>
      <c r="E21" s="14">
        <v>2583</v>
      </c>
      <c r="F21" s="13">
        <v>954.45</v>
      </c>
    </row>
    <row r="22" spans="1:6" s="15" customFormat="1" x14ac:dyDescent="0.25">
      <c r="A22" s="11">
        <v>36</v>
      </c>
      <c r="B22" s="12" t="s">
        <v>29</v>
      </c>
      <c r="C22" s="13">
        <v>37693.416000000005</v>
      </c>
      <c r="D22" s="13">
        <v>0</v>
      </c>
      <c r="E22" s="13"/>
      <c r="F22" s="13"/>
    </row>
    <row r="23" spans="1:6" s="15" customFormat="1" x14ac:dyDescent="0.25">
      <c r="A23" s="11">
        <v>37</v>
      </c>
      <c r="B23" s="12" t="s">
        <v>39</v>
      </c>
      <c r="C23" s="13">
        <v>30000</v>
      </c>
      <c r="D23" s="13">
        <v>4132</v>
      </c>
      <c r="E23" s="13"/>
      <c r="F23" s="13">
        <v>6330.83</v>
      </c>
    </row>
    <row r="24" spans="1:6" s="15" customFormat="1" x14ac:dyDescent="0.25">
      <c r="A24" s="11">
        <v>38</v>
      </c>
      <c r="B24" s="12" t="s">
        <v>30</v>
      </c>
      <c r="C24" s="13"/>
      <c r="D24" s="13"/>
      <c r="E24" s="13"/>
      <c r="F24" s="13"/>
    </row>
    <row r="25" spans="1:6" s="15" customFormat="1" x14ac:dyDescent="0.25">
      <c r="A25" s="11">
        <v>39</v>
      </c>
      <c r="B25" s="12" t="s">
        <v>31</v>
      </c>
      <c r="C25" s="13"/>
      <c r="D25" s="13"/>
      <c r="E25" s="13"/>
      <c r="F25" s="13"/>
    </row>
    <row r="26" spans="1:6" s="20" customFormat="1" x14ac:dyDescent="0.25">
      <c r="A26" s="17"/>
      <c r="B26" s="18" t="s">
        <v>47</v>
      </c>
      <c r="C26" s="19">
        <f>SUM(C8:C25)</f>
        <v>117396.37315333335</v>
      </c>
      <c r="D26" s="19">
        <f>SUM(D8:D25)</f>
        <v>53716</v>
      </c>
      <c r="E26" s="19">
        <f>SUM(E8:E25)</f>
        <v>50626.8</v>
      </c>
      <c r="F26" s="19">
        <f>SUM(F8:F25)</f>
        <v>36374.28</v>
      </c>
    </row>
    <row r="27" spans="1:6" s="15" customFormat="1" x14ac:dyDescent="0.25">
      <c r="A27" s="11"/>
      <c r="B27" s="12"/>
      <c r="C27" s="13"/>
      <c r="D27" s="13"/>
      <c r="E27" s="13"/>
      <c r="F27" s="13"/>
    </row>
    <row r="28" spans="1:6" s="15" customFormat="1" x14ac:dyDescent="0.25">
      <c r="A28" s="11">
        <v>61</v>
      </c>
      <c r="B28" s="12" t="s">
        <v>34</v>
      </c>
      <c r="C28" s="13"/>
      <c r="D28" s="13">
        <v>0</v>
      </c>
      <c r="E28" s="13"/>
      <c r="F28" s="13">
        <v>5793.06</v>
      </c>
    </row>
    <row r="29" spans="1:6" s="15" customFormat="1" x14ac:dyDescent="0.25">
      <c r="A29" s="11">
        <v>65</v>
      </c>
      <c r="B29" s="12" t="s">
        <v>13</v>
      </c>
      <c r="C29" s="13"/>
      <c r="D29" s="13">
        <v>0</v>
      </c>
      <c r="E29" s="13"/>
      <c r="F29" s="13">
        <v>114588</v>
      </c>
    </row>
    <row r="30" spans="1:6" s="15" customFormat="1" x14ac:dyDescent="0.25">
      <c r="A30" s="11">
        <v>66</v>
      </c>
      <c r="B30" s="12" t="s">
        <v>14</v>
      </c>
      <c r="C30" s="13"/>
      <c r="D30" s="13">
        <v>0</v>
      </c>
      <c r="E30" s="13"/>
      <c r="F30" s="13">
        <v>41379</v>
      </c>
    </row>
    <row r="31" spans="1:6" s="15" customFormat="1" x14ac:dyDescent="0.25">
      <c r="A31" s="11">
        <v>67</v>
      </c>
      <c r="B31" s="12" t="s">
        <v>15</v>
      </c>
      <c r="C31" s="13"/>
      <c r="D31" s="13">
        <v>0</v>
      </c>
      <c r="E31" s="13"/>
      <c r="F31" s="13">
        <v>5000</v>
      </c>
    </row>
    <row r="32" spans="1:6" s="15" customFormat="1" x14ac:dyDescent="0.25">
      <c r="A32" s="11">
        <v>68</v>
      </c>
      <c r="B32" s="12" t="s">
        <v>33</v>
      </c>
      <c r="C32" s="13">
        <v>6800</v>
      </c>
      <c r="D32" s="13">
        <v>0</v>
      </c>
      <c r="E32" s="13"/>
      <c r="F32" s="13"/>
    </row>
    <row r="33" spans="1:7" s="20" customFormat="1" x14ac:dyDescent="0.25">
      <c r="A33" s="17"/>
      <c r="B33" s="18" t="s">
        <v>48</v>
      </c>
      <c r="C33" s="19">
        <f>SUM(C28:C32)</f>
        <v>6800</v>
      </c>
      <c r="D33" s="19">
        <f t="shared" ref="D33:F33" si="0">SUM(D28:D32)</f>
        <v>0</v>
      </c>
      <c r="E33" s="19">
        <f t="shared" si="0"/>
        <v>0</v>
      </c>
      <c r="F33" s="19">
        <f t="shared" si="0"/>
        <v>166760.06</v>
      </c>
    </row>
    <row r="34" spans="1:7" s="15" customFormat="1" x14ac:dyDescent="0.25">
      <c r="A34" s="11"/>
      <c r="B34" s="12"/>
      <c r="C34" s="13"/>
      <c r="D34" s="13"/>
      <c r="E34" s="13"/>
      <c r="F34" s="13"/>
    </row>
    <row r="35" spans="1:7" s="15" customFormat="1" x14ac:dyDescent="0.25">
      <c r="A35" s="11"/>
      <c r="B35" s="12"/>
      <c r="C35" s="13"/>
      <c r="D35" s="13"/>
      <c r="E35" s="13"/>
      <c r="F35" s="13"/>
    </row>
    <row r="36" spans="1:7" s="15" customFormat="1" x14ac:dyDescent="0.25">
      <c r="A36" s="11">
        <v>72</v>
      </c>
      <c r="B36" s="12" t="s">
        <v>2</v>
      </c>
      <c r="C36" s="14">
        <v>3521.8911945999998</v>
      </c>
      <c r="D36" s="14">
        <v>1611.48</v>
      </c>
      <c r="E36" s="13">
        <v>1518.8</v>
      </c>
      <c r="F36" s="13">
        <v>1091.23</v>
      </c>
    </row>
    <row r="37" spans="1:7" s="15" customFormat="1" x14ac:dyDescent="0.25">
      <c r="A37" s="11"/>
      <c r="B37" s="12" t="s">
        <v>55</v>
      </c>
      <c r="C37" s="14"/>
      <c r="D37" s="14"/>
      <c r="E37" s="13"/>
      <c r="F37" s="13"/>
    </row>
    <row r="38" spans="1:7" s="15" customFormat="1" x14ac:dyDescent="0.25">
      <c r="A38" s="11">
        <v>79</v>
      </c>
      <c r="B38" s="12" t="s">
        <v>3</v>
      </c>
      <c r="C38" s="14">
        <v>2347.9274630666669</v>
      </c>
      <c r="D38" s="14">
        <v>1074.32</v>
      </c>
      <c r="E38" s="13">
        <v>1012.54</v>
      </c>
      <c r="F38" s="13">
        <v>727.49</v>
      </c>
    </row>
    <row r="39" spans="1:7" s="15" customFormat="1" x14ac:dyDescent="0.25">
      <c r="A39" s="11">
        <v>81</v>
      </c>
      <c r="B39" s="12" t="s">
        <v>4</v>
      </c>
      <c r="C39" s="14">
        <v>12913.601046866666</v>
      </c>
      <c r="D39" s="14">
        <v>5908.76</v>
      </c>
      <c r="E39" s="13">
        <v>5568.95</v>
      </c>
      <c r="F39" s="13">
        <v>4001.17</v>
      </c>
    </row>
    <row r="40" spans="1:7" s="15" customFormat="1" x14ac:dyDescent="0.25">
      <c r="A40" s="11">
        <v>82</v>
      </c>
      <c r="B40" s="12" t="s">
        <v>5</v>
      </c>
      <c r="C40" s="14">
        <v>3521.8911945999998</v>
      </c>
      <c r="D40" s="14">
        <v>1611.48</v>
      </c>
      <c r="E40" s="13">
        <v>1518.8</v>
      </c>
      <c r="F40" s="13">
        <v>1091.23</v>
      </c>
    </row>
    <row r="41" spans="1:7" s="15" customFormat="1" x14ac:dyDescent="0.25">
      <c r="A41" s="11">
        <v>83</v>
      </c>
      <c r="B41" s="12" t="s">
        <v>6</v>
      </c>
      <c r="C41" s="14">
        <v>880.47279864999996</v>
      </c>
      <c r="D41" s="14">
        <v>402.87</v>
      </c>
      <c r="E41" s="13">
        <v>379.7</v>
      </c>
      <c r="F41" s="13">
        <v>272.81</v>
      </c>
    </row>
    <row r="42" spans="1:7" s="15" customFormat="1" x14ac:dyDescent="0.25">
      <c r="A42" s="11">
        <v>85</v>
      </c>
      <c r="B42" s="12" t="s">
        <v>59</v>
      </c>
      <c r="C42" s="14"/>
      <c r="D42" s="14"/>
      <c r="E42" s="13"/>
      <c r="F42" s="13"/>
    </row>
    <row r="43" spans="1:7" s="15" customFormat="1" x14ac:dyDescent="0.25">
      <c r="A43" s="11">
        <v>86</v>
      </c>
      <c r="B43" s="12" t="s">
        <v>60</v>
      </c>
      <c r="C43" s="14"/>
      <c r="D43" s="14"/>
      <c r="E43" s="13"/>
      <c r="F43" s="13"/>
    </row>
    <row r="44" spans="1:7" s="15" customFormat="1" x14ac:dyDescent="0.25">
      <c r="A44" s="11"/>
      <c r="B44" s="12" t="s">
        <v>61</v>
      </c>
      <c r="C44" s="14"/>
      <c r="D44" s="14"/>
      <c r="E44" s="13"/>
      <c r="F44" s="13"/>
    </row>
    <row r="45" spans="1:7" s="15" customFormat="1" x14ac:dyDescent="0.25">
      <c r="A45" s="11">
        <v>87</v>
      </c>
      <c r="B45" s="12" t="s">
        <v>7</v>
      </c>
      <c r="C45" s="14"/>
      <c r="D45" s="14"/>
      <c r="E45" s="13">
        <v>759.4</v>
      </c>
      <c r="F45" s="13">
        <f>+F26*0.015</f>
        <v>545.61419999999998</v>
      </c>
    </row>
    <row r="46" spans="1:7" s="15" customFormat="1" x14ac:dyDescent="0.25">
      <c r="A46" s="22"/>
      <c r="B46" s="12" t="s">
        <v>51</v>
      </c>
      <c r="C46" s="14"/>
      <c r="D46" s="14"/>
      <c r="E46" s="13"/>
      <c r="F46" s="13"/>
      <c r="G46" s="15" t="s">
        <v>52</v>
      </c>
    </row>
    <row r="47" spans="1:7" s="15" customFormat="1" x14ac:dyDescent="0.25">
      <c r="A47" s="11">
        <v>91</v>
      </c>
      <c r="B47" s="12" t="s">
        <v>8</v>
      </c>
      <c r="C47" s="14"/>
      <c r="D47" s="14">
        <v>0</v>
      </c>
      <c r="E47" s="13">
        <v>2000</v>
      </c>
      <c r="F47" s="13"/>
    </row>
    <row r="48" spans="1:7" s="20" customFormat="1" x14ac:dyDescent="0.25">
      <c r="A48" s="21"/>
      <c r="B48" s="18" t="s">
        <v>49</v>
      </c>
      <c r="C48" s="19">
        <f>SUM(C36:C47)</f>
        <v>23185.783697783336</v>
      </c>
      <c r="D48" s="19">
        <f>SUM(D36:D47)</f>
        <v>10608.910000000002</v>
      </c>
      <c r="E48" s="19">
        <f>SUM(E36:E47)</f>
        <v>12758.19</v>
      </c>
      <c r="F48" s="19">
        <f>SUM(F36:F47)</f>
        <v>7729.5442000000012</v>
      </c>
    </row>
    <row r="49" spans="1:7" x14ac:dyDescent="0.25">
      <c r="A49" s="8"/>
      <c r="B49" s="1" t="s">
        <v>50</v>
      </c>
      <c r="C49" s="2">
        <f>+C26+C33-C48</f>
        <v>101010.58945555001</v>
      </c>
      <c r="D49" s="2">
        <f>+D26+D33-D48</f>
        <v>43107.09</v>
      </c>
      <c r="E49" s="2">
        <f>+E26+E33-E48</f>
        <v>37868.61</v>
      </c>
      <c r="F49" s="2">
        <f>+F26+F33-F48</f>
        <v>195404.79579999999</v>
      </c>
    </row>
    <row r="50" spans="1:7" x14ac:dyDescent="0.25">
      <c r="A50" s="8"/>
      <c r="B50" s="1"/>
    </row>
    <row r="51" spans="1:7" x14ac:dyDescent="0.25">
      <c r="A51" s="8"/>
      <c r="B51" s="1"/>
    </row>
    <row r="52" spans="1:7" s="2" customFormat="1" x14ac:dyDescent="0.25">
      <c r="A52" s="8"/>
      <c r="B52"/>
      <c r="G52"/>
    </row>
    <row r="55" spans="1:7" s="2" customFormat="1" x14ac:dyDescent="0.25">
      <c r="A55" s="6"/>
      <c r="B55" s="1"/>
      <c r="G5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FFAD-1B0A-42C5-95C8-94CD4283EDB6}">
  <dimension ref="A1:T53"/>
  <sheetViews>
    <sheetView tabSelected="1" workbookViewId="0">
      <pane xSplit="2" topLeftCell="C1" activePane="topRight" state="frozen"/>
      <selection pane="topRight" activeCell="D9" sqref="D9"/>
    </sheetView>
  </sheetViews>
  <sheetFormatPr baseColWidth="10" defaultRowHeight="15" x14ac:dyDescent="0.25"/>
  <cols>
    <col min="1" max="1" width="13.140625" style="34" customWidth="1"/>
    <col min="2" max="2" width="58.140625" style="33" bestFit="1" customWidth="1"/>
    <col min="3" max="3" width="11.85546875" style="16" customWidth="1"/>
    <col min="4" max="4" width="13.42578125" style="16" customWidth="1"/>
    <col min="5" max="5" width="13.7109375" style="16" customWidth="1"/>
    <col min="6" max="6" width="13.28515625" style="16" customWidth="1"/>
    <col min="7" max="7" width="12.7109375" style="16" customWidth="1"/>
    <col min="8" max="8" width="12.5703125" style="16" customWidth="1"/>
    <col min="9" max="9" width="16" style="16" customWidth="1"/>
    <col min="10" max="10" width="12.5703125" style="16" customWidth="1"/>
    <col min="11" max="11" width="13.42578125" style="16" customWidth="1"/>
    <col min="12" max="15" width="14.85546875" style="16" customWidth="1"/>
    <col min="16" max="16" width="6.7109375" style="33" customWidth="1"/>
    <col min="17" max="16384" width="11.42578125" style="33"/>
  </cols>
  <sheetData>
    <row r="1" spans="1:16" s="29" customFormat="1" ht="45" x14ac:dyDescent="0.25">
      <c r="A1" s="29" t="s">
        <v>21</v>
      </c>
      <c r="C1" s="30" t="s">
        <v>57</v>
      </c>
      <c r="D1" s="30" t="s">
        <v>35</v>
      </c>
      <c r="E1" s="30" t="s">
        <v>62</v>
      </c>
      <c r="F1" s="30" t="s">
        <v>63</v>
      </c>
      <c r="G1" s="30" t="s">
        <v>53</v>
      </c>
      <c r="H1" s="30" t="s">
        <v>9</v>
      </c>
      <c r="I1" s="27" t="s">
        <v>18</v>
      </c>
      <c r="J1" s="30" t="s">
        <v>56</v>
      </c>
      <c r="K1" s="30" t="s">
        <v>64</v>
      </c>
      <c r="L1" s="30" t="s">
        <v>65</v>
      </c>
      <c r="M1" s="30" t="s">
        <v>66</v>
      </c>
      <c r="N1" s="30" t="s">
        <v>67</v>
      </c>
      <c r="O1" s="30" t="s">
        <v>68</v>
      </c>
    </row>
    <row r="2" spans="1:16" s="31" customFormat="1" x14ac:dyDescent="0.25">
      <c r="A2" s="29" t="s">
        <v>22</v>
      </c>
      <c r="C2" s="31">
        <v>23373230529</v>
      </c>
      <c r="D2" s="31">
        <v>20412270089</v>
      </c>
      <c r="E2" s="31">
        <v>20363899952</v>
      </c>
      <c r="F2" s="31">
        <v>20280474682</v>
      </c>
      <c r="G2" s="31">
        <v>20177508293</v>
      </c>
      <c r="H2" s="31">
        <v>20215465676</v>
      </c>
      <c r="I2" s="28">
        <v>20302390224</v>
      </c>
      <c r="J2" s="31">
        <v>20397771262</v>
      </c>
      <c r="K2" s="31">
        <v>20222706042</v>
      </c>
      <c r="L2" s="31">
        <v>20146494669</v>
      </c>
      <c r="M2" s="31">
        <v>20260202031</v>
      </c>
      <c r="N2" s="31">
        <v>20229337700</v>
      </c>
      <c r="O2" s="31">
        <v>20179209927</v>
      </c>
    </row>
    <row r="3" spans="1:16" s="31" customFormat="1" ht="30" x14ac:dyDescent="0.25">
      <c r="A3" s="29" t="s">
        <v>44</v>
      </c>
      <c r="C3" s="35">
        <v>60302.62</v>
      </c>
      <c r="D3" s="35">
        <v>60302.62</v>
      </c>
      <c r="E3" s="35">
        <v>63107.3</v>
      </c>
      <c r="F3" s="35">
        <v>87697.57</v>
      </c>
      <c r="G3" s="35">
        <v>76593</v>
      </c>
      <c r="H3" s="35">
        <v>90828.57</v>
      </c>
      <c r="I3" s="35">
        <v>59790.8</v>
      </c>
      <c r="J3" s="35">
        <v>58227.38</v>
      </c>
      <c r="K3" s="35">
        <v>93406.15</v>
      </c>
      <c r="L3" s="35">
        <v>77014.399999999994</v>
      </c>
      <c r="M3" s="35">
        <v>62033</v>
      </c>
      <c r="N3" s="35">
        <v>62661.54</v>
      </c>
      <c r="O3" s="35">
        <v>60483.199999999997</v>
      </c>
    </row>
    <row r="4" spans="1:16" s="31" customFormat="1" x14ac:dyDescent="0.25">
      <c r="A4" s="32">
        <v>90</v>
      </c>
      <c r="B4" s="31" t="s">
        <v>69</v>
      </c>
      <c r="C4" s="35">
        <v>30</v>
      </c>
      <c r="D4" s="35">
        <v>30</v>
      </c>
      <c r="E4" s="35">
        <v>30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</row>
    <row r="5" spans="1:16" s="31" customFormat="1" x14ac:dyDescent="0.25">
      <c r="A5" s="29">
        <v>0</v>
      </c>
      <c r="B5" s="31" t="s">
        <v>70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</row>
    <row r="6" spans="1:16" s="31" customFormat="1" x14ac:dyDescent="0.25">
      <c r="A6" s="29">
        <v>0</v>
      </c>
      <c r="B6" s="31" t="s">
        <v>71</v>
      </c>
      <c r="C6" s="35">
        <v>0</v>
      </c>
      <c r="D6" s="35">
        <v>0</v>
      </c>
      <c r="E6" s="35">
        <v>0</v>
      </c>
      <c r="F6" s="35">
        <v>0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</row>
    <row r="7" spans="1:16" s="31" customFormat="1" x14ac:dyDescent="0.25">
      <c r="A7" s="29">
        <v>0</v>
      </c>
      <c r="B7" s="31" t="s">
        <v>72</v>
      </c>
      <c r="C7" s="35">
        <v>0</v>
      </c>
      <c r="D7" s="35">
        <v>0</v>
      </c>
      <c r="E7" s="35">
        <v>0</v>
      </c>
      <c r="F7" s="35">
        <v>0</v>
      </c>
      <c r="G7" s="35">
        <v>0</v>
      </c>
      <c r="H7" s="35">
        <v>0</v>
      </c>
      <c r="I7" s="35">
        <v>0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</row>
    <row r="8" spans="1:16" s="31" customFormat="1" x14ac:dyDescent="0.25">
      <c r="A8" s="29">
        <v>0</v>
      </c>
      <c r="B8" s="31" t="s">
        <v>73</v>
      </c>
      <c r="C8" s="35">
        <v>0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</row>
    <row r="9" spans="1:16" s="31" customFormat="1" x14ac:dyDescent="0.25">
      <c r="A9" s="29">
        <v>0</v>
      </c>
      <c r="B9" s="31" t="s">
        <v>74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</row>
    <row r="10" spans="1:16" x14ac:dyDescent="0.25">
      <c r="A10" s="11">
        <v>1</v>
      </c>
      <c r="B10" s="12" t="s">
        <v>0</v>
      </c>
      <c r="C10" s="36">
        <v>48862.62</v>
      </c>
      <c r="D10" s="36">
        <v>48862.62</v>
      </c>
      <c r="E10" s="36">
        <v>0</v>
      </c>
      <c r="F10" s="36">
        <v>62822.36</v>
      </c>
      <c r="G10" s="36">
        <v>51660</v>
      </c>
      <c r="H10" s="36">
        <v>62822.36</v>
      </c>
      <c r="I10" s="36">
        <v>51660</v>
      </c>
      <c r="J10" s="36">
        <v>51660</v>
      </c>
      <c r="K10" s="36">
        <v>66271.149999999994</v>
      </c>
      <c r="L10" s="36">
        <v>51660</v>
      </c>
      <c r="M10" s="36">
        <v>51660</v>
      </c>
      <c r="N10" s="36">
        <v>55121.36</v>
      </c>
      <c r="O10" s="36">
        <v>51660</v>
      </c>
      <c r="P10" s="12"/>
    </row>
    <row r="11" spans="1:16" x14ac:dyDescent="0.25">
      <c r="A11" s="11">
        <v>2</v>
      </c>
      <c r="B11" s="12" t="s">
        <v>24</v>
      </c>
      <c r="C11" s="36"/>
      <c r="D11" s="36"/>
      <c r="E11" s="36"/>
      <c r="F11" s="36">
        <v>13308</v>
      </c>
      <c r="G11" s="36">
        <v>16282</v>
      </c>
      <c r="H11" s="36">
        <v>18533</v>
      </c>
      <c r="I11" s="36"/>
      <c r="J11" s="36"/>
      <c r="K11" s="36">
        <v>18247</v>
      </c>
      <c r="L11" s="36">
        <v>17564.400000000001</v>
      </c>
      <c r="M11" s="36">
        <v>0</v>
      </c>
      <c r="N11" s="36">
        <v>0</v>
      </c>
      <c r="O11" s="36">
        <v>0</v>
      </c>
      <c r="P11" s="12"/>
    </row>
    <row r="12" spans="1:16" x14ac:dyDescent="0.25">
      <c r="A12" s="11">
        <v>3</v>
      </c>
      <c r="B12" s="12" t="s">
        <v>23</v>
      </c>
      <c r="C12" s="36"/>
      <c r="D12" s="36"/>
      <c r="E12" s="36"/>
      <c r="F12" s="36">
        <v>-2094</v>
      </c>
      <c r="G12" s="36">
        <v>-861</v>
      </c>
      <c r="H12" s="36">
        <v>0</v>
      </c>
      <c r="I12" s="36">
        <v>-3444</v>
      </c>
      <c r="J12" s="36">
        <v>-1722</v>
      </c>
      <c r="K12" s="36">
        <v>-3314</v>
      </c>
      <c r="L12" s="36"/>
      <c r="M12" s="36"/>
      <c r="N12" s="36">
        <v>-1837.5</v>
      </c>
      <c r="O12" s="36">
        <v>0</v>
      </c>
      <c r="P12" s="12"/>
    </row>
    <row r="13" spans="1:16" x14ac:dyDescent="0.25">
      <c r="A13" s="11">
        <v>4</v>
      </c>
      <c r="B13" s="12" t="s">
        <v>32</v>
      </c>
      <c r="C13" s="36"/>
      <c r="D13" s="36"/>
      <c r="E13" s="36"/>
      <c r="F13" s="36">
        <v>2094</v>
      </c>
      <c r="G13" s="36">
        <v>1722</v>
      </c>
      <c r="H13" s="36"/>
      <c r="I13" s="36"/>
      <c r="J13" s="36"/>
      <c r="K13" s="36">
        <v>2209</v>
      </c>
      <c r="L13" s="36"/>
      <c r="M13" s="36"/>
      <c r="N13" s="36"/>
      <c r="O13" s="36"/>
      <c r="P13" s="12"/>
    </row>
    <row r="14" spans="1:16" x14ac:dyDescent="0.25">
      <c r="A14" s="11">
        <v>5</v>
      </c>
      <c r="B14" s="12" t="s">
        <v>25</v>
      </c>
      <c r="C14" s="36"/>
      <c r="D14" s="36"/>
      <c r="E14" s="36">
        <v>51135.3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12"/>
    </row>
    <row r="15" spans="1:16" x14ac:dyDescent="0.25">
      <c r="A15" s="11">
        <v>6</v>
      </c>
      <c r="B15" s="12" t="s">
        <v>1</v>
      </c>
      <c r="C15" s="36"/>
      <c r="D15" s="36"/>
      <c r="E15" s="36"/>
      <c r="F15" s="36">
        <v>2094</v>
      </c>
      <c r="G15" s="36"/>
      <c r="H15" s="36"/>
      <c r="I15" s="36"/>
      <c r="J15" s="36"/>
      <c r="K15" s="36"/>
      <c r="L15" s="36"/>
      <c r="M15" s="36"/>
      <c r="N15" s="36"/>
      <c r="O15" s="36"/>
      <c r="P15" s="12"/>
    </row>
    <row r="16" spans="1:16" x14ac:dyDescent="0.25">
      <c r="A16" s="11">
        <v>8</v>
      </c>
      <c r="B16" s="12" t="s">
        <v>12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12"/>
    </row>
    <row r="17" spans="1:16" x14ac:dyDescent="0.25">
      <c r="A17" s="11">
        <v>10</v>
      </c>
      <c r="B17" s="12" t="s">
        <v>26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12"/>
    </row>
    <row r="18" spans="1:16" x14ac:dyDescent="0.25">
      <c r="A18" s="11">
        <v>11</v>
      </c>
      <c r="B18" s="12" t="s">
        <v>28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12"/>
    </row>
    <row r="19" spans="1:16" x14ac:dyDescent="0.25">
      <c r="A19" s="11">
        <v>20</v>
      </c>
      <c r="B19" s="12" t="s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12"/>
    </row>
    <row r="20" spans="1:16" x14ac:dyDescent="0.25">
      <c r="A20" s="11">
        <v>21</v>
      </c>
      <c r="B20" s="12" t="s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12"/>
    </row>
    <row r="21" spans="1:16" x14ac:dyDescent="0.25">
      <c r="A21" s="11">
        <v>23</v>
      </c>
      <c r="B21" s="12" t="s">
        <v>11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12"/>
    </row>
    <row r="22" spans="1:16" x14ac:dyDescent="0.25">
      <c r="A22" s="11">
        <v>24</v>
      </c>
      <c r="B22" s="12" t="s">
        <v>10</v>
      </c>
      <c r="C22" s="36"/>
      <c r="D22" s="36"/>
      <c r="E22" s="36"/>
      <c r="F22" s="36"/>
      <c r="G22" s="36"/>
      <c r="H22" s="36"/>
      <c r="I22" s="36">
        <v>1374</v>
      </c>
      <c r="J22" s="36"/>
      <c r="K22" s="36"/>
      <c r="L22" s="36"/>
      <c r="M22" s="36"/>
      <c r="N22" s="36"/>
      <c r="O22" s="36"/>
      <c r="P22" s="12"/>
    </row>
    <row r="23" spans="1:16" x14ac:dyDescent="0.25">
      <c r="A23" s="11">
        <v>33</v>
      </c>
      <c r="B23" s="12" t="s">
        <v>27</v>
      </c>
      <c r="C23" s="36"/>
      <c r="D23" s="36"/>
      <c r="E23" s="36"/>
      <c r="F23" s="36"/>
      <c r="G23" s="36"/>
      <c r="H23" s="36"/>
      <c r="I23" s="36">
        <v>2410.8000000000002</v>
      </c>
      <c r="J23" s="36">
        <v>499.38</v>
      </c>
      <c r="K23" s="36" t="s">
        <v>58</v>
      </c>
      <c r="L23" s="36"/>
      <c r="M23" s="36">
        <v>2583</v>
      </c>
      <c r="N23" s="36">
        <v>1065.68</v>
      </c>
      <c r="O23" s="36">
        <v>1033.2</v>
      </c>
      <c r="P23" s="12"/>
    </row>
    <row r="24" spans="1:16" x14ac:dyDescent="0.25">
      <c r="A24" s="11">
        <v>36</v>
      </c>
      <c r="B24" s="12" t="s">
        <v>29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12"/>
    </row>
    <row r="25" spans="1:16" x14ac:dyDescent="0.25">
      <c r="A25" s="11">
        <v>37</v>
      </c>
      <c r="B25" s="12" t="s">
        <v>39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12"/>
    </row>
    <row r="26" spans="1:16" x14ac:dyDescent="0.25">
      <c r="A26" s="11">
        <v>90</v>
      </c>
      <c r="B26" s="12" t="s">
        <v>30</v>
      </c>
      <c r="C26" s="36">
        <v>4072</v>
      </c>
      <c r="D26" s="36">
        <v>4072</v>
      </c>
      <c r="E26" s="36">
        <v>4261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12"/>
    </row>
    <row r="27" spans="1:16" x14ac:dyDescent="0.25">
      <c r="A27" s="11">
        <v>39</v>
      </c>
      <c r="B27" s="12" t="s">
        <v>31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12"/>
    </row>
    <row r="28" spans="1:16" x14ac:dyDescent="0.25">
      <c r="A28" s="11">
        <v>61</v>
      </c>
      <c r="B28" s="12" t="s">
        <v>34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12"/>
    </row>
    <row r="29" spans="1:16" x14ac:dyDescent="0.25">
      <c r="A29" s="11">
        <v>65</v>
      </c>
      <c r="B29" s="12" t="s">
        <v>13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12"/>
    </row>
    <row r="30" spans="1:16" x14ac:dyDescent="0.25">
      <c r="A30" s="11">
        <v>66</v>
      </c>
      <c r="B30" s="12" t="s">
        <v>14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12"/>
    </row>
    <row r="31" spans="1:16" x14ac:dyDescent="0.25">
      <c r="A31" s="11">
        <v>67</v>
      </c>
      <c r="B31" s="12" t="s">
        <v>15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12"/>
    </row>
    <row r="32" spans="1:16" x14ac:dyDescent="0.25">
      <c r="A32" s="11">
        <v>68</v>
      </c>
      <c r="B32" s="12" t="s">
        <v>33</v>
      </c>
      <c r="C32" s="36">
        <v>7368</v>
      </c>
      <c r="D32" s="36">
        <v>7368</v>
      </c>
      <c r="E32" s="36">
        <v>7711</v>
      </c>
      <c r="F32" s="36">
        <v>9473.2099999999991</v>
      </c>
      <c r="G32" s="36">
        <v>7790</v>
      </c>
      <c r="H32" s="36">
        <v>9473.2099999999991</v>
      </c>
      <c r="I32" s="36">
        <v>7790</v>
      </c>
      <c r="J32" s="36">
        <v>7790</v>
      </c>
      <c r="K32" s="36">
        <v>9993</v>
      </c>
      <c r="L32" s="36">
        <v>7790</v>
      </c>
      <c r="M32" s="36">
        <v>7790</v>
      </c>
      <c r="N32" s="36">
        <v>8312</v>
      </c>
      <c r="O32" s="36">
        <v>7790</v>
      </c>
      <c r="P32" s="12"/>
    </row>
    <row r="33" spans="1:20" x14ac:dyDescent="0.25">
      <c r="A33" s="11">
        <v>72</v>
      </c>
      <c r="B33" s="12" t="s">
        <v>2</v>
      </c>
      <c r="C33" s="37">
        <v>1809.0785999999998</v>
      </c>
      <c r="D33" s="37">
        <v>1809.0785999999998</v>
      </c>
      <c r="E33" s="37">
        <v>1893.2189999999998</v>
      </c>
      <c r="F33" s="37">
        <v>2630.9270999999999</v>
      </c>
      <c r="G33" s="37">
        <v>2297.79</v>
      </c>
      <c r="H33" s="37">
        <v>2724.8570999999997</v>
      </c>
      <c r="I33" s="37">
        <v>1793.7239999999999</v>
      </c>
      <c r="J33" s="37">
        <v>1746.8213999999998</v>
      </c>
      <c r="K33" s="37">
        <v>2802.1844999999998</v>
      </c>
      <c r="L33" s="37">
        <v>2310.4319999999993</v>
      </c>
      <c r="M33" s="37">
        <v>1860.99</v>
      </c>
      <c r="N33" s="37">
        <v>1879.8462</v>
      </c>
      <c r="O33" s="37">
        <v>1814.4959999999999</v>
      </c>
      <c r="P33" s="12"/>
    </row>
    <row r="34" spans="1:20" x14ac:dyDescent="0.25">
      <c r="A34" s="11">
        <v>79</v>
      </c>
      <c r="B34" s="12" t="s">
        <v>3</v>
      </c>
      <c r="C34" s="37">
        <v>1058.6924000000001</v>
      </c>
      <c r="D34" s="37">
        <v>1058.6924000000001</v>
      </c>
      <c r="E34" s="37">
        <v>1107.9260000000002</v>
      </c>
      <c r="F34" s="37">
        <v>1564.4872</v>
      </c>
      <c r="G34" s="37">
        <v>1376.06</v>
      </c>
      <c r="H34" s="37">
        <v>1627.1072000000001</v>
      </c>
      <c r="I34" s="37">
        <v>1040.0160000000001</v>
      </c>
      <c r="J34" s="37">
        <v>1008.7475999999999</v>
      </c>
      <c r="K34" s="37">
        <v>1668.2629999999999</v>
      </c>
      <c r="L34" s="37">
        <v>1384.4879999999998</v>
      </c>
      <c r="M34" s="37">
        <v>1084.8600000000001</v>
      </c>
      <c r="N34" s="37">
        <v>1086.9908</v>
      </c>
      <c r="O34" s="37">
        <v>1053.864</v>
      </c>
      <c r="P34" s="12"/>
    </row>
    <row r="35" spans="1:20" x14ac:dyDescent="0.25">
      <c r="A35" s="11">
        <v>81</v>
      </c>
      <c r="B35" s="12" t="s">
        <v>4</v>
      </c>
      <c r="C35" s="37">
        <v>5822.8082000000004</v>
      </c>
      <c r="D35" s="37">
        <v>5822.8082000000004</v>
      </c>
      <c r="E35" s="37">
        <v>6093.5930000000008</v>
      </c>
      <c r="F35" s="37">
        <v>8604.6795999999995</v>
      </c>
      <c r="G35" s="37">
        <v>7568.33</v>
      </c>
      <c r="H35" s="37">
        <v>8949.0895999999993</v>
      </c>
      <c r="I35" s="37">
        <v>5720.0880000000006</v>
      </c>
      <c r="J35" s="37">
        <v>5548.1117999999997</v>
      </c>
      <c r="K35" s="37">
        <v>9175.4465</v>
      </c>
      <c r="L35" s="37">
        <v>7614.6839999999993</v>
      </c>
      <c r="M35" s="37">
        <v>5966.7300000000005</v>
      </c>
      <c r="N35" s="37">
        <v>5978.4494000000004</v>
      </c>
      <c r="O35" s="37">
        <v>5796.2519999999995</v>
      </c>
      <c r="P35" s="12"/>
    </row>
    <row r="36" spans="1:20" x14ac:dyDescent="0.25">
      <c r="A36" s="11">
        <v>82</v>
      </c>
      <c r="B36" s="12" t="s">
        <v>5</v>
      </c>
      <c r="C36" s="37">
        <v>1588.0386000000001</v>
      </c>
      <c r="D36" s="37">
        <v>1588.0386000000001</v>
      </c>
      <c r="E36" s="37">
        <v>1661.8890000000001</v>
      </c>
      <c r="F36" s="37">
        <v>2346.7307999999998</v>
      </c>
      <c r="G36" s="37">
        <v>2064.09</v>
      </c>
      <c r="H36" s="37">
        <v>2440.6608000000001</v>
      </c>
      <c r="I36" s="37">
        <v>1560.0240000000001</v>
      </c>
      <c r="J36" s="37">
        <v>1513.1213999999998</v>
      </c>
      <c r="K36" s="37">
        <v>2502.3944999999999</v>
      </c>
      <c r="L36" s="37">
        <v>2076.732</v>
      </c>
      <c r="M36" s="37">
        <v>1627.29</v>
      </c>
      <c r="N36" s="37">
        <v>1630.4862000000001</v>
      </c>
      <c r="O36" s="37">
        <v>1580.7959999999998</v>
      </c>
      <c r="P36" s="12"/>
    </row>
    <row r="37" spans="1:20" x14ac:dyDescent="0.25">
      <c r="A37" s="11">
        <v>83</v>
      </c>
      <c r="B37" s="12" t="s">
        <v>6</v>
      </c>
      <c r="C37" s="37">
        <v>397.00965000000002</v>
      </c>
      <c r="D37" s="37">
        <v>397.00965000000002</v>
      </c>
      <c r="E37" s="37">
        <v>415.47225000000003</v>
      </c>
      <c r="F37" s="37">
        <v>586.68269999999995</v>
      </c>
      <c r="G37" s="37">
        <v>516.02250000000004</v>
      </c>
      <c r="H37" s="37">
        <v>610.16520000000003</v>
      </c>
      <c r="I37" s="37">
        <v>390.00600000000003</v>
      </c>
      <c r="J37" s="37">
        <v>378.28034999999994</v>
      </c>
      <c r="K37" s="37">
        <v>625.59862499999997</v>
      </c>
      <c r="L37" s="37">
        <v>519.18299999999999</v>
      </c>
      <c r="M37" s="37">
        <v>406.82249999999999</v>
      </c>
      <c r="N37" s="37">
        <v>407.62155000000001</v>
      </c>
      <c r="O37" s="37">
        <v>395.19899999999996</v>
      </c>
      <c r="P37" s="12"/>
    </row>
    <row r="38" spans="1:20" x14ac:dyDescent="0.25">
      <c r="A38" s="11">
        <v>85</v>
      </c>
      <c r="B38" s="12" t="s">
        <v>59</v>
      </c>
      <c r="C38" s="37">
        <v>147.36000000000001</v>
      </c>
      <c r="D38" s="37">
        <v>147.36000000000001</v>
      </c>
      <c r="E38" s="37">
        <v>154.22</v>
      </c>
      <c r="F38" s="37">
        <v>189.46419999999998</v>
      </c>
      <c r="G38" s="37">
        <v>155.80000000000001</v>
      </c>
      <c r="H38" s="37">
        <v>189.46419999999998</v>
      </c>
      <c r="I38" s="37">
        <v>155.80000000000001</v>
      </c>
      <c r="J38" s="37">
        <v>155.80000000000001</v>
      </c>
      <c r="K38" s="37">
        <v>199.86</v>
      </c>
      <c r="L38" s="37">
        <v>155.80000000000001</v>
      </c>
      <c r="M38" s="37">
        <v>155.80000000000001</v>
      </c>
      <c r="N38" s="37">
        <v>166.24</v>
      </c>
      <c r="O38" s="37">
        <v>155.80000000000001</v>
      </c>
      <c r="P38" s="12"/>
    </row>
    <row r="39" spans="1:20" x14ac:dyDescent="0.25">
      <c r="A39" s="11">
        <v>87</v>
      </c>
      <c r="B39" s="12" t="s">
        <v>7</v>
      </c>
      <c r="C39" s="37">
        <v>794.01930000000004</v>
      </c>
      <c r="D39" s="37">
        <v>794.01930000000004</v>
      </c>
      <c r="E39" s="37">
        <v>830.94450000000006</v>
      </c>
      <c r="F39" s="37">
        <v>1173.3653999999999</v>
      </c>
      <c r="G39" s="37">
        <v>1032.0450000000001</v>
      </c>
      <c r="H39" s="37">
        <v>1220.3304000000001</v>
      </c>
      <c r="I39" s="37">
        <v>780.01200000000006</v>
      </c>
      <c r="J39" s="37">
        <v>756.56069999999988</v>
      </c>
      <c r="K39" s="37">
        <v>1251.1972499999999</v>
      </c>
      <c r="L39" s="37">
        <v>1038.366</v>
      </c>
      <c r="M39" s="37">
        <v>813.64499999999998</v>
      </c>
      <c r="N39" s="37">
        <v>815.24310000000003</v>
      </c>
      <c r="O39" s="37">
        <v>790.39799999999991</v>
      </c>
      <c r="P39" s="12"/>
    </row>
    <row r="40" spans="1:20" x14ac:dyDescent="0.25">
      <c r="A40" s="11">
        <v>91</v>
      </c>
      <c r="B40" s="12" t="s">
        <v>8</v>
      </c>
      <c r="C40" s="37">
        <v>550</v>
      </c>
      <c r="D40" s="37">
        <v>550</v>
      </c>
      <c r="E40" s="37">
        <v>550</v>
      </c>
      <c r="F40" s="37">
        <v>700</v>
      </c>
      <c r="G40" s="37">
        <v>550</v>
      </c>
      <c r="H40" s="37">
        <v>800</v>
      </c>
      <c r="I40" s="37">
        <v>550</v>
      </c>
      <c r="J40" s="37">
        <v>0</v>
      </c>
      <c r="K40" s="37">
        <v>800</v>
      </c>
      <c r="L40" s="37">
        <v>800</v>
      </c>
      <c r="M40" s="37">
        <v>2800</v>
      </c>
      <c r="N40" s="37">
        <v>3100</v>
      </c>
      <c r="O40" s="37">
        <v>5509</v>
      </c>
      <c r="P40" s="12"/>
    </row>
    <row r="41" spans="1:20" x14ac:dyDescent="0.25">
      <c r="A41" s="11" t="s">
        <v>75</v>
      </c>
      <c r="B41" s="12" t="s">
        <v>76</v>
      </c>
      <c r="C41" s="36">
        <v>52934.62</v>
      </c>
      <c r="D41" s="36">
        <v>52934.62</v>
      </c>
      <c r="E41" s="36">
        <v>55396.3</v>
      </c>
      <c r="F41" s="36">
        <v>78224</v>
      </c>
      <c r="G41" s="36">
        <v>68803</v>
      </c>
      <c r="H41" s="36">
        <v>81355.360000000001</v>
      </c>
      <c r="I41" s="36">
        <v>52000.800000000003</v>
      </c>
      <c r="J41" s="36">
        <v>50437.38</v>
      </c>
      <c r="K41" s="36">
        <v>83413.149999999994</v>
      </c>
      <c r="L41" s="36">
        <v>69224.399999999994</v>
      </c>
      <c r="M41" s="36">
        <v>54243</v>
      </c>
      <c r="N41" s="36">
        <v>54349.54</v>
      </c>
      <c r="O41" s="36">
        <v>52693.2</v>
      </c>
      <c r="P41" s="34"/>
      <c r="Q41" s="34"/>
      <c r="R41" s="34"/>
      <c r="S41" s="34"/>
      <c r="T41" s="34"/>
    </row>
    <row r="42" spans="1:20" s="16" customFormat="1" x14ac:dyDescent="0.25">
      <c r="A42" s="11" t="s">
        <v>77</v>
      </c>
      <c r="B42" s="33" t="s">
        <v>78</v>
      </c>
      <c r="C42" s="36">
        <v>52934.62</v>
      </c>
      <c r="D42" s="36">
        <v>52934.62</v>
      </c>
      <c r="E42" s="36">
        <v>55396.3</v>
      </c>
      <c r="F42" s="36">
        <v>78224</v>
      </c>
      <c r="G42" s="36">
        <v>68803</v>
      </c>
      <c r="H42" s="36">
        <v>81355.360000000001</v>
      </c>
      <c r="I42" s="36">
        <v>52000.800000000003</v>
      </c>
      <c r="J42" s="36">
        <v>50437.38</v>
      </c>
      <c r="K42" s="36">
        <v>83413.149999999994</v>
      </c>
      <c r="L42" s="36">
        <v>69224.399999999994</v>
      </c>
      <c r="M42" s="36">
        <v>54243</v>
      </c>
      <c r="N42" s="36">
        <v>54349.54</v>
      </c>
      <c r="O42" s="36">
        <v>52693.2</v>
      </c>
      <c r="P42" s="33"/>
    </row>
    <row r="43" spans="1:20" x14ac:dyDescent="0.25">
      <c r="A43" s="34" t="s">
        <v>79</v>
      </c>
      <c r="B43" s="33" t="s">
        <v>80</v>
      </c>
      <c r="C43" s="36">
        <v>52934.62</v>
      </c>
      <c r="D43" s="36">
        <v>52934.62</v>
      </c>
      <c r="E43" s="36">
        <v>55396.3</v>
      </c>
      <c r="F43" s="36">
        <v>78224</v>
      </c>
      <c r="G43" s="36">
        <v>68803</v>
      </c>
      <c r="H43" s="36">
        <v>81355.360000000001</v>
      </c>
      <c r="I43" s="36">
        <v>52000.800000000003</v>
      </c>
      <c r="J43" s="36">
        <v>50437.38</v>
      </c>
      <c r="K43" s="36">
        <v>83413.149999999994</v>
      </c>
      <c r="L43" s="36">
        <v>69224.399999999994</v>
      </c>
      <c r="M43" s="36">
        <v>54243</v>
      </c>
      <c r="N43" s="36">
        <v>54349.54</v>
      </c>
      <c r="O43" s="36">
        <v>52693.2</v>
      </c>
    </row>
    <row r="44" spans="1:20" x14ac:dyDescent="0.25">
      <c r="A44" s="34" t="s">
        <v>81</v>
      </c>
      <c r="B44" s="33" t="s">
        <v>82</v>
      </c>
      <c r="C44" s="36">
        <v>60302.62</v>
      </c>
      <c r="D44" s="36">
        <v>60302.62</v>
      </c>
      <c r="E44" s="36">
        <v>63107.5</v>
      </c>
      <c r="F44" s="36">
        <v>87697.21</v>
      </c>
      <c r="G44" s="36">
        <v>76593</v>
      </c>
      <c r="H44" s="36">
        <v>90828.57</v>
      </c>
      <c r="I44" s="36">
        <v>59790.8</v>
      </c>
      <c r="J44" s="36">
        <v>58227.38</v>
      </c>
      <c r="K44" s="36">
        <v>93406.15</v>
      </c>
      <c r="L44" s="36">
        <v>77014.399999999994</v>
      </c>
      <c r="M44" s="36">
        <v>62033</v>
      </c>
      <c r="N44" s="36">
        <v>62661.54</v>
      </c>
      <c r="O44" s="36">
        <v>60483.199999999997</v>
      </c>
    </row>
    <row r="45" spans="1:20" s="16" customFormat="1" x14ac:dyDescent="0.25">
      <c r="A45" s="34" t="s">
        <v>83</v>
      </c>
      <c r="B45" s="12" t="s">
        <v>84</v>
      </c>
      <c r="C45" s="36">
        <v>52934.62</v>
      </c>
      <c r="D45" s="36">
        <v>52934.62</v>
      </c>
      <c r="E45" s="36">
        <v>55396.3</v>
      </c>
      <c r="F45" s="36">
        <v>78224</v>
      </c>
      <c r="G45" s="36">
        <v>68803</v>
      </c>
      <c r="H45" s="36">
        <v>81355.360000000001</v>
      </c>
      <c r="I45" s="36">
        <v>52000.800000000003</v>
      </c>
      <c r="J45" s="36">
        <v>50437.38</v>
      </c>
      <c r="K45" s="36">
        <v>83413.149999999994</v>
      </c>
      <c r="L45" s="36">
        <v>69224.399999999994</v>
      </c>
      <c r="M45" s="36">
        <v>54243</v>
      </c>
      <c r="N45" s="36">
        <v>54349.54</v>
      </c>
      <c r="O45" s="36">
        <v>52693.2</v>
      </c>
      <c r="P45" s="12"/>
    </row>
    <row r="46" spans="1:20" x14ac:dyDescent="0.25">
      <c r="A46" s="34" t="s">
        <v>85</v>
      </c>
      <c r="B46" s="33" t="s">
        <v>86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</row>
    <row r="47" spans="1:20" x14ac:dyDescent="0.25">
      <c r="A47" s="34" t="s">
        <v>87</v>
      </c>
      <c r="B47" s="33" t="s">
        <v>88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</row>
    <row r="48" spans="1:20" x14ac:dyDescent="0.25">
      <c r="A48" s="34" t="s">
        <v>89</v>
      </c>
      <c r="B48" s="33" t="s">
        <v>90</v>
      </c>
      <c r="C48" s="36">
        <v>60302.62</v>
      </c>
      <c r="D48" s="36">
        <v>60302.62</v>
      </c>
      <c r="E48" s="36">
        <v>63107.5</v>
      </c>
      <c r="F48" s="36">
        <v>87697.21</v>
      </c>
      <c r="G48" s="36">
        <v>76593</v>
      </c>
      <c r="H48" s="36">
        <v>90828.57</v>
      </c>
      <c r="I48" s="36">
        <v>59790.8</v>
      </c>
      <c r="J48" s="36">
        <v>58227.38</v>
      </c>
      <c r="K48" s="36">
        <v>93406.15</v>
      </c>
      <c r="L48" s="36">
        <v>77014.399999999994</v>
      </c>
      <c r="M48" s="36">
        <v>62033</v>
      </c>
      <c r="N48" s="36">
        <v>62661.54</v>
      </c>
      <c r="O48" s="36">
        <v>60483.199999999997</v>
      </c>
    </row>
    <row r="49" spans="1:15" x14ac:dyDescent="0.25">
      <c r="A49" s="34" t="s">
        <v>91</v>
      </c>
      <c r="B49" s="33" t="s">
        <v>92</v>
      </c>
      <c r="C49" s="36">
        <v>52934.62</v>
      </c>
      <c r="D49" s="36">
        <v>52934.62</v>
      </c>
      <c r="E49" s="36">
        <v>55396.3</v>
      </c>
      <c r="F49" s="36">
        <v>78224</v>
      </c>
      <c r="G49" s="36">
        <v>68803</v>
      </c>
      <c r="H49" s="36">
        <v>81355.360000000001</v>
      </c>
      <c r="I49" s="36">
        <v>52000.800000000003</v>
      </c>
      <c r="J49" s="36">
        <v>50437.38</v>
      </c>
      <c r="K49" s="36">
        <v>83413.149999999994</v>
      </c>
      <c r="L49" s="36">
        <v>69224.399999999994</v>
      </c>
      <c r="M49" s="36">
        <v>54243</v>
      </c>
      <c r="N49" s="36">
        <v>54349.54</v>
      </c>
      <c r="O49" s="36">
        <v>52693.2</v>
      </c>
    </row>
    <row r="50" spans="1:15" x14ac:dyDescent="0.25">
      <c r="A50" s="34" t="s">
        <v>93</v>
      </c>
      <c r="B50" s="33" t="s">
        <v>94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</row>
    <row r="51" spans="1:15" x14ac:dyDescent="0.25">
      <c r="A51" s="34" t="s">
        <v>95</v>
      </c>
      <c r="B51" s="33" t="s">
        <v>96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</row>
    <row r="52" spans="1:15" x14ac:dyDescent="0.25">
      <c r="A52" s="34" t="s">
        <v>97</v>
      </c>
      <c r="B52" s="33" t="s">
        <v>98</v>
      </c>
      <c r="C52" s="36">
        <v>45930.94</v>
      </c>
      <c r="D52" s="36">
        <v>45930.94</v>
      </c>
      <c r="E52" s="36">
        <v>48392.62</v>
      </c>
      <c r="F52" s="36">
        <v>71220.679999999993</v>
      </c>
      <c r="G52" s="36">
        <v>61799.32</v>
      </c>
      <c r="H52" s="36">
        <v>74351.679999999993</v>
      </c>
      <c r="I52" s="36">
        <v>44997.120000000003</v>
      </c>
      <c r="J52" s="36">
        <v>43433.7</v>
      </c>
      <c r="K52" s="36">
        <v>76409.47</v>
      </c>
      <c r="L52" s="36">
        <v>62220.72</v>
      </c>
      <c r="M52" s="36">
        <v>47239.32</v>
      </c>
      <c r="N52" s="36">
        <v>47345.86</v>
      </c>
      <c r="O52" s="36">
        <v>45689.52</v>
      </c>
    </row>
    <row r="53" spans="1:15" x14ac:dyDescent="0.25">
      <c r="A53" s="34" t="s">
        <v>99</v>
      </c>
      <c r="B53" s="33" t="s">
        <v>100</v>
      </c>
      <c r="C53" s="36">
        <v>7003.68</v>
      </c>
      <c r="D53" s="36">
        <v>7003.68</v>
      </c>
      <c r="E53" s="36">
        <v>7003.68</v>
      </c>
      <c r="F53" s="36">
        <v>7003.68</v>
      </c>
      <c r="G53" s="36">
        <v>7003.68</v>
      </c>
      <c r="H53" s="36">
        <v>7003.68</v>
      </c>
      <c r="I53" s="36">
        <v>7003.68</v>
      </c>
      <c r="J53" s="36">
        <v>7003.68</v>
      </c>
      <c r="K53" s="36">
        <v>7003.68</v>
      </c>
      <c r="L53" s="36">
        <v>7003.68</v>
      </c>
      <c r="M53" s="36">
        <v>7003.68</v>
      </c>
      <c r="N53" s="36">
        <v>7003.68</v>
      </c>
      <c r="O53" s="36">
        <v>7003.68</v>
      </c>
    </row>
  </sheetData>
  <pageMargins left="0.53" right="0.37" top="0.28999999999999998" bottom="0.34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opLeftCell="A3" workbookViewId="0">
      <pane xSplit="2" topLeftCell="C1" activePane="topRight" state="frozen"/>
      <selection pane="topRight" activeCell="F23" sqref="F23"/>
    </sheetView>
  </sheetViews>
  <sheetFormatPr baseColWidth="10" defaultRowHeight="15" x14ac:dyDescent="0.25"/>
  <cols>
    <col min="1" max="1" width="22" style="6" customWidth="1"/>
    <col min="2" max="2" width="33.140625" customWidth="1"/>
    <col min="3" max="7" width="16" style="2" customWidth="1"/>
    <col min="8" max="8" width="6.7109375" customWidth="1"/>
    <col min="9" max="9" width="10.5703125" customWidth="1"/>
    <col min="10" max="10" width="16" style="2" customWidth="1"/>
    <col min="11" max="11" width="13.5703125" style="2" customWidth="1"/>
    <col min="12" max="12" width="13.85546875" style="2" customWidth="1"/>
    <col min="13" max="13" width="11.7109375" style="2" bestFit="1" customWidth="1"/>
  </cols>
  <sheetData>
    <row r="1" spans="1:13" x14ac:dyDescent="0.25">
      <c r="A1" s="9" t="s">
        <v>20</v>
      </c>
    </row>
    <row r="2" spans="1:13" s="3" customFormat="1" ht="51" x14ac:dyDescent="0.25">
      <c r="A2" s="7" t="s">
        <v>21</v>
      </c>
      <c r="C2" s="4" t="s">
        <v>53</v>
      </c>
      <c r="D2" s="4" t="s">
        <v>9</v>
      </c>
      <c r="E2" s="23" t="s">
        <v>18</v>
      </c>
      <c r="F2" s="4" t="s">
        <v>56</v>
      </c>
      <c r="G2" s="4"/>
      <c r="J2" s="4" t="s">
        <v>9</v>
      </c>
      <c r="K2" s="5" t="s">
        <v>35</v>
      </c>
      <c r="L2" s="5" t="s">
        <v>18</v>
      </c>
      <c r="M2" s="5" t="s">
        <v>19</v>
      </c>
    </row>
    <row r="3" spans="1:13" s="3" customFormat="1" x14ac:dyDescent="0.25">
      <c r="A3" s="7" t="s">
        <v>22</v>
      </c>
      <c r="C3" s="4"/>
      <c r="D3" s="4" t="s">
        <v>37</v>
      </c>
      <c r="E3" s="23" t="s">
        <v>38</v>
      </c>
      <c r="F3" s="25"/>
      <c r="G3" s="4"/>
      <c r="J3" s="4" t="s">
        <v>37</v>
      </c>
      <c r="K3" s="5" t="s">
        <v>36</v>
      </c>
      <c r="L3" s="5" t="s">
        <v>38</v>
      </c>
      <c r="M3" s="5"/>
    </row>
    <row r="4" spans="1:13" s="3" customFormat="1" x14ac:dyDescent="0.25">
      <c r="A4" s="7" t="s">
        <v>40</v>
      </c>
      <c r="C4" s="4" t="s">
        <v>41</v>
      </c>
      <c r="D4" s="4" t="s">
        <v>41</v>
      </c>
      <c r="E4" s="24" t="s">
        <v>41</v>
      </c>
      <c r="F4" s="4" t="s">
        <v>41</v>
      </c>
      <c r="G4" s="4"/>
      <c r="J4" s="4" t="s">
        <v>41</v>
      </c>
      <c r="K4" s="4" t="s">
        <v>41</v>
      </c>
      <c r="L4" s="4" t="s">
        <v>41</v>
      </c>
      <c r="M4" s="4" t="s">
        <v>41</v>
      </c>
    </row>
    <row r="5" spans="1:13" s="3" customFormat="1" x14ac:dyDescent="0.25">
      <c r="A5" s="7" t="s">
        <v>42</v>
      </c>
      <c r="C5" s="4" t="s">
        <v>54</v>
      </c>
      <c r="D5" s="4" t="s">
        <v>54</v>
      </c>
      <c r="E5" s="24" t="s">
        <v>43</v>
      </c>
      <c r="F5" s="4" t="s">
        <v>54</v>
      </c>
      <c r="G5" s="4"/>
      <c r="J5" s="4" t="s">
        <v>43</v>
      </c>
      <c r="K5" s="4" t="s">
        <v>43</v>
      </c>
      <c r="L5" s="4" t="s">
        <v>43</v>
      </c>
      <c r="M5" s="4" t="s">
        <v>43</v>
      </c>
    </row>
    <row r="6" spans="1:13" s="3" customFormat="1" x14ac:dyDescent="0.25">
      <c r="A6" s="7" t="s">
        <v>44</v>
      </c>
      <c r="C6" s="4">
        <f>+C26+C33</f>
        <v>64670</v>
      </c>
      <c r="D6" s="4">
        <f t="shared" ref="D6:G6" si="0">+D26+D33</f>
        <v>75931.360000000001</v>
      </c>
      <c r="E6" s="4">
        <f t="shared" si="0"/>
        <v>54007.8</v>
      </c>
      <c r="F6" s="4">
        <f t="shared" si="0"/>
        <v>50437.38</v>
      </c>
      <c r="G6" s="4">
        <f t="shared" si="0"/>
        <v>0</v>
      </c>
      <c r="J6" s="10" t="s">
        <v>45</v>
      </c>
      <c r="K6" s="10" t="s">
        <v>46</v>
      </c>
      <c r="L6" s="10" t="s">
        <v>45</v>
      </c>
      <c r="M6" s="10" t="s">
        <v>45</v>
      </c>
    </row>
    <row r="7" spans="1:13" s="3" customFormat="1" x14ac:dyDescent="0.25">
      <c r="A7" s="7"/>
      <c r="C7" s="4"/>
      <c r="D7" s="4"/>
      <c r="E7" s="4"/>
      <c r="F7" s="4"/>
      <c r="G7" s="4"/>
      <c r="J7" s="4"/>
      <c r="K7" s="5"/>
      <c r="L7" s="5"/>
      <c r="M7" s="5"/>
    </row>
    <row r="8" spans="1:13" s="15" customFormat="1" x14ac:dyDescent="0.25">
      <c r="A8" s="11">
        <v>1</v>
      </c>
      <c r="B8" s="12" t="s">
        <v>0</v>
      </c>
      <c r="C8" s="13">
        <v>51660</v>
      </c>
      <c r="D8" s="13">
        <v>62822.36</v>
      </c>
      <c r="E8" s="13">
        <v>51660</v>
      </c>
      <c r="F8" s="13">
        <v>51660</v>
      </c>
      <c r="G8" s="13"/>
      <c r="H8" s="12"/>
      <c r="I8" s="12"/>
      <c r="J8" s="13">
        <v>31411.18</v>
      </c>
      <c r="K8" s="13">
        <v>0</v>
      </c>
      <c r="L8" s="14">
        <v>51660</v>
      </c>
      <c r="M8" s="13">
        <v>19089</v>
      </c>
    </row>
    <row r="9" spans="1:13" s="15" customFormat="1" x14ac:dyDescent="0.25">
      <c r="A9" s="11">
        <v>2</v>
      </c>
      <c r="B9" s="12" t="s">
        <v>24</v>
      </c>
      <c r="C9" s="13">
        <v>14732</v>
      </c>
      <c r="D9" s="13">
        <v>17297</v>
      </c>
      <c r="E9" s="13"/>
      <c r="F9" s="13"/>
      <c r="G9" s="13"/>
      <c r="H9" s="12"/>
      <c r="I9" s="12"/>
      <c r="J9" s="13"/>
      <c r="K9" s="13"/>
      <c r="L9" s="14"/>
      <c r="M9" s="13"/>
    </row>
    <row r="10" spans="1:13" s="15" customFormat="1" x14ac:dyDescent="0.25">
      <c r="A10" s="11">
        <v>3</v>
      </c>
      <c r="B10" s="12" t="s">
        <v>23</v>
      </c>
      <c r="C10" s="13">
        <v>-1722</v>
      </c>
      <c r="D10" s="13">
        <v>-4188</v>
      </c>
      <c r="E10" s="13">
        <v>-1722</v>
      </c>
      <c r="F10" s="13">
        <v>-1722</v>
      </c>
      <c r="G10" s="13"/>
      <c r="H10" s="12"/>
      <c r="I10" s="12"/>
      <c r="J10" s="13">
        <v>-4188.1573333333299</v>
      </c>
      <c r="K10" s="13">
        <v>0</v>
      </c>
      <c r="L10" s="13"/>
      <c r="M10" s="13"/>
    </row>
    <row r="11" spans="1:13" s="15" customFormat="1" x14ac:dyDescent="0.25">
      <c r="A11" s="11">
        <v>4</v>
      </c>
      <c r="B11" s="12" t="s">
        <v>32</v>
      </c>
      <c r="C11" s="13"/>
      <c r="D11" s="13"/>
      <c r="E11" s="13"/>
      <c r="F11" s="13"/>
      <c r="G11" s="13"/>
      <c r="H11" s="12"/>
      <c r="I11" s="12"/>
      <c r="J11" s="13"/>
      <c r="K11" s="13"/>
      <c r="L11" s="13"/>
      <c r="M11" s="13"/>
    </row>
    <row r="12" spans="1:13" s="15" customFormat="1" x14ac:dyDescent="0.25">
      <c r="A12" s="11">
        <v>5</v>
      </c>
      <c r="B12" s="12" t="s">
        <v>25</v>
      </c>
      <c r="C12" s="13"/>
      <c r="D12" s="13"/>
      <c r="E12" s="13"/>
      <c r="F12" s="13"/>
      <c r="G12" s="13"/>
      <c r="H12" s="12"/>
      <c r="I12" s="12"/>
      <c r="J12" s="13"/>
      <c r="K12" s="16">
        <v>49584</v>
      </c>
      <c r="L12" s="13"/>
      <c r="M12" s="13"/>
    </row>
    <row r="13" spans="1:13" s="15" customFormat="1" x14ac:dyDescent="0.25">
      <c r="A13" s="11">
        <v>6</v>
      </c>
      <c r="B13" s="12" t="s">
        <v>1</v>
      </c>
      <c r="C13" s="13"/>
      <c r="D13" s="13"/>
      <c r="E13" s="13"/>
      <c r="F13" s="13"/>
      <c r="G13" s="13"/>
      <c r="H13" s="12"/>
      <c r="I13" s="12"/>
      <c r="J13" s="13">
        <v>2094.0786666666668</v>
      </c>
      <c r="K13" s="13">
        <v>0</v>
      </c>
      <c r="L13" s="13"/>
      <c r="M13" s="13"/>
    </row>
    <row r="14" spans="1:13" s="15" customFormat="1" x14ac:dyDescent="0.25">
      <c r="A14" s="11">
        <v>8</v>
      </c>
      <c r="B14" s="12" t="s">
        <v>12</v>
      </c>
      <c r="C14" s="13"/>
      <c r="D14" s="13"/>
      <c r="E14" s="13"/>
      <c r="F14" s="13"/>
      <c r="G14" s="13"/>
      <c r="H14" s="12"/>
      <c r="I14" s="12"/>
      <c r="J14" s="13"/>
      <c r="K14" s="13"/>
      <c r="L14" s="13">
        <v>-5166</v>
      </c>
      <c r="M14" s="13"/>
    </row>
    <row r="15" spans="1:13" s="15" customFormat="1" x14ac:dyDescent="0.25">
      <c r="A15" s="11">
        <v>10</v>
      </c>
      <c r="B15" s="12" t="s">
        <v>26</v>
      </c>
      <c r="C15" s="13"/>
      <c r="D15" s="13"/>
      <c r="E15" s="13"/>
      <c r="F15" s="13"/>
      <c r="G15" s="13"/>
      <c r="H15" s="12"/>
      <c r="I15" s="12"/>
      <c r="J15" s="13"/>
      <c r="K15" s="13"/>
      <c r="L15" s="13"/>
      <c r="M15" s="13"/>
    </row>
    <row r="16" spans="1:13" s="15" customFormat="1" x14ac:dyDescent="0.25">
      <c r="A16" s="11">
        <v>11</v>
      </c>
      <c r="B16" s="12" t="s">
        <v>28</v>
      </c>
      <c r="C16" s="13"/>
      <c r="D16" s="13"/>
      <c r="E16" s="13"/>
      <c r="F16" s="13"/>
      <c r="G16" s="13"/>
      <c r="H16" s="12"/>
      <c r="I16" s="12"/>
      <c r="J16" s="13"/>
      <c r="K16" s="13"/>
      <c r="L16" s="13"/>
      <c r="M16" s="13"/>
    </row>
    <row r="17" spans="1:13" s="15" customFormat="1" x14ac:dyDescent="0.25">
      <c r="A17" s="11">
        <v>20</v>
      </c>
      <c r="B17" s="12" t="s">
        <v>16</v>
      </c>
      <c r="C17" s="13"/>
      <c r="D17" s="13"/>
      <c r="E17" s="13"/>
      <c r="F17" s="13"/>
      <c r="G17" s="13"/>
      <c r="H17" s="12"/>
      <c r="I17" s="12"/>
      <c r="J17" s="13"/>
      <c r="K17" s="13">
        <v>0</v>
      </c>
      <c r="L17" s="13"/>
      <c r="M17" s="13">
        <v>5000</v>
      </c>
    </row>
    <row r="18" spans="1:13" s="15" customFormat="1" x14ac:dyDescent="0.25">
      <c r="A18" s="11">
        <v>21</v>
      </c>
      <c r="B18" s="12" t="s">
        <v>17</v>
      </c>
      <c r="C18" s="13"/>
      <c r="D18" s="13"/>
      <c r="E18" s="13"/>
      <c r="F18" s="13"/>
      <c r="G18" s="13"/>
      <c r="H18" s="12"/>
      <c r="I18" s="12"/>
      <c r="J18" s="13"/>
      <c r="K18" s="13">
        <v>0</v>
      </c>
      <c r="L18" s="13"/>
      <c r="M18" s="13">
        <v>5000</v>
      </c>
    </row>
    <row r="19" spans="1:13" s="15" customFormat="1" x14ac:dyDescent="0.25">
      <c r="A19" s="11">
        <v>23</v>
      </c>
      <c r="B19" s="12" t="s">
        <v>11</v>
      </c>
      <c r="C19" s="13"/>
      <c r="D19" s="13"/>
      <c r="E19" s="13"/>
      <c r="F19" s="13"/>
      <c r="G19" s="13"/>
      <c r="H19" s="12"/>
      <c r="I19" s="12"/>
      <c r="J19" s="13">
        <v>11119.557720000001</v>
      </c>
      <c r="K19" s="13">
        <v>0</v>
      </c>
      <c r="L19" s="13"/>
      <c r="M19" s="13"/>
    </row>
    <row r="20" spans="1:13" s="15" customFormat="1" x14ac:dyDescent="0.25">
      <c r="A20" s="11">
        <v>24</v>
      </c>
      <c r="B20" s="12" t="s">
        <v>10</v>
      </c>
      <c r="C20" s="13"/>
      <c r="D20" s="13"/>
      <c r="E20" s="13">
        <v>1498</v>
      </c>
      <c r="F20" s="13"/>
      <c r="G20" s="13"/>
      <c r="H20" s="12"/>
      <c r="I20" s="12"/>
      <c r="J20" s="13"/>
      <c r="K20" s="13">
        <v>0</v>
      </c>
      <c r="L20" s="13">
        <v>1549.8</v>
      </c>
      <c r="M20" s="13"/>
    </row>
    <row r="21" spans="1:13" s="15" customFormat="1" x14ac:dyDescent="0.25">
      <c r="A21" s="11">
        <v>36</v>
      </c>
      <c r="B21" s="12" t="s">
        <v>29</v>
      </c>
      <c r="C21" s="13"/>
      <c r="D21" s="13"/>
      <c r="E21" s="13"/>
      <c r="F21" s="13"/>
      <c r="G21" s="13"/>
      <c r="H21" s="12"/>
      <c r="I21" s="12"/>
      <c r="J21" s="13">
        <v>37693.416000000005</v>
      </c>
      <c r="K21" s="13">
        <v>0</v>
      </c>
      <c r="L21" s="13"/>
      <c r="M21" s="13"/>
    </row>
    <row r="22" spans="1:13" s="15" customFormat="1" x14ac:dyDescent="0.25">
      <c r="A22" s="11">
        <v>33</v>
      </c>
      <c r="B22" s="12" t="s">
        <v>27</v>
      </c>
      <c r="C22" s="13"/>
      <c r="D22" s="13"/>
      <c r="E22" s="13">
        <v>2571.8000000000002</v>
      </c>
      <c r="F22" s="13">
        <v>499.38</v>
      </c>
      <c r="G22" s="13"/>
      <c r="H22" s="12"/>
      <c r="I22" s="12"/>
      <c r="J22" s="13">
        <v>9266.2981</v>
      </c>
      <c r="K22" s="13">
        <v>0</v>
      </c>
      <c r="L22" s="14">
        <v>2583</v>
      </c>
      <c r="M22" s="13">
        <v>954.45</v>
      </c>
    </row>
    <row r="23" spans="1:13" s="15" customFormat="1" x14ac:dyDescent="0.25">
      <c r="A23" s="11">
        <v>37</v>
      </c>
      <c r="B23" s="12" t="s">
        <v>39</v>
      </c>
      <c r="C23" s="13"/>
      <c r="D23" s="13"/>
      <c r="E23" s="13"/>
      <c r="F23" s="13"/>
      <c r="G23" s="13"/>
      <c r="H23" s="12"/>
      <c r="I23" s="12"/>
      <c r="J23" s="13">
        <v>30000</v>
      </c>
      <c r="K23" s="13">
        <v>4132</v>
      </c>
      <c r="L23" s="13"/>
      <c r="M23" s="13">
        <v>6330.83</v>
      </c>
    </row>
    <row r="24" spans="1:13" s="15" customFormat="1" x14ac:dyDescent="0.25">
      <c r="A24" s="11">
        <v>38</v>
      </c>
      <c r="B24" s="12" t="s">
        <v>30</v>
      </c>
      <c r="C24" s="13"/>
      <c r="D24" s="13"/>
      <c r="E24" s="13"/>
      <c r="F24" s="13"/>
      <c r="G24" s="13"/>
      <c r="H24" s="12"/>
      <c r="I24" s="12"/>
      <c r="J24" s="13"/>
      <c r="K24" s="13"/>
      <c r="L24" s="13"/>
      <c r="M24" s="13"/>
    </row>
    <row r="25" spans="1:13" s="15" customFormat="1" x14ac:dyDescent="0.25">
      <c r="A25" s="11">
        <v>39</v>
      </c>
      <c r="B25" s="12" t="s">
        <v>31</v>
      </c>
      <c r="C25" s="13"/>
      <c r="D25" s="13"/>
      <c r="E25" s="13"/>
      <c r="F25" s="13"/>
      <c r="G25" s="13"/>
      <c r="H25" s="12"/>
      <c r="I25" s="12"/>
      <c r="J25" s="13"/>
      <c r="K25" s="13"/>
      <c r="L25" s="13"/>
      <c r="M25" s="13"/>
    </row>
    <row r="26" spans="1:13" s="20" customFormat="1" x14ac:dyDescent="0.25">
      <c r="A26" s="17"/>
      <c r="B26" s="18" t="s">
        <v>47</v>
      </c>
      <c r="C26" s="19">
        <f>SUM(C8:C25)</f>
        <v>64670</v>
      </c>
      <c r="D26" s="19">
        <f t="shared" ref="D26:G26" si="1">SUM(D8:D25)</f>
        <v>75931.360000000001</v>
      </c>
      <c r="E26" s="19">
        <f t="shared" si="1"/>
        <v>54007.8</v>
      </c>
      <c r="F26" s="19">
        <f t="shared" si="1"/>
        <v>50437.38</v>
      </c>
      <c r="G26" s="19">
        <f t="shared" si="1"/>
        <v>0</v>
      </c>
      <c r="H26" s="18"/>
      <c r="I26" s="18"/>
      <c r="J26" s="19">
        <f>SUM(J8:J25)</f>
        <v>117396.37315333333</v>
      </c>
      <c r="K26" s="19">
        <f>SUM(K8:K25)</f>
        <v>53716</v>
      </c>
      <c r="L26" s="19">
        <f>SUM(L8:L25)</f>
        <v>50626.8</v>
      </c>
      <c r="M26" s="19">
        <f>SUM(M8:M25)</f>
        <v>36374.28</v>
      </c>
    </row>
    <row r="27" spans="1:13" s="15" customFormat="1" x14ac:dyDescent="0.25">
      <c r="A27" s="11"/>
      <c r="B27" s="12"/>
      <c r="C27" s="13"/>
      <c r="D27" s="13"/>
      <c r="E27" s="13"/>
      <c r="F27" s="13"/>
      <c r="G27" s="13"/>
      <c r="H27" s="12"/>
      <c r="I27" s="12"/>
      <c r="J27" s="13"/>
      <c r="K27" s="13"/>
      <c r="L27" s="13"/>
      <c r="M27" s="13"/>
    </row>
    <row r="28" spans="1:13" s="15" customFormat="1" x14ac:dyDescent="0.25">
      <c r="A28" s="11">
        <v>61</v>
      </c>
      <c r="B28" s="12" t="s">
        <v>34</v>
      </c>
      <c r="C28" s="13"/>
      <c r="D28" s="13"/>
      <c r="E28" s="13"/>
      <c r="F28" s="13"/>
      <c r="G28" s="13"/>
      <c r="H28" s="12"/>
      <c r="I28" s="12"/>
      <c r="J28" s="13"/>
      <c r="K28" s="13">
        <v>0</v>
      </c>
      <c r="L28" s="13"/>
      <c r="M28" s="13">
        <v>5793.06</v>
      </c>
    </row>
    <row r="29" spans="1:13" s="15" customFormat="1" x14ac:dyDescent="0.25">
      <c r="A29" s="11">
        <v>65</v>
      </c>
      <c r="B29" s="12" t="s">
        <v>13</v>
      </c>
      <c r="C29" s="13"/>
      <c r="D29" s="13"/>
      <c r="E29" s="13"/>
      <c r="F29" s="13"/>
      <c r="G29" s="13"/>
      <c r="H29" s="12"/>
      <c r="I29" s="12"/>
      <c r="J29" s="13"/>
      <c r="K29" s="13">
        <v>0</v>
      </c>
      <c r="L29" s="13"/>
      <c r="M29" s="13">
        <v>114588</v>
      </c>
    </row>
    <row r="30" spans="1:13" s="15" customFormat="1" x14ac:dyDescent="0.25">
      <c r="A30" s="11">
        <v>66</v>
      </c>
      <c r="B30" s="12" t="s">
        <v>14</v>
      </c>
      <c r="C30" s="13"/>
      <c r="D30" s="13"/>
      <c r="E30" s="13"/>
      <c r="F30" s="13"/>
      <c r="G30" s="13"/>
      <c r="H30" s="12"/>
      <c r="I30" s="12"/>
      <c r="J30" s="13"/>
      <c r="K30" s="13">
        <v>0</v>
      </c>
      <c r="L30" s="13"/>
      <c r="M30" s="13">
        <v>41379</v>
      </c>
    </row>
    <row r="31" spans="1:13" s="15" customFormat="1" x14ac:dyDescent="0.25">
      <c r="A31" s="11">
        <v>67</v>
      </c>
      <c r="B31" s="12" t="s">
        <v>15</v>
      </c>
      <c r="C31" s="13"/>
      <c r="D31" s="13"/>
      <c r="E31" s="13"/>
      <c r="F31" s="13"/>
      <c r="G31" s="13"/>
      <c r="H31" s="12"/>
      <c r="I31" s="12"/>
      <c r="J31" s="13"/>
      <c r="K31" s="13">
        <v>0</v>
      </c>
      <c r="L31" s="13"/>
      <c r="M31" s="13">
        <v>5000</v>
      </c>
    </row>
    <row r="32" spans="1:13" s="15" customFormat="1" x14ac:dyDescent="0.25">
      <c r="A32" s="11">
        <v>68</v>
      </c>
      <c r="B32" s="12" t="s">
        <v>33</v>
      </c>
      <c r="C32" s="13"/>
      <c r="D32" s="13"/>
      <c r="E32" s="13"/>
      <c r="F32" s="13"/>
      <c r="G32" s="13"/>
      <c r="H32" s="12"/>
      <c r="I32" s="12"/>
      <c r="J32" s="13">
        <v>6800</v>
      </c>
      <c r="K32" s="13">
        <v>0</v>
      </c>
      <c r="L32" s="13"/>
      <c r="M32" s="13"/>
    </row>
    <row r="33" spans="1:14" s="20" customFormat="1" x14ac:dyDescent="0.25">
      <c r="A33" s="17"/>
      <c r="B33" s="18" t="s">
        <v>48</v>
      </c>
      <c r="C33" s="19">
        <f>SUM(C28:C32)</f>
        <v>0</v>
      </c>
      <c r="D33" s="19">
        <f t="shared" ref="D33:G33" si="2">SUM(D28:D32)</f>
        <v>0</v>
      </c>
      <c r="E33" s="19">
        <f t="shared" si="2"/>
        <v>0</v>
      </c>
      <c r="F33" s="19">
        <f t="shared" si="2"/>
        <v>0</v>
      </c>
      <c r="G33" s="19">
        <f t="shared" si="2"/>
        <v>0</v>
      </c>
      <c r="H33" s="18"/>
      <c r="I33" s="18"/>
      <c r="J33" s="19">
        <f>SUM(J28:J32)</f>
        <v>6800</v>
      </c>
      <c r="K33" s="19">
        <f t="shared" ref="K33:M33" si="3">SUM(K28:K32)</f>
        <v>0</v>
      </c>
      <c r="L33" s="19">
        <f t="shared" si="3"/>
        <v>0</v>
      </c>
      <c r="M33" s="19">
        <f t="shared" si="3"/>
        <v>166760.06</v>
      </c>
    </row>
    <row r="34" spans="1:14" s="15" customFormat="1" x14ac:dyDescent="0.25">
      <c r="A34" s="11"/>
      <c r="B34" s="12"/>
      <c r="C34" s="13"/>
      <c r="D34" s="13"/>
      <c r="E34" s="13"/>
      <c r="F34" s="13"/>
      <c r="G34" s="13"/>
      <c r="H34" s="12"/>
      <c r="I34" s="12"/>
      <c r="J34" s="13"/>
      <c r="K34" s="13"/>
      <c r="L34" s="13"/>
      <c r="M34" s="13"/>
    </row>
    <row r="35" spans="1:14" s="15" customFormat="1" x14ac:dyDescent="0.25">
      <c r="A35" s="11"/>
      <c r="B35" s="12"/>
      <c r="C35" s="13"/>
      <c r="D35" s="13"/>
      <c r="E35" s="13"/>
      <c r="F35" s="13"/>
      <c r="G35" s="13"/>
      <c r="H35" s="12"/>
      <c r="I35" s="12"/>
      <c r="J35" s="13"/>
      <c r="K35" s="13"/>
      <c r="L35" s="13"/>
      <c r="M35" s="13"/>
    </row>
    <row r="36" spans="1:14" s="15" customFormat="1" x14ac:dyDescent="0.25">
      <c r="A36" s="11">
        <v>72</v>
      </c>
      <c r="B36" s="12" t="s">
        <v>2</v>
      </c>
      <c r="C36" s="14">
        <f>+C26*0.0255</f>
        <v>1649.0849999999998</v>
      </c>
      <c r="D36" s="14">
        <f t="shared" ref="D36:G36" si="4">+D26*0.0255</f>
        <v>1936.2496799999999</v>
      </c>
      <c r="E36" s="14">
        <f t="shared" si="4"/>
        <v>1377.1989000000001</v>
      </c>
      <c r="F36" s="14">
        <f t="shared" si="4"/>
        <v>1286.1531899999998</v>
      </c>
      <c r="G36" s="14">
        <f t="shared" si="4"/>
        <v>0</v>
      </c>
      <c r="H36" s="12"/>
      <c r="I36" s="12"/>
      <c r="J36" s="14">
        <v>3521.8911945999998</v>
      </c>
      <c r="K36" s="14">
        <v>1611.48</v>
      </c>
      <c r="L36" s="13">
        <v>1518.8</v>
      </c>
      <c r="M36" s="13">
        <v>1091.23</v>
      </c>
    </row>
    <row r="37" spans="1:14" s="15" customFormat="1" x14ac:dyDescent="0.25">
      <c r="A37" s="11"/>
      <c r="B37" s="12" t="s">
        <v>55</v>
      </c>
      <c r="C37" s="14">
        <f>+C26*0.0045</f>
        <v>291.01499999999999</v>
      </c>
      <c r="D37" s="14">
        <f t="shared" ref="D37:G37" si="5">+D26*0.0045</f>
        <v>341.69111999999996</v>
      </c>
      <c r="E37" s="14">
        <f t="shared" si="5"/>
        <v>243.0351</v>
      </c>
      <c r="F37" s="14">
        <f t="shared" si="5"/>
        <v>226.96820999999997</v>
      </c>
      <c r="G37" s="14">
        <f t="shared" si="5"/>
        <v>0</v>
      </c>
      <c r="H37" s="12"/>
      <c r="I37" s="12"/>
      <c r="J37" s="14"/>
      <c r="K37" s="14"/>
      <c r="L37" s="13"/>
      <c r="M37" s="13"/>
    </row>
    <row r="38" spans="1:14" s="15" customFormat="1" x14ac:dyDescent="0.25">
      <c r="A38" s="11">
        <v>79</v>
      </c>
      <c r="B38" s="12" t="s">
        <v>3</v>
      </c>
      <c r="C38" s="14">
        <f>+C26*0.02</f>
        <v>1293.4000000000001</v>
      </c>
      <c r="D38" s="14">
        <f t="shared" ref="D38:G38" si="6">+D26*0.02</f>
        <v>1518.6272000000001</v>
      </c>
      <c r="E38" s="14">
        <f t="shared" si="6"/>
        <v>1080.1560000000002</v>
      </c>
      <c r="F38" s="14">
        <f t="shared" si="6"/>
        <v>1008.7475999999999</v>
      </c>
      <c r="G38" s="14">
        <f t="shared" si="6"/>
        <v>0</v>
      </c>
      <c r="H38" s="12"/>
      <c r="I38" s="12"/>
      <c r="J38" s="14">
        <v>2347.9274630666669</v>
      </c>
      <c r="K38" s="14">
        <v>1074.32</v>
      </c>
      <c r="L38" s="13">
        <v>1012.54</v>
      </c>
      <c r="M38" s="13">
        <v>727.49</v>
      </c>
    </row>
    <row r="39" spans="1:14" s="15" customFormat="1" x14ac:dyDescent="0.25">
      <c r="A39" s="11">
        <v>81</v>
      </c>
      <c r="B39" s="12" t="s">
        <v>4</v>
      </c>
      <c r="C39" s="14">
        <f>+C26*0.11</f>
        <v>7113.7</v>
      </c>
      <c r="D39" s="14">
        <f t="shared" ref="D39:G39" si="7">+D26*0.11</f>
        <v>8352.4495999999999</v>
      </c>
      <c r="E39" s="14">
        <f t="shared" si="7"/>
        <v>5940.8580000000002</v>
      </c>
      <c r="F39" s="14">
        <f t="shared" si="7"/>
        <v>5548.1117999999997</v>
      </c>
      <c r="G39" s="14">
        <f t="shared" si="7"/>
        <v>0</v>
      </c>
      <c r="H39" s="12"/>
      <c r="I39" s="12"/>
      <c r="J39" s="14">
        <v>12913.601046866666</v>
      </c>
      <c r="K39" s="14">
        <v>5908.76</v>
      </c>
      <c r="L39" s="13">
        <v>5568.95</v>
      </c>
      <c r="M39" s="13">
        <v>4001.17</v>
      </c>
    </row>
    <row r="40" spans="1:14" s="15" customFormat="1" x14ac:dyDescent="0.25">
      <c r="A40" s="11">
        <v>82</v>
      </c>
      <c r="B40" s="12" t="s">
        <v>5</v>
      </c>
      <c r="C40" s="14">
        <f>+C26*0.03</f>
        <v>1940.1</v>
      </c>
      <c r="D40" s="14">
        <f t="shared" ref="D40:G40" si="8">+D26*0.03</f>
        <v>2277.9407999999999</v>
      </c>
      <c r="E40" s="14">
        <f t="shared" si="8"/>
        <v>1620.2339999999999</v>
      </c>
      <c r="F40" s="14">
        <f t="shared" si="8"/>
        <v>1513.1213999999998</v>
      </c>
      <c r="G40" s="14">
        <f t="shared" si="8"/>
        <v>0</v>
      </c>
      <c r="H40" s="12"/>
      <c r="I40" s="12"/>
      <c r="J40" s="14">
        <v>3521.8911945999998</v>
      </c>
      <c r="K40" s="14">
        <v>1611.48</v>
      </c>
      <c r="L40" s="13">
        <v>1518.8</v>
      </c>
      <c r="M40" s="13">
        <v>1091.23</v>
      </c>
    </row>
    <row r="41" spans="1:14" s="15" customFormat="1" x14ac:dyDescent="0.25">
      <c r="A41" s="11">
        <v>83</v>
      </c>
      <c r="B41" s="12" t="s">
        <v>6</v>
      </c>
      <c r="C41" s="14">
        <f>+C26*0.0075</f>
        <v>485.02499999999998</v>
      </c>
      <c r="D41" s="14">
        <f t="shared" ref="D41:G41" si="9">+D26*0.0075</f>
        <v>569.48519999999996</v>
      </c>
      <c r="E41" s="14">
        <f t="shared" si="9"/>
        <v>405.05849999999998</v>
      </c>
      <c r="F41" s="14">
        <f t="shared" si="9"/>
        <v>378.28034999999994</v>
      </c>
      <c r="G41" s="14">
        <f t="shared" si="9"/>
        <v>0</v>
      </c>
      <c r="H41" s="12"/>
      <c r="I41" s="12"/>
      <c r="J41" s="14">
        <v>880.47279864999996</v>
      </c>
      <c r="K41" s="14">
        <v>402.87</v>
      </c>
      <c r="L41" s="13">
        <v>379.7</v>
      </c>
      <c r="M41" s="13">
        <v>272.81</v>
      </c>
    </row>
    <row r="42" spans="1:14" s="15" customFormat="1" x14ac:dyDescent="0.25">
      <c r="A42" s="11">
        <v>87</v>
      </c>
      <c r="B42" s="12" t="s">
        <v>7</v>
      </c>
      <c r="C42" s="14">
        <f>+C26*0.015</f>
        <v>970.05</v>
      </c>
      <c r="D42" s="14">
        <f t="shared" ref="D42:G42" si="10">+D26*0.015</f>
        <v>1138.9703999999999</v>
      </c>
      <c r="E42" s="14">
        <f t="shared" si="10"/>
        <v>810.11699999999996</v>
      </c>
      <c r="F42" s="14">
        <f t="shared" si="10"/>
        <v>756.56069999999988</v>
      </c>
      <c r="G42" s="14">
        <f t="shared" si="10"/>
        <v>0</v>
      </c>
      <c r="H42" s="12"/>
      <c r="I42" s="12"/>
      <c r="J42" s="14"/>
      <c r="K42" s="14"/>
      <c r="L42" s="13">
        <v>759.4</v>
      </c>
      <c r="M42" s="13">
        <f>+M26*0.015</f>
        <v>545.61419999999998</v>
      </c>
    </row>
    <row r="43" spans="1:14" s="15" customFormat="1" x14ac:dyDescent="0.25">
      <c r="A43" s="22"/>
      <c r="B43" s="12" t="s">
        <v>51</v>
      </c>
      <c r="C43" s="14"/>
      <c r="D43" s="14"/>
      <c r="E43" s="14"/>
      <c r="F43" s="14"/>
      <c r="G43" s="14"/>
      <c r="H43" s="12"/>
      <c r="I43" s="12"/>
      <c r="J43" s="14"/>
      <c r="K43" s="14"/>
      <c r="L43" s="13"/>
      <c r="M43" s="13"/>
      <c r="N43" s="15" t="s">
        <v>52</v>
      </c>
    </row>
    <row r="44" spans="1:14" s="15" customFormat="1" x14ac:dyDescent="0.25">
      <c r="A44" s="11">
        <v>91</v>
      </c>
      <c r="B44" s="12" t="s">
        <v>8</v>
      </c>
      <c r="C44" s="14"/>
      <c r="D44" s="14">
        <v>1400</v>
      </c>
      <c r="E44" s="14">
        <v>1100</v>
      </c>
      <c r="F44" s="14"/>
      <c r="G44" s="14"/>
      <c r="H44" s="12"/>
      <c r="I44" s="12"/>
      <c r="J44" s="14"/>
      <c r="K44" s="14">
        <v>0</v>
      </c>
      <c r="L44" s="13">
        <v>2000</v>
      </c>
      <c r="M44" s="13"/>
    </row>
    <row r="45" spans="1:14" s="20" customFormat="1" x14ac:dyDescent="0.25">
      <c r="A45" s="21"/>
      <c r="B45" s="18" t="s">
        <v>49</v>
      </c>
      <c r="C45" s="19">
        <f>SUM(C36:C44)</f>
        <v>13742.375</v>
      </c>
      <c r="D45" s="19">
        <f t="shared" ref="D45:G45" si="11">SUM(D36:D44)</f>
        <v>17535.413999999997</v>
      </c>
      <c r="E45" s="19">
        <f t="shared" si="11"/>
        <v>12576.657499999999</v>
      </c>
      <c r="F45" s="19">
        <f t="shared" si="11"/>
        <v>10717.943249999998</v>
      </c>
      <c r="G45" s="19">
        <f t="shared" si="11"/>
        <v>0</v>
      </c>
      <c r="H45" s="18"/>
      <c r="I45" s="18"/>
      <c r="J45" s="19">
        <f>SUM(J36:J44)</f>
        <v>23185.783697783336</v>
      </c>
      <c r="K45" s="19">
        <f>SUM(K36:K44)</f>
        <v>10608.910000000002</v>
      </c>
      <c r="L45" s="19">
        <f>SUM(L36:L44)</f>
        <v>12758.19</v>
      </c>
      <c r="M45" s="19">
        <f>SUM(M36:M44)</f>
        <v>7729.5442000000012</v>
      </c>
    </row>
    <row r="46" spans="1:14" x14ac:dyDescent="0.25">
      <c r="A46" s="8"/>
      <c r="B46" s="1" t="s">
        <v>50</v>
      </c>
      <c r="C46" s="2">
        <f>+C26+C33-C45</f>
        <v>50927.625</v>
      </c>
      <c r="D46" s="2">
        <f t="shared" ref="D46:G46" si="12">+D26+D33-D45</f>
        <v>58395.946000000004</v>
      </c>
      <c r="E46" s="2">
        <f t="shared" si="12"/>
        <v>41431.142500000002</v>
      </c>
      <c r="F46" s="2">
        <f t="shared" si="12"/>
        <v>39719.436750000001</v>
      </c>
      <c r="G46" s="2">
        <f t="shared" si="12"/>
        <v>0</v>
      </c>
      <c r="H46" s="1"/>
      <c r="I46" s="1"/>
      <c r="J46" s="2">
        <f>+J26+J33-J45</f>
        <v>101010.58945555</v>
      </c>
      <c r="K46" s="2">
        <f>+K26+K33-K45</f>
        <v>43107.09</v>
      </c>
      <c r="L46" s="2">
        <f>+L26+L33-L45</f>
        <v>37868.61</v>
      </c>
      <c r="M46" s="2">
        <f>+M26+M33-M45</f>
        <v>195404.79579999999</v>
      </c>
    </row>
    <row r="47" spans="1:14" x14ac:dyDescent="0.25">
      <c r="A47" s="8"/>
      <c r="B47" s="1"/>
      <c r="H47" s="1"/>
      <c r="I47" s="1"/>
    </row>
    <row r="48" spans="1:14" x14ac:dyDescent="0.25">
      <c r="A48" s="8"/>
      <c r="B48" s="1"/>
      <c r="H48" s="1"/>
      <c r="I48" s="1"/>
    </row>
    <row r="49" spans="1:9" x14ac:dyDescent="0.25">
      <c r="A49" s="8"/>
    </row>
    <row r="52" spans="1:9" x14ac:dyDescent="0.25">
      <c r="B52" s="1"/>
      <c r="H52" s="1"/>
      <c r="I52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</vt:lpstr>
      <vt:lpstr>hoja1</vt:lpstr>
      <vt:lpstr>sept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</cp:lastModifiedBy>
  <cp:lastPrinted>2021-11-05T20:28:31Z</cp:lastPrinted>
  <dcterms:created xsi:type="dcterms:W3CDTF">2021-10-13T11:54:03Z</dcterms:created>
  <dcterms:modified xsi:type="dcterms:W3CDTF">2021-12-02T13:24:08Z</dcterms:modified>
</cp:coreProperties>
</file>