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GRUPO PERSOGLIA\LUIS PERSOGLIA SRL\LABORAL\"/>
    </mc:Choice>
  </mc:AlternateContent>
  <xr:revisionPtr revIDLastSave="0" documentId="13_ncr:1_{AE73DE73-A8E6-4135-98B8-716C7DDDBE5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3" r:id="rId1"/>
    <sheet name="octubre2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P48" i="2" s="1"/>
  <c r="P33" i="2"/>
  <c r="P47" i="2"/>
  <c r="Q7" i="2"/>
  <c r="Q8" i="2"/>
  <c r="Q26" i="2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33" i="2" s="1"/>
  <c r="Q29" i="2"/>
  <c r="Q30" i="2"/>
  <c r="Q31" i="2"/>
  <c r="Q32" i="2"/>
  <c r="Q34" i="2"/>
  <c r="Q35" i="2"/>
  <c r="Q46" i="2"/>
  <c r="O36" i="2"/>
  <c r="O33" i="2"/>
  <c r="O43" i="2" s="1"/>
  <c r="O26" i="2"/>
  <c r="O40" i="2" s="1"/>
  <c r="N33" i="2"/>
  <c r="N44" i="2" s="1"/>
  <c r="N26" i="2"/>
  <c r="N36" i="2" s="1"/>
  <c r="E48" i="3"/>
  <c r="D48" i="3"/>
  <c r="C48" i="3"/>
  <c r="F33" i="3"/>
  <c r="E33" i="3"/>
  <c r="D33" i="3"/>
  <c r="C33" i="3"/>
  <c r="F26" i="3"/>
  <c r="E26" i="3"/>
  <c r="E49" i="3" s="1"/>
  <c r="D26" i="3"/>
  <c r="D49" i="3" s="1"/>
  <c r="C26" i="3"/>
  <c r="M33" i="2"/>
  <c r="M43" i="2" s="1"/>
  <c r="M26" i="2"/>
  <c r="M37" i="2" s="1"/>
  <c r="L39" i="2"/>
  <c r="L36" i="2"/>
  <c r="L33" i="2"/>
  <c r="L43" i="2" s="1"/>
  <c r="L26" i="2"/>
  <c r="L37" i="2" s="1"/>
  <c r="C33" i="2"/>
  <c r="C44" i="2" s="1"/>
  <c r="D33" i="2"/>
  <c r="D44" i="2" s="1"/>
  <c r="E33" i="2"/>
  <c r="E42" i="2" s="1"/>
  <c r="F33" i="2"/>
  <c r="F44" i="2" s="1"/>
  <c r="C26" i="2"/>
  <c r="C41" i="2" s="1"/>
  <c r="D26" i="2"/>
  <c r="D41" i="2" s="1"/>
  <c r="E26" i="2"/>
  <c r="E41" i="2" s="1"/>
  <c r="F26" i="2"/>
  <c r="F40" i="2" s="1"/>
  <c r="K33" i="2"/>
  <c r="K44" i="2" s="1"/>
  <c r="J33" i="2"/>
  <c r="J43" i="2" s="1"/>
  <c r="I33" i="2"/>
  <c r="I44" i="2" s="1"/>
  <c r="H33" i="2"/>
  <c r="H44" i="2" s="1"/>
  <c r="G33" i="2"/>
  <c r="G44" i="2" s="1"/>
  <c r="K26" i="2"/>
  <c r="K37" i="2" s="1"/>
  <c r="J26" i="2"/>
  <c r="J45" i="2" s="1"/>
  <c r="I26" i="2"/>
  <c r="I41" i="2" s="1"/>
  <c r="H26" i="2"/>
  <c r="H40" i="2" s="1"/>
  <c r="G26" i="2"/>
  <c r="G40" i="2" s="1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O37" i="2" l="1"/>
  <c r="O38" i="2"/>
  <c r="O41" i="2"/>
  <c r="L38" i="2"/>
  <c r="N43" i="2"/>
  <c r="O44" i="2"/>
  <c r="J44" i="2"/>
  <c r="Q44" i="2" s="1"/>
  <c r="L42" i="2"/>
  <c r="O6" i="2"/>
  <c r="O39" i="2"/>
  <c r="O45" i="2"/>
  <c r="O42" i="2"/>
  <c r="L44" i="2"/>
  <c r="M44" i="2"/>
  <c r="L45" i="2"/>
  <c r="L6" i="2"/>
  <c r="M6" i="2"/>
  <c r="N42" i="2"/>
  <c r="N6" i="2"/>
  <c r="L40" i="2"/>
  <c r="N38" i="2"/>
  <c r="N37" i="2"/>
  <c r="L41" i="2"/>
  <c r="N39" i="2"/>
  <c r="N45" i="2"/>
  <c r="N40" i="2"/>
  <c r="N41" i="2"/>
  <c r="C49" i="3"/>
  <c r="F49" i="3"/>
  <c r="F45" i="3"/>
  <c r="F48" i="3" s="1"/>
  <c r="M38" i="2"/>
  <c r="M45" i="2"/>
  <c r="M39" i="2"/>
  <c r="M40" i="2"/>
  <c r="M41" i="2"/>
  <c r="M36" i="2"/>
  <c r="M42" i="2"/>
  <c r="K42" i="2"/>
  <c r="K43" i="2"/>
  <c r="H42" i="2"/>
  <c r="I42" i="2"/>
  <c r="C42" i="2"/>
  <c r="I43" i="2"/>
  <c r="D42" i="2"/>
  <c r="F42" i="2"/>
  <c r="J42" i="2"/>
  <c r="G42" i="2"/>
  <c r="K6" i="2"/>
  <c r="C43" i="2"/>
  <c r="Q43" i="2" s="1"/>
  <c r="E44" i="2"/>
  <c r="G43" i="2"/>
  <c r="E43" i="2"/>
  <c r="D43" i="2"/>
  <c r="F43" i="2"/>
  <c r="H43" i="2"/>
  <c r="F38" i="2"/>
  <c r="F41" i="2"/>
  <c r="F37" i="2"/>
  <c r="F45" i="2"/>
  <c r="F36" i="2"/>
  <c r="F39" i="2"/>
  <c r="D36" i="2"/>
  <c r="D38" i="2"/>
  <c r="D40" i="2"/>
  <c r="D45" i="2"/>
  <c r="E36" i="2"/>
  <c r="E38" i="2"/>
  <c r="E40" i="2"/>
  <c r="E45" i="2"/>
  <c r="D37" i="2"/>
  <c r="D39" i="2"/>
  <c r="E37" i="2"/>
  <c r="E39" i="2"/>
  <c r="C36" i="2"/>
  <c r="C39" i="2"/>
  <c r="C45" i="2"/>
  <c r="C37" i="2"/>
  <c r="C40" i="2"/>
  <c r="C38" i="2"/>
  <c r="F6" i="2"/>
  <c r="E6" i="2"/>
  <c r="D6" i="2"/>
  <c r="C6" i="2"/>
  <c r="I40" i="2"/>
  <c r="I37" i="2"/>
  <c r="J40" i="2"/>
  <c r="G37" i="2"/>
  <c r="J37" i="2"/>
  <c r="G41" i="2"/>
  <c r="Q41" i="2" s="1"/>
  <c r="G38" i="2"/>
  <c r="J41" i="2"/>
  <c r="G6" i="2"/>
  <c r="J38" i="2"/>
  <c r="J6" i="2"/>
  <c r="K36" i="2"/>
  <c r="H39" i="2"/>
  <c r="K45" i="2"/>
  <c r="H38" i="2"/>
  <c r="I39" i="2"/>
  <c r="K41" i="2"/>
  <c r="G36" i="2"/>
  <c r="H37" i="2"/>
  <c r="I38" i="2"/>
  <c r="J39" i="2"/>
  <c r="K40" i="2"/>
  <c r="G45" i="2"/>
  <c r="H36" i="2"/>
  <c r="K39" i="2"/>
  <c r="H45" i="2"/>
  <c r="H6" i="2"/>
  <c r="I36" i="2"/>
  <c r="K38" i="2"/>
  <c r="H41" i="2"/>
  <c r="I45" i="2"/>
  <c r="I6" i="2"/>
  <c r="J36" i="2"/>
  <c r="G39" i="2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Q6" i="2" l="1"/>
  <c r="Q39" i="2"/>
  <c r="Q36" i="2"/>
  <c r="L47" i="2"/>
  <c r="L48" i="2" s="1"/>
  <c r="Q40" i="2"/>
  <c r="Q37" i="2"/>
  <c r="Q38" i="2"/>
  <c r="Q42" i="2"/>
  <c r="Q45" i="2"/>
  <c r="O47" i="2"/>
  <c r="O48" i="2" s="1"/>
  <c r="N47" i="2"/>
  <c r="N48" i="2" s="1"/>
  <c r="M47" i="2"/>
  <c r="M48" i="2" s="1"/>
  <c r="F47" i="2"/>
  <c r="F48" i="2" s="1"/>
  <c r="E47" i="2"/>
  <c r="E48" i="2" s="1"/>
  <c r="D47" i="2"/>
  <c r="D48" i="2" s="1"/>
  <c r="C47" i="2"/>
  <c r="C48" i="2" s="1"/>
  <c r="K47" i="2"/>
  <c r="K48" i="2" s="1"/>
  <c r="H47" i="2"/>
  <c r="H48" i="2" s="1"/>
  <c r="I47" i="2"/>
  <c r="I48" i="2" s="1"/>
  <c r="G47" i="2"/>
  <c r="G48" i="2" s="1"/>
  <c r="J47" i="2"/>
  <c r="J48" i="2" s="1"/>
  <c r="F45" i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Q47" i="2" l="1"/>
  <c r="Q48" i="2" s="1"/>
  <c r="C45" i="1"/>
  <c r="C46" i="1" s="1"/>
</calcChain>
</file>

<file path=xl/sharedStrings.xml><?xml version="1.0" encoding="utf-8"?>
<sst xmlns="http://schemas.openxmlformats.org/spreadsheetml/2006/main" count="229" uniqueCount="70">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</sst>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4" fontId="1" fillId="2" borderId="0" xfId="0" applyNumberFormat="1" applyFont="1" applyFill="1"/>
    <xf numFmtId="1" fontId="0" fillId="0" borderId="0" xfId="0" applyNumberFormat="1" applyAlignment="1">
      <alignment horizontal="center"/>
    </xf>
    <xf numFmtId="4" fontId="3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 xr:uid="{A8C27B72-C8B1-4D51-BFDA-4F6233CD0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7" customFormat="1" x14ac:dyDescent="0.25">
      <c r="A1" s="27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Q54"/>
  <sheetViews>
    <sheetView tabSelected="1" topLeftCell="A34" workbookViewId="0">
      <pane xSplit="2" topLeftCell="H1" activePane="topRight" state="frozen"/>
      <selection pane="topRight" activeCell="H45" sqref="H45"/>
    </sheetView>
  </sheetViews>
  <sheetFormatPr baseColWidth="10" defaultRowHeight="15" x14ac:dyDescent="0.25"/>
  <cols>
    <col min="1" max="1" width="13.140625" style="6" customWidth="1"/>
    <col min="2" max="2" width="33.140625" customWidth="1"/>
    <col min="3" max="3" width="11.85546875" style="2" customWidth="1"/>
    <col min="4" max="4" width="13.42578125" style="2" customWidth="1"/>
    <col min="5" max="5" width="13.7109375" style="2" customWidth="1"/>
    <col min="6" max="6" width="13.28515625" style="2" customWidth="1"/>
    <col min="7" max="7" width="12.7109375" style="2" customWidth="1"/>
    <col min="8" max="8" width="12.5703125" style="2" customWidth="1"/>
    <col min="9" max="9" width="16" style="2" customWidth="1"/>
    <col min="10" max="10" width="12.5703125" style="2" customWidth="1"/>
    <col min="11" max="11" width="13.42578125" style="2" customWidth="1"/>
    <col min="12" max="15" width="14.85546875" style="2" customWidth="1"/>
    <col min="16" max="16" width="6.7109375" customWidth="1"/>
    <col min="17" max="17" width="10.5703125" customWidth="1"/>
  </cols>
  <sheetData>
    <row r="1" spans="1:17" s="27" customFormat="1" x14ac:dyDescent="0.25">
      <c r="A1" s="27" t="s">
        <v>20</v>
      </c>
      <c r="C1" s="27">
        <v>31</v>
      </c>
      <c r="D1" s="27">
        <v>32</v>
      </c>
      <c r="E1" s="27">
        <v>51</v>
      </c>
      <c r="F1" s="27">
        <v>4</v>
      </c>
      <c r="G1" s="27">
        <v>17</v>
      </c>
      <c r="H1" s="27">
        <v>22</v>
      </c>
      <c r="I1" s="27">
        <v>41</v>
      </c>
      <c r="J1" s="27">
        <v>55</v>
      </c>
      <c r="K1" s="27">
        <v>35</v>
      </c>
      <c r="L1" s="27">
        <v>44</v>
      </c>
      <c r="M1" s="27">
        <v>46</v>
      </c>
      <c r="N1" s="27">
        <v>52</v>
      </c>
      <c r="O1" s="27">
        <v>56</v>
      </c>
    </row>
    <row r="2" spans="1:17" s="7" customFormat="1" ht="45" x14ac:dyDescent="0.25">
      <c r="A2" s="7" t="s">
        <v>21</v>
      </c>
      <c r="C2" s="24" t="s">
        <v>57</v>
      </c>
      <c r="D2" s="24" t="s">
        <v>35</v>
      </c>
      <c r="E2" s="24" t="s">
        <v>62</v>
      </c>
      <c r="F2" s="24" t="s">
        <v>63</v>
      </c>
      <c r="G2" s="24" t="s">
        <v>53</v>
      </c>
      <c r="H2" s="24" t="s">
        <v>9</v>
      </c>
      <c r="I2" s="23" t="s">
        <v>18</v>
      </c>
      <c r="J2" s="24" t="s">
        <v>56</v>
      </c>
      <c r="K2" s="24" t="s">
        <v>64</v>
      </c>
      <c r="L2" s="24" t="s">
        <v>65</v>
      </c>
      <c r="M2" s="24" t="s">
        <v>66</v>
      </c>
      <c r="N2" s="24" t="s">
        <v>67</v>
      </c>
      <c r="O2" s="24" t="s">
        <v>68</v>
      </c>
      <c r="Q2" s="7" t="s">
        <v>69</v>
      </c>
    </row>
    <row r="3" spans="1:17" s="3" customFormat="1" x14ac:dyDescent="0.25">
      <c r="A3" s="7" t="s">
        <v>22</v>
      </c>
      <c r="C3" s="4" t="s">
        <v>58</v>
      </c>
      <c r="D3" s="4"/>
      <c r="E3" s="4"/>
      <c r="F3" s="4"/>
      <c r="G3" s="4"/>
      <c r="H3" s="4" t="s">
        <v>37</v>
      </c>
      <c r="I3" s="23" t="s">
        <v>38</v>
      </c>
      <c r="J3" s="25"/>
      <c r="K3" s="4"/>
      <c r="L3" s="4"/>
      <c r="M3" s="4"/>
      <c r="N3" s="4"/>
      <c r="O3" s="4"/>
    </row>
    <row r="4" spans="1:17" s="3" customFormat="1" x14ac:dyDescent="0.25">
      <c r="A4" s="7" t="s">
        <v>40</v>
      </c>
      <c r="C4" s="24" t="s">
        <v>41</v>
      </c>
      <c r="D4" s="24" t="s">
        <v>41</v>
      </c>
      <c r="E4" s="24" t="s">
        <v>41</v>
      </c>
      <c r="F4" s="24" t="s">
        <v>41</v>
      </c>
      <c r="G4" s="24" t="s">
        <v>41</v>
      </c>
      <c r="H4" s="24" t="s">
        <v>41</v>
      </c>
      <c r="I4" s="24" t="s">
        <v>41</v>
      </c>
      <c r="J4" s="24" t="s">
        <v>41</v>
      </c>
      <c r="K4" s="24" t="s">
        <v>41</v>
      </c>
      <c r="L4" s="24" t="s">
        <v>41</v>
      </c>
      <c r="M4" s="24" t="s">
        <v>41</v>
      </c>
      <c r="N4" s="24" t="s">
        <v>41</v>
      </c>
      <c r="O4" s="24" t="s">
        <v>41</v>
      </c>
      <c r="P4" s="7"/>
    </row>
    <row r="5" spans="1:17" s="3" customFormat="1" x14ac:dyDescent="0.25">
      <c r="A5" s="7" t="s">
        <v>42</v>
      </c>
      <c r="C5" s="24" t="s">
        <v>54</v>
      </c>
      <c r="D5" s="24" t="s">
        <v>54</v>
      </c>
      <c r="E5" s="24" t="s">
        <v>54</v>
      </c>
      <c r="F5" s="24" t="s">
        <v>54</v>
      </c>
      <c r="G5" s="24" t="s">
        <v>54</v>
      </c>
      <c r="H5" s="24" t="s">
        <v>54</v>
      </c>
      <c r="I5" s="24" t="s">
        <v>54</v>
      </c>
      <c r="J5" s="24" t="s">
        <v>54</v>
      </c>
      <c r="K5" s="24" t="s">
        <v>54</v>
      </c>
      <c r="L5" s="24" t="s">
        <v>54</v>
      </c>
      <c r="M5" s="24" t="s">
        <v>54</v>
      </c>
      <c r="N5" s="24" t="s">
        <v>54</v>
      </c>
      <c r="O5" s="24" t="s">
        <v>54</v>
      </c>
      <c r="P5" s="7"/>
    </row>
    <row r="6" spans="1:17" s="3" customFormat="1" ht="30" x14ac:dyDescent="0.25">
      <c r="A6" s="7" t="s">
        <v>44</v>
      </c>
      <c r="C6" s="4">
        <f t="shared" ref="C6:F6" si="0">+C26+C33</f>
        <v>60302.62</v>
      </c>
      <c r="D6" s="4">
        <f t="shared" si="0"/>
        <v>60302.62</v>
      </c>
      <c r="E6" s="4">
        <f t="shared" si="0"/>
        <v>63107.3</v>
      </c>
      <c r="F6" s="4">
        <f t="shared" si="0"/>
        <v>87697.57</v>
      </c>
      <c r="G6" s="4">
        <f>+G26+G33</f>
        <v>76593</v>
      </c>
      <c r="H6" s="4">
        <f t="shared" ref="H6:J6" si="1">+H26+H33</f>
        <v>90828.57</v>
      </c>
      <c r="I6" s="4">
        <f t="shared" si="1"/>
        <v>59790.8</v>
      </c>
      <c r="J6" s="4">
        <f t="shared" si="1"/>
        <v>58227.38</v>
      </c>
      <c r="K6" s="4">
        <f t="shared" ref="K6:N6" si="2">+K26+K33</f>
        <v>93406.15</v>
      </c>
      <c r="L6" s="4">
        <f t="shared" si="2"/>
        <v>77014.399999999994</v>
      </c>
      <c r="M6" s="4">
        <f t="shared" si="2"/>
        <v>62033</v>
      </c>
      <c r="N6" s="4">
        <f t="shared" si="2"/>
        <v>62661.54</v>
      </c>
      <c r="O6" s="4">
        <f t="shared" ref="O6" si="3">+O26+O33</f>
        <v>60483.199999999997</v>
      </c>
      <c r="Q6" s="28">
        <f>SUM(C6:P6)</f>
        <v>912448.15</v>
      </c>
    </row>
    <row r="7" spans="1:17" s="3" customFormat="1" x14ac:dyDescent="0.25">
      <c r="A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Q7" s="4">
        <f t="shared" ref="Q7:Q46" si="4">SUM(C7:P7)</f>
        <v>0</v>
      </c>
    </row>
    <row r="8" spans="1:17" s="15" customFormat="1" x14ac:dyDescent="0.25">
      <c r="A8" s="11">
        <v>1</v>
      </c>
      <c r="B8" s="12" t="s">
        <v>0</v>
      </c>
      <c r="C8" s="13">
        <v>48862.62</v>
      </c>
      <c r="D8" s="13">
        <v>48862.62</v>
      </c>
      <c r="E8" s="13">
        <v>0</v>
      </c>
      <c r="F8" s="13">
        <v>62822.36</v>
      </c>
      <c r="G8" s="13">
        <v>51660</v>
      </c>
      <c r="H8" s="13">
        <v>62822.36</v>
      </c>
      <c r="I8" s="13">
        <v>51660</v>
      </c>
      <c r="J8" s="13">
        <v>51660</v>
      </c>
      <c r="K8" s="13">
        <v>66271.149999999994</v>
      </c>
      <c r="L8" s="13">
        <v>51660</v>
      </c>
      <c r="M8" s="13">
        <v>51660</v>
      </c>
      <c r="N8" s="13">
        <v>55121.36</v>
      </c>
      <c r="O8" s="13">
        <v>51660</v>
      </c>
      <c r="P8" s="12"/>
      <c r="Q8" s="4">
        <f t="shared" si="4"/>
        <v>654722.47</v>
      </c>
    </row>
    <row r="9" spans="1:17" s="15" customFormat="1" x14ac:dyDescent="0.25">
      <c r="A9" s="11">
        <v>2</v>
      </c>
      <c r="B9" s="12" t="s">
        <v>24</v>
      </c>
      <c r="C9" s="13"/>
      <c r="D9" s="13"/>
      <c r="E9" s="13"/>
      <c r="F9" s="13">
        <v>13308</v>
      </c>
      <c r="G9" s="13">
        <v>16282</v>
      </c>
      <c r="H9" s="13">
        <v>18533</v>
      </c>
      <c r="I9" s="13"/>
      <c r="J9" s="13"/>
      <c r="K9" s="13">
        <v>18247</v>
      </c>
      <c r="L9" s="13">
        <v>17564.400000000001</v>
      </c>
      <c r="M9" s="13">
        <v>0</v>
      </c>
      <c r="N9" s="13">
        <v>0</v>
      </c>
      <c r="O9" s="13">
        <v>0</v>
      </c>
      <c r="P9" s="12"/>
      <c r="Q9" s="4">
        <f t="shared" si="4"/>
        <v>83934.399999999994</v>
      </c>
    </row>
    <row r="10" spans="1:17" s="15" customFormat="1" x14ac:dyDescent="0.25">
      <c r="A10" s="11">
        <v>3</v>
      </c>
      <c r="B10" s="12" t="s">
        <v>23</v>
      </c>
      <c r="C10" s="13"/>
      <c r="D10" s="13"/>
      <c r="E10" s="13"/>
      <c r="F10" s="13">
        <v>-2094</v>
      </c>
      <c r="G10" s="13">
        <v>-861</v>
      </c>
      <c r="H10" s="13">
        <v>0</v>
      </c>
      <c r="I10" s="13">
        <v>-3444</v>
      </c>
      <c r="J10" s="13">
        <v>-1722</v>
      </c>
      <c r="K10" s="13">
        <v>-3314</v>
      </c>
      <c r="L10" s="13"/>
      <c r="M10" s="13"/>
      <c r="N10" s="13">
        <v>-1837.5</v>
      </c>
      <c r="O10" s="13">
        <v>0</v>
      </c>
      <c r="P10" s="12"/>
      <c r="Q10" s="4">
        <f t="shared" si="4"/>
        <v>-13272.5</v>
      </c>
    </row>
    <row r="11" spans="1:17" s="15" customFormat="1" x14ac:dyDescent="0.25">
      <c r="A11" s="11">
        <v>4</v>
      </c>
      <c r="B11" s="12" t="s">
        <v>32</v>
      </c>
      <c r="C11" s="13"/>
      <c r="D11" s="13"/>
      <c r="E11" s="13"/>
      <c r="F11" s="13">
        <v>2094</v>
      </c>
      <c r="G11" s="13">
        <v>1722</v>
      </c>
      <c r="H11" s="13"/>
      <c r="I11" s="13"/>
      <c r="J11" s="13"/>
      <c r="K11" s="13">
        <v>2209</v>
      </c>
      <c r="L11" s="13"/>
      <c r="M11" s="13"/>
      <c r="N11" s="13"/>
      <c r="O11" s="13"/>
      <c r="P11" s="12"/>
      <c r="Q11" s="4">
        <f t="shared" si="4"/>
        <v>6025</v>
      </c>
    </row>
    <row r="12" spans="1:17" s="15" customFormat="1" x14ac:dyDescent="0.25">
      <c r="A12" s="11">
        <v>5</v>
      </c>
      <c r="B12" s="12" t="s">
        <v>25</v>
      </c>
      <c r="C12" s="13"/>
      <c r="D12" s="13"/>
      <c r="E12" s="13">
        <v>51135.3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2"/>
      <c r="Q12" s="4">
        <f t="shared" si="4"/>
        <v>51135.3</v>
      </c>
    </row>
    <row r="13" spans="1:17" s="15" customFormat="1" x14ac:dyDescent="0.25">
      <c r="A13" s="11">
        <v>6</v>
      </c>
      <c r="B13" s="12" t="s">
        <v>1</v>
      </c>
      <c r="C13" s="13"/>
      <c r="D13" s="13"/>
      <c r="E13" s="13"/>
      <c r="F13" s="13">
        <v>2094</v>
      </c>
      <c r="G13" s="13"/>
      <c r="H13" s="13"/>
      <c r="I13" s="13"/>
      <c r="J13" s="13"/>
      <c r="K13" s="13"/>
      <c r="L13" s="13"/>
      <c r="M13" s="13"/>
      <c r="N13" s="13"/>
      <c r="O13" s="13"/>
      <c r="P13" s="12"/>
      <c r="Q13" s="4">
        <f t="shared" si="4"/>
        <v>2094</v>
      </c>
    </row>
    <row r="14" spans="1:17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2"/>
      <c r="Q14" s="4">
        <f t="shared" si="4"/>
        <v>0</v>
      </c>
    </row>
    <row r="15" spans="1:17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2"/>
      <c r="Q15" s="4">
        <f t="shared" si="4"/>
        <v>0</v>
      </c>
    </row>
    <row r="16" spans="1:17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2"/>
      <c r="Q16" s="4">
        <f t="shared" si="4"/>
        <v>0</v>
      </c>
    </row>
    <row r="17" spans="1:17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2"/>
      <c r="Q17" s="4">
        <f t="shared" si="4"/>
        <v>0</v>
      </c>
    </row>
    <row r="18" spans="1:17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  <c r="Q18" s="4">
        <f t="shared" si="4"/>
        <v>0</v>
      </c>
    </row>
    <row r="19" spans="1:17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4">
        <f t="shared" si="4"/>
        <v>0</v>
      </c>
    </row>
    <row r="20" spans="1:17" s="15" customFormat="1" x14ac:dyDescent="0.25">
      <c r="A20" s="11">
        <v>24</v>
      </c>
      <c r="B20" s="12" t="s">
        <v>10</v>
      </c>
      <c r="C20" s="13"/>
      <c r="D20" s="13"/>
      <c r="E20" s="13"/>
      <c r="F20" s="13"/>
      <c r="G20" s="13"/>
      <c r="H20" s="13"/>
      <c r="I20" s="13">
        <v>1374</v>
      </c>
      <c r="J20" s="13"/>
      <c r="K20" s="13"/>
      <c r="L20" s="13"/>
      <c r="M20" s="13"/>
      <c r="N20" s="13"/>
      <c r="O20" s="13"/>
      <c r="P20" s="12"/>
      <c r="Q20" s="4">
        <f t="shared" si="4"/>
        <v>1374</v>
      </c>
    </row>
    <row r="21" spans="1:17" s="15" customFormat="1" x14ac:dyDescent="0.25">
      <c r="A21" s="11">
        <v>33</v>
      </c>
      <c r="B21" s="12" t="s">
        <v>27</v>
      </c>
      <c r="C21" s="13"/>
      <c r="D21" s="13"/>
      <c r="E21" s="13"/>
      <c r="F21" s="13"/>
      <c r="G21" s="13"/>
      <c r="H21" s="13"/>
      <c r="I21" s="13">
        <v>2410.8000000000002</v>
      </c>
      <c r="J21" s="13">
        <v>499.38</v>
      </c>
      <c r="K21" s="13" t="s">
        <v>58</v>
      </c>
      <c r="L21" s="13"/>
      <c r="M21" s="13">
        <v>2583</v>
      </c>
      <c r="N21" s="13">
        <v>1065.68</v>
      </c>
      <c r="O21" s="13">
        <v>1033.2</v>
      </c>
      <c r="P21" s="12"/>
      <c r="Q21" s="4">
        <f t="shared" si="4"/>
        <v>7592.06</v>
      </c>
    </row>
    <row r="22" spans="1:17" s="15" customFormat="1" x14ac:dyDescent="0.25">
      <c r="A22" s="11">
        <v>36</v>
      </c>
      <c r="B22" s="12" t="s">
        <v>29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4">
        <f t="shared" si="4"/>
        <v>0</v>
      </c>
    </row>
    <row r="23" spans="1:17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4">
        <f t="shared" si="4"/>
        <v>0</v>
      </c>
    </row>
    <row r="24" spans="1:17" s="15" customFormat="1" x14ac:dyDescent="0.25">
      <c r="A24" s="11">
        <v>38</v>
      </c>
      <c r="B24" s="12" t="s">
        <v>30</v>
      </c>
      <c r="C24" s="13">
        <v>4072</v>
      </c>
      <c r="D24" s="13">
        <v>4072</v>
      </c>
      <c r="E24" s="13">
        <v>4261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2"/>
      <c r="Q24" s="4">
        <f t="shared" si="4"/>
        <v>12405</v>
      </c>
    </row>
    <row r="25" spans="1:17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2"/>
      <c r="Q25" s="4">
        <f t="shared" si="4"/>
        <v>0</v>
      </c>
    </row>
    <row r="26" spans="1:17" s="20" customFormat="1" x14ac:dyDescent="0.25">
      <c r="A26" s="17"/>
      <c r="B26" s="18" t="s">
        <v>47</v>
      </c>
      <c r="C26" s="19">
        <f>SUM(C8:C25)</f>
        <v>52934.62</v>
      </c>
      <c r="D26" s="19">
        <f>SUM(D8:D25)</f>
        <v>52934.62</v>
      </c>
      <c r="E26" s="19">
        <f>SUM(E8:E25)</f>
        <v>55396.3</v>
      </c>
      <c r="F26" s="19">
        <f>SUM(F8:F25)</f>
        <v>78224.36</v>
      </c>
      <c r="G26" s="19">
        <f>SUM(G8:G25)</f>
        <v>68803</v>
      </c>
      <c r="H26" s="19">
        <f>SUM(H8:H25)</f>
        <v>81355.360000000001</v>
      </c>
      <c r="I26" s="19">
        <f>SUM(I8:I25)</f>
        <v>52000.800000000003</v>
      </c>
      <c r="J26" s="19">
        <f>SUM(J8:J25)</f>
        <v>50437.38</v>
      </c>
      <c r="K26" s="19">
        <f>SUM(K8:K25)</f>
        <v>83413.149999999994</v>
      </c>
      <c r="L26" s="19">
        <f>SUM(L8:L25)</f>
        <v>69224.399999999994</v>
      </c>
      <c r="M26" s="19">
        <f>SUM(M8:M25)</f>
        <v>54243</v>
      </c>
      <c r="N26" s="19">
        <f>SUM(N8:N25)</f>
        <v>54349.54</v>
      </c>
      <c r="O26" s="19">
        <f>SUM(O8:O25)</f>
        <v>52693.2</v>
      </c>
      <c r="P26" s="19">
        <f t="shared" ref="P26:Q26" si="5">SUM(P8:P25)</f>
        <v>0</v>
      </c>
      <c r="Q26" s="19">
        <f t="shared" si="5"/>
        <v>806009.7300000001</v>
      </c>
    </row>
    <row r="27" spans="1:17" s="15" customFormat="1" x14ac:dyDescent="0.25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4">
        <f t="shared" si="4"/>
        <v>0</v>
      </c>
    </row>
    <row r="28" spans="1:17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2"/>
      <c r="Q28" s="4">
        <f t="shared" si="4"/>
        <v>0</v>
      </c>
    </row>
    <row r="29" spans="1:17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2"/>
      <c r="Q29" s="4">
        <f t="shared" si="4"/>
        <v>0</v>
      </c>
    </row>
    <row r="30" spans="1:17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2"/>
      <c r="Q30" s="4">
        <f t="shared" si="4"/>
        <v>0</v>
      </c>
    </row>
    <row r="31" spans="1:17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2"/>
      <c r="Q31" s="4">
        <f t="shared" si="4"/>
        <v>0</v>
      </c>
    </row>
    <row r="32" spans="1:17" s="15" customFormat="1" x14ac:dyDescent="0.25">
      <c r="A32" s="11">
        <v>68</v>
      </c>
      <c r="B32" s="12" t="s">
        <v>33</v>
      </c>
      <c r="C32" s="13">
        <v>7368</v>
      </c>
      <c r="D32" s="13">
        <v>7368</v>
      </c>
      <c r="E32" s="13">
        <v>7711</v>
      </c>
      <c r="F32" s="13">
        <v>9473.2099999999991</v>
      </c>
      <c r="G32" s="13">
        <v>7790</v>
      </c>
      <c r="H32" s="13">
        <v>9473.2099999999991</v>
      </c>
      <c r="I32" s="13">
        <v>7790</v>
      </c>
      <c r="J32" s="13">
        <v>7790</v>
      </c>
      <c r="K32" s="13">
        <v>9993</v>
      </c>
      <c r="L32" s="13">
        <v>7790</v>
      </c>
      <c r="M32" s="13">
        <v>7790</v>
      </c>
      <c r="N32" s="13">
        <v>8312</v>
      </c>
      <c r="O32" s="13">
        <v>7790</v>
      </c>
      <c r="P32" s="12"/>
      <c r="Q32" s="4">
        <f t="shared" si="4"/>
        <v>106438.42</v>
      </c>
    </row>
    <row r="33" spans="1:17" s="20" customFormat="1" x14ac:dyDescent="0.25">
      <c r="A33" s="17"/>
      <c r="B33" s="18" t="s">
        <v>48</v>
      </c>
      <c r="C33" s="19">
        <f t="shared" ref="C33:F33" si="6">SUM(C28:C32)</f>
        <v>7368</v>
      </c>
      <c r="D33" s="19">
        <f t="shared" si="6"/>
        <v>7368</v>
      </c>
      <c r="E33" s="19">
        <f t="shared" si="6"/>
        <v>7711</v>
      </c>
      <c r="F33" s="19">
        <f t="shared" si="6"/>
        <v>9473.2099999999991</v>
      </c>
      <c r="G33" s="19">
        <f>SUM(G28:G32)</f>
        <v>7790</v>
      </c>
      <c r="H33" s="19">
        <f t="shared" ref="H33:L33" si="7">SUM(H28:H32)</f>
        <v>9473.2099999999991</v>
      </c>
      <c r="I33" s="19">
        <f t="shared" si="7"/>
        <v>7790</v>
      </c>
      <c r="J33" s="19">
        <f t="shared" si="7"/>
        <v>7790</v>
      </c>
      <c r="K33" s="19">
        <f t="shared" si="7"/>
        <v>9993</v>
      </c>
      <c r="L33" s="19">
        <f t="shared" si="7"/>
        <v>7790</v>
      </c>
      <c r="M33" s="19">
        <f t="shared" ref="M33:N33" si="8">SUM(M28:M32)</f>
        <v>7790</v>
      </c>
      <c r="N33" s="19">
        <f t="shared" si="8"/>
        <v>8312</v>
      </c>
      <c r="O33" s="19">
        <f t="shared" ref="O33:Q33" si="9">SUM(O28:O32)</f>
        <v>7790</v>
      </c>
      <c r="P33" s="19">
        <f t="shared" si="9"/>
        <v>0</v>
      </c>
      <c r="Q33" s="19">
        <f t="shared" si="9"/>
        <v>106438.42</v>
      </c>
    </row>
    <row r="34" spans="1:17" s="15" customFormat="1" x14ac:dyDescent="0.2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2"/>
      <c r="Q34" s="4">
        <f t="shared" si="4"/>
        <v>0</v>
      </c>
    </row>
    <row r="35" spans="1:17" s="15" customFormat="1" x14ac:dyDescent="0.25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2"/>
      <c r="Q35" s="4">
        <f t="shared" si="4"/>
        <v>0</v>
      </c>
    </row>
    <row r="36" spans="1:17" s="15" customFormat="1" x14ac:dyDescent="0.25">
      <c r="A36" s="11">
        <v>72</v>
      </c>
      <c r="B36" s="12" t="s">
        <v>2</v>
      </c>
      <c r="C36" s="14">
        <f t="shared" ref="C36:F36" si="10">+C26*0.0255</f>
        <v>1349.8328099999999</v>
      </c>
      <c r="D36" s="14">
        <f t="shared" si="10"/>
        <v>1349.8328099999999</v>
      </c>
      <c r="E36" s="14">
        <f t="shared" si="10"/>
        <v>1412.60565</v>
      </c>
      <c r="F36" s="14">
        <f t="shared" si="10"/>
        <v>1994.7211799999998</v>
      </c>
      <c r="G36" s="14">
        <f>+G26*0.0255</f>
        <v>1754.4765</v>
      </c>
      <c r="H36" s="14">
        <f t="shared" ref="H36:K36" si="11">+H26*0.0255</f>
        <v>2074.5616799999998</v>
      </c>
      <c r="I36" s="14">
        <f t="shared" si="11"/>
        <v>1326.0203999999999</v>
      </c>
      <c r="J36" s="14">
        <f t="shared" si="11"/>
        <v>1286.1531899999998</v>
      </c>
      <c r="K36" s="14">
        <f t="shared" si="11"/>
        <v>2127.0353249999998</v>
      </c>
      <c r="L36" s="14">
        <f t="shared" ref="L36:M36" si="12">+L26*0.0255</f>
        <v>1765.2221999999997</v>
      </c>
      <c r="M36" s="14">
        <f t="shared" si="12"/>
        <v>1383.1965</v>
      </c>
      <c r="N36" s="14">
        <f t="shared" ref="N36:O36" si="13">+N26*0.0255</f>
        <v>1385.91327</v>
      </c>
      <c r="O36" s="14">
        <f t="shared" si="13"/>
        <v>1343.6765999999998</v>
      </c>
      <c r="P36" s="12"/>
      <c r="Q36" s="4">
        <f t="shared" si="4"/>
        <v>20553.248114999999</v>
      </c>
    </row>
    <row r="37" spans="1:17" s="15" customFormat="1" x14ac:dyDescent="0.25">
      <c r="A37" s="11"/>
      <c r="B37" s="12" t="s">
        <v>55</v>
      </c>
      <c r="C37" s="14">
        <f t="shared" ref="C37:F37" si="14">+C26*0.0045</f>
        <v>238.20579000000001</v>
      </c>
      <c r="D37" s="14">
        <f t="shared" si="14"/>
        <v>238.20579000000001</v>
      </c>
      <c r="E37" s="14">
        <f t="shared" si="14"/>
        <v>249.28334999999998</v>
      </c>
      <c r="F37" s="14">
        <f t="shared" si="14"/>
        <v>352.00961999999998</v>
      </c>
      <c r="G37" s="14">
        <f>+G26*0.0045</f>
        <v>309.61349999999999</v>
      </c>
      <c r="H37" s="14">
        <f t="shared" ref="H37:K37" si="15">+H26*0.0045</f>
        <v>366.09911999999997</v>
      </c>
      <c r="I37" s="14">
        <f t="shared" si="15"/>
        <v>234.00360000000001</v>
      </c>
      <c r="J37" s="14">
        <f t="shared" si="15"/>
        <v>226.96820999999997</v>
      </c>
      <c r="K37" s="14">
        <f t="shared" si="15"/>
        <v>375.35917499999994</v>
      </c>
      <c r="L37" s="14">
        <f t="shared" ref="L37:M37" si="16">+L26*0.0045</f>
        <v>311.50979999999993</v>
      </c>
      <c r="M37" s="14">
        <f t="shared" si="16"/>
        <v>244.09349999999998</v>
      </c>
      <c r="N37" s="14">
        <f t="shared" ref="N37:O37" si="17">+N26*0.0045</f>
        <v>244.57292999999999</v>
      </c>
      <c r="O37" s="14">
        <f t="shared" si="17"/>
        <v>237.11939999999996</v>
      </c>
      <c r="P37" s="12"/>
      <c r="Q37" s="4">
        <f t="shared" si="4"/>
        <v>3627.0437849999994</v>
      </c>
    </row>
    <row r="38" spans="1:17" s="15" customFormat="1" x14ac:dyDescent="0.25">
      <c r="A38" s="11">
        <v>79</v>
      </c>
      <c r="B38" s="12" t="s">
        <v>3</v>
      </c>
      <c r="C38" s="14">
        <f t="shared" ref="C38:F38" si="18">+C26*0.02</f>
        <v>1058.6924000000001</v>
      </c>
      <c r="D38" s="14">
        <f t="shared" si="18"/>
        <v>1058.6924000000001</v>
      </c>
      <c r="E38" s="14">
        <f t="shared" si="18"/>
        <v>1107.9260000000002</v>
      </c>
      <c r="F38" s="14">
        <f t="shared" si="18"/>
        <v>1564.4872</v>
      </c>
      <c r="G38" s="14">
        <f>+G26*0.02</f>
        <v>1376.06</v>
      </c>
      <c r="H38" s="14">
        <f t="shared" ref="H38:K38" si="19">+H26*0.02</f>
        <v>1627.1072000000001</v>
      </c>
      <c r="I38" s="14">
        <f t="shared" si="19"/>
        <v>1040.0160000000001</v>
      </c>
      <c r="J38" s="14">
        <f t="shared" si="19"/>
        <v>1008.7475999999999</v>
      </c>
      <c r="K38" s="14">
        <f t="shared" si="19"/>
        <v>1668.2629999999999</v>
      </c>
      <c r="L38" s="14">
        <f t="shared" ref="L38:M38" si="20">+L26*0.02</f>
        <v>1384.4879999999998</v>
      </c>
      <c r="M38" s="14">
        <f t="shared" si="20"/>
        <v>1084.8600000000001</v>
      </c>
      <c r="N38" s="14">
        <f t="shared" ref="N38:O38" si="21">+N26*0.02</f>
        <v>1086.9908</v>
      </c>
      <c r="O38" s="14">
        <f t="shared" si="21"/>
        <v>1053.864</v>
      </c>
      <c r="P38" s="12"/>
      <c r="Q38" s="4">
        <f t="shared" si="4"/>
        <v>16120.194599999999</v>
      </c>
    </row>
    <row r="39" spans="1:17" s="15" customFormat="1" x14ac:dyDescent="0.25">
      <c r="A39" s="11">
        <v>81</v>
      </c>
      <c r="B39" s="12" t="s">
        <v>4</v>
      </c>
      <c r="C39" s="14">
        <f t="shared" ref="C39:F39" si="22">+C26*0.11</f>
        <v>5822.8082000000004</v>
      </c>
      <c r="D39" s="14">
        <f t="shared" si="22"/>
        <v>5822.8082000000004</v>
      </c>
      <c r="E39" s="14">
        <f t="shared" si="22"/>
        <v>6093.5930000000008</v>
      </c>
      <c r="F39" s="14">
        <f t="shared" si="22"/>
        <v>8604.6795999999995</v>
      </c>
      <c r="G39" s="14">
        <f>+G26*0.11</f>
        <v>7568.33</v>
      </c>
      <c r="H39" s="14">
        <f t="shared" ref="H39:K39" si="23">+H26*0.11</f>
        <v>8949.0895999999993</v>
      </c>
      <c r="I39" s="14">
        <f t="shared" si="23"/>
        <v>5720.0880000000006</v>
      </c>
      <c r="J39" s="14">
        <f t="shared" si="23"/>
        <v>5548.1117999999997</v>
      </c>
      <c r="K39" s="14">
        <f t="shared" si="23"/>
        <v>9175.4465</v>
      </c>
      <c r="L39" s="14">
        <f t="shared" ref="L39:M39" si="24">+L26*0.11</f>
        <v>7614.6839999999993</v>
      </c>
      <c r="M39" s="14">
        <f t="shared" si="24"/>
        <v>5966.7300000000005</v>
      </c>
      <c r="N39" s="14">
        <f t="shared" ref="N39:O39" si="25">+N26*0.11</f>
        <v>5978.4494000000004</v>
      </c>
      <c r="O39" s="14">
        <f t="shared" si="25"/>
        <v>5796.2519999999995</v>
      </c>
      <c r="P39" s="12"/>
      <c r="Q39" s="4">
        <f t="shared" si="4"/>
        <v>88661.070299999978</v>
      </c>
    </row>
    <row r="40" spans="1:17" s="15" customFormat="1" x14ac:dyDescent="0.25">
      <c r="A40" s="11">
        <v>82</v>
      </c>
      <c r="B40" s="12" t="s">
        <v>5</v>
      </c>
      <c r="C40" s="14">
        <f t="shared" ref="C40:F40" si="26">+C26*0.03</f>
        <v>1588.0386000000001</v>
      </c>
      <c r="D40" s="14">
        <f t="shared" si="26"/>
        <v>1588.0386000000001</v>
      </c>
      <c r="E40" s="14">
        <f t="shared" si="26"/>
        <v>1661.8890000000001</v>
      </c>
      <c r="F40" s="14">
        <f t="shared" si="26"/>
        <v>2346.7307999999998</v>
      </c>
      <c r="G40" s="14">
        <f>+G26*0.03</f>
        <v>2064.09</v>
      </c>
      <c r="H40" s="14">
        <f t="shared" ref="H40:K40" si="27">+H26*0.03</f>
        <v>2440.6608000000001</v>
      </c>
      <c r="I40" s="14">
        <f t="shared" si="27"/>
        <v>1560.0240000000001</v>
      </c>
      <c r="J40" s="14">
        <f t="shared" si="27"/>
        <v>1513.1213999999998</v>
      </c>
      <c r="K40" s="14">
        <f t="shared" si="27"/>
        <v>2502.3944999999999</v>
      </c>
      <c r="L40" s="14">
        <f t="shared" ref="L40:M40" si="28">+L26*0.03</f>
        <v>2076.732</v>
      </c>
      <c r="M40" s="14">
        <f t="shared" si="28"/>
        <v>1627.29</v>
      </c>
      <c r="N40" s="14">
        <f t="shared" ref="N40:O40" si="29">+N26*0.03</f>
        <v>1630.4862000000001</v>
      </c>
      <c r="O40" s="14">
        <f t="shared" si="29"/>
        <v>1580.7959999999998</v>
      </c>
      <c r="P40" s="12"/>
      <c r="Q40" s="4">
        <f t="shared" si="4"/>
        <v>24180.291899999997</v>
      </c>
    </row>
    <row r="41" spans="1:17" s="15" customFormat="1" x14ac:dyDescent="0.25">
      <c r="A41" s="11">
        <v>83</v>
      </c>
      <c r="B41" s="12" t="s">
        <v>6</v>
      </c>
      <c r="C41" s="14">
        <f t="shared" ref="C41:F41" si="30">+C26*0.0075</f>
        <v>397.00965000000002</v>
      </c>
      <c r="D41" s="14">
        <f t="shared" si="30"/>
        <v>397.00965000000002</v>
      </c>
      <c r="E41" s="14">
        <f t="shared" si="30"/>
        <v>415.47225000000003</v>
      </c>
      <c r="F41" s="14">
        <f t="shared" si="30"/>
        <v>586.68269999999995</v>
      </c>
      <c r="G41" s="14">
        <f>+G26*0.0075</f>
        <v>516.02250000000004</v>
      </c>
      <c r="H41" s="14">
        <f t="shared" ref="H41:K41" si="31">+H26*0.0075</f>
        <v>610.16520000000003</v>
      </c>
      <c r="I41" s="14">
        <f t="shared" si="31"/>
        <v>390.00600000000003</v>
      </c>
      <c r="J41" s="14">
        <f t="shared" si="31"/>
        <v>378.28034999999994</v>
      </c>
      <c r="K41" s="14">
        <f t="shared" si="31"/>
        <v>625.59862499999997</v>
      </c>
      <c r="L41" s="14">
        <f t="shared" ref="L41:M41" si="32">+L26*0.0075</f>
        <v>519.18299999999999</v>
      </c>
      <c r="M41" s="14">
        <f t="shared" si="32"/>
        <v>406.82249999999999</v>
      </c>
      <c r="N41" s="14">
        <f t="shared" ref="N41:O41" si="33">+N26*0.0075</f>
        <v>407.62155000000001</v>
      </c>
      <c r="O41" s="14">
        <f t="shared" si="33"/>
        <v>395.19899999999996</v>
      </c>
      <c r="P41" s="12"/>
      <c r="Q41" s="4">
        <f t="shared" si="4"/>
        <v>6045.0729749999991</v>
      </c>
    </row>
    <row r="42" spans="1:17" s="15" customFormat="1" x14ac:dyDescent="0.25">
      <c r="A42" s="11">
        <v>85</v>
      </c>
      <c r="B42" s="12" t="s">
        <v>59</v>
      </c>
      <c r="C42" s="26">
        <f>+C33*0.02</f>
        <v>147.36000000000001</v>
      </c>
      <c r="D42" s="26">
        <f>+D33*0.02</f>
        <v>147.36000000000001</v>
      </c>
      <c r="E42" s="26">
        <f>+E33*0.02</f>
        <v>154.22</v>
      </c>
      <c r="F42" s="26">
        <f>+F33*0.02</f>
        <v>189.46419999999998</v>
      </c>
      <c r="G42" s="26">
        <f>+G33*0.02</f>
        <v>155.80000000000001</v>
      </c>
      <c r="H42" s="26">
        <f>+H33*0.02</f>
        <v>189.46419999999998</v>
      </c>
      <c r="I42" s="26">
        <f>+I33*0.02</f>
        <v>155.80000000000001</v>
      </c>
      <c r="J42" s="26">
        <f>+J33*0.02</f>
        <v>155.80000000000001</v>
      </c>
      <c r="K42" s="26">
        <f>+K33*0.02</f>
        <v>199.86</v>
      </c>
      <c r="L42" s="26">
        <f>+L33*0.02</f>
        <v>155.80000000000001</v>
      </c>
      <c r="M42" s="26">
        <f>+M33*0.02</f>
        <v>155.80000000000001</v>
      </c>
      <c r="N42" s="26">
        <f>+N33*0.02</f>
        <v>166.24</v>
      </c>
      <c r="O42" s="26">
        <f>+O33*0.02</f>
        <v>155.80000000000001</v>
      </c>
      <c r="P42" s="12"/>
      <c r="Q42" s="4">
        <f t="shared" si="4"/>
        <v>2128.7683999999999</v>
      </c>
    </row>
    <row r="43" spans="1:17" s="15" customFormat="1" x14ac:dyDescent="0.25">
      <c r="A43" s="11">
        <v>86</v>
      </c>
      <c r="B43" s="12" t="s">
        <v>60</v>
      </c>
      <c r="C43" s="26">
        <f>+C33*0.0255</f>
        <v>187.88399999999999</v>
      </c>
      <c r="D43" s="26">
        <f>+D33*0.0255</f>
        <v>187.88399999999999</v>
      </c>
      <c r="E43" s="26">
        <f>+E33*0.0255</f>
        <v>196.63049999999998</v>
      </c>
      <c r="F43" s="26">
        <f>+F33*0.0255</f>
        <v>241.56685499999998</v>
      </c>
      <c r="G43" s="26">
        <f>+G33*0.0255</f>
        <v>198.64499999999998</v>
      </c>
      <c r="H43" s="26">
        <f>+H33*0.0255</f>
        <v>241.56685499999998</v>
      </c>
      <c r="I43" s="26">
        <f>+I33*0.0255</f>
        <v>198.64499999999998</v>
      </c>
      <c r="J43" s="26">
        <f>+J33*0.0255</f>
        <v>198.64499999999998</v>
      </c>
      <c r="K43" s="26">
        <f>+K33*0.0255</f>
        <v>254.82149999999999</v>
      </c>
      <c r="L43" s="26">
        <f>+L33*0.0255</f>
        <v>198.64499999999998</v>
      </c>
      <c r="M43" s="26">
        <f>+M33*0.0255</f>
        <v>198.64499999999998</v>
      </c>
      <c r="N43" s="26">
        <f>+N33*0.0255</f>
        <v>211.95599999999999</v>
      </c>
      <c r="O43" s="26">
        <f>+O33*0.0255</f>
        <v>198.64499999999998</v>
      </c>
      <c r="P43" s="12"/>
      <c r="Q43" s="4">
        <f t="shared" si="4"/>
        <v>2714.1797100000003</v>
      </c>
    </row>
    <row r="44" spans="1:17" s="15" customFormat="1" x14ac:dyDescent="0.25">
      <c r="A44" s="11"/>
      <c r="B44" s="12" t="s">
        <v>61</v>
      </c>
      <c r="C44" s="26">
        <f>+C33*0.0045</f>
        <v>33.155999999999999</v>
      </c>
      <c r="D44" s="26">
        <f>+D33*0.0045</f>
        <v>33.155999999999999</v>
      </c>
      <c r="E44" s="26">
        <f>+E33*0.0045</f>
        <v>34.6995</v>
      </c>
      <c r="F44" s="26">
        <f>+F33*0.0045</f>
        <v>42.62944499999999</v>
      </c>
      <c r="G44" s="26">
        <f>+G33*0.0045</f>
        <v>35.055</v>
      </c>
      <c r="H44" s="26">
        <f>+H33*0.0045</f>
        <v>42.62944499999999</v>
      </c>
      <c r="I44" s="26">
        <f>+I33*0.0045</f>
        <v>35.055</v>
      </c>
      <c r="J44" s="26">
        <f>+J33*0.0045</f>
        <v>35.055</v>
      </c>
      <c r="K44" s="26">
        <f>+K33*0.0045</f>
        <v>44.968499999999999</v>
      </c>
      <c r="L44" s="26">
        <f>+L33*0.0045</f>
        <v>35.055</v>
      </c>
      <c r="M44" s="26">
        <f>+M33*0.0045</f>
        <v>35.055</v>
      </c>
      <c r="N44" s="26">
        <f>+N33*0.0045</f>
        <v>37.403999999999996</v>
      </c>
      <c r="O44" s="26">
        <f>+O33*0.0045</f>
        <v>35.055</v>
      </c>
      <c r="P44" s="12"/>
      <c r="Q44" s="4">
        <f t="shared" si="4"/>
        <v>478.97289000000001</v>
      </c>
    </row>
    <row r="45" spans="1:17" s="15" customFormat="1" x14ac:dyDescent="0.25">
      <c r="A45" s="11">
        <v>87</v>
      </c>
      <c r="B45" s="12" t="s">
        <v>7</v>
      </c>
      <c r="C45" s="14">
        <f t="shared" ref="C45:F45" si="34">+C26*0.015</f>
        <v>794.01930000000004</v>
      </c>
      <c r="D45" s="14">
        <f t="shared" si="34"/>
        <v>794.01930000000004</v>
      </c>
      <c r="E45" s="14">
        <f t="shared" si="34"/>
        <v>830.94450000000006</v>
      </c>
      <c r="F45" s="14">
        <f t="shared" si="34"/>
        <v>1173.3653999999999</v>
      </c>
      <c r="G45" s="14">
        <f>+G26*0.015</f>
        <v>1032.0450000000001</v>
      </c>
      <c r="H45" s="14">
        <f t="shared" ref="H45:K45" si="35">+H26*0.015</f>
        <v>1220.3304000000001</v>
      </c>
      <c r="I45" s="14">
        <f t="shared" si="35"/>
        <v>780.01200000000006</v>
      </c>
      <c r="J45" s="14">
        <f t="shared" si="35"/>
        <v>756.56069999999988</v>
      </c>
      <c r="K45" s="14">
        <f t="shared" si="35"/>
        <v>1251.1972499999999</v>
      </c>
      <c r="L45" s="14">
        <f t="shared" ref="L45:M45" si="36">+L26*0.015</f>
        <v>1038.366</v>
      </c>
      <c r="M45" s="14">
        <f t="shared" si="36"/>
        <v>813.64499999999998</v>
      </c>
      <c r="N45" s="14">
        <f t="shared" ref="N45:O45" si="37">+N26*0.015</f>
        <v>815.24310000000003</v>
      </c>
      <c r="O45" s="14">
        <f t="shared" si="37"/>
        <v>790.39799999999991</v>
      </c>
      <c r="P45" s="12"/>
      <c r="Q45" s="4">
        <f t="shared" si="4"/>
        <v>12090.145949999998</v>
      </c>
    </row>
    <row r="46" spans="1:17" s="15" customFormat="1" x14ac:dyDescent="0.25">
      <c r="A46" s="11">
        <v>91</v>
      </c>
      <c r="B46" s="12" t="s">
        <v>8</v>
      </c>
      <c r="C46" s="14">
        <v>550</v>
      </c>
      <c r="D46" s="14">
        <v>550</v>
      </c>
      <c r="E46" s="14">
        <v>550</v>
      </c>
      <c r="F46" s="14">
        <v>700</v>
      </c>
      <c r="G46" s="14">
        <v>550</v>
      </c>
      <c r="H46" s="14">
        <v>800</v>
      </c>
      <c r="I46" s="14">
        <v>550</v>
      </c>
      <c r="J46" s="14">
        <v>0</v>
      </c>
      <c r="K46" s="14">
        <v>800</v>
      </c>
      <c r="L46" s="14">
        <v>800</v>
      </c>
      <c r="M46" s="14">
        <v>2800</v>
      </c>
      <c r="N46" s="14">
        <v>3100</v>
      </c>
      <c r="O46" s="14">
        <v>5509</v>
      </c>
      <c r="P46" s="12"/>
      <c r="Q46" s="4">
        <f t="shared" si="4"/>
        <v>17259</v>
      </c>
    </row>
    <row r="47" spans="1:17" s="20" customFormat="1" x14ac:dyDescent="0.25">
      <c r="A47" s="21"/>
      <c r="B47" s="18" t="s">
        <v>49</v>
      </c>
      <c r="C47" s="19">
        <f>SUM(C36:C46)</f>
        <v>12167.00675</v>
      </c>
      <c r="D47" s="19">
        <f>SUM(D36:D46)</f>
        <v>12167.00675</v>
      </c>
      <c r="E47" s="19">
        <f>SUM(E36:E46)</f>
        <v>12707.263750000002</v>
      </c>
      <c r="F47" s="19">
        <f>SUM(F36:F46)</f>
        <v>17796.337</v>
      </c>
      <c r="G47" s="19">
        <f>SUM(G36:G46)</f>
        <v>15560.137499999999</v>
      </c>
      <c r="H47" s="19">
        <f>SUM(H36:H46)</f>
        <v>18561.674499999997</v>
      </c>
      <c r="I47" s="19">
        <f>SUM(I36:I46)</f>
        <v>11989.67</v>
      </c>
      <c r="J47" s="19">
        <f>SUM(J36:J46)</f>
        <v>11107.443249999998</v>
      </c>
      <c r="K47" s="19">
        <f>SUM(K36:K46)</f>
        <v>19024.944374999999</v>
      </c>
      <c r="L47" s="19">
        <f>SUM(L36:L46)</f>
        <v>15899.684999999999</v>
      </c>
      <c r="M47" s="19">
        <f>SUM(M36:M46)</f>
        <v>14716.137500000003</v>
      </c>
      <c r="N47" s="19">
        <f>SUM(N36:N46)</f>
        <v>15064.87725</v>
      </c>
      <c r="O47" s="19">
        <f>SUM(O36:O46)</f>
        <v>17095.805</v>
      </c>
      <c r="P47" s="19">
        <f>SUM(P36:P46)</f>
        <v>0</v>
      </c>
      <c r="Q47" s="19">
        <f>SUM(Q36:Q46)</f>
        <v>193857.98862499997</v>
      </c>
    </row>
    <row r="48" spans="1:17" x14ac:dyDescent="0.25">
      <c r="A48" s="8"/>
      <c r="B48" s="1" t="s">
        <v>50</v>
      </c>
      <c r="C48" s="2">
        <f>+C26+C33-C47</f>
        <v>48135.613250000002</v>
      </c>
      <c r="D48" s="2">
        <f>+D26+D33-D47</f>
        <v>48135.613250000002</v>
      </c>
      <c r="E48" s="2">
        <f>+E26+E33-E47</f>
        <v>50400.036250000005</v>
      </c>
      <c r="F48" s="2">
        <f>+F26+F33-F47</f>
        <v>69901.233000000007</v>
      </c>
      <c r="G48" s="2">
        <f>+G26+G33-G47</f>
        <v>61032.862500000003</v>
      </c>
      <c r="H48" s="2">
        <f>+H26+H33-H47</f>
        <v>72266.895500000013</v>
      </c>
      <c r="I48" s="2">
        <f>+I26+I33-I47</f>
        <v>47801.130000000005</v>
      </c>
      <c r="J48" s="2">
        <f>+J26+J33-J47</f>
        <v>47119.936750000001</v>
      </c>
      <c r="K48" s="2">
        <f>+K26+K33-K47</f>
        <v>74381.205625000002</v>
      </c>
      <c r="L48" s="2">
        <f>+L26+L33-L47</f>
        <v>61114.714999999997</v>
      </c>
      <c r="M48" s="2">
        <f>+M26+M33-M47</f>
        <v>47316.862499999996</v>
      </c>
      <c r="N48" s="2">
        <f>+N26+N33-N47</f>
        <v>47596.662750000003</v>
      </c>
      <c r="O48" s="2">
        <f>+O26+O33-O47</f>
        <v>43387.394999999997</v>
      </c>
      <c r="P48" s="2">
        <f>+P26+P33-P47</f>
        <v>0</v>
      </c>
      <c r="Q48" s="2">
        <f>+Q26+Q33-Q47</f>
        <v>718590.16137500014</v>
      </c>
    </row>
    <row r="49" spans="1:17" x14ac:dyDescent="0.25">
      <c r="A49" s="8"/>
      <c r="B49" s="1"/>
      <c r="P49" s="1"/>
      <c r="Q49" s="1"/>
    </row>
    <row r="50" spans="1:17" x14ac:dyDescent="0.25">
      <c r="A50" s="8"/>
      <c r="B50" s="1"/>
      <c r="P50" s="1"/>
      <c r="Q50" s="1"/>
    </row>
    <row r="51" spans="1:17" s="2" customFormat="1" x14ac:dyDescent="0.25">
      <c r="A51" s="8"/>
      <c r="B51"/>
      <c r="P51"/>
      <c r="Q51"/>
    </row>
    <row r="54" spans="1:17" s="2" customFormat="1" x14ac:dyDescent="0.25">
      <c r="A54" s="6"/>
      <c r="B54" s="1"/>
      <c r="P54" s="1"/>
      <c r="Q54" s="1"/>
    </row>
  </sheetData>
  <pageMargins left="0.53" right="0.37" top="0.28999999999999998" bottom="0.34" header="0.3" footer="0.3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octubre21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2021-11-05T20:28:31Z</cp:lastPrinted>
  <dcterms:created xsi:type="dcterms:W3CDTF">2021-10-13T11:54:03Z</dcterms:created>
  <dcterms:modified xsi:type="dcterms:W3CDTF">2021-11-05T20:31:32Z</dcterms:modified>
</cp:coreProperties>
</file>