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is a bitch\color organ\Pleiades\"/>
    </mc:Choice>
  </mc:AlternateContent>
  <xr:revisionPtr revIDLastSave="0" documentId="13_ncr:1_{5051C28C-F892-417D-981C-A721F7101256}" xr6:coauthVersionLast="47" xr6:coauthVersionMax="47" xr10:uidLastSave="{00000000-0000-0000-0000-000000000000}"/>
  <bookViews>
    <workbookView xWindow="-23148" yWindow="-108" windowWidth="23256" windowHeight="13176" xr2:uid="{17B244EE-0A4C-4DE7-A12C-75FBF0408970}"/>
  </bookViews>
  <sheets>
    <sheet name="Mouser" sheetId="1" r:id="rId1"/>
    <sheet name="Led &amp; PCB pricing" sheetId="2" r:id="rId2"/>
    <sheet name="power consumption (amps)" sheetId="3" r:id="rId3"/>
    <sheet name="Component 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I16" i="1"/>
  <c r="H16" i="1"/>
  <c r="E50" i="1"/>
  <c r="N15" i="4"/>
  <c r="M15" i="4"/>
  <c r="L15" i="4"/>
  <c r="B10" i="2"/>
  <c r="E51" i="1" l="1"/>
  <c r="F10" i="4"/>
  <c r="B26" i="4"/>
  <c r="I37" i="1"/>
  <c r="H37" i="1"/>
  <c r="I35" i="1"/>
  <c r="H35" i="1"/>
  <c r="I38" i="1" l="1"/>
  <c r="H38" i="1"/>
  <c r="E47" i="1" l="1"/>
  <c r="F47" i="1"/>
  <c r="D8" i="3"/>
  <c r="D7" i="3"/>
  <c r="D3" i="3"/>
  <c r="D4" i="3"/>
  <c r="D5" i="3"/>
  <c r="D6" i="3"/>
  <c r="D2" i="3"/>
  <c r="B4" i="3"/>
  <c r="H17" i="1"/>
  <c r="I17" i="1"/>
  <c r="I28" i="1"/>
  <c r="H28" i="1"/>
  <c r="H7" i="1"/>
  <c r="I7" i="1"/>
  <c r="H14" i="1"/>
  <c r="H19" i="1"/>
  <c r="I19" i="1"/>
  <c r="I21" i="1"/>
  <c r="H21" i="1"/>
  <c r="I12" i="1"/>
  <c r="H12" i="1"/>
  <c r="I11" i="1"/>
  <c r="H11" i="1"/>
  <c r="I10" i="1"/>
  <c r="I3" i="1"/>
  <c r="H3" i="1"/>
  <c r="I22" i="1"/>
  <c r="I23" i="1"/>
  <c r="I24" i="1"/>
  <c r="I25" i="1"/>
  <c r="I26" i="1"/>
  <c r="I30" i="1"/>
  <c r="I31" i="1"/>
  <c r="I32" i="1"/>
  <c r="I33" i="1"/>
  <c r="I34" i="1"/>
  <c r="I36" i="1"/>
  <c r="I39" i="1"/>
  <c r="I40" i="1"/>
  <c r="I41" i="1"/>
  <c r="I42" i="1"/>
  <c r="I46" i="1"/>
  <c r="I9" i="1"/>
  <c r="I8" i="1"/>
  <c r="H8" i="1"/>
  <c r="I6" i="1"/>
  <c r="H6" i="1"/>
  <c r="H42" i="1" l="1"/>
  <c r="H32" i="1"/>
  <c r="H46" i="1"/>
  <c r="H23" i="1"/>
  <c r="H24" i="1"/>
  <c r="H25" i="1"/>
  <c r="H26" i="1"/>
  <c r="H30" i="1"/>
  <c r="H31" i="1"/>
  <c r="H33" i="1"/>
  <c r="H34" i="1"/>
  <c r="H36" i="1"/>
  <c r="H39" i="1"/>
  <c r="H40" i="1"/>
  <c r="H41" i="1"/>
  <c r="H22" i="1"/>
  <c r="I13" i="1"/>
  <c r="I14" i="1"/>
  <c r="I15" i="1"/>
  <c r="I18" i="1"/>
  <c r="I20" i="1"/>
  <c r="H20" i="1"/>
  <c r="H13" i="1"/>
  <c r="H15" i="1"/>
  <c r="H18" i="1"/>
  <c r="H4" i="1"/>
  <c r="H5" i="1"/>
  <c r="H2" i="1"/>
  <c r="H48" i="1" l="1"/>
  <c r="I4" i="1"/>
  <c r="I5" i="1"/>
  <c r="I2" i="1"/>
  <c r="I48" i="1" l="1"/>
  <c r="B12" i="2" s="1"/>
</calcChain>
</file>

<file path=xl/sharedStrings.xml><?xml version="1.0" encoding="utf-8"?>
<sst xmlns="http://schemas.openxmlformats.org/spreadsheetml/2006/main" count="375" uniqueCount="247">
  <si>
    <t>Part Type</t>
  </si>
  <si>
    <t>Part #</t>
  </si>
  <si>
    <t>Total</t>
  </si>
  <si>
    <t>link</t>
  </si>
  <si>
    <t>https://www.mouser.com/ProductDetail/CUI-Devices/SJ1-3523N?qs=WyjlAZoYn50aNl0vAhb3Tg%3D%3D</t>
  </si>
  <si>
    <t>SJ1-3523N</t>
  </si>
  <si>
    <t>Audio Jack</t>
  </si>
  <si>
    <t>Duel Op amp</t>
  </si>
  <si>
    <t>Single op amp</t>
  </si>
  <si>
    <t>TLV2371IP</t>
  </si>
  <si>
    <t>https://www.mouser.com/ProductDetail/Texas-Instruments/TLV2371IP?qs=5WY7Uqh921z4LbFYVLVHkQ%3D%3D</t>
  </si>
  <si>
    <t>TLV2372IP</t>
  </si>
  <si>
    <t>https://www.mouser.com/ProductDetail/Texas-Instruments/TLV2372IP?qs=dQbkqP7qjabLXs2c4TTU4Q%3D%3D</t>
  </si>
  <si>
    <t>val</t>
  </si>
  <si>
    <t>x</t>
  </si>
  <si>
    <t>Capacitor</t>
  </si>
  <si>
    <t>22u</t>
  </si>
  <si>
    <t>quanity per</t>
  </si>
  <si>
    <t>quanity purchase</t>
  </si>
  <si>
    <t>price purchase</t>
  </si>
  <si>
    <t>price per board</t>
  </si>
  <si>
    <t>.1u</t>
  </si>
  <si>
    <t>https://www.mouser.com/ProductDetail/KEMET/C0805C103J5RACTU?qs=Onq5MIl0ZjiJ615hCkQQ7A%3D%3D</t>
  </si>
  <si>
    <t>C0805C103J5RACTU</t>
  </si>
  <si>
    <t>.01u</t>
  </si>
  <si>
    <t>08055C203JAT4A</t>
  </si>
  <si>
    <t>.02u</t>
  </si>
  <si>
    <t>cheaper to double up on .01 u</t>
  </si>
  <si>
    <t>https://www.mouser.com/ProductDetail/AVX/08055C203JAT4A?qs=ykEKLGTiBcxBcZNPbEjGfw%3D%3D</t>
  </si>
  <si>
    <t>already own</t>
  </si>
  <si>
    <t>100u</t>
  </si>
  <si>
    <t>dieletric, power supply</t>
  </si>
  <si>
    <t>resistor</t>
  </si>
  <si>
    <t>Package</t>
  </si>
  <si>
    <t>dip 8</t>
  </si>
  <si>
    <t>radial</t>
  </si>
  <si>
    <t>0805</t>
  </si>
  <si>
    <t>ERJ-P06F2700V</t>
  </si>
  <si>
    <t>mux</t>
  </si>
  <si>
    <t>https://www.mouser.com/ProductDetail/Panasonic/ERJ-P06F2700V?qs=iIVTEDlrHA0KQ7C%252Bd58SjQ%3D%3D</t>
  </si>
  <si>
    <t>ERJ-P06F3000V</t>
  </si>
  <si>
    <t>https://www.mouser.com/ProductDetail/Panasonic/ERJ-P06F3000V?qs=iIVTEDlrHA3O1TU1AmFELg%3D%3D</t>
  </si>
  <si>
    <t>ERJ-P06F3480V</t>
  </si>
  <si>
    <t>https://www.mouser.com/ProductDetail/Panasonic/ERJ-P06F3480V?qs=iIVTEDlrHA2Mos3Mjm8zhw%3D%3D</t>
  </si>
  <si>
    <t>ERJ-P06F4020V</t>
  </si>
  <si>
    <t>ERJ-P06F8060V</t>
  </si>
  <si>
    <t>AC0805FR-7W2KL</t>
  </si>
  <si>
    <t>1M</t>
  </si>
  <si>
    <t>https://www.mouser.com/ProductDetail/YAGEO/AC0805FR-7W2KL?qs=sGAEpiMZZMtlubZbdhIBINhe0vL5TjR%2FcjIA%2F%252Bosnes%3D</t>
  </si>
  <si>
    <t>https://www.mouser.com/ProductDetail/Panasonic/ERJ-P06F8060V?qs=%2Fha2pyFadug2IR%252BKGI4fm%252BN%252BcLyHW8otqlGgXL5ssOiVOwbB4ztLhw%3D%3D</t>
  </si>
  <si>
    <t>https://www.mouser.com/ProductDetail/Panasonic/ERJ-P06F4020V?qs=%2Fha2pyFadug2IR%252BKGI4fm43aPpJ0EUPz3Rsm7WNkPjbPfFrEbG1rPA%3D%3D</t>
  </si>
  <si>
    <t>ERJ-P06F2401V</t>
  </si>
  <si>
    <t>ERJ-P06F4751V</t>
  </si>
  <si>
    <t>https://www.mouser.com/ProductDetail/Panasonic/ERJ-P06F4751V?qs=iIVTEDlrHA1dktajbqD0%2FQ%3D%3D</t>
  </si>
  <si>
    <t>https://www.mouser.com/ProductDetail/Panasonic/ERJ-P06F4991V?qs=sGAEpiMZZMtlubZbdhIBIK7FbVYKWV6WU1u7RLCIVSI%3D</t>
  </si>
  <si>
    <t>ERJ-P06F4991V</t>
  </si>
  <si>
    <t>ERJ-P06F7501V</t>
  </si>
  <si>
    <t>RC0805FR-1310KL</t>
  </si>
  <si>
    <t>https://www.mouser.com/ProductDetail/YAGEO/RC0805FR-1310KL?qs=m6lXFsvg5e2DzD%2FscmphNQ%3D%3D</t>
  </si>
  <si>
    <t>https://www.mouser.com/ProductDetail/Panasonic/ERJ-P06F7501V?qs=%2Fha2pyFadug2IR%252BKGI4fmynqguux2NxI6MIY2oeowu5opKWu8%2FGu0g%3D%3D</t>
  </si>
  <si>
    <t>RC0805FR-1347K5L</t>
  </si>
  <si>
    <t>https://www.mouser.com/ProductDetail/YAGEO/RC0805FR-1347K5L?qs=m6lXFsvg5e1D72C5kBh1CA%3D%3D</t>
  </si>
  <si>
    <t>https://www.mouser.com/ProductDetail/YAGEO/AC0805FR-7W49K9L?qs=mQk0km4IMDeRJfAtVBkHxg%3D%3D</t>
  </si>
  <si>
    <t>AC0805FR-7W49K9L</t>
  </si>
  <si>
    <t>ERJ-UP3F5492V</t>
  </si>
  <si>
    <t>https://www.mouser.com/ProductDetail/Panasonic/ERJ-UP3F5492V?qs=GedFDFLaBXFu8CUGA65Aag%3D%3D</t>
  </si>
  <si>
    <t>AC0805FR-7W100KL</t>
  </si>
  <si>
    <t>https://www.mouser.com/ProductDetail/YAGEO/AC0805FR-7W100KL?qs=mQk0km4IMDdDYiNYyM1r7w%3D%3D</t>
  </si>
  <si>
    <t>RC0805FR-101ML</t>
  </si>
  <si>
    <t>https://www.mouser.com/ProductDetail/YAGEO/RC0805FR-101ML?qs=g6xwsc4j%252B%2FquvT%252BzGahIFg%3D%3D</t>
  </si>
  <si>
    <t>RCS06036K04FKEA</t>
  </si>
  <si>
    <t>https://www.mouser.com/ProductDetail/Vishay-Dale/RCS06036K04FKEA?qs=6AVTNucw1PVOKD11i3Bl8Q%3D%3D</t>
  </si>
  <si>
    <t>dip 16</t>
  </si>
  <si>
    <t>MAX4617CPE+</t>
  </si>
  <si>
    <t>IC Socket</t>
  </si>
  <si>
    <t>https://www.mouser.com/ProductDetail/Mill-Max/110-41-308-41-001000?qs=dvxwXVM4mZVj1CY1TePuww%3D%3D</t>
  </si>
  <si>
    <t>https://www.mouser.com/ProductDetail/Maxim-Integrated/MAX4617CPE%2b?qs=%2Fha2pyFadugWl6P9EAsDD4uFns3sbhHSHhS5Sk0TiArRd4F5OoMQPw%3D%3D</t>
  </si>
  <si>
    <t>110-41-308-41-001000</t>
  </si>
  <si>
    <t>header</t>
  </si>
  <si>
    <t>female header</t>
  </si>
  <si>
    <t>https://www.mouser.com/ProductDetail/Gravitech/15Fx1-254mm?qs=Vxac6xGyzPnMG7UJxd5xkg%3D%3D</t>
  </si>
  <si>
    <t>15Fx1-254mm</t>
  </si>
  <si>
    <t>screw terminal</t>
  </si>
  <si>
    <t>usb terminal</t>
  </si>
  <si>
    <t>smd</t>
  </si>
  <si>
    <t>schottky diode</t>
  </si>
  <si>
    <t>https://www.mouser.com/ProductDetail/Vishay-Semiconductors/BAT54W-HG3-18?qs=BJlw7L4Cy79w8lzctLBe5g%3D%3D</t>
  </si>
  <si>
    <t>BAT54W-HG3-18</t>
  </si>
  <si>
    <t>SOD-123-2</t>
  </si>
  <si>
    <t>Item</t>
  </si>
  <si>
    <t>price</t>
  </si>
  <si>
    <t>description</t>
  </si>
  <si>
    <t>LED</t>
  </si>
  <si>
    <t>ws2812B 60 pix/m leds</t>
  </si>
  <si>
    <t>https://www.amazon.com/BTF-LIGHTING-Individual-Addressable-300Pixels-Waterproof/dp/B088B9QWHT/ref=sr_1_27?dchild=1&amp;keywords=ws2815&amp;qid=1627163927&amp;s=hi&amp;sr=1-27&amp;th=1</t>
  </si>
  <si>
    <t>power supply</t>
  </si>
  <si>
    <t>https://www.amazon.com/ALITOVE-Transformer-Converter-5-5x2-1mm-100V-240V/dp/B0852HL336/ref=pd_bxgy_img_1/131-1144787-6831958?pd_rd_w=IN5dK&amp;pf_rd_p=c64372fa-c41c-422e-990d-9e034f73989b&amp;pf_rd_r=G4Y3CGEGD922T36XWXT4&amp;pd_rd_r=9a258d26-09e3-4cfc-93d5-bf2d93260cec&amp;pd_rd_wg=0iCEH&amp;pd_rd_i=B01LXN7MN3&amp;th=1</t>
  </si>
  <si>
    <t>5v 10 amp 50w power supply</t>
  </si>
  <si>
    <t>PCB</t>
  </si>
  <si>
    <t>https://www.digikey.com/en/resources/dkred</t>
  </si>
  <si>
    <t>total</t>
  </si>
  <si>
    <t>OVER ALL TOTAL</t>
  </si>
  <si>
    <t>shipping</t>
  </si>
  <si>
    <t>RC0805JR-100RL</t>
  </si>
  <si>
    <t>https://www.mouser.com/ProductDetail/YAGEO/RC0805JR-100RL?qs=fRxXYNj8ftFe%252BcsxoUmr4g%3D%3D</t>
  </si>
  <si>
    <t>https://www.mouser.com/ProductDetail/Panasonic/ERJ-P06F2401V?qs=%2Fha2pyFadug2IR%252BKGI4fm6V%2FIcyvNRfuZwe6ipJMVlf9BiN8Gz3ENQ%3D%3D</t>
  </si>
  <si>
    <t>mcro type B calbe</t>
  </si>
  <si>
    <t>usb power cable</t>
  </si>
  <si>
    <t>1u</t>
  </si>
  <si>
    <t>C0805C105K4RACTU</t>
  </si>
  <si>
    <t>https://www.mouser.com/ProductDetail/KEMET/C0805C105K4RACTU?qs=yrVqjCObULOefkidH6lLLQ%3D%3D</t>
  </si>
  <si>
    <t>voltage reg</t>
  </si>
  <si>
    <t>MCP1700T-2502E/TT</t>
  </si>
  <si>
    <t>2.5V</t>
  </si>
  <si>
    <t>sot-23-3</t>
  </si>
  <si>
    <t>https://www.mouser.com/ProductDetail/Microchip-Technology/MCP1700T-2502E-TT?qs=fM4xO01eazNo%2FPEFFkh6Nw%3D%3D</t>
  </si>
  <si>
    <t>https://www.amazon.com/Monoprice-10-Feet-Mini-B-Ferrite-105449/dp/B002KL8J8W/ref=sr_1_7?dchild=1&amp;keywords=mini%2Busb%2Bb&amp;qid=1627518013&amp;sr=8-7&amp;th=1</t>
  </si>
  <si>
    <t>MMBD101LT1G</t>
  </si>
  <si>
    <t>600 mv Vf</t>
  </si>
  <si>
    <t>200 mv Vf</t>
  </si>
  <si>
    <t>Solder</t>
  </si>
  <si>
    <t>kester leaded solder</t>
  </si>
  <si>
    <t>Flux</t>
  </si>
  <si>
    <t>Solder wick</t>
  </si>
  <si>
    <t>https://www.mouser.com/ProductDetail/ON-Semiconductor/MMBD101LT1G?qs=%2Fha2pyFaduihQV9mwcfQf7r2ZS%252BnZg7FUBjKtDClXsfdiSWIV0zjIw%3D%3D</t>
  </si>
  <si>
    <t>https://www.amazon.com/Kester-83-4000-0000-SN60PB40-Solder-Diameter/dp/B00068IJNQ/ref=sr_1_7?dchild=1&amp;keywords=kester%2Bsolder&amp;qid=1627952791&amp;sr=8-7&amp;th=1</t>
  </si>
  <si>
    <t>https://www.amazon.com/NTE-Electronics-SW02-10-No-Clean-Blue-098/dp/B0195UVWJ8/ref=pd_bxgy_img_2/131-1144787-6831958?pd_rd_w=BVAfr&amp;pf_rd_p=c64372fa-c41c-422e-990d-9e034f73989b&amp;pf_rd_r=SYCYVYHZWR2DMPB3R03K&amp;pd_rd_r=feb1e39f-f5a4-4215-a9c3-00e3331d7bfb&amp;pd_rd_wg=1GdOK&amp;pd_rd_i=B0195UVWJ8&amp;psc=1</t>
  </si>
  <si>
    <t>10u</t>
  </si>
  <si>
    <t>https://www.mouser.com/ProductDetail/Phoenix-Contact/1935161?qs=W3wJikR1%252BS6eKzfFl8Rbew%3D%3D</t>
  </si>
  <si>
    <t>1x10</t>
  </si>
  <si>
    <t xml:space="preserve">Esp32 </t>
  </si>
  <si>
    <t>Component</t>
  </si>
  <si>
    <t>Quanity</t>
  </si>
  <si>
    <t>Total Current</t>
  </si>
  <si>
    <t>Current (mA)</t>
  </si>
  <si>
    <t>Mux</t>
  </si>
  <si>
    <t>Duel Amp</t>
  </si>
  <si>
    <t>Single Amp</t>
  </si>
  <si>
    <t>Voltage reg</t>
  </si>
  <si>
    <t>Inrush current</t>
  </si>
  <si>
    <t>Typical</t>
  </si>
  <si>
    <t>USB TERMINAL SUPPLY</t>
  </si>
  <si>
    <t>https://www.amazon.com/SRA-Rosin-Paste-Flux-135/dp/B008ZIV85A/ref=cm_cr_arp_d_product_top?ie=UTF8</t>
  </si>
  <si>
    <t>rosin flux</t>
  </si>
  <si>
    <t>Resistor</t>
  </si>
  <si>
    <t>Value</t>
  </si>
  <si>
    <t>Mapping</t>
  </si>
  <si>
    <t>Diode</t>
  </si>
  <si>
    <t>Other</t>
  </si>
  <si>
    <t>Type</t>
  </si>
  <si>
    <t>Part</t>
  </si>
  <si>
    <t>8 pin socket</t>
  </si>
  <si>
    <t>16 pin socket</t>
  </si>
  <si>
    <t>15 pin header</t>
  </si>
  <si>
    <t>r5/r6</t>
  </si>
  <si>
    <t>D1, D2, D3, D4, 
D5, D6, D7, D8</t>
  </si>
  <si>
    <t>D9, D10, D11, D12,
D13, D14, D15, D16</t>
  </si>
  <si>
    <t>IC4, IC5,
 IC6, IC7</t>
  </si>
  <si>
    <t>IC1</t>
  </si>
  <si>
    <t>Vreg 2.5 V</t>
  </si>
  <si>
    <t>IC2, IC3</t>
  </si>
  <si>
    <t>IC</t>
  </si>
  <si>
    <t>IC8</t>
  </si>
  <si>
    <t>IC1, IC4, IC5,
IC6, IC7</t>
  </si>
  <si>
    <t>U1 (esp32)</t>
  </si>
  <si>
    <t>j1, j2</t>
  </si>
  <si>
    <t>j3</t>
  </si>
  <si>
    <t xml:space="preserve">R7,R8 </t>
  </si>
  <si>
    <t>FIND VALUE FOR VGND RESISTORS</t>
  </si>
  <si>
    <t>ERJ-P06F4022V</t>
  </si>
  <si>
    <t>https://www.mouser.com/ProductDetail/Panasonic/ERJ-P06F4022V?qs=iIVTEDlrHA1ZhEwjw363Sg%3D%3D</t>
  </si>
  <si>
    <t>DNP</t>
  </si>
  <si>
    <t>R46, R47, R5/R6</t>
  </si>
  <si>
    <t>R4,R12,R16,R20,
R24,R28,R32,R36</t>
  </si>
  <si>
    <t>c1, c2, c3, c4, C34, C35</t>
  </si>
  <si>
    <t>c9, C22, c23, c26,c27,
C30,C31,C38,C39</t>
  </si>
  <si>
    <t>C14,C15,C19,C20</t>
  </si>
  <si>
    <t>C5,C6,C10,C11,
C8,C13,C17,C21,
C25,C29,C33,C37</t>
  </si>
  <si>
    <t>C7, C12, C16, C20, C24, C28, C32, C36</t>
  </si>
  <si>
    <t>R3, R23, R31</t>
  </si>
  <si>
    <t>R15</t>
  </si>
  <si>
    <t>R11</t>
  </si>
  <si>
    <t>R27, R35</t>
  </si>
  <si>
    <t>R19</t>
  </si>
  <si>
    <t>ERJ-6ENF2372V</t>
  </si>
  <si>
    <t>https://www.mouser.com/ProductDetail/Panasonic/ERJ-6ENF2372V?qs=50QC8w71jAvtfOjSV7AQZw%3D%3D</t>
  </si>
  <si>
    <t>R2, R22</t>
  </si>
  <si>
    <t>R1</t>
  </si>
  <si>
    <t>R21</t>
  </si>
  <si>
    <t>R34</t>
  </si>
  <si>
    <t>R9, R17</t>
  </si>
  <si>
    <t>r14</t>
  </si>
  <si>
    <t>ERJ-6ENF3572V</t>
  </si>
  <si>
    <t>R30</t>
  </si>
  <si>
    <t>R26</t>
  </si>
  <si>
    <t>R10</t>
  </si>
  <si>
    <t>R13, R25</t>
  </si>
  <si>
    <t>R18</t>
  </si>
  <si>
    <t>R37, R38, R39, R40, R41, R42, R43, R44</t>
  </si>
  <si>
    <t>0ohm or 47500</t>
  </si>
  <si>
    <t>Caps</t>
  </si>
  <si>
    <t>https://www.mouser.com/ProductDetail/Panasonic/ERJ-6ENF3572V?qs=%2Fha2pyFaduirjrsza3agtoEK2xK3r7M3%252BqFGRiqMqB2Tqor%252B43SHsw%3D%3D</t>
  </si>
  <si>
    <t>10033526-N3212LF</t>
  </si>
  <si>
    <t>https://www.mouser.com/ProductDetail/Amphenol-FCI/10033526-N3212LF?qs=%2Fha2pyFaduiuTISRvEwJxB2w7UwmgH0VUuwBj%252BkX%252BCRT%2FLWCtxXeCg%3D%3D</t>
  </si>
  <si>
    <t>https://www.mouser.com/ProductDetail/Samsung-Electro-Mechanics/CL21A106KPCLQNC?qs=j0anFx7zyhyh2SZCFuTXeg%3D%3D</t>
  </si>
  <si>
    <t>CL21A106KPCLQNC</t>
  </si>
  <si>
    <t>https://www.mouser.com/ProductDetail/AVX/08055C104JAT2A?qs=rjW0lv%2FNY4O5UTQV%252BL9pEw%3D%3D</t>
  </si>
  <si>
    <t>08055C104JAT2A</t>
  </si>
  <si>
    <t>GRM21BR61A226ME51L</t>
  </si>
  <si>
    <t>https://www.mouser.com/ProductDetail/Murata-Electronics/GRM21BR61A226ME51L?qs=GJ9CiehniqLndbYAzpHGvw%3D%3D</t>
  </si>
  <si>
    <t>https://www.mouser.com/ProductDetail/Bourns/CR0805-FX-3482ELF?qs=TYKCbaKwe1BX%252B2fT1xNjLQ%3D%3D</t>
  </si>
  <si>
    <t>CR0805-FX-3482ELF</t>
  </si>
  <si>
    <t>https://www.amazon.com/Precision-Anti-Static-Electronics-Sodlering%EF%BC%8CJewelry-Laboratory/dp/B07ZBZ7MSF/ref=sr_1_5?dchild=1&amp;keywords=esd+precision+tweezers&amp;qid=1629044860&amp;sr=8-5</t>
  </si>
  <si>
    <t>Tweezers</t>
  </si>
  <si>
    <t>Changed to 100k</t>
  </si>
  <si>
    <t>ERJ-P06F2553V</t>
  </si>
  <si>
    <t>255k</t>
  </si>
  <si>
    <t>https://www.mouser.com/ProductDetail/Panasonic/ERJ-P06F2553V?qs=iIVTEDlrHA22vnXhPU7c3w%3D%3D</t>
  </si>
  <si>
    <t>ERJ-P06F3653V</t>
  </si>
  <si>
    <t>365k</t>
  </si>
  <si>
    <t>https://www.mouser.com/ProductDetail/Panasonic/ERJ-P06F3653V?qs=iIVTEDlrHA0ZFGDvIdekGA%3D%3D</t>
  </si>
  <si>
    <t>RC0805FR-13200KL</t>
  </si>
  <si>
    <t>200k</t>
  </si>
  <si>
    <t>https://www.mouser.com/ProductDetail/YAGEO/RC0805FR-13200KL?qs=m6lXFsvg5e0hZfOOUQ%2FIgw%3D%3D</t>
  </si>
  <si>
    <t>RC0805FR-101K2L</t>
  </si>
  <si>
    <t>https://www.mouser.com/ProductDetail/YAGEO/RC0805FR-101K2L?qs=g6xwsc4j%252B%2FqKMlZ4Dwe6Dw%3D%3D</t>
  </si>
  <si>
    <t>Dev board</t>
  </si>
  <si>
    <t>Esp32 S3 N8R8</t>
  </si>
  <si>
    <t>https://www.mouser.com/ProductDetail/Espressif-Systems/ESP32-S3-DevKitC-1-N8R8?qs=sGAEpiMZZMv0NwlthflBi%252BzwRcElzYQ0Q0bvCS%252BJ0vw%3D</t>
  </si>
  <si>
    <t>IMPROVEING RECTIFIER</t>
  </si>
  <si>
    <t>R2</t>
  </si>
  <si>
    <t>R5</t>
  </si>
  <si>
    <t>C37, C33, C29, C25, C21</t>
  </si>
  <si>
    <t>R20, R24</t>
  </si>
  <si>
    <t>R28, R32</t>
  </si>
  <si>
    <t>R36</t>
  </si>
  <si>
    <t>.22u</t>
  </si>
  <si>
    <t>CL21B224KAFNNNG</t>
  </si>
  <si>
    <t>https://www.mouser.com/ProductDetail/Samsung-Electro-Mechanics/CL21B224KAFNNNG?qs=sGAEpiMZZMsh%252B1woXyUXj9g54gsRQVPnPThcAjwkBfg%3D</t>
  </si>
  <si>
    <t>200mv</t>
  </si>
  <si>
    <t>N/A</t>
  </si>
  <si>
    <t>https://www.mouser.com/ProductDetail/Nexperia/BAT54GWJ?qs=EO%252B2iqeaG03qzVr9l4ml1Q%3D%3D</t>
  </si>
  <si>
    <t>https://www.mouser.com/c/semiconductors/discrete-semiconductors/diodes-rectifiers/schottky-diodes-rectifiers/?q=BAT54&amp;package%20%2F%20case=SOT-23-3&amp;instock=y&amp;sort=vf%20-%20forward%20voltage</t>
  </si>
  <si>
    <t>https://www.mouser.com/ProductDetail/Panjit/BAT54C_R1_00001?qs=sPbYRqrBIVlWgFH05T87cA%3D%3D</t>
  </si>
  <si>
    <t>https://www.mouser.com/datasheet/2/1057/BAT54_SERIES-1868856.pdf</t>
  </si>
  <si>
    <t>https://www.digikey.com/en/products/filter/diodes-rectifiers-single/280?s=N4IgjCBcpgbFoDGUBmBDANgZwKYBoQB7KAbRABYAGcgDgCZyQCraBmOkAXQIAcAXKCADKfAE4BLAHYBzEAF8CAWg7QQySGICu%2BIqRABWLnIUgVZAEIBBACr7G3EPFXiAJoMVhKEXgMggmIHwAnjw4gmhYyMZAA</t>
  </si>
  <si>
    <t>https://www.digikey.com/en/products/detail/vishay-general-semiconductor-diodes-division/BAT54W-G3-08/4830241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</si>
</sst>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0" xfId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3" borderId="0" xfId="0" applyFill="1"/>
    <xf numFmtId="164" fontId="2" fillId="0" borderId="31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1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5" fillId="0" borderId="0" xfId="0" applyFont="1" applyFill="1"/>
    <xf numFmtId="0" fontId="2" fillId="8" borderId="29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8" borderId="0" xfId="0" applyFont="1" applyFill="1"/>
    <xf numFmtId="0" fontId="0" fillId="12" borderId="0" xfId="0" applyFill="1"/>
    <xf numFmtId="0" fontId="2" fillId="8" borderId="35" xfId="0" applyFont="1" applyFill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164" fontId="7" fillId="0" borderId="25" xfId="0" applyNumberFormat="1" applyFont="1" applyFill="1" applyBorder="1" applyAlignment="1">
      <alignment horizontal="center" vertical="center"/>
    </xf>
    <xf numFmtId="164" fontId="2" fillId="0" borderId="25" xfId="0" applyNumberFormat="1" applyFont="1" applyFill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Samsung-Electro-Mechanics/CL21B224KAFNNNG?qs=sGAEpiMZZMsh%252B1woXyUXj9g54gsRQVPnPThcAjwkBfg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ALITOVE-Transformer-Converter-5-5x2-1mm-100V-240V/dp/B0852HL336/ref=pd_bxgy_img_1/131-1144787-6831958?pd_rd_w=IN5dK&amp;pf_rd_p=c64372fa-c41c-422e-990d-9e034f73989b&amp;pf_rd_r=G4Y3CGEGD922T36XWXT4&amp;pd_rd_r=9a258d26-09e3-4cfc-93d5-bf2d93260cec&amp;pd_rd_wg=0iCEH&amp;pd_rd_i=B01LXN7MN3&amp;th=1" TargetMode="External"/><Relationship Id="rId7" Type="http://schemas.openxmlformats.org/officeDocument/2006/relationships/hyperlink" Target="https://www.amazon.com/NTE-Electronics-SW02-10-No-Clean-Blue-098/dp/B0195UVWJ8/ref=pd_bxgy_img_2/131-1144787-6831958?pd_rd_w=BVAfr&amp;pf_rd_p=c64372fa-c41c-422e-990d-9e034f73989b&amp;pf_rd_r=SYCYVYHZWR2DMPB3R03K&amp;pd_rd_r=feb1e39f-f5a4-4215-a9c3-00e3331d7bfb&amp;pd_rd_wg=1GdOK&amp;pd_rd_i=B0195UVWJ8&amp;psc=1" TargetMode="External"/><Relationship Id="rId2" Type="http://schemas.openxmlformats.org/officeDocument/2006/relationships/hyperlink" Target="https://www.amazon.com/Monoprice-10-Feet-Mini-B-Ferrite-105449/dp/B002KL8J8W/ref=sr_1_7?dchild=1&amp;keywords=mini%2Busb%2Bb&amp;qid=1627518013&amp;sr=8-7&amp;th=1" TargetMode="External"/><Relationship Id="rId1" Type="http://schemas.openxmlformats.org/officeDocument/2006/relationships/hyperlink" Target="https://www.digikey.com/en/resources/dkred" TargetMode="External"/><Relationship Id="rId6" Type="http://schemas.openxmlformats.org/officeDocument/2006/relationships/hyperlink" Target="https://www.amazon.com/Kester-83-4000-0000-SN60PB40-Solder-Diameter/dp/B00068IJNQ/ref=sr_1_7?dchild=1&amp;keywords=kester%2Bsolder&amp;qid=1627952791&amp;sr=8-7&amp;th=1" TargetMode="External"/><Relationship Id="rId5" Type="http://schemas.openxmlformats.org/officeDocument/2006/relationships/hyperlink" Target="https://www.amazon.com/SRA-Rosin-Paste-Flux-135/dp/B008ZIV85A/ref=cm_cr_arp_d_product_top?ie=UTF8" TargetMode="External"/><Relationship Id="rId4" Type="http://schemas.openxmlformats.org/officeDocument/2006/relationships/hyperlink" Target="https://www.amazon.com/Precision-Anti-Static-Electronics-Sodlering%EF%BC%8CJewelry-Laboratory/dp/B07ZBZ7MSF/ref=sr_1_5?dchild=1&amp;keywords=esd+precision+tweezers&amp;qid=1629044860&amp;sr=8-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vishay-general-semiconductor-diodes-division/BAT54W-G3-08/4830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5CC7-01B6-4C2E-BF59-9742D2466933}">
  <dimension ref="A1:K64"/>
  <sheetViews>
    <sheetView tabSelected="1" workbookViewId="0">
      <selection activeCell="H50" sqref="H50"/>
    </sheetView>
  </sheetViews>
  <sheetFormatPr defaultColWidth="9.140625" defaultRowHeight="15" x14ac:dyDescent="0.25"/>
  <cols>
    <col min="1" max="1" width="13.5703125" style="58" bestFit="1" customWidth="1"/>
    <col min="2" max="2" width="22.42578125" style="4" bestFit="1" customWidth="1"/>
    <col min="3" max="3" width="10" style="4" customWidth="1"/>
    <col min="4" max="4" width="10" style="20" customWidth="1"/>
    <col min="5" max="5" width="12.7109375" style="4" customWidth="1"/>
    <col min="6" max="6" width="16.28515625" style="4" bestFit="1" customWidth="1"/>
    <col min="7" max="7" width="14" style="21" bestFit="1" customWidth="1"/>
    <col min="8" max="8" width="14.5703125" style="21" bestFit="1" customWidth="1"/>
    <col min="9" max="9" width="9.140625" style="21"/>
    <col min="10" max="10" width="155" style="4" bestFit="1" customWidth="1"/>
    <col min="11" max="11" width="27.7109375" style="4" bestFit="1" customWidth="1"/>
    <col min="12" max="16384" width="9.140625" style="4"/>
  </cols>
  <sheetData>
    <row r="1" spans="1:11" ht="16.5" thickTop="1" thickBot="1" x14ac:dyDescent="0.3">
      <c r="A1" s="89" t="s">
        <v>0</v>
      </c>
      <c r="B1" s="1" t="s">
        <v>1</v>
      </c>
      <c r="C1" s="1" t="s">
        <v>13</v>
      </c>
      <c r="D1" s="2" t="s">
        <v>33</v>
      </c>
      <c r="E1" s="1" t="s">
        <v>17</v>
      </c>
      <c r="F1" s="1" t="s">
        <v>18</v>
      </c>
      <c r="G1" s="3" t="s">
        <v>19</v>
      </c>
      <c r="H1" s="3" t="s">
        <v>20</v>
      </c>
      <c r="I1" s="3" t="s">
        <v>2</v>
      </c>
      <c r="J1" s="1" t="s">
        <v>3</v>
      </c>
    </row>
    <row r="2" spans="1:11" ht="16.5" thickTop="1" thickBot="1" x14ac:dyDescent="0.3">
      <c r="A2" s="74" t="s">
        <v>6</v>
      </c>
      <c r="B2" s="9" t="s">
        <v>5</v>
      </c>
      <c r="C2" s="9" t="s">
        <v>14</v>
      </c>
      <c r="D2" s="118"/>
      <c r="E2" s="9">
        <v>2</v>
      </c>
      <c r="F2" s="9">
        <v>4</v>
      </c>
      <c r="G2" s="37">
        <v>0.74</v>
      </c>
      <c r="H2" s="37">
        <f>G2*E2</f>
        <v>1.48</v>
      </c>
      <c r="I2" s="37">
        <f>F2*G2</f>
        <v>2.96</v>
      </c>
      <c r="J2" s="10" t="s">
        <v>4</v>
      </c>
    </row>
    <row r="3" spans="1:11" ht="15.75" thickTop="1" x14ac:dyDescent="0.25">
      <c r="A3" s="75" t="s">
        <v>83</v>
      </c>
      <c r="B3" s="119" t="s">
        <v>202</v>
      </c>
      <c r="C3" s="22" t="s">
        <v>14</v>
      </c>
      <c r="D3" s="120" t="s">
        <v>84</v>
      </c>
      <c r="E3" s="22">
        <v>1</v>
      </c>
      <c r="F3" s="22">
        <v>5</v>
      </c>
      <c r="G3" s="121">
        <v>0.77</v>
      </c>
      <c r="H3" s="32">
        <f>E3*G3</f>
        <v>0.77</v>
      </c>
      <c r="I3" s="32">
        <f>F3*G3</f>
        <v>3.85</v>
      </c>
      <c r="J3" s="27" t="s">
        <v>203</v>
      </c>
    </row>
    <row r="4" spans="1:11" x14ac:dyDescent="0.25">
      <c r="A4" s="76" t="s">
        <v>7</v>
      </c>
      <c r="B4" s="13" t="s">
        <v>11</v>
      </c>
      <c r="C4" s="13" t="s">
        <v>14</v>
      </c>
      <c r="D4" s="14" t="s">
        <v>34</v>
      </c>
      <c r="E4" s="13">
        <v>4</v>
      </c>
      <c r="F4" s="13">
        <v>10</v>
      </c>
      <c r="G4" s="29">
        <v>2.39</v>
      </c>
      <c r="H4" s="29">
        <f t="shared" ref="H4:H20" si="0">G4*E4</f>
        <v>9.56</v>
      </c>
      <c r="I4" s="29">
        <f>F4*G4</f>
        <v>23.900000000000002</v>
      </c>
      <c r="J4" s="113" t="s">
        <v>12</v>
      </c>
    </row>
    <row r="5" spans="1:11" ht="15.75" thickBot="1" x14ac:dyDescent="0.3">
      <c r="A5" s="77" t="s">
        <v>8</v>
      </c>
      <c r="B5" s="7" t="s">
        <v>9</v>
      </c>
      <c r="C5" s="7" t="s">
        <v>14</v>
      </c>
      <c r="D5" s="122" t="s">
        <v>34</v>
      </c>
      <c r="E5" s="7">
        <v>1</v>
      </c>
      <c r="F5" s="7">
        <v>4</v>
      </c>
      <c r="G5" s="33">
        <v>1.87</v>
      </c>
      <c r="H5" s="33">
        <f t="shared" si="0"/>
        <v>1.87</v>
      </c>
      <c r="I5" s="33">
        <f>F5*G5</f>
        <v>7.48</v>
      </c>
      <c r="J5" s="8" t="s">
        <v>10</v>
      </c>
    </row>
    <row r="6" spans="1:11" ht="16.5" thickTop="1" thickBot="1" x14ac:dyDescent="0.3">
      <c r="A6" s="78" t="s">
        <v>38</v>
      </c>
      <c r="B6" s="9" t="s">
        <v>73</v>
      </c>
      <c r="C6" s="9" t="s">
        <v>14</v>
      </c>
      <c r="D6" s="118" t="s">
        <v>72</v>
      </c>
      <c r="E6" s="9">
        <v>1</v>
      </c>
      <c r="F6" s="9">
        <v>3</v>
      </c>
      <c r="G6" s="37">
        <v>4.8</v>
      </c>
      <c r="H6" s="37">
        <f t="shared" ref="H6:I9" si="1">E6*$G6</f>
        <v>4.8</v>
      </c>
      <c r="I6" s="37">
        <f t="shared" si="1"/>
        <v>14.399999999999999</v>
      </c>
      <c r="J6" s="10" t="s">
        <v>76</v>
      </c>
    </row>
    <row r="7" spans="1:11" ht="16.5" thickTop="1" thickBot="1" x14ac:dyDescent="0.3">
      <c r="A7" s="79" t="s">
        <v>111</v>
      </c>
      <c r="B7" s="9" t="s">
        <v>112</v>
      </c>
      <c r="C7" s="24" t="s">
        <v>113</v>
      </c>
      <c r="D7" s="123" t="s">
        <v>114</v>
      </c>
      <c r="E7" s="24">
        <v>2</v>
      </c>
      <c r="F7" s="24">
        <v>6</v>
      </c>
      <c r="G7" s="124">
        <v>0.41</v>
      </c>
      <c r="H7" s="37">
        <f t="shared" si="1"/>
        <v>0.82</v>
      </c>
      <c r="I7" s="125">
        <f t="shared" si="1"/>
        <v>2.46</v>
      </c>
      <c r="J7" s="10" t="s">
        <v>115</v>
      </c>
    </row>
    <row r="8" spans="1:11" ht="16.5" thickTop="1" thickBot="1" x14ac:dyDescent="0.3">
      <c r="A8" s="80" t="s">
        <v>74</v>
      </c>
      <c r="B8" s="126" t="s">
        <v>77</v>
      </c>
      <c r="C8" s="24" t="s">
        <v>14</v>
      </c>
      <c r="D8" s="123" t="s">
        <v>34</v>
      </c>
      <c r="E8" s="24">
        <v>5</v>
      </c>
      <c r="F8" s="24">
        <v>10</v>
      </c>
      <c r="G8" s="127">
        <v>0.56000000000000005</v>
      </c>
      <c r="H8" s="125">
        <f t="shared" si="1"/>
        <v>2.8000000000000003</v>
      </c>
      <c r="I8" s="125">
        <f t="shared" si="1"/>
        <v>5.6000000000000005</v>
      </c>
      <c r="J8" s="23" t="s">
        <v>75</v>
      </c>
    </row>
    <row r="9" spans="1:11" ht="15.75" thickTop="1" x14ac:dyDescent="0.25">
      <c r="A9" s="81" t="s">
        <v>79</v>
      </c>
      <c r="B9" s="128" t="s">
        <v>81</v>
      </c>
      <c r="C9" s="25" t="s">
        <v>14</v>
      </c>
      <c r="D9" s="129" t="s">
        <v>78</v>
      </c>
      <c r="E9" s="25">
        <v>2</v>
      </c>
      <c r="F9" s="25">
        <v>6</v>
      </c>
      <c r="G9" s="130">
        <v>1.04</v>
      </c>
      <c r="H9" s="46">
        <f>E9*$G9</f>
        <v>2.08</v>
      </c>
      <c r="I9" s="46">
        <f t="shared" si="1"/>
        <v>6.24</v>
      </c>
      <c r="J9" s="27" t="s">
        <v>80</v>
      </c>
    </row>
    <row r="10" spans="1:11" ht="15.75" thickBot="1" x14ac:dyDescent="0.3">
      <c r="A10" s="82" t="s">
        <v>82</v>
      </c>
      <c r="B10" s="131">
        <v>1935161</v>
      </c>
      <c r="C10" s="28" t="s">
        <v>14</v>
      </c>
      <c r="D10" s="132" t="s">
        <v>129</v>
      </c>
      <c r="E10" s="28">
        <v>2</v>
      </c>
      <c r="F10" s="28">
        <v>2</v>
      </c>
      <c r="G10" s="133">
        <v>0.49</v>
      </c>
      <c r="H10" s="134">
        <f>E10*$G10</f>
        <v>0.98</v>
      </c>
      <c r="I10" s="135">
        <f t="shared" ref="I10:I21" si="2">F10*G10</f>
        <v>0.98</v>
      </c>
      <c r="J10" s="26" t="s">
        <v>128</v>
      </c>
    </row>
    <row r="11" spans="1:11" ht="15.75" thickTop="1" x14ac:dyDescent="0.25">
      <c r="A11" s="83" t="s">
        <v>85</v>
      </c>
      <c r="B11" s="136" t="s">
        <v>87</v>
      </c>
      <c r="C11" s="38" t="s">
        <v>119</v>
      </c>
      <c r="D11" s="136" t="s">
        <v>88</v>
      </c>
      <c r="E11" s="38">
        <v>8</v>
      </c>
      <c r="F11" s="38">
        <v>20</v>
      </c>
      <c r="G11" s="137">
        <v>0.23699999999999999</v>
      </c>
      <c r="H11" s="45">
        <f>E11*G11</f>
        <v>1.8959999999999999</v>
      </c>
      <c r="I11" s="45">
        <f t="shared" si="2"/>
        <v>4.74</v>
      </c>
      <c r="J11" s="39" t="s">
        <v>86</v>
      </c>
    </row>
    <row r="12" spans="1:11" s="48" customFormat="1" ht="15.75" thickBot="1" x14ac:dyDescent="0.3">
      <c r="A12" s="84" t="s">
        <v>85</v>
      </c>
      <c r="B12" s="138" t="s">
        <v>117</v>
      </c>
      <c r="C12" s="56" t="s">
        <v>118</v>
      </c>
      <c r="D12" s="139" t="s">
        <v>114</v>
      </c>
      <c r="E12" s="56">
        <v>8</v>
      </c>
      <c r="F12" s="56">
        <v>20</v>
      </c>
      <c r="G12" s="140">
        <v>0.19900000000000001</v>
      </c>
      <c r="H12" s="141">
        <f>E12*G12</f>
        <v>1.5920000000000001</v>
      </c>
      <c r="I12" s="141">
        <f t="shared" si="2"/>
        <v>3.9800000000000004</v>
      </c>
      <c r="J12" s="114" t="s">
        <v>124</v>
      </c>
    </row>
    <row r="13" spans="1:11" ht="15.75" thickTop="1" x14ac:dyDescent="0.25">
      <c r="A13" s="85" t="s">
        <v>15</v>
      </c>
      <c r="B13" s="5" t="s">
        <v>23</v>
      </c>
      <c r="C13" s="5" t="s">
        <v>24</v>
      </c>
      <c r="D13" s="11" t="s">
        <v>36</v>
      </c>
      <c r="E13" s="5">
        <v>12</v>
      </c>
      <c r="F13" s="5">
        <v>30</v>
      </c>
      <c r="G13" s="31">
        <v>4.5999999999999999E-2</v>
      </c>
      <c r="H13" s="31">
        <f t="shared" si="0"/>
        <v>0.55200000000000005</v>
      </c>
      <c r="I13" s="31">
        <f t="shared" si="2"/>
        <v>1.38</v>
      </c>
      <c r="J13" s="6" t="s">
        <v>22</v>
      </c>
    </row>
    <row r="14" spans="1:11" x14ac:dyDescent="0.25">
      <c r="A14" s="86" t="s">
        <v>15</v>
      </c>
      <c r="B14" s="16" t="s">
        <v>25</v>
      </c>
      <c r="C14" s="16" t="s">
        <v>26</v>
      </c>
      <c r="D14" s="35" t="s">
        <v>36</v>
      </c>
      <c r="E14" s="16">
        <v>4</v>
      </c>
      <c r="F14" s="16">
        <v>10</v>
      </c>
      <c r="G14" s="36">
        <v>0.251</v>
      </c>
      <c r="H14" s="36">
        <f>E14*G14</f>
        <v>1.004</v>
      </c>
      <c r="I14" s="36">
        <f t="shared" si="2"/>
        <v>2.5099999999999998</v>
      </c>
      <c r="J14" s="12" t="s">
        <v>28</v>
      </c>
      <c r="K14" s="4" t="s">
        <v>27</v>
      </c>
    </row>
    <row r="15" spans="1:11" x14ac:dyDescent="0.25">
      <c r="A15" s="86" t="s">
        <v>15</v>
      </c>
      <c r="B15" s="144" t="s">
        <v>207</v>
      </c>
      <c r="C15" s="13" t="s">
        <v>21</v>
      </c>
      <c r="D15" s="14" t="s">
        <v>36</v>
      </c>
      <c r="E15" s="13">
        <v>9</v>
      </c>
      <c r="F15" s="13">
        <v>25</v>
      </c>
      <c r="G15" s="115">
        <v>9.0999999999999998E-2</v>
      </c>
      <c r="H15" s="29">
        <f t="shared" si="0"/>
        <v>0.81899999999999995</v>
      </c>
      <c r="I15" s="29">
        <f t="shared" si="2"/>
        <v>2.2749999999999999</v>
      </c>
      <c r="J15" s="12" t="s">
        <v>206</v>
      </c>
    </row>
    <row r="16" spans="1:11" x14ac:dyDescent="0.25">
      <c r="A16" s="107" t="s">
        <v>15</v>
      </c>
      <c r="B16" s="13" t="s">
        <v>237</v>
      </c>
      <c r="C16" s="13" t="s">
        <v>236</v>
      </c>
      <c r="D16" s="14" t="s">
        <v>36</v>
      </c>
      <c r="E16" s="101">
        <v>5</v>
      </c>
      <c r="F16" s="13">
        <v>15</v>
      </c>
      <c r="G16" s="99">
        <v>3.4000000000000002E-2</v>
      </c>
      <c r="H16" s="29">
        <f>G16*E16</f>
        <v>0.17</v>
      </c>
      <c r="I16" s="100">
        <f>F16*G16</f>
        <v>0.51</v>
      </c>
      <c r="J16" s="142" t="s">
        <v>238</v>
      </c>
    </row>
    <row r="17" spans="1:10" x14ac:dyDescent="0.25">
      <c r="A17" s="108" t="s">
        <v>15</v>
      </c>
      <c r="B17" s="144" t="s">
        <v>205</v>
      </c>
      <c r="C17" s="101" t="s">
        <v>127</v>
      </c>
      <c r="D17" s="14" t="s">
        <v>36</v>
      </c>
      <c r="E17" s="13">
        <v>8</v>
      </c>
      <c r="F17" s="13">
        <v>20</v>
      </c>
      <c r="G17" s="29">
        <v>4.9000000000000002E-2</v>
      </c>
      <c r="H17" s="29">
        <f t="shared" si="0"/>
        <v>0.39200000000000002</v>
      </c>
      <c r="I17" s="29">
        <f t="shared" si="2"/>
        <v>0.98</v>
      </c>
      <c r="J17" s="12" t="s">
        <v>204</v>
      </c>
    </row>
    <row r="18" spans="1:10" x14ac:dyDescent="0.25">
      <c r="A18" s="86" t="s">
        <v>15</v>
      </c>
      <c r="B18" s="145" t="s">
        <v>208</v>
      </c>
      <c r="C18" s="101" t="s">
        <v>16</v>
      </c>
      <c r="D18" s="14" t="s">
        <v>36</v>
      </c>
      <c r="E18" s="13">
        <v>8</v>
      </c>
      <c r="F18" s="13">
        <v>20</v>
      </c>
      <c r="G18" s="116">
        <v>0.13200000000000001</v>
      </c>
      <c r="H18" s="29">
        <f t="shared" si="0"/>
        <v>1.056</v>
      </c>
      <c r="I18" s="29">
        <f t="shared" si="2"/>
        <v>2.64</v>
      </c>
      <c r="J18" s="12" t="s">
        <v>209</v>
      </c>
    </row>
    <row r="19" spans="1:10" ht="15.75" thickBot="1" x14ac:dyDescent="0.3">
      <c r="A19" s="87" t="s">
        <v>15</v>
      </c>
      <c r="B19" s="117" t="s">
        <v>109</v>
      </c>
      <c r="C19" s="109" t="s">
        <v>108</v>
      </c>
      <c r="D19" s="54" t="s">
        <v>36</v>
      </c>
      <c r="E19" s="53">
        <v>6</v>
      </c>
      <c r="F19" s="53">
        <v>16</v>
      </c>
      <c r="G19" s="55">
        <v>5.7000000000000002E-2</v>
      </c>
      <c r="H19" s="29">
        <f t="shared" si="0"/>
        <v>0.34200000000000003</v>
      </c>
      <c r="I19" s="55">
        <f t="shared" si="2"/>
        <v>0.91200000000000003</v>
      </c>
      <c r="J19" s="17" t="s">
        <v>110</v>
      </c>
    </row>
    <row r="20" spans="1:10" ht="15.75" hidden="1" thickBot="1" x14ac:dyDescent="0.3">
      <c r="A20" s="90" t="s">
        <v>15</v>
      </c>
      <c r="B20" s="49" t="s">
        <v>31</v>
      </c>
      <c r="C20" s="49" t="s">
        <v>30</v>
      </c>
      <c r="D20" s="50" t="s">
        <v>35</v>
      </c>
      <c r="E20" s="49"/>
      <c r="F20" s="49"/>
      <c r="G20" s="51"/>
      <c r="H20" s="51">
        <f t="shared" si="0"/>
        <v>0</v>
      </c>
      <c r="I20" s="51">
        <f t="shared" si="2"/>
        <v>0</v>
      </c>
      <c r="J20" s="52" t="s">
        <v>29</v>
      </c>
    </row>
    <row r="21" spans="1:10" ht="15.75" thickTop="1" x14ac:dyDescent="0.25">
      <c r="A21" s="83" t="s">
        <v>32</v>
      </c>
      <c r="B21" s="38" t="s">
        <v>103</v>
      </c>
      <c r="C21" s="38">
        <v>0</v>
      </c>
      <c r="D21" s="47" t="s">
        <v>36</v>
      </c>
      <c r="E21" s="38">
        <v>20</v>
      </c>
      <c r="F21" s="38">
        <v>100</v>
      </c>
      <c r="G21" s="45">
        <v>1.4999999999999999E-2</v>
      </c>
      <c r="H21" s="46">
        <f>20*G21</f>
        <v>0.3</v>
      </c>
      <c r="I21" s="45">
        <f t="shared" si="2"/>
        <v>1.5</v>
      </c>
      <c r="J21" s="27" t="s">
        <v>104</v>
      </c>
    </row>
    <row r="22" spans="1:10" x14ac:dyDescent="0.25">
      <c r="A22" s="81" t="s">
        <v>32</v>
      </c>
      <c r="B22" s="16" t="s">
        <v>37</v>
      </c>
      <c r="C22" s="13">
        <v>267</v>
      </c>
      <c r="D22" s="14" t="s">
        <v>36</v>
      </c>
      <c r="E22" s="13">
        <v>6</v>
      </c>
      <c r="F22" s="13">
        <v>15</v>
      </c>
      <c r="G22" s="29">
        <v>0.13900000000000001</v>
      </c>
      <c r="H22" s="29">
        <f>E22*$G22</f>
        <v>0.83400000000000007</v>
      </c>
      <c r="I22" s="29">
        <f>F22*$G22</f>
        <v>2.085</v>
      </c>
      <c r="J22" s="12" t="s">
        <v>39</v>
      </c>
    </row>
    <row r="23" spans="1:10" x14ac:dyDescent="0.25">
      <c r="A23" s="76" t="s">
        <v>32</v>
      </c>
      <c r="B23" s="13" t="s">
        <v>40</v>
      </c>
      <c r="C23" s="13">
        <v>301</v>
      </c>
      <c r="D23" s="14" t="s">
        <v>36</v>
      </c>
      <c r="E23" s="13">
        <v>1</v>
      </c>
      <c r="F23" s="13">
        <v>5</v>
      </c>
      <c r="G23" s="29">
        <v>0.18</v>
      </c>
      <c r="H23" s="29">
        <f t="shared" ref="H23:H46" si="3">E23*$G23</f>
        <v>0.18</v>
      </c>
      <c r="I23" s="29">
        <f t="shared" ref="I23:I46" si="4">F23*$G23</f>
        <v>0.89999999999999991</v>
      </c>
      <c r="J23" s="15" t="s">
        <v>41</v>
      </c>
    </row>
    <row r="24" spans="1:10" x14ac:dyDescent="0.25">
      <c r="A24" s="76" t="s">
        <v>32</v>
      </c>
      <c r="B24" s="16" t="s">
        <v>42</v>
      </c>
      <c r="C24" s="13">
        <v>348</v>
      </c>
      <c r="D24" s="14" t="s">
        <v>36</v>
      </c>
      <c r="E24" s="13">
        <v>1</v>
      </c>
      <c r="F24" s="13">
        <v>4</v>
      </c>
      <c r="G24" s="29">
        <v>0.18</v>
      </c>
      <c r="H24" s="29">
        <f t="shared" si="3"/>
        <v>0.18</v>
      </c>
      <c r="I24" s="29">
        <f t="shared" si="4"/>
        <v>0.72</v>
      </c>
      <c r="J24" s="12" t="s">
        <v>43</v>
      </c>
    </row>
    <row r="25" spans="1:10" ht="21.75" customHeight="1" x14ac:dyDescent="0.25">
      <c r="A25" s="76" t="s">
        <v>32</v>
      </c>
      <c r="B25" s="16" t="s">
        <v>44</v>
      </c>
      <c r="C25" s="13">
        <v>402</v>
      </c>
      <c r="D25" s="14" t="s">
        <v>36</v>
      </c>
      <c r="E25" s="13">
        <v>2</v>
      </c>
      <c r="F25" s="13">
        <v>6</v>
      </c>
      <c r="G25" s="29">
        <v>0.2</v>
      </c>
      <c r="H25" s="29">
        <f t="shared" si="3"/>
        <v>0.4</v>
      </c>
      <c r="I25" s="29">
        <f t="shared" si="4"/>
        <v>1.2000000000000002</v>
      </c>
      <c r="J25" s="23" t="s">
        <v>50</v>
      </c>
    </row>
    <row r="26" spans="1:10" x14ac:dyDescent="0.25">
      <c r="A26" s="76" t="s">
        <v>32</v>
      </c>
      <c r="B26" s="16" t="s">
        <v>45</v>
      </c>
      <c r="C26" s="13">
        <v>806</v>
      </c>
      <c r="D26" s="14" t="s">
        <v>36</v>
      </c>
      <c r="E26" s="13">
        <v>1</v>
      </c>
      <c r="F26" s="13">
        <v>4</v>
      </c>
      <c r="G26" s="29">
        <v>0.2</v>
      </c>
      <c r="H26" s="29">
        <f t="shared" si="3"/>
        <v>0.2</v>
      </c>
      <c r="I26" s="29">
        <f t="shared" si="4"/>
        <v>0.8</v>
      </c>
      <c r="J26" s="12" t="s">
        <v>49</v>
      </c>
    </row>
    <row r="27" spans="1:10" x14ac:dyDescent="0.25">
      <c r="A27" s="107" t="s">
        <v>32</v>
      </c>
      <c r="B27" s="101" t="s">
        <v>224</v>
      </c>
      <c r="C27" s="13">
        <v>1200</v>
      </c>
      <c r="D27" s="14" t="s">
        <v>36</v>
      </c>
      <c r="E27" s="13">
        <v>1</v>
      </c>
      <c r="F27" s="13">
        <v>4</v>
      </c>
      <c r="G27" s="21">
        <v>0.1</v>
      </c>
      <c r="H27" s="29">
        <v>0.1</v>
      </c>
      <c r="I27" s="29">
        <v>0.4</v>
      </c>
      <c r="J27" s="12" t="s">
        <v>225</v>
      </c>
    </row>
    <row r="28" spans="1:10" s="58" customFormat="1" x14ac:dyDescent="0.25">
      <c r="A28" s="76" t="s">
        <v>32</v>
      </c>
      <c r="B28" s="16" t="s">
        <v>46</v>
      </c>
      <c r="C28" s="16">
        <v>2000</v>
      </c>
      <c r="D28" s="35" t="s">
        <v>36</v>
      </c>
      <c r="E28" s="16">
        <v>2</v>
      </c>
      <c r="F28" s="16">
        <v>10</v>
      </c>
      <c r="G28" s="36">
        <v>5.8999999999999997E-2</v>
      </c>
      <c r="H28" s="36">
        <f>G28*E28</f>
        <v>0.11799999999999999</v>
      </c>
      <c r="I28" s="36">
        <f>F28*G28</f>
        <v>0.59</v>
      </c>
      <c r="J28" s="57" t="s">
        <v>48</v>
      </c>
    </row>
    <row r="29" spans="1:10" s="72" customFormat="1" ht="18" hidden="1" customHeight="1" x14ac:dyDescent="0.25">
      <c r="A29" s="16" t="s">
        <v>32</v>
      </c>
      <c r="B29" s="68" t="s">
        <v>51</v>
      </c>
      <c r="C29" s="68">
        <v>2400</v>
      </c>
      <c r="D29" s="69" t="s">
        <v>36</v>
      </c>
      <c r="E29" s="68"/>
      <c r="F29" s="68"/>
      <c r="G29" s="70">
        <v>0.2</v>
      </c>
      <c r="H29" s="70"/>
      <c r="I29" s="70"/>
      <c r="J29" s="71" t="s">
        <v>105</v>
      </c>
    </row>
    <row r="30" spans="1:10" x14ac:dyDescent="0.25">
      <c r="A30" s="76" t="s">
        <v>32</v>
      </c>
      <c r="B30" s="13" t="s">
        <v>52</v>
      </c>
      <c r="C30" s="13">
        <v>4750</v>
      </c>
      <c r="D30" s="14" t="s">
        <v>36</v>
      </c>
      <c r="E30" s="13">
        <v>1</v>
      </c>
      <c r="F30" s="13">
        <v>4</v>
      </c>
      <c r="G30" s="29">
        <v>0.28000000000000003</v>
      </c>
      <c r="H30" s="29">
        <f t="shared" si="3"/>
        <v>0.28000000000000003</v>
      </c>
      <c r="I30" s="29">
        <f t="shared" si="4"/>
        <v>1.1200000000000001</v>
      </c>
      <c r="J30" s="12" t="s">
        <v>53</v>
      </c>
    </row>
    <row r="31" spans="1:10" x14ac:dyDescent="0.25">
      <c r="A31" s="76" t="s">
        <v>32</v>
      </c>
      <c r="B31" s="13" t="s">
        <v>55</v>
      </c>
      <c r="C31" s="13">
        <v>4990</v>
      </c>
      <c r="D31" s="14" t="s">
        <v>36</v>
      </c>
      <c r="E31" s="13">
        <v>1</v>
      </c>
      <c r="F31" s="13">
        <v>4</v>
      </c>
      <c r="G31" s="29">
        <v>0.2</v>
      </c>
      <c r="H31" s="29">
        <f t="shared" si="3"/>
        <v>0.2</v>
      </c>
      <c r="I31" s="29">
        <f t="shared" si="4"/>
        <v>0.8</v>
      </c>
      <c r="J31" s="12" t="s">
        <v>54</v>
      </c>
    </row>
    <row r="32" spans="1:10" x14ac:dyDescent="0.25">
      <c r="A32" s="76" t="s">
        <v>32</v>
      </c>
      <c r="B32" s="13" t="s">
        <v>70</v>
      </c>
      <c r="C32" s="13">
        <v>6040</v>
      </c>
      <c r="D32" s="14" t="s">
        <v>36</v>
      </c>
      <c r="E32" s="13">
        <v>2</v>
      </c>
      <c r="F32" s="13">
        <v>5</v>
      </c>
      <c r="G32" s="29">
        <v>0.15</v>
      </c>
      <c r="H32" s="29">
        <f>E32*$G32</f>
        <v>0.3</v>
      </c>
      <c r="I32" s="29">
        <f t="shared" si="4"/>
        <v>0.75</v>
      </c>
      <c r="J32" s="12" t="s">
        <v>71</v>
      </c>
    </row>
    <row r="33" spans="1:11" x14ac:dyDescent="0.25">
      <c r="A33" s="76" t="s">
        <v>32</v>
      </c>
      <c r="B33" s="13" t="s">
        <v>56</v>
      </c>
      <c r="C33" s="13">
        <v>7500</v>
      </c>
      <c r="D33" s="14" t="s">
        <v>36</v>
      </c>
      <c r="E33" s="13">
        <v>2</v>
      </c>
      <c r="F33" s="13">
        <v>10</v>
      </c>
      <c r="G33" s="29">
        <v>0.154</v>
      </c>
      <c r="H33" s="29">
        <f t="shared" si="3"/>
        <v>0.308</v>
      </c>
      <c r="I33" s="29">
        <f t="shared" si="4"/>
        <v>1.54</v>
      </c>
      <c r="J33" s="12" t="s">
        <v>59</v>
      </c>
    </row>
    <row r="34" spans="1:11" x14ac:dyDescent="0.25">
      <c r="A34" s="76" t="s">
        <v>32</v>
      </c>
      <c r="B34" s="13" t="s">
        <v>57</v>
      </c>
      <c r="C34" s="13">
        <v>10000</v>
      </c>
      <c r="D34" s="14" t="s">
        <v>36</v>
      </c>
      <c r="E34" s="13">
        <v>2</v>
      </c>
      <c r="F34" s="13">
        <v>10</v>
      </c>
      <c r="G34" s="29">
        <v>3.1E-2</v>
      </c>
      <c r="H34" s="29">
        <f>E34*$G34</f>
        <v>6.2E-2</v>
      </c>
      <c r="I34" s="29">
        <f t="shared" si="4"/>
        <v>0.31</v>
      </c>
      <c r="J34" s="12" t="s">
        <v>58</v>
      </c>
    </row>
    <row r="35" spans="1:11" s="72" customFormat="1" ht="16.5" customHeight="1" x14ac:dyDescent="0.25">
      <c r="A35" s="76" t="s">
        <v>32</v>
      </c>
      <c r="B35" s="146" t="s">
        <v>184</v>
      </c>
      <c r="C35" s="16">
        <v>23700</v>
      </c>
      <c r="D35" s="35" t="s">
        <v>36</v>
      </c>
      <c r="E35" s="16">
        <v>2</v>
      </c>
      <c r="F35" s="16">
        <v>10</v>
      </c>
      <c r="G35" s="36">
        <v>7.4999999999999997E-2</v>
      </c>
      <c r="H35" s="36">
        <f>E35*$G35</f>
        <v>0.15</v>
      </c>
      <c r="I35" s="36">
        <f t="shared" si="4"/>
        <v>0.75</v>
      </c>
      <c r="J35" s="57" t="s">
        <v>185</v>
      </c>
    </row>
    <row r="36" spans="1:11" x14ac:dyDescent="0.25">
      <c r="A36" s="76" t="s">
        <v>32</v>
      </c>
      <c r="B36" s="147" t="s">
        <v>211</v>
      </c>
      <c r="C36" s="13">
        <v>34800</v>
      </c>
      <c r="D36" s="14" t="s">
        <v>36</v>
      </c>
      <c r="E36" s="13">
        <v>1</v>
      </c>
      <c r="F36" s="13">
        <v>10</v>
      </c>
      <c r="G36" s="29">
        <v>0.05</v>
      </c>
      <c r="H36" s="29">
        <f t="shared" si="3"/>
        <v>0.05</v>
      </c>
      <c r="I36" s="29">
        <f t="shared" si="4"/>
        <v>0.5</v>
      </c>
      <c r="J36" s="12" t="s">
        <v>210</v>
      </c>
    </row>
    <row r="37" spans="1:11" x14ac:dyDescent="0.25">
      <c r="A37" s="76" t="s">
        <v>32</v>
      </c>
      <c r="B37" s="144" t="s">
        <v>192</v>
      </c>
      <c r="C37" s="13">
        <v>35700</v>
      </c>
      <c r="D37" s="14" t="s">
        <v>36</v>
      </c>
      <c r="E37" s="13">
        <v>1</v>
      </c>
      <c r="F37" s="13">
        <v>4</v>
      </c>
      <c r="G37" s="29">
        <v>0.1</v>
      </c>
      <c r="H37" s="29">
        <f t="shared" si="3"/>
        <v>0.1</v>
      </c>
      <c r="I37" s="29">
        <f t="shared" si="4"/>
        <v>0.4</v>
      </c>
      <c r="J37" s="12" t="s">
        <v>201</v>
      </c>
    </row>
    <row r="38" spans="1:11" x14ac:dyDescent="0.25">
      <c r="A38" s="76" t="s">
        <v>32</v>
      </c>
      <c r="B38" s="147" t="s">
        <v>169</v>
      </c>
      <c r="C38" s="13">
        <v>40200</v>
      </c>
      <c r="D38" s="14" t="s">
        <v>36</v>
      </c>
      <c r="E38" s="13">
        <v>1</v>
      </c>
      <c r="F38" s="13">
        <v>4</v>
      </c>
      <c r="G38" s="29">
        <v>0.2</v>
      </c>
      <c r="H38" s="29">
        <f>E38*G38</f>
        <v>0.2</v>
      </c>
      <c r="I38" s="29">
        <f t="shared" si="4"/>
        <v>0.8</v>
      </c>
      <c r="J38" s="12" t="s">
        <v>170</v>
      </c>
    </row>
    <row r="39" spans="1:11" x14ac:dyDescent="0.25">
      <c r="A39" s="76" t="s">
        <v>32</v>
      </c>
      <c r="B39" s="13" t="s">
        <v>60</v>
      </c>
      <c r="C39" s="13">
        <v>47500</v>
      </c>
      <c r="D39" s="14" t="s">
        <v>36</v>
      </c>
      <c r="E39" s="13">
        <v>1</v>
      </c>
      <c r="F39" s="13">
        <v>25</v>
      </c>
      <c r="G39" s="29">
        <v>1.9E-2</v>
      </c>
      <c r="H39" s="29">
        <f t="shared" si="3"/>
        <v>1.9E-2</v>
      </c>
      <c r="I39" s="29">
        <f t="shared" si="4"/>
        <v>0.47499999999999998</v>
      </c>
      <c r="J39" s="12" t="s">
        <v>61</v>
      </c>
    </row>
    <row r="40" spans="1:11" x14ac:dyDescent="0.25">
      <c r="A40" s="76" t="s">
        <v>32</v>
      </c>
      <c r="B40" s="13" t="s">
        <v>63</v>
      </c>
      <c r="C40" s="13">
        <v>49900</v>
      </c>
      <c r="D40" s="14" t="s">
        <v>36</v>
      </c>
      <c r="E40" s="13">
        <v>2</v>
      </c>
      <c r="F40" s="13">
        <v>10</v>
      </c>
      <c r="G40" s="29">
        <v>5.8999999999999997E-2</v>
      </c>
      <c r="H40" s="29">
        <f t="shared" si="3"/>
        <v>0.11799999999999999</v>
      </c>
      <c r="I40" s="29">
        <f t="shared" si="4"/>
        <v>0.59</v>
      </c>
      <c r="J40" s="12" t="s">
        <v>62</v>
      </c>
    </row>
    <row r="41" spans="1:11" x14ac:dyDescent="0.25">
      <c r="A41" s="76" t="s">
        <v>32</v>
      </c>
      <c r="B41" s="13" t="s">
        <v>64</v>
      </c>
      <c r="C41" s="13">
        <v>54900</v>
      </c>
      <c r="D41" s="14" t="s">
        <v>36</v>
      </c>
      <c r="E41" s="13">
        <v>1</v>
      </c>
      <c r="F41" s="13">
        <v>4</v>
      </c>
      <c r="G41" s="29">
        <v>0.26</v>
      </c>
      <c r="H41" s="29">
        <f t="shared" si="3"/>
        <v>0.26</v>
      </c>
      <c r="I41" s="29">
        <f t="shared" si="4"/>
        <v>1.04</v>
      </c>
      <c r="J41" s="12" t="s">
        <v>65</v>
      </c>
    </row>
    <row r="42" spans="1:11" x14ac:dyDescent="0.25">
      <c r="A42" s="76" t="s">
        <v>32</v>
      </c>
      <c r="B42" s="13" t="s">
        <v>66</v>
      </c>
      <c r="C42" s="101">
        <v>100000</v>
      </c>
      <c r="D42" s="104" t="s">
        <v>36</v>
      </c>
      <c r="E42" s="13">
        <v>8</v>
      </c>
      <c r="F42" s="13">
        <v>20</v>
      </c>
      <c r="G42" s="29">
        <v>8.4000000000000005E-2</v>
      </c>
      <c r="H42" s="29">
        <f>E42*$G42</f>
        <v>0.67200000000000004</v>
      </c>
      <c r="I42" s="29">
        <f t="shared" si="4"/>
        <v>1.6800000000000002</v>
      </c>
      <c r="J42" s="12" t="s">
        <v>67</v>
      </c>
    </row>
    <row r="43" spans="1:11" x14ac:dyDescent="0.25">
      <c r="A43" s="76" t="s">
        <v>32</v>
      </c>
      <c r="B43" s="106" t="s">
        <v>221</v>
      </c>
      <c r="C43" s="106" t="s">
        <v>222</v>
      </c>
      <c r="D43" s="104" t="s">
        <v>36</v>
      </c>
      <c r="E43" s="101">
        <v>3</v>
      </c>
      <c r="F43" s="101">
        <v>10</v>
      </c>
      <c r="G43" s="100">
        <v>4.4999999999999998E-2</v>
      </c>
      <c r="H43" s="100">
        <v>0.13500000000000001</v>
      </c>
      <c r="I43" s="29">
        <v>0.44999999999999996</v>
      </c>
      <c r="J43" s="111" t="s">
        <v>223</v>
      </c>
    </row>
    <row r="44" spans="1:11" x14ac:dyDescent="0.25">
      <c r="A44" s="98" t="s">
        <v>32</v>
      </c>
      <c r="B44" s="102" t="s">
        <v>215</v>
      </c>
      <c r="C44" s="102" t="s">
        <v>216</v>
      </c>
      <c r="D44" s="105" t="s">
        <v>36</v>
      </c>
      <c r="E44" s="102">
        <v>3</v>
      </c>
      <c r="F44" s="102">
        <v>10</v>
      </c>
      <c r="G44" s="100">
        <v>0.154</v>
      </c>
      <c r="H44" s="100">
        <v>0.46199999999999997</v>
      </c>
      <c r="I44" s="99">
        <v>1.54</v>
      </c>
      <c r="J44" s="6" t="s">
        <v>217</v>
      </c>
    </row>
    <row r="45" spans="1:11" x14ac:dyDescent="0.25">
      <c r="A45" s="76" t="s">
        <v>32</v>
      </c>
      <c r="B45" s="101" t="s">
        <v>218</v>
      </c>
      <c r="C45" s="101" t="s">
        <v>219</v>
      </c>
      <c r="D45" s="104" t="s">
        <v>36</v>
      </c>
      <c r="E45" s="101">
        <v>1</v>
      </c>
      <c r="F45" s="101">
        <v>4</v>
      </c>
      <c r="G45" s="100">
        <v>0.18</v>
      </c>
      <c r="H45" s="100">
        <v>0.18</v>
      </c>
      <c r="I45" s="29">
        <v>0.72</v>
      </c>
      <c r="J45" s="12" t="s">
        <v>220</v>
      </c>
      <c r="K45" s="110"/>
    </row>
    <row r="46" spans="1:11" ht="15.75" thickBot="1" x14ac:dyDescent="0.3">
      <c r="A46" s="88" t="s">
        <v>32</v>
      </c>
      <c r="B46" s="18" t="s">
        <v>68</v>
      </c>
      <c r="C46" s="103" t="s">
        <v>47</v>
      </c>
      <c r="D46" s="19" t="s">
        <v>36</v>
      </c>
      <c r="E46" s="103">
        <v>8</v>
      </c>
      <c r="F46" s="18">
        <v>20</v>
      </c>
      <c r="G46" s="30">
        <v>3.1E-2</v>
      </c>
      <c r="H46" s="30">
        <f t="shared" si="3"/>
        <v>0.248</v>
      </c>
      <c r="I46" s="30">
        <f t="shared" si="4"/>
        <v>0.62</v>
      </c>
      <c r="J46" s="8" t="s">
        <v>69</v>
      </c>
    </row>
    <row r="47" spans="1:11" ht="15.75" thickTop="1" x14ac:dyDescent="0.25">
      <c r="A47" s="91"/>
      <c r="B47" s="41"/>
      <c r="C47" s="41"/>
      <c r="D47" s="42" t="s">
        <v>131</v>
      </c>
      <c r="E47" s="41">
        <f>SUM(E2:E46)</f>
        <v>162</v>
      </c>
      <c r="F47" s="41">
        <f>SUM(F2:F46)</f>
        <v>538</v>
      </c>
      <c r="G47" s="43"/>
      <c r="H47" s="43"/>
      <c r="I47" s="43">
        <v>8</v>
      </c>
      <c r="J47" s="41" t="s">
        <v>102</v>
      </c>
    </row>
    <row r="48" spans="1:11" x14ac:dyDescent="0.25">
      <c r="H48" s="34">
        <f>SUM(H2:H47)</f>
        <v>39.038999999999994</v>
      </c>
      <c r="I48" s="34">
        <f>SUM(I2:I47)</f>
        <v>118.07700000000007</v>
      </c>
    </row>
    <row r="50" spans="1:10" x14ac:dyDescent="0.25">
      <c r="D50" s="20" t="s">
        <v>32</v>
      </c>
      <c r="E50" s="4">
        <f>SUM(E21:E46)</f>
        <v>74</v>
      </c>
    </row>
    <row r="51" spans="1:10" x14ac:dyDescent="0.25">
      <c r="D51" s="20" t="s">
        <v>200</v>
      </c>
      <c r="E51" s="4">
        <f>SUM(E13:E19)</f>
        <v>52</v>
      </c>
    </row>
    <row r="56" spans="1:10" x14ac:dyDescent="0.25">
      <c r="A56" s="4"/>
      <c r="D56" s="4"/>
      <c r="H56" s="4"/>
      <c r="I56" s="4"/>
    </row>
    <row r="59" spans="1:10" x14ac:dyDescent="0.25">
      <c r="A59" s="4"/>
      <c r="D59" s="4"/>
      <c r="H59" s="4"/>
      <c r="I59" s="4"/>
    </row>
    <row r="60" spans="1:10" x14ac:dyDescent="0.25">
      <c r="A60" s="4"/>
      <c r="D60" s="4"/>
      <c r="H60" s="4"/>
      <c r="I60" s="4"/>
    </row>
    <row r="61" spans="1:10" x14ac:dyDescent="0.25">
      <c r="A61" s="4"/>
      <c r="D61" s="4"/>
      <c r="H61" s="4"/>
      <c r="I61" s="4"/>
    </row>
    <row r="62" spans="1:10" x14ac:dyDescent="0.25">
      <c r="A62" s="4"/>
      <c r="D62" s="4"/>
      <c r="H62" s="4"/>
      <c r="I62" s="4"/>
    </row>
    <row r="64" spans="1:10" x14ac:dyDescent="0.25">
      <c r="A64" s="58" t="s">
        <v>226</v>
      </c>
      <c r="B64" s="4" t="s">
        <v>227</v>
      </c>
      <c r="F64" s="4">
        <v>2</v>
      </c>
      <c r="G64" s="21">
        <v>15</v>
      </c>
      <c r="I64" s="21">
        <v>30</v>
      </c>
      <c r="J64" s="4" t="s">
        <v>228</v>
      </c>
    </row>
  </sheetData>
  <sortState xmlns:xlrd2="http://schemas.microsoft.com/office/spreadsheetml/2017/richdata2" ref="C22:C46">
    <sortCondition ref="C22:C46"/>
  </sortState>
  <phoneticPr fontId="1" type="noConversion"/>
  <hyperlinks>
    <hyperlink ref="J16" r:id="rId1" xr:uid="{8017CE4A-9A6B-4887-9199-AC63F8F1401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9049-6737-4AFF-8AC6-3603E1102791}">
  <dimension ref="A1:D12"/>
  <sheetViews>
    <sheetView workbookViewId="0">
      <selection activeCell="A28" sqref="A28"/>
    </sheetView>
  </sheetViews>
  <sheetFormatPr defaultRowHeight="15" x14ac:dyDescent="0.25"/>
  <cols>
    <col min="1" max="1" width="15.42578125" bestFit="1" customWidth="1"/>
    <col min="2" max="2" width="7" bestFit="1" customWidth="1"/>
    <col min="3" max="3" width="26.7109375" bestFit="1" customWidth="1"/>
  </cols>
  <sheetData>
    <row r="1" spans="1:4" x14ac:dyDescent="0.25">
      <c r="A1" t="s">
        <v>89</v>
      </c>
      <c r="B1" t="s">
        <v>90</v>
      </c>
      <c r="C1" t="s">
        <v>91</v>
      </c>
      <c r="D1" t="s">
        <v>3</v>
      </c>
    </row>
    <row r="2" spans="1:4" x14ac:dyDescent="0.25">
      <c r="A2" t="s">
        <v>92</v>
      </c>
      <c r="B2">
        <v>25.99</v>
      </c>
      <c r="C2" t="s">
        <v>93</v>
      </c>
      <c r="D2" t="s">
        <v>94</v>
      </c>
    </row>
    <row r="3" spans="1:4" x14ac:dyDescent="0.25">
      <c r="A3" t="s">
        <v>95</v>
      </c>
      <c r="B3">
        <v>23.99</v>
      </c>
      <c r="C3" t="s">
        <v>97</v>
      </c>
      <c r="D3" s="40" t="s">
        <v>96</v>
      </c>
    </row>
    <row r="4" spans="1:4" x14ac:dyDescent="0.25">
      <c r="A4" t="s">
        <v>98</v>
      </c>
      <c r="B4">
        <v>68.8</v>
      </c>
      <c r="C4" t="s">
        <v>98</v>
      </c>
      <c r="D4" s="40" t="s">
        <v>99</v>
      </c>
    </row>
    <row r="5" spans="1:4" x14ac:dyDescent="0.25">
      <c r="A5" t="s">
        <v>107</v>
      </c>
      <c r="B5">
        <v>5.14</v>
      </c>
      <c r="C5" t="s">
        <v>106</v>
      </c>
      <c r="D5" s="40" t="s">
        <v>116</v>
      </c>
    </row>
    <row r="6" spans="1:4" x14ac:dyDescent="0.25">
      <c r="A6" t="s">
        <v>120</v>
      </c>
      <c r="B6">
        <v>5.93</v>
      </c>
      <c r="C6" t="s">
        <v>121</v>
      </c>
      <c r="D6" s="40" t="s">
        <v>125</v>
      </c>
    </row>
    <row r="7" spans="1:4" x14ac:dyDescent="0.25">
      <c r="A7" t="s">
        <v>122</v>
      </c>
      <c r="B7">
        <v>9</v>
      </c>
      <c r="C7" t="s">
        <v>143</v>
      </c>
      <c r="D7" s="40" t="s">
        <v>142</v>
      </c>
    </row>
    <row r="8" spans="1:4" x14ac:dyDescent="0.25">
      <c r="A8" t="s">
        <v>123</v>
      </c>
      <c r="B8">
        <v>9.74</v>
      </c>
      <c r="D8" s="40" t="s">
        <v>126</v>
      </c>
    </row>
    <row r="9" spans="1:4" x14ac:dyDescent="0.25">
      <c r="A9" t="s">
        <v>213</v>
      </c>
      <c r="B9">
        <v>6</v>
      </c>
      <c r="D9" s="40" t="s">
        <v>212</v>
      </c>
    </row>
    <row r="10" spans="1:4" ht="14.25" customHeight="1" x14ac:dyDescent="0.25">
      <c r="A10" t="s">
        <v>100</v>
      </c>
      <c r="B10">
        <f>SUM(B2:B9)</f>
        <v>154.59</v>
      </c>
    </row>
    <row r="12" spans="1:4" x14ac:dyDescent="0.25">
      <c r="A12" t="s">
        <v>101</v>
      </c>
      <c r="B12" s="44">
        <f>B10+Mouser!I48</f>
        <v>272.66700000000009</v>
      </c>
    </row>
  </sheetData>
  <hyperlinks>
    <hyperlink ref="D4" r:id="rId1" xr:uid="{140FA30C-716A-415B-8EA3-C9AFABCC7C23}"/>
    <hyperlink ref="D5" r:id="rId2" xr:uid="{D8FD0C73-2198-4559-B4DB-26261B69D978}"/>
    <hyperlink ref="D3" r:id="rId3" display="https://www.amazon.com/ALITOVE-Transformer-Converter-5-5x2-1mm-100V-240V/dp/B0852HL336/ref=pd_bxgy_img_1/131-1144787-6831958?pd_rd_w=IN5dK&amp;pf_rd_p=c64372fa-c41c-422e-990d-9e034f73989b&amp;pf_rd_r=G4Y3CGEGD922T36XWXT4&amp;pd_rd_r=9a258d26-09e3-4cfc-93d5-bf2d93260cec&amp;pd_rd_wg=0iCEH&amp;pd_rd_i=B01LXN7MN3&amp;th=1" xr:uid="{23D86EA4-DF64-4FE3-8B01-A44D427105E9}"/>
    <hyperlink ref="D9" r:id="rId4" xr:uid="{F6F78005-511C-42F8-99CC-514D0EF6DA47}"/>
    <hyperlink ref="D7" r:id="rId5" xr:uid="{7D15888B-91CF-413A-B1A0-4527365A34BA}"/>
    <hyperlink ref="D6" r:id="rId6" xr:uid="{A2F457BF-A4FB-40BB-BA1E-1E4709D388E1}"/>
    <hyperlink ref="D8" r:id="rId7" display="https://www.amazon.com/NTE-Electronics-SW02-10-No-Clean-Blue-098/dp/B0195UVWJ8/ref=pd_bxgy_img_2/131-1144787-6831958?pd_rd_w=BVAfr&amp;pf_rd_p=c64372fa-c41c-422e-990d-9e034f73989b&amp;pf_rd_r=SYCYVYHZWR2DMPB3R03K&amp;pd_rd_r=feb1e39f-f5a4-4215-a9c3-00e3331d7bfb&amp;pd_rd_wg=1GdOK&amp;pd_rd_i=B0195UVWJ8&amp;psc=1" xr:uid="{63AEC7F7-ADF0-4C7A-981C-97A8E319EABD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692F-4EB7-41D9-BA53-8A2078D62164}">
  <dimension ref="A1:D10"/>
  <sheetViews>
    <sheetView workbookViewId="0">
      <selection activeCell="C30" sqref="C30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3.5703125" bestFit="1" customWidth="1"/>
    <col min="4" max="4" width="12.5703125" bestFit="1" customWidth="1"/>
  </cols>
  <sheetData>
    <row r="1" spans="1:4" x14ac:dyDescent="0.25">
      <c r="A1" t="s">
        <v>131</v>
      </c>
      <c r="B1" t="s">
        <v>134</v>
      </c>
      <c r="C1" t="s">
        <v>132</v>
      </c>
      <c r="D1" t="s">
        <v>133</v>
      </c>
    </row>
    <row r="2" spans="1:4" x14ac:dyDescent="0.25">
      <c r="A2" t="s">
        <v>130</v>
      </c>
      <c r="B2">
        <v>240</v>
      </c>
      <c r="C2">
        <v>1</v>
      </c>
      <c r="D2">
        <f>B2*C2</f>
        <v>240</v>
      </c>
    </row>
    <row r="3" spans="1:4" x14ac:dyDescent="0.25">
      <c r="A3" t="s">
        <v>135</v>
      </c>
      <c r="B3" s="59">
        <v>0.01</v>
      </c>
      <c r="C3">
        <v>1</v>
      </c>
      <c r="D3">
        <f>B3*C3</f>
        <v>0.01</v>
      </c>
    </row>
    <row r="4" spans="1:4" x14ac:dyDescent="0.25">
      <c r="A4" t="s">
        <v>136</v>
      </c>
      <c r="B4" s="59">
        <f>0.55 * 2</f>
        <v>1.1000000000000001</v>
      </c>
      <c r="C4">
        <v>6</v>
      </c>
      <c r="D4">
        <f>B4*C4</f>
        <v>6.6000000000000005</v>
      </c>
    </row>
    <row r="5" spans="1:4" x14ac:dyDescent="0.25">
      <c r="A5" t="s">
        <v>137</v>
      </c>
      <c r="B5" s="59">
        <v>0.55000000000000004</v>
      </c>
      <c r="C5">
        <v>1</v>
      </c>
      <c r="D5">
        <f>B5*C5</f>
        <v>0.55000000000000004</v>
      </c>
    </row>
    <row r="6" spans="1:4" x14ac:dyDescent="0.25">
      <c r="A6" t="s">
        <v>138</v>
      </c>
      <c r="B6" s="59">
        <v>2</v>
      </c>
      <c r="C6">
        <v>2</v>
      </c>
      <c r="D6">
        <f>B6*C6</f>
        <v>4</v>
      </c>
    </row>
    <row r="7" spans="1:4" x14ac:dyDescent="0.25">
      <c r="C7" s="60" t="s">
        <v>140</v>
      </c>
      <c r="D7" s="60">
        <f>SUM(D2:D6)</f>
        <v>251.16</v>
      </c>
    </row>
    <row r="8" spans="1:4" x14ac:dyDescent="0.25">
      <c r="C8" s="61" t="s">
        <v>139</v>
      </c>
      <c r="D8" s="61">
        <f>D7*3</f>
        <v>753.48</v>
      </c>
    </row>
    <row r="10" spans="1:4" x14ac:dyDescent="0.25">
      <c r="B10" s="62" t="s">
        <v>141</v>
      </c>
      <c r="C10" s="62"/>
      <c r="D10" s="62"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506B-3642-426A-B7A7-179B80C95571}">
  <dimension ref="A1:S59"/>
  <sheetViews>
    <sheetView workbookViewId="0">
      <selection activeCell="H54" sqref="H54"/>
    </sheetView>
  </sheetViews>
  <sheetFormatPr defaultRowHeight="15" x14ac:dyDescent="0.25"/>
  <cols>
    <col min="3" max="3" width="16.140625" customWidth="1"/>
    <col min="7" max="7" width="18.42578125" customWidth="1"/>
    <col min="8" max="8" width="14.85546875" customWidth="1"/>
    <col min="11" max="11" width="17.5703125" customWidth="1"/>
    <col min="12" max="12" width="12" bestFit="1" customWidth="1"/>
    <col min="13" max="13" width="13.5703125" bestFit="1" customWidth="1"/>
    <col min="14" max="14" width="11" bestFit="1" customWidth="1"/>
    <col min="17" max="17" width="13.140625" bestFit="1" customWidth="1"/>
    <col min="19" max="19" width="11.85546875" customWidth="1"/>
  </cols>
  <sheetData>
    <row r="1" spans="1:19" x14ac:dyDescent="0.25">
      <c r="A1" s="143" t="s">
        <v>144</v>
      </c>
      <c r="B1" s="143"/>
      <c r="C1" s="143"/>
      <c r="E1" t="s">
        <v>15</v>
      </c>
      <c r="I1" t="s">
        <v>147</v>
      </c>
      <c r="M1" t="s">
        <v>161</v>
      </c>
      <c r="Q1" t="s">
        <v>148</v>
      </c>
    </row>
    <row r="2" spans="1:19" x14ac:dyDescent="0.25">
      <c r="A2" t="s">
        <v>145</v>
      </c>
      <c r="B2" t="s">
        <v>132</v>
      </c>
      <c r="C2" t="s">
        <v>146</v>
      </c>
      <c r="E2" t="s">
        <v>145</v>
      </c>
      <c r="F2" t="s">
        <v>132</v>
      </c>
      <c r="G2" t="s">
        <v>146</v>
      </c>
      <c r="I2" t="s">
        <v>145</v>
      </c>
      <c r="J2" t="s">
        <v>132</v>
      </c>
      <c r="K2" t="s">
        <v>146</v>
      </c>
      <c r="M2" t="s">
        <v>150</v>
      </c>
      <c r="N2" t="s">
        <v>132</v>
      </c>
      <c r="O2" t="s">
        <v>146</v>
      </c>
      <c r="Q2" t="s">
        <v>149</v>
      </c>
      <c r="R2" t="s">
        <v>132</v>
      </c>
      <c r="S2" t="s">
        <v>146</v>
      </c>
    </row>
    <row r="3" spans="1:19" ht="45" x14ac:dyDescent="0.25">
      <c r="A3" s="92">
        <v>0</v>
      </c>
      <c r="B3" s="93">
        <v>20</v>
      </c>
      <c r="C3" t="s">
        <v>154</v>
      </c>
      <c r="E3" s="92" t="s">
        <v>24</v>
      </c>
      <c r="F3">
        <v>12</v>
      </c>
      <c r="G3" s="63" t="s">
        <v>177</v>
      </c>
      <c r="I3" s="92" t="s">
        <v>119</v>
      </c>
      <c r="J3">
        <v>8</v>
      </c>
      <c r="K3" s="63" t="s">
        <v>155</v>
      </c>
      <c r="M3" s="92" t="s">
        <v>8</v>
      </c>
      <c r="N3">
        <v>4</v>
      </c>
      <c r="O3" s="63" t="s">
        <v>157</v>
      </c>
      <c r="Q3" s="92" t="s">
        <v>6</v>
      </c>
      <c r="R3">
        <v>2</v>
      </c>
      <c r="S3" t="s">
        <v>165</v>
      </c>
    </row>
    <row r="4" spans="1:19" ht="30" x14ac:dyDescent="0.25">
      <c r="A4" s="95">
        <v>270</v>
      </c>
      <c r="B4">
        <v>3</v>
      </c>
      <c r="C4" t="s">
        <v>179</v>
      </c>
      <c r="E4" s="92" t="s">
        <v>26</v>
      </c>
      <c r="F4" s="44">
        <v>4</v>
      </c>
      <c r="G4" t="s">
        <v>176</v>
      </c>
      <c r="I4" s="92" t="s">
        <v>118</v>
      </c>
      <c r="J4">
        <v>8</v>
      </c>
      <c r="K4" s="63" t="s">
        <v>156</v>
      </c>
      <c r="M4" s="92" t="s">
        <v>7</v>
      </c>
      <c r="N4">
        <v>1</v>
      </c>
      <c r="O4" t="s">
        <v>158</v>
      </c>
      <c r="Q4" s="92" t="s">
        <v>83</v>
      </c>
      <c r="R4">
        <v>1</v>
      </c>
      <c r="S4" t="s">
        <v>166</v>
      </c>
    </row>
    <row r="5" spans="1:19" ht="45" x14ac:dyDescent="0.25">
      <c r="A5" s="92">
        <v>301</v>
      </c>
      <c r="B5">
        <v>1</v>
      </c>
      <c r="C5" t="s">
        <v>180</v>
      </c>
      <c r="E5" s="92" t="s">
        <v>21</v>
      </c>
      <c r="F5">
        <v>9</v>
      </c>
      <c r="G5" s="63" t="s">
        <v>175</v>
      </c>
      <c r="M5" s="92" t="s">
        <v>159</v>
      </c>
      <c r="N5">
        <v>2</v>
      </c>
      <c r="O5" t="s">
        <v>160</v>
      </c>
      <c r="Q5" s="92" t="s">
        <v>151</v>
      </c>
      <c r="R5">
        <v>5</v>
      </c>
      <c r="S5" s="63" t="s">
        <v>163</v>
      </c>
    </row>
    <row r="6" spans="1:19" ht="30" x14ac:dyDescent="0.25">
      <c r="A6" s="92">
        <v>348</v>
      </c>
      <c r="B6">
        <v>1</v>
      </c>
      <c r="C6" t="s">
        <v>181</v>
      </c>
      <c r="E6" s="92" t="s">
        <v>127</v>
      </c>
      <c r="F6" s="94">
        <v>8</v>
      </c>
      <c r="G6" s="67" t="s">
        <v>178</v>
      </c>
      <c r="H6" s="64"/>
      <c r="M6" s="92" t="s">
        <v>135</v>
      </c>
      <c r="N6">
        <v>1</v>
      </c>
      <c r="O6" t="s">
        <v>162</v>
      </c>
      <c r="Q6" s="92" t="s">
        <v>152</v>
      </c>
      <c r="R6">
        <v>1</v>
      </c>
      <c r="S6" t="s">
        <v>162</v>
      </c>
    </row>
    <row r="7" spans="1:19" ht="30" x14ac:dyDescent="0.25">
      <c r="A7" s="92">
        <v>402</v>
      </c>
      <c r="B7">
        <v>2</v>
      </c>
      <c r="C7" t="s">
        <v>182</v>
      </c>
      <c r="E7" s="92" t="s">
        <v>16</v>
      </c>
      <c r="F7" s="94">
        <v>8</v>
      </c>
      <c r="G7" s="67" t="s">
        <v>178</v>
      </c>
      <c r="H7" s="64"/>
      <c r="Q7" s="92" t="s">
        <v>153</v>
      </c>
      <c r="R7">
        <v>2</v>
      </c>
      <c r="S7" t="s">
        <v>164</v>
      </c>
    </row>
    <row r="8" spans="1:19" x14ac:dyDescent="0.25">
      <c r="A8" s="95">
        <v>806</v>
      </c>
      <c r="B8">
        <v>1</v>
      </c>
      <c r="C8" t="s">
        <v>183</v>
      </c>
      <c r="E8" s="92" t="s">
        <v>108</v>
      </c>
      <c r="F8">
        <v>6</v>
      </c>
      <c r="G8" s="93" t="s">
        <v>174</v>
      </c>
    </row>
    <row r="9" spans="1:19" x14ac:dyDescent="0.25">
      <c r="A9" s="97">
        <v>2000</v>
      </c>
      <c r="B9" s="97">
        <v>2</v>
      </c>
      <c r="C9" s="97" t="s">
        <v>167</v>
      </c>
    </row>
    <row r="10" spans="1:19" x14ac:dyDescent="0.25">
      <c r="A10" s="92">
        <v>4750</v>
      </c>
      <c r="B10">
        <v>1</v>
      </c>
      <c r="C10" t="s">
        <v>187</v>
      </c>
      <c r="F10">
        <f>SUM(F3:F8)</f>
        <v>47</v>
      </c>
    </row>
    <row r="11" spans="1:19" x14ac:dyDescent="0.25">
      <c r="A11" s="95">
        <v>4990</v>
      </c>
      <c r="B11">
        <v>1</v>
      </c>
      <c r="C11" t="s">
        <v>188</v>
      </c>
    </row>
    <row r="12" spans="1:19" x14ac:dyDescent="0.25">
      <c r="A12" s="92">
        <v>6040</v>
      </c>
      <c r="B12">
        <v>1</v>
      </c>
      <c r="C12" t="s">
        <v>189</v>
      </c>
    </row>
    <row r="13" spans="1:19" x14ac:dyDescent="0.25">
      <c r="A13" s="95">
        <v>7500</v>
      </c>
      <c r="B13" s="64">
        <v>2</v>
      </c>
      <c r="C13" s="64" t="s">
        <v>196</v>
      </c>
    </row>
    <row r="14" spans="1:19" x14ac:dyDescent="0.25">
      <c r="A14" s="92">
        <v>10000</v>
      </c>
      <c r="B14">
        <v>2</v>
      </c>
      <c r="C14" t="s">
        <v>190</v>
      </c>
      <c r="F14" s="65" t="s">
        <v>168</v>
      </c>
    </row>
    <row r="15" spans="1:19" x14ac:dyDescent="0.25">
      <c r="A15" s="92">
        <v>23700</v>
      </c>
      <c r="B15" s="60">
        <v>2</v>
      </c>
      <c r="C15" t="s">
        <v>186</v>
      </c>
      <c r="F15" s="65" t="s">
        <v>199</v>
      </c>
      <c r="L15">
        <f>1/(2*PI()*60*0.0000001)</f>
        <v>26525.82384864923</v>
      </c>
      <c r="M15">
        <f>5/31</f>
        <v>0.16129032258064516</v>
      </c>
      <c r="N15">
        <f>M15*1.8</f>
        <v>0.29032258064516131</v>
      </c>
    </row>
    <row r="16" spans="1:19" x14ac:dyDescent="0.25">
      <c r="A16" s="92">
        <v>34800</v>
      </c>
      <c r="B16">
        <v>1</v>
      </c>
      <c r="C16" t="s">
        <v>191</v>
      </c>
      <c r="F16" t="s">
        <v>198</v>
      </c>
    </row>
    <row r="17" spans="1:17" x14ac:dyDescent="0.25">
      <c r="A17" s="95">
        <v>35700</v>
      </c>
      <c r="B17">
        <v>1</v>
      </c>
      <c r="C17" t="s">
        <v>193</v>
      </c>
    </row>
    <row r="18" spans="1:17" x14ac:dyDescent="0.25">
      <c r="A18" s="92">
        <v>40200</v>
      </c>
      <c r="B18">
        <v>1</v>
      </c>
      <c r="C18" t="s">
        <v>194</v>
      </c>
    </row>
    <row r="19" spans="1:17" x14ac:dyDescent="0.25">
      <c r="A19" s="96">
        <v>47500</v>
      </c>
      <c r="B19" s="73">
        <v>1</v>
      </c>
      <c r="C19" s="73" t="s">
        <v>195</v>
      </c>
    </row>
    <row r="20" spans="1:17" x14ac:dyDescent="0.25">
      <c r="A20" s="61">
        <v>49900</v>
      </c>
      <c r="B20" s="97">
        <v>2</v>
      </c>
      <c r="C20" s="97" t="s">
        <v>167</v>
      </c>
      <c r="D20" t="s">
        <v>214</v>
      </c>
    </row>
    <row r="21" spans="1:17" x14ac:dyDescent="0.25">
      <c r="A21" s="92">
        <v>54900</v>
      </c>
      <c r="B21">
        <v>1</v>
      </c>
      <c r="C21" t="s">
        <v>197</v>
      </c>
    </row>
    <row r="22" spans="1:17" ht="30" x14ac:dyDescent="0.25">
      <c r="A22" s="92">
        <v>100000</v>
      </c>
      <c r="B22">
        <v>8</v>
      </c>
      <c r="C22" s="66" t="s">
        <v>173</v>
      </c>
    </row>
    <row r="23" spans="1:17" ht="30" x14ac:dyDescent="0.25">
      <c r="A23" s="61" t="s">
        <v>47</v>
      </c>
      <c r="B23">
        <v>8</v>
      </c>
      <c r="C23" s="66" t="s">
        <v>173</v>
      </c>
    </row>
    <row r="24" spans="1:17" x14ac:dyDescent="0.25">
      <c r="A24" t="s">
        <v>171</v>
      </c>
      <c r="B24">
        <v>3</v>
      </c>
      <c r="C24" t="s">
        <v>172</v>
      </c>
    </row>
    <row r="26" spans="1:17" x14ac:dyDescent="0.25">
      <c r="B26">
        <f>SUM(B3:B23)</f>
        <v>62</v>
      </c>
    </row>
    <row r="28" spans="1:17" x14ac:dyDescent="0.25">
      <c r="A28" s="143" t="s">
        <v>229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</row>
    <row r="29" spans="1:17" x14ac:dyDescent="0.25">
      <c r="B29" t="s">
        <v>144</v>
      </c>
      <c r="F29" t="s">
        <v>15</v>
      </c>
      <c r="J29" t="s">
        <v>147</v>
      </c>
    </row>
    <row r="30" spans="1:17" x14ac:dyDescent="0.25">
      <c r="A30" t="s">
        <v>145</v>
      </c>
      <c r="B30" t="s">
        <v>132</v>
      </c>
      <c r="C30" t="s">
        <v>146</v>
      </c>
      <c r="E30" t="s">
        <v>145</v>
      </c>
      <c r="F30" t="s">
        <v>132</v>
      </c>
      <c r="G30" t="s">
        <v>146</v>
      </c>
      <c r="I30" t="s">
        <v>145</v>
      </c>
      <c r="J30" t="s">
        <v>132</v>
      </c>
      <c r="K30" t="s">
        <v>146</v>
      </c>
    </row>
    <row r="31" spans="1:17" x14ac:dyDescent="0.25">
      <c r="A31" s="112">
        <v>267</v>
      </c>
      <c r="B31">
        <v>1</v>
      </c>
      <c r="C31" t="s">
        <v>230</v>
      </c>
      <c r="E31" t="s">
        <v>236</v>
      </c>
      <c r="F31">
        <v>5</v>
      </c>
      <c r="G31" t="s">
        <v>232</v>
      </c>
      <c r="I31" t="s">
        <v>239</v>
      </c>
      <c r="J31">
        <v>8</v>
      </c>
      <c r="K31" t="s">
        <v>240</v>
      </c>
    </row>
    <row r="32" spans="1:17" x14ac:dyDescent="0.25">
      <c r="A32" s="112">
        <v>1200</v>
      </c>
      <c r="B32">
        <v>1</v>
      </c>
      <c r="C32" t="s">
        <v>187</v>
      </c>
    </row>
    <row r="33" spans="1:4" x14ac:dyDescent="0.25">
      <c r="A33" s="112">
        <v>6040</v>
      </c>
      <c r="B33">
        <v>1</v>
      </c>
      <c r="C33" t="s">
        <v>231</v>
      </c>
    </row>
    <row r="34" spans="1:4" x14ac:dyDescent="0.25">
      <c r="A34" s="112" t="s">
        <v>222</v>
      </c>
      <c r="B34">
        <v>2</v>
      </c>
      <c r="C34" t="s">
        <v>233</v>
      </c>
    </row>
    <row r="35" spans="1:4" x14ac:dyDescent="0.25">
      <c r="A35" s="112" t="s">
        <v>216</v>
      </c>
      <c r="B35">
        <v>2</v>
      </c>
      <c r="C35" t="s">
        <v>234</v>
      </c>
    </row>
    <row r="36" spans="1:4" x14ac:dyDescent="0.25">
      <c r="A36" s="112" t="s">
        <v>219</v>
      </c>
      <c r="B36">
        <v>1</v>
      </c>
      <c r="C36" t="s">
        <v>235</v>
      </c>
    </row>
    <row r="48" spans="1:4" x14ac:dyDescent="0.25">
      <c r="D48" t="s">
        <v>238</v>
      </c>
    </row>
    <row r="49" spans="4:4" x14ac:dyDescent="0.25">
      <c r="D49" t="s">
        <v>67</v>
      </c>
    </row>
    <row r="50" spans="4:4" x14ac:dyDescent="0.25">
      <c r="D50" t="s">
        <v>241</v>
      </c>
    </row>
    <row r="51" spans="4:4" x14ac:dyDescent="0.25">
      <c r="D51" t="s">
        <v>242</v>
      </c>
    </row>
    <row r="52" spans="4:4" x14ac:dyDescent="0.25">
      <c r="D52" t="s">
        <v>243</v>
      </c>
    </row>
    <row r="53" spans="4:4" x14ac:dyDescent="0.25">
      <c r="D53" t="s">
        <v>244</v>
      </c>
    </row>
    <row r="58" spans="4:4" x14ac:dyDescent="0.25">
      <c r="D58" t="s">
        <v>245</v>
      </c>
    </row>
    <row r="59" spans="4:4" x14ac:dyDescent="0.25">
      <c r="D59" s="40" t="s">
        <v>246</v>
      </c>
    </row>
  </sheetData>
  <mergeCells count="2">
    <mergeCell ref="A1:C1"/>
    <mergeCell ref="A28:Q28"/>
  </mergeCells>
  <hyperlinks>
    <hyperlink ref="D59" r:id="rId1" xr:uid="{03F7B676-295D-4A2B-9688-460846A97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Mouser</vt:lpstr>
      <vt:lpstr>Led &amp; PCB pricing</vt:lpstr>
      <vt:lpstr>power consumption (amps)</vt:lpstr>
      <vt:lpstr>Component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Roberts</dc:creator>
  <cp:lastModifiedBy>Zachary Roberts</cp:lastModifiedBy>
  <dcterms:created xsi:type="dcterms:W3CDTF">2021-07-23T22:30:59Z</dcterms:created>
  <dcterms:modified xsi:type="dcterms:W3CDTF">2022-12-04T23:47:06Z</dcterms:modified>
</cp:coreProperties>
</file>