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G:\fpgadev\usrp3\top\n3xx\doc\"/>
    </mc:Choice>
  </mc:AlternateContent>
  <xr:revisionPtr revIDLastSave="0" documentId="13_ncr:1_{A539DA92-3817-45EE-BA67-1B503600CDF3}" xr6:coauthVersionLast="32" xr6:coauthVersionMax="32" xr10:uidLastSave="{00000000-0000-0000-0000-000000000000}"/>
  <bookViews>
    <workbookView xWindow="0" yWindow="0" windowWidth="28800" windowHeight="11610" firstSheet="1" activeTab="1" xr2:uid="{00000000-000D-0000-FFFF-FFFF00000000}"/>
  </bookViews>
  <sheets>
    <sheet name="Copy of PPS Timing Closure" sheetId="1" state="hidden" r:id="rId1"/>
    <sheet name="Ext PPS Capture" sheetId="2" r:id="rId2"/>
    <sheet name="GPS PPS Capture" sheetId="3" r:id="rId3"/>
  </sheets>
  <calcPr calcId="179017"/>
</workbook>
</file>

<file path=xl/calcChain.xml><?xml version="1.0" encoding="utf-8"?>
<calcChain xmlns="http://schemas.openxmlformats.org/spreadsheetml/2006/main">
  <c r="B43" i="2" l="1"/>
  <c r="B35" i="2"/>
  <c r="B24" i="2"/>
  <c r="B16" i="2"/>
  <c r="B39" i="3" l="1"/>
  <c r="B35" i="3"/>
  <c r="C35" i="3" s="1"/>
  <c r="B30" i="3"/>
  <c r="C30" i="3" s="1"/>
  <c r="B24" i="3"/>
  <c r="B22" i="3"/>
  <c r="B20" i="3"/>
  <c r="C20" i="3" s="1"/>
  <c r="B15" i="3"/>
  <c r="C15" i="3" s="1"/>
  <c r="G9" i="3"/>
  <c r="I9" i="3" s="1"/>
  <c r="B38" i="3" s="1"/>
  <c r="I8" i="3"/>
  <c r="H8" i="3"/>
  <c r="I7" i="3"/>
  <c r="B36" i="3" s="1"/>
  <c r="H7" i="3"/>
  <c r="B21" i="3" s="1"/>
  <c r="I4" i="3"/>
  <c r="H4" i="3"/>
  <c r="B4" i="3"/>
  <c r="I3" i="3"/>
  <c r="B16" i="3" s="1"/>
  <c r="H3" i="3"/>
  <c r="B31" i="3" s="1"/>
  <c r="B47" i="2"/>
  <c r="C42" i="2"/>
  <c r="C43" i="2" s="1"/>
  <c r="B42" i="2"/>
  <c r="B34" i="2"/>
  <c r="C34" i="2" s="1"/>
  <c r="C35" i="2" s="1"/>
  <c r="B28" i="2"/>
  <c r="B26" i="2"/>
  <c r="B23" i="2"/>
  <c r="C23" i="2" s="1"/>
  <c r="C24" i="2" s="1"/>
  <c r="B15" i="2"/>
  <c r="C15" i="2" s="1"/>
  <c r="C16" i="2" s="1"/>
  <c r="G9" i="2"/>
  <c r="I9" i="2" s="1"/>
  <c r="B46" i="2" s="1"/>
  <c r="I8" i="2"/>
  <c r="H8" i="2"/>
  <c r="G7" i="2"/>
  <c r="H7" i="2" s="1"/>
  <c r="B25" i="2" s="1"/>
  <c r="I5" i="2"/>
  <c r="B19" i="2" s="1"/>
  <c r="H5" i="2"/>
  <c r="I4" i="2"/>
  <c r="H4" i="2"/>
  <c r="B4" i="2"/>
  <c r="I3" i="2"/>
  <c r="B17" i="2" s="1"/>
  <c r="H3" i="2"/>
  <c r="B36" i="2" s="1"/>
  <c r="E37" i="1"/>
  <c r="D37" i="1"/>
  <c r="E36" i="1"/>
  <c r="D36" i="1"/>
  <c r="E34" i="1"/>
  <c r="D34" i="1"/>
  <c r="E33" i="1"/>
  <c r="D33" i="1"/>
  <c r="E32" i="1"/>
  <c r="D32" i="1"/>
  <c r="D38" i="1" s="1"/>
  <c r="D28" i="1"/>
  <c r="J12" i="1" s="1"/>
  <c r="E27" i="1"/>
  <c r="E28" i="1" s="1"/>
  <c r="I12" i="1" s="1"/>
  <c r="D27" i="1"/>
  <c r="E21" i="1"/>
  <c r="D21" i="1"/>
  <c r="E20" i="1"/>
  <c r="D20" i="1"/>
  <c r="E18" i="1"/>
  <c r="D18" i="1"/>
  <c r="E17" i="1"/>
  <c r="D17" i="1"/>
  <c r="E16" i="1"/>
  <c r="D16" i="1"/>
  <c r="E11" i="1"/>
  <c r="D11" i="1"/>
  <c r="E10" i="1"/>
  <c r="D10" i="1"/>
  <c r="E8" i="1"/>
  <c r="D8" i="1"/>
  <c r="B4" i="1"/>
  <c r="E22" i="1" l="1"/>
  <c r="H9" i="3"/>
  <c r="B23" i="3" s="1"/>
  <c r="D12" i="1"/>
  <c r="J4" i="1" s="1"/>
  <c r="J5" i="1" s="1"/>
  <c r="B38" i="2"/>
  <c r="H9" i="2"/>
  <c r="B27" i="2" s="1"/>
  <c r="E38" i="1"/>
  <c r="J13" i="1" s="1"/>
  <c r="E12" i="1"/>
  <c r="I4" i="1" s="1"/>
  <c r="D22" i="1"/>
  <c r="I13" i="1"/>
  <c r="J15" i="1" s="1"/>
  <c r="C21" i="3"/>
  <c r="C22" i="3" s="1"/>
  <c r="C23" i="3" s="1"/>
  <c r="C24" i="3" s="1"/>
  <c r="C25" i="3" s="1"/>
  <c r="C36" i="2"/>
  <c r="C37" i="2" s="1"/>
  <c r="C17" i="2"/>
  <c r="C18" i="2" s="1"/>
  <c r="C19" i="2" s="1"/>
  <c r="C20" i="2" s="1"/>
  <c r="C31" i="3"/>
  <c r="C32" i="3" s="1"/>
  <c r="C41" i="3" s="1"/>
  <c r="I7" i="1"/>
  <c r="C36" i="3"/>
  <c r="C37" i="3" s="1"/>
  <c r="C38" i="3" s="1"/>
  <c r="C39" i="3" s="1"/>
  <c r="C40" i="3" s="1"/>
  <c r="C25" i="2"/>
  <c r="C26" i="2" s="1"/>
  <c r="C16" i="3"/>
  <c r="C17" i="3" s="1"/>
  <c r="I7" i="2"/>
  <c r="B44" i="2" s="1"/>
  <c r="C44" i="2" s="1"/>
  <c r="C45" i="2" s="1"/>
  <c r="C46" i="2" s="1"/>
  <c r="C47" i="2" s="1"/>
  <c r="C48" i="2" s="1"/>
  <c r="C38" i="2" l="1"/>
  <c r="C39" i="2" s="1"/>
  <c r="I5" i="1"/>
  <c r="C27" i="2"/>
  <c r="C28" i="2" s="1"/>
  <c r="C29" i="2" s="1"/>
  <c r="C30" i="2" s="1"/>
  <c r="L7" i="2" s="1"/>
  <c r="L6" i="3"/>
  <c r="L8" i="3"/>
  <c r="I15" i="1"/>
  <c r="I14" i="1"/>
  <c r="C49" i="2"/>
  <c r="C26" i="3"/>
  <c r="J7" i="1" l="1"/>
  <c r="I6" i="1"/>
  <c r="L5" i="2"/>
  <c r="L7" i="3"/>
  <c r="L5" i="3"/>
  <c r="L6" i="2"/>
  <c r="L8" i="2"/>
</calcChain>
</file>

<file path=xl/sharedStrings.xml><?xml version="1.0" encoding="utf-8"?>
<sst xmlns="http://schemas.openxmlformats.org/spreadsheetml/2006/main" count="297" uniqueCount="135">
  <si>
    <t>Delay Min</t>
  </si>
  <si>
    <t>ns/inch</t>
  </si>
  <si>
    <t>all values updated for Rev C on 6/11</t>
  </si>
  <si>
    <t>System Delays / Constraints</t>
  </si>
  <si>
    <t>PPS Input</t>
  </si>
  <si>
    <t>Delay Max</t>
  </si>
  <si>
    <t>Item</t>
  </si>
  <si>
    <t>Trace Constants</t>
  </si>
  <si>
    <t>Setup</t>
  </si>
  <si>
    <t>Hold</t>
  </si>
  <si>
    <t>Notes</t>
  </si>
  <si>
    <t>Trace Delay Min</t>
  </si>
  <si>
    <t>RefClk Rate</t>
  </si>
  <si>
    <t>MHz</t>
  </si>
  <si>
    <t>Spec at N310 Connectors</t>
  </si>
  <si>
    <t>ps/inch</t>
  </si>
  <si>
    <t>PPS</t>
  </si>
  <si>
    <t>length (mils)</t>
  </si>
  <si>
    <t>delay min (ns)</t>
  </si>
  <si>
    <t>delay max (ns)</t>
  </si>
  <si>
    <t>Trace Delay Max</t>
  </si>
  <si>
    <t>J21 to U24.3</t>
  </si>
  <si>
    <t>imaginary spec</t>
  </si>
  <si>
    <t>from compile tests, this gives us 0.5 ns of setup and hold slack in the tools</t>
  </si>
  <si>
    <t>RefClk Period</t>
  </si>
  <si>
    <t>U20.4 to R242</t>
  </si>
  <si>
    <t>ns</t>
  </si>
  <si>
    <t>Margin at FPGA (data only)</t>
  </si>
  <si>
    <t>taking into account data skew</t>
  </si>
  <si>
    <t>Margin at FPGA (with clock)</t>
  </si>
  <si>
    <t>U24.3 to R265</t>
  </si>
  <si>
    <t>R242 to U1.W30</t>
  </si>
  <si>
    <t>Summary</t>
  </si>
  <si>
    <t>PPS Launch Edge</t>
  </si>
  <si>
    <t>taking ino account clk skew</t>
  </si>
  <si>
    <t>PPS In (Connector to FPGA) - "data"</t>
  </si>
  <si>
    <t>launch on RE</t>
  </si>
  <si>
    <t>R265 to U1.U24</t>
  </si>
  <si>
    <t>Input Delay (max)</t>
  </si>
  <si>
    <t>Valid Window at FPGA</t>
  </si>
  <si>
    <t>give these min/max numbers to vivado, and see what it says</t>
  </si>
  <si>
    <t>PPS Capture Edge at FPGA</t>
  </si>
  <si>
    <t>latch on RE</t>
  </si>
  <si>
    <t>Clock</t>
  </si>
  <si>
    <t>Input Delay (min)</t>
  </si>
  <si>
    <t>window at FPGA</t>
  </si>
  <si>
    <t>requires a phase shift of 15.958 degrees forward for rev B</t>
  </si>
  <si>
    <t>PPS Setup at GPSDO</t>
  </si>
  <si>
    <t>from</t>
  </si>
  <si>
    <t>U20.6 to U19.4</t>
  </si>
  <si>
    <t>to</t>
  </si>
  <si>
    <t>trace</t>
  </si>
  <si>
    <t>min</t>
  </si>
  <si>
    <t>max</t>
  </si>
  <si>
    <t>notes</t>
  </si>
  <si>
    <t>Input Delay Constraint</t>
  </si>
  <si>
    <t>PPS Setup at MB Conn</t>
  </si>
  <si>
    <t>imaginary</t>
  </si>
  <si>
    <t>J18 to T1</t>
  </si>
  <si>
    <t>Setup Slack</t>
  </si>
  <si>
    <t>min/max, max depends on refclk period</t>
  </si>
  <si>
    <t>J24</t>
  </si>
  <si>
    <t>U24.3</t>
  </si>
  <si>
    <t>it's OK for these numbers not to be positive, since Vivado handles all the timing internal to the part</t>
  </si>
  <si>
    <t>PPS Hold at GPSDO</t>
  </si>
  <si>
    <t>U19.6 to U17.16</t>
  </si>
  <si>
    <t>Hold Slack</t>
  </si>
  <si>
    <t>PPS Hold at MB Conn</t>
  </si>
  <si>
    <t>T1 to U17.13</t>
  </si>
  <si>
    <t>instead the important thing is, given the input delay min/max, for Vivado to meet timing on these paths</t>
  </si>
  <si>
    <t>U17.1 to U1.AC18</t>
  </si>
  <si>
    <t>NC7SV157 @ 3.3V, 30 pF Capacitive load</t>
  </si>
  <si>
    <t>U24.4</t>
  </si>
  <si>
    <t>Panel to MB Cable Length</t>
  </si>
  <si>
    <t>n.a</t>
  </si>
  <si>
    <t>Clock Uncertainty</t>
  </si>
  <si>
    <t>inches</t>
  </si>
  <si>
    <t>GPS PPS</t>
  </si>
  <si>
    <t>setup (fast capture clock, slow data)</t>
  </si>
  <si>
    <t>Data Path (max/slow)</t>
  </si>
  <si>
    <t>R275</t>
  </si>
  <si>
    <t>incr</t>
  </si>
  <si>
    <t>path</t>
  </si>
  <si>
    <t>comment</t>
  </si>
  <si>
    <t>PPS setup before RefClk RE</t>
  </si>
  <si>
    <t>16 ohm resistor</t>
  </si>
  <si>
    <t>gpsdo to fpga</t>
  </si>
  <si>
    <t>U1E.U24</t>
  </si>
  <si>
    <t>cable delay</t>
  </si>
  <si>
    <t>Spec at GPS Outputs</t>
  </si>
  <si>
    <t>Arrival Time</t>
  </si>
  <si>
    <t>from Jackson Labs spec</t>
  </si>
  <si>
    <t>total</t>
  </si>
  <si>
    <t>input to buffer</t>
  </si>
  <si>
    <t>Destination Clock Path (min/fst)</t>
  </si>
  <si>
    <t>RefClk RE</t>
  </si>
  <si>
    <t>buffer delay</t>
  </si>
  <si>
    <t>gpsdo to buffer</t>
  </si>
  <si>
    <t>buffer to fpga</t>
  </si>
  <si>
    <t>LMK00725 t_PD</t>
  </si>
  <si>
    <t>clock uncertainty</t>
  </si>
  <si>
    <t>Required Time</t>
  </si>
  <si>
    <t>Required - Arrival Time</t>
  </si>
  <si>
    <t>Reference Clock In (Connector to FPGA) - "clock"</t>
  </si>
  <si>
    <t>hold (slow capture clock, fast data)</t>
  </si>
  <si>
    <t>Data Path (min)</t>
  </si>
  <si>
    <t>PPS hold after RefClk RE</t>
  </si>
  <si>
    <t>Destination Clock Path (max)</t>
  </si>
  <si>
    <t>J21</t>
  </si>
  <si>
    <t>C169</t>
  </si>
  <si>
    <t>T1</t>
  </si>
  <si>
    <t>max is latest data can change from the earliest the clock can rise</t>
  </si>
  <si>
    <t>U17.13</t>
  </si>
  <si>
    <t>Arrival - Required</t>
  </si>
  <si>
    <t>min is the earliest the data can change from the latest the clock can rise</t>
  </si>
  <si>
    <t>U17.1</t>
  </si>
  <si>
    <t>LMK00725</t>
  </si>
  <si>
    <t>C188</t>
  </si>
  <si>
    <t>U1D.AE28</t>
  </si>
  <si>
    <t>NC7SV157</t>
  </si>
  <si>
    <t>U15.4</t>
  </si>
  <si>
    <t>U1E.W28</t>
  </si>
  <si>
    <t>GPS Reference Clock</t>
  </si>
  <si>
    <t>U15.6</t>
  </si>
  <si>
    <t>C193</t>
  </si>
  <si>
    <t>C194</t>
  </si>
  <si>
    <t>U13.11</t>
  </si>
  <si>
    <t>U13.29</t>
  </si>
  <si>
    <t>n/a</t>
  </si>
  <si>
    <t>no spec, but the input is inverted!</t>
  </si>
  <si>
    <t>R205</t>
  </si>
  <si>
    <t>U1E.U26</t>
  </si>
  <si>
    <t>LMK00304</t>
  </si>
  <si>
    <t>Cable Prop Delay</t>
  </si>
  <si>
    <t>SN74LVC @ 3.3V, 30 pF Capacitive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</si>
</sst>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0" borderId="4" xfId="0" applyFont="1" applyBorder="1" applyAlignment="1"/>
    <xf numFmtId="0" fontId="2" fillId="5" borderId="4" xfId="0" applyFont="1" applyFill="1" applyBorder="1" applyAlignment="1"/>
    <xf numFmtId="0" fontId="1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/>
    <xf numFmtId="164" fontId="1" fillId="0" borderId="4" xfId="0" applyNumberFormat="1" applyFont="1" applyBorder="1" applyAlignment="1"/>
    <xf numFmtId="164" fontId="1" fillId="6" borderId="4" xfId="0" applyNumberFormat="1" applyFont="1" applyFill="1" applyBorder="1"/>
    <xf numFmtId="0" fontId="1" fillId="0" borderId="4" xfId="0" applyFont="1" applyBorder="1" applyAlignment="1">
      <alignment horizontal="center"/>
    </xf>
    <xf numFmtId="0" fontId="2" fillId="0" borderId="0" xfId="0" applyFont="1" applyAlignment="1"/>
    <xf numFmtId="164" fontId="2" fillId="0" borderId="4" xfId="0" applyNumberFormat="1" applyFont="1" applyBorder="1"/>
    <xf numFmtId="164" fontId="1" fillId="0" borderId="0" xfId="0" applyNumberFormat="1" applyFont="1"/>
    <xf numFmtId="164" fontId="1" fillId="0" borderId="0" xfId="0" applyNumberFormat="1" applyFont="1" applyAlignment="1"/>
    <xf numFmtId="0" fontId="2" fillId="9" borderId="0" xfId="0" applyFont="1" applyFill="1" applyAlignment="1"/>
    <xf numFmtId="0" fontId="1" fillId="9" borderId="0" xfId="0" applyFont="1" applyFill="1" applyAlignment="1"/>
    <xf numFmtId="0" fontId="2" fillId="8" borderId="4" xfId="0" applyFont="1" applyFill="1" applyBorder="1" applyAlignment="1"/>
    <xf numFmtId="0" fontId="1" fillId="8" borderId="4" xfId="0" applyFont="1" applyFill="1" applyBorder="1" applyAlignment="1"/>
    <xf numFmtId="0" fontId="4" fillId="0" borderId="0" xfId="0" applyFont="1" applyAlignment="1"/>
    <xf numFmtId="164" fontId="2" fillId="0" borderId="0" xfId="0" applyNumberFormat="1" applyFont="1"/>
    <xf numFmtId="0" fontId="1" fillId="8" borderId="4" xfId="0" applyFont="1" applyFill="1" applyBorder="1"/>
    <xf numFmtId="164" fontId="1" fillId="8" borderId="4" xfId="0" applyNumberFormat="1" applyFont="1" applyFill="1" applyBorder="1"/>
    <xf numFmtId="0" fontId="1" fillId="9" borderId="0" xfId="0" applyFont="1" applyFill="1"/>
    <xf numFmtId="0" fontId="3" fillId="9" borderId="0" xfId="0" applyFont="1" applyFill="1" applyAlignment="1"/>
    <xf numFmtId="164" fontId="2" fillId="8" borderId="4" xfId="0" applyNumberFormat="1" applyFont="1" applyFill="1" applyBorder="1"/>
    <xf numFmtId="0" fontId="2" fillId="8" borderId="0" xfId="0" applyFont="1" applyFill="1" applyAlignment="1"/>
    <xf numFmtId="0" fontId="1" fillId="8" borderId="0" xfId="0" applyFont="1" applyFill="1" applyAlignment="1"/>
    <xf numFmtId="164" fontId="1" fillId="8" borderId="0" xfId="0" applyNumberFormat="1" applyFont="1" applyFill="1"/>
    <xf numFmtId="164" fontId="1" fillId="8" borderId="0" xfId="0" applyNumberFormat="1" applyFont="1" applyFill="1" applyAlignment="1"/>
    <xf numFmtId="0" fontId="1" fillId="8" borderId="0" xfId="0" applyFont="1" applyFill="1"/>
    <xf numFmtId="164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2" fillId="3" borderId="0" xfId="0" applyFont="1" applyFill="1" applyAlignment="1">
      <alignment horizontal="center"/>
    </xf>
    <xf numFmtId="0" fontId="0" fillId="0" borderId="0" xfId="0" applyFont="1" applyAlignment="1"/>
    <xf numFmtId="0" fontId="2" fillId="8" borderId="0" xfId="0" applyFont="1" applyFill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</cellXfs>
  <cellStyles count="1">
    <cellStyle name="Normal" xfId="0" builtinId="0"/>
  </cellStyles>
  <dxfs count="1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50</xdr:row>
      <xdr:rowOff>0</xdr:rowOff>
    </xdr:from>
    <xdr:to>
      <xdr:col>13</xdr:col>
      <xdr:colOff>114300</xdr:colOff>
      <xdr:row>63</xdr:row>
      <xdr:rowOff>114300</xdr:rowOff>
    </xdr:to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86600" cy="2714625"/>
        </a:xfrm>
        <a:prstGeom prst="rect">
          <a:avLst/>
        </a:prstGeom>
        <a:noFill/>
      </xdr:spPr>
    </xdr:pic>
    <xdr:clientData fLocksWithSheet="0"/>
  </xdr:twoCellAnchor>
  <xdr:twoCellAnchor>
    <xdr:from>
      <xdr:col>7</xdr:col>
      <xdr:colOff>0</xdr:colOff>
      <xdr:row>21</xdr:row>
      <xdr:rowOff>190500</xdr:rowOff>
    </xdr:from>
    <xdr:to>
      <xdr:col>13</xdr:col>
      <xdr:colOff>581025</xdr:colOff>
      <xdr:row>31</xdr:row>
      <xdr:rowOff>142875</xdr:rowOff>
    </xdr:to>
    <xdr:pic>
      <xdr:nvPicPr>
        <xdr:cNvPr id="3" name="image4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7610475" cy="1952625"/>
        </a:xfrm>
        <a:prstGeom prst="rect">
          <a:avLst/>
        </a:prstGeom>
        <a:noFill/>
      </xdr:spPr>
    </xdr:pic>
    <xdr:clientData fLocksWithSheet="0"/>
  </xdr:twoCellAnchor>
  <xdr:twoCellAnchor>
    <xdr:from>
      <xdr:col>6</xdr:col>
      <xdr:colOff>1228725</xdr:colOff>
      <xdr:row>33</xdr:row>
      <xdr:rowOff>28575</xdr:rowOff>
    </xdr:from>
    <xdr:to>
      <xdr:col>12</xdr:col>
      <xdr:colOff>847725</xdr:colOff>
      <xdr:row>49</xdr:row>
      <xdr:rowOff>0</xdr:rowOff>
    </xdr:to>
    <xdr:pic>
      <xdr:nvPicPr>
        <xdr:cNvPr id="4" name="image5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934200" cy="31718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17</xdr:row>
      <xdr:rowOff>38100</xdr:rowOff>
    </xdr:from>
    <xdr:to>
      <xdr:col>11</xdr:col>
      <xdr:colOff>695325</xdr:colOff>
      <xdr:row>30</xdr:row>
      <xdr:rowOff>180975</xdr:rowOff>
    </xdr:to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48350" y="3438525"/>
          <a:ext cx="5638800" cy="27432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514350</xdr:colOff>
      <xdr:row>12</xdr:row>
      <xdr:rowOff>47625</xdr:rowOff>
    </xdr:from>
    <xdr:to>
      <xdr:col>12</xdr:col>
      <xdr:colOff>5334000</xdr:colOff>
      <xdr:row>38</xdr:row>
      <xdr:rowOff>9525</xdr:rowOff>
    </xdr:to>
    <xdr:pic>
      <xdr:nvPicPr>
        <xdr:cNvPr id="3" name="image3.jp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06025" y="2447925"/>
          <a:ext cx="6981825" cy="5162550"/>
        </a:xfrm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1638300</xdr:colOff>
      <xdr:row>25</xdr:row>
      <xdr:rowOff>28575</xdr:rowOff>
    </xdr:from>
    <xdr:to>
      <xdr:col>14</xdr:col>
      <xdr:colOff>666750</xdr:colOff>
      <xdr:row>38</xdr:row>
      <xdr:rowOff>171450</xdr:rowOff>
    </xdr:to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638800" cy="27432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1123950</xdr:colOff>
      <xdr:row>16</xdr:row>
      <xdr:rowOff>47625</xdr:rowOff>
    </xdr:from>
    <xdr:to>
      <xdr:col>12</xdr:col>
      <xdr:colOff>1524000</xdr:colOff>
      <xdr:row>42</xdr:row>
      <xdr:rowOff>9525</xdr:rowOff>
    </xdr:to>
    <xdr:pic>
      <xdr:nvPicPr>
        <xdr:cNvPr id="3" name="image3.jp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981825" cy="51625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"/>
  <sheetViews>
    <sheetView workbookViewId="0"/>
  </sheetViews>
  <sheetFormatPr defaultColWidth="14.42578125" defaultRowHeight="15.75" customHeight="1" x14ac:dyDescent="0.2"/>
  <cols>
    <col min="1" max="1" width="13.42578125" customWidth="1"/>
    <col min="2" max="2" width="13.140625" customWidth="1"/>
    <col min="3" max="3" width="10.42578125" customWidth="1"/>
    <col min="4" max="5" width="6.7109375" customWidth="1"/>
    <col min="6" max="6" width="46.42578125" customWidth="1"/>
    <col min="7" max="7" width="18.7109375" customWidth="1"/>
    <col min="8" max="8" width="28.85546875" customWidth="1"/>
    <col min="9" max="10" width="7" customWidth="1"/>
    <col min="11" max="11" width="33.7109375" customWidth="1"/>
  </cols>
  <sheetData>
    <row r="1" spans="1:25" ht="15.75" customHeight="1" x14ac:dyDescent="0.2">
      <c r="A1" s="1" t="s">
        <v>0</v>
      </c>
      <c r="B1" s="1">
        <v>0.16</v>
      </c>
      <c r="C1" s="1" t="s">
        <v>1</v>
      </c>
      <c r="F1" s="2" t="s">
        <v>2</v>
      </c>
      <c r="H1" s="36" t="s">
        <v>4</v>
      </c>
      <c r="I1" s="37"/>
      <c r="J1" s="37"/>
      <c r="K1" s="38"/>
    </row>
    <row r="2" spans="1:25" ht="15.75" customHeight="1" x14ac:dyDescent="0.2">
      <c r="A2" s="1" t="s">
        <v>5</v>
      </c>
      <c r="B2" s="1">
        <v>0.17</v>
      </c>
      <c r="C2" s="1" t="s">
        <v>1</v>
      </c>
      <c r="D2" s="1"/>
      <c r="E2" s="1"/>
      <c r="F2" s="1"/>
      <c r="G2" s="1"/>
      <c r="H2" s="4" t="s">
        <v>6</v>
      </c>
      <c r="I2" s="4" t="s">
        <v>8</v>
      </c>
      <c r="J2" s="4" t="s">
        <v>9</v>
      </c>
      <c r="K2" s="4" t="s">
        <v>10</v>
      </c>
    </row>
    <row r="3" spans="1:25" ht="15.75" customHeight="1" x14ac:dyDescent="0.2">
      <c r="A3" s="1" t="s">
        <v>12</v>
      </c>
      <c r="B3" s="1">
        <v>10</v>
      </c>
      <c r="C3" s="1" t="s">
        <v>13</v>
      </c>
      <c r="D3" s="1"/>
      <c r="E3" s="1"/>
      <c r="F3" s="1"/>
      <c r="G3" s="1"/>
      <c r="H3" s="5" t="s">
        <v>14</v>
      </c>
      <c r="I3" s="5">
        <v>5</v>
      </c>
      <c r="J3" s="5">
        <v>5</v>
      </c>
      <c r="K3" s="5" t="s">
        <v>22</v>
      </c>
      <c r="L3" s="1" t="s">
        <v>23</v>
      </c>
    </row>
    <row r="4" spans="1:25" ht="15.75" customHeight="1" x14ac:dyDescent="0.2">
      <c r="A4" s="1" t="s">
        <v>24</v>
      </c>
      <c r="B4">
        <f>1000/B3</f>
        <v>100</v>
      </c>
      <c r="C4" s="1" t="s">
        <v>26</v>
      </c>
      <c r="D4" s="1"/>
      <c r="E4" s="1"/>
      <c r="F4" s="1"/>
      <c r="G4" s="1"/>
      <c r="H4" s="5" t="s">
        <v>27</v>
      </c>
      <c r="I4" s="10">
        <f>I3-E12</f>
        <v>0.59976987999999931</v>
      </c>
      <c r="J4" s="10">
        <f>J3+D12</f>
        <v>6.4531577599999999</v>
      </c>
      <c r="K4" s="5" t="s">
        <v>28</v>
      </c>
    </row>
    <row r="5" spans="1:25" ht="15.75" customHeight="1" x14ac:dyDescent="0.2">
      <c r="A5" s="1"/>
      <c r="B5" s="1"/>
      <c r="C5" s="1"/>
      <c r="D5" s="1"/>
      <c r="E5" s="1"/>
      <c r="F5" s="1"/>
      <c r="H5" s="5" t="s">
        <v>29</v>
      </c>
      <c r="I5" s="10">
        <f>I4+D22</f>
        <v>1.3264010799999992</v>
      </c>
      <c r="J5" s="10">
        <f>J4-E22</f>
        <v>5.4917371099999999</v>
      </c>
      <c r="K5" s="5" t="s">
        <v>34</v>
      </c>
    </row>
    <row r="6" spans="1:25" ht="15.75" customHeight="1" x14ac:dyDescent="0.2">
      <c r="A6" s="39" t="s">
        <v>35</v>
      </c>
      <c r="B6" s="40"/>
      <c r="C6" s="40"/>
      <c r="D6" s="40"/>
      <c r="E6" s="40"/>
      <c r="F6" s="40"/>
      <c r="H6" s="5" t="s">
        <v>39</v>
      </c>
      <c r="I6" s="42">
        <f>J5--I5</f>
        <v>6.8181381899999991</v>
      </c>
      <c r="J6" s="38"/>
      <c r="K6" s="5" t="s">
        <v>45</v>
      </c>
      <c r="L6" s="1" t="s">
        <v>46</v>
      </c>
      <c r="M6" s="1"/>
    </row>
    <row r="7" spans="1:25" ht="15.75" customHeight="1" x14ac:dyDescent="0.2">
      <c r="A7" s="14" t="s">
        <v>48</v>
      </c>
      <c r="B7" s="14" t="s">
        <v>50</v>
      </c>
      <c r="C7" s="14" t="s">
        <v>51</v>
      </c>
      <c r="D7" s="14" t="s">
        <v>52</v>
      </c>
      <c r="E7" s="14" t="s">
        <v>53</v>
      </c>
      <c r="F7" s="14" t="s">
        <v>54</v>
      </c>
      <c r="H7" s="4" t="s">
        <v>55</v>
      </c>
      <c r="I7" s="15">
        <f>J5</f>
        <v>5.4917371099999999</v>
      </c>
      <c r="J7" s="15">
        <f>B4-I5</f>
        <v>98.673598920000003</v>
      </c>
      <c r="K7" s="5" t="s">
        <v>60</v>
      </c>
      <c r="L7" s="1"/>
    </row>
    <row r="8" spans="1:25" ht="15.75" customHeight="1" x14ac:dyDescent="0.2">
      <c r="A8" s="1" t="s">
        <v>61</v>
      </c>
      <c r="B8" s="1" t="s">
        <v>62</v>
      </c>
      <c r="C8" s="1">
        <v>572.48099999999999</v>
      </c>
      <c r="D8" s="16">
        <f>C8/1000*$B$1</f>
        <v>9.1596960000000005E-2</v>
      </c>
      <c r="E8" s="17">
        <f>C8/1000*$B$2</f>
        <v>9.7321770000000016E-2</v>
      </c>
      <c r="F8" s="1" t="s">
        <v>71</v>
      </c>
    </row>
    <row r="9" spans="1:25" ht="15.75" customHeight="1" x14ac:dyDescent="0.2">
      <c r="A9" s="1" t="s">
        <v>62</v>
      </c>
      <c r="B9" s="1" t="s">
        <v>72</v>
      </c>
      <c r="C9" s="1" t="s">
        <v>74</v>
      </c>
      <c r="D9" s="17">
        <v>0.7</v>
      </c>
      <c r="E9" s="17">
        <v>3.6</v>
      </c>
      <c r="H9" s="43" t="s">
        <v>77</v>
      </c>
      <c r="I9" s="37"/>
      <c r="J9" s="37"/>
      <c r="K9" s="38"/>
    </row>
    <row r="10" spans="1:25" ht="15.75" customHeight="1" x14ac:dyDescent="0.2">
      <c r="A10" s="1" t="s">
        <v>72</v>
      </c>
      <c r="B10" s="1" t="s">
        <v>80</v>
      </c>
      <c r="C10" s="1">
        <v>31</v>
      </c>
      <c r="D10" s="16">
        <f t="shared" ref="D10:D11" si="0">C10/1000*$B$1</f>
        <v>4.96E-3</v>
      </c>
      <c r="E10" s="17">
        <f t="shared" ref="E10:E11" si="1">C10/1000*$B$2</f>
        <v>5.2700000000000004E-3</v>
      </c>
      <c r="F10" s="1" t="s">
        <v>85</v>
      </c>
      <c r="H10" s="20" t="s">
        <v>6</v>
      </c>
      <c r="I10" s="20" t="s">
        <v>8</v>
      </c>
      <c r="J10" s="20" t="s">
        <v>9</v>
      </c>
      <c r="K10" s="20" t="s">
        <v>10</v>
      </c>
    </row>
    <row r="11" spans="1:25" ht="15.75" customHeight="1" x14ac:dyDescent="0.2">
      <c r="A11" s="1" t="s">
        <v>80</v>
      </c>
      <c r="B11" s="1" t="s">
        <v>87</v>
      </c>
      <c r="C11" s="1">
        <v>4103.7550000000001</v>
      </c>
      <c r="D11" s="16">
        <f t="shared" si="0"/>
        <v>0.6566008000000001</v>
      </c>
      <c r="E11" s="17">
        <f t="shared" si="1"/>
        <v>0.69763835000000018</v>
      </c>
      <c r="G11" s="3"/>
      <c r="H11" s="21" t="s">
        <v>89</v>
      </c>
      <c r="I11" s="21">
        <v>2</v>
      </c>
      <c r="J11" s="21">
        <v>2</v>
      </c>
      <c r="K11" s="21" t="s">
        <v>91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.75" customHeight="1" x14ac:dyDescent="0.2">
      <c r="C12" s="14" t="s">
        <v>92</v>
      </c>
      <c r="D12" s="16">
        <f t="shared" ref="D12:E12" si="2">SUM(D8:D11)</f>
        <v>1.4531577599999999</v>
      </c>
      <c r="E12" s="16">
        <f t="shared" si="2"/>
        <v>4.4002301200000007</v>
      </c>
      <c r="H12" s="21" t="s">
        <v>27</v>
      </c>
      <c r="I12" s="24">
        <f>I11-E28</f>
        <v>1.6060187100000001</v>
      </c>
      <c r="J12" s="24">
        <f>J11+D28</f>
        <v>2.37080592</v>
      </c>
      <c r="K12" s="21" t="s">
        <v>28</v>
      </c>
    </row>
    <row r="13" spans="1:25" ht="15.75" customHeight="1" x14ac:dyDescent="0.2">
      <c r="H13" s="21" t="s">
        <v>29</v>
      </c>
      <c r="I13" s="25">
        <f>I12+D38</f>
        <v>2.3311099100000003</v>
      </c>
      <c r="J13" s="25">
        <f>J12-E38</f>
        <v>1.4110215199999998</v>
      </c>
      <c r="K13" s="21" t="s">
        <v>34</v>
      </c>
    </row>
    <row r="14" spans="1:25" ht="15.75" customHeight="1" x14ac:dyDescent="0.2">
      <c r="A14" s="39" t="s">
        <v>103</v>
      </c>
      <c r="B14" s="40"/>
      <c r="C14" s="40"/>
      <c r="D14" s="40"/>
      <c r="E14" s="40"/>
      <c r="F14" s="40"/>
      <c r="H14" s="21" t="s">
        <v>39</v>
      </c>
      <c r="I14" s="44">
        <f>J13--I13</f>
        <v>3.7421314300000001</v>
      </c>
      <c r="J14" s="38"/>
      <c r="K14" s="21" t="s">
        <v>45</v>
      </c>
    </row>
    <row r="15" spans="1:25" ht="15.75" customHeight="1" x14ac:dyDescent="0.2">
      <c r="A15" s="14" t="s">
        <v>48</v>
      </c>
      <c r="B15" s="14" t="s">
        <v>50</v>
      </c>
      <c r="C15" s="14" t="s">
        <v>51</v>
      </c>
      <c r="D15" s="14" t="s">
        <v>52</v>
      </c>
      <c r="E15" s="14" t="s">
        <v>53</v>
      </c>
      <c r="F15" s="14" t="s">
        <v>54</v>
      </c>
      <c r="H15" s="20" t="s">
        <v>55</v>
      </c>
      <c r="I15" s="28">
        <f>J13</f>
        <v>1.4110215199999998</v>
      </c>
      <c r="J15" s="28">
        <f>B4-I13</f>
        <v>97.668890090000005</v>
      </c>
      <c r="K15" s="21" t="s">
        <v>60</v>
      </c>
    </row>
    <row r="16" spans="1:25" ht="15.75" customHeight="1" x14ac:dyDescent="0.2">
      <c r="A16" s="1" t="s">
        <v>108</v>
      </c>
      <c r="B16" s="1" t="s">
        <v>109</v>
      </c>
      <c r="C16" s="1">
        <v>192.649</v>
      </c>
      <c r="D16" s="16">
        <f t="shared" ref="D16:D18" si="3">C16/1000*$B$1</f>
        <v>3.0823840000000002E-2</v>
      </c>
      <c r="E16" s="17">
        <f t="shared" ref="E16:E18" si="4">C16/1000*$B$2</f>
        <v>3.2750330000000008E-2</v>
      </c>
      <c r="F16" s="1"/>
    </row>
    <row r="17" spans="1:13" ht="15.75" customHeight="1" x14ac:dyDescent="0.2">
      <c r="A17" s="1" t="s">
        <v>109</v>
      </c>
      <c r="B17" s="1" t="s">
        <v>110</v>
      </c>
      <c r="C17" s="1">
        <v>61.673000000000002</v>
      </c>
      <c r="D17" s="16">
        <f t="shared" si="3"/>
        <v>9.8676800000000002E-3</v>
      </c>
      <c r="E17" s="17">
        <f t="shared" si="4"/>
        <v>1.0484410000000001E-2</v>
      </c>
      <c r="F17" s="1"/>
      <c r="H17" s="1" t="s">
        <v>111</v>
      </c>
    </row>
    <row r="18" spans="1:13" ht="15.75" customHeight="1" x14ac:dyDescent="0.2">
      <c r="A18" s="1" t="s">
        <v>110</v>
      </c>
      <c r="B18" s="1" t="s">
        <v>112</v>
      </c>
      <c r="C18" s="1">
        <v>1018.664</v>
      </c>
      <c r="D18" s="16">
        <f t="shared" si="3"/>
        <v>0.16298624</v>
      </c>
      <c r="E18" s="17">
        <f t="shared" si="4"/>
        <v>0.17317288</v>
      </c>
      <c r="H18" s="1" t="s">
        <v>114</v>
      </c>
    </row>
    <row r="19" spans="1:13" ht="15.75" customHeight="1" x14ac:dyDescent="0.2">
      <c r="A19" s="1" t="s">
        <v>112</v>
      </c>
      <c r="B19" s="1" t="s">
        <v>115</v>
      </c>
      <c r="C19" s="1" t="s">
        <v>74</v>
      </c>
      <c r="D19" s="17">
        <v>0.17</v>
      </c>
      <c r="E19" s="17">
        <v>0.37</v>
      </c>
      <c r="F19" s="1" t="s">
        <v>116</v>
      </c>
    </row>
    <row r="20" spans="1:13" ht="15.75" customHeight="1" x14ac:dyDescent="0.2">
      <c r="A20" s="1" t="s">
        <v>115</v>
      </c>
      <c r="B20" s="1" t="s">
        <v>117</v>
      </c>
      <c r="C20" s="1">
        <v>139.36099999999999</v>
      </c>
      <c r="D20" s="16">
        <f t="shared" ref="D20:D21" si="5">C20/1000*$B$1</f>
        <v>2.2297759999999996E-2</v>
      </c>
      <c r="E20" s="17">
        <f t="shared" ref="E20:E21" si="6">C20/1000*$B$2</f>
        <v>2.369137E-2</v>
      </c>
    </row>
    <row r="21" spans="1:13" ht="15.75" customHeight="1" x14ac:dyDescent="0.2">
      <c r="A21" s="1" t="s">
        <v>117</v>
      </c>
      <c r="B21" s="1" t="s">
        <v>118</v>
      </c>
      <c r="C21" s="1">
        <v>2066.598</v>
      </c>
      <c r="D21" s="16">
        <f t="shared" si="5"/>
        <v>0.33065568000000001</v>
      </c>
      <c r="E21" s="17">
        <f t="shared" si="6"/>
        <v>0.35132166000000004</v>
      </c>
    </row>
    <row r="22" spans="1:13" ht="15.75" customHeight="1" x14ac:dyDescent="0.2">
      <c r="C22" s="14" t="s">
        <v>92</v>
      </c>
      <c r="D22" s="16">
        <f t="shared" ref="D22:E22" si="7">SUM(D16:D21)</f>
        <v>0.72663120000000003</v>
      </c>
      <c r="E22" s="16">
        <f t="shared" si="7"/>
        <v>0.96142064999999999</v>
      </c>
      <c r="H22" s="1" t="s">
        <v>119</v>
      </c>
      <c r="I22" s="1"/>
    </row>
    <row r="24" spans="1:13" ht="15.75" customHeight="1" x14ac:dyDescent="0.2">
      <c r="A24" s="45"/>
      <c r="B24" s="40"/>
      <c r="C24" s="40"/>
      <c r="D24" s="40"/>
      <c r="E24" s="40"/>
      <c r="F24" s="40"/>
      <c r="M24" s="1"/>
    </row>
    <row r="25" spans="1:13" ht="15.75" customHeight="1" x14ac:dyDescent="0.2">
      <c r="A25" s="41" t="s">
        <v>77</v>
      </c>
      <c r="B25" s="40"/>
      <c r="C25" s="40"/>
      <c r="D25" s="40"/>
      <c r="E25" s="40"/>
      <c r="F25" s="40"/>
    </row>
    <row r="26" spans="1:13" ht="15.75" customHeight="1" x14ac:dyDescent="0.2">
      <c r="A26" s="29" t="s">
        <v>48</v>
      </c>
      <c r="B26" s="29" t="s">
        <v>50</v>
      </c>
      <c r="C26" s="29" t="s">
        <v>51</v>
      </c>
      <c r="D26" s="29" t="s">
        <v>52</v>
      </c>
      <c r="E26" s="29" t="s">
        <v>53</v>
      </c>
      <c r="F26" s="29" t="s">
        <v>54</v>
      </c>
    </row>
    <row r="27" spans="1:13" ht="15.75" customHeight="1" x14ac:dyDescent="0.2">
      <c r="A27" s="30" t="s">
        <v>120</v>
      </c>
      <c r="B27" s="30" t="s">
        <v>121</v>
      </c>
      <c r="C27" s="30">
        <v>2317.5369999999998</v>
      </c>
      <c r="D27" s="31">
        <f>C27/1000*$B$1</f>
        <v>0.37080591999999996</v>
      </c>
      <c r="E27" s="32">
        <f>C27/1000*$B$2</f>
        <v>0.39398128999999998</v>
      </c>
      <c r="F27" s="30"/>
    </row>
    <row r="28" spans="1:13" ht="15.75" customHeight="1" x14ac:dyDescent="0.2">
      <c r="A28" s="30"/>
      <c r="B28" s="30"/>
      <c r="C28" s="29" t="s">
        <v>92</v>
      </c>
      <c r="D28" s="33">
        <f t="shared" ref="D28:E28" si="8">D27</f>
        <v>0.37080591999999996</v>
      </c>
      <c r="E28" s="33">
        <f t="shared" si="8"/>
        <v>0.39398128999999998</v>
      </c>
      <c r="F28" s="30"/>
    </row>
    <row r="29" spans="1:13" ht="15.75" customHeight="1" x14ac:dyDescent="0.2">
      <c r="A29" s="30"/>
      <c r="B29" s="30"/>
      <c r="C29" s="30"/>
      <c r="D29" s="31"/>
      <c r="E29" s="32"/>
      <c r="F29" s="30"/>
    </row>
    <row r="30" spans="1:13" ht="15.75" customHeight="1" x14ac:dyDescent="0.2">
      <c r="A30" s="41" t="s">
        <v>122</v>
      </c>
      <c r="B30" s="40"/>
      <c r="C30" s="40"/>
      <c r="D30" s="40"/>
      <c r="E30" s="40"/>
      <c r="F30" s="40"/>
    </row>
    <row r="31" spans="1:13" ht="15.75" customHeight="1" x14ac:dyDescent="0.2">
      <c r="A31" s="29" t="s">
        <v>48</v>
      </c>
      <c r="B31" s="29" t="s">
        <v>50</v>
      </c>
      <c r="C31" s="29" t="s">
        <v>51</v>
      </c>
      <c r="D31" s="29" t="s">
        <v>52</v>
      </c>
      <c r="E31" s="29" t="s">
        <v>53</v>
      </c>
      <c r="F31" s="29" t="s">
        <v>54</v>
      </c>
    </row>
    <row r="32" spans="1:13" ht="15.75" customHeight="1" x14ac:dyDescent="0.2">
      <c r="A32" s="30" t="s">
        <v>123</v>
      </c>
      <c r="B32" s="30" t="s">
        <v>124</v>
      </c>
      <c r="C32" s="30">
        <v>0</v>
      </c>
      <c r="D32" s="31">
        <f t="shared" ref="D32:D34" si="9">C32/1000*$B$1</f>
        <v>0</v>
      </c>
      <c r="E32" s="32">
        <f t="shared" ref="E32:E34" si="10">C32/1000*$B$2</f>
        <v>0</v>
      </c>
      <c r="F32" s="30"/>
    </row>
    <row r="33" spans="1:8" ht="15.75" customHeight="1" x14ac:dyDescent="0.2">
      <c r="A33" s="30" t="s">
        <v>124</v>
      </c>
      <c r="B33" s="30" t="s">
        <v>125</v>
      </c>
      <c r="C33" s="30">
        <v>1155.7760000000001</v>
      </c>
      <c r="D33" s="31">
        <f t="shared" si="9"/>
        <v>0.18492416000000003</v>
      </c>
      <c r="E33" s="32">
        <f t="shared" si="10"/>
        <v>0.19648192000000003</v>
      </c>
      <c r="F33" s="30"/>
      <c r="H33" s="1" t="s">
        <v>116</v>
      </c>
    </row>
    <row r="34" spans="1:8" ht="15.75" customHeight="1" x14ac:dyDescent="0.2">
      <c r="A34" s="30" t="s">
        <v>125</v>
      </c>
      <c r="B34" s="30" t="s">
        <v>126</v>
      </c>
      <c r="C34" s="30">
        <v>41.491999999999997</v>
      </c>
      <c r="D34" s="31">
        <f t="shared" si="9"/>
        <v>6.638719999999999E-3</v>
      </c>
      <c r="E34" s="32">
        <f t="shared" si="10"/>
        <v>7.0536399999999999E-3</v>
      </c>
      <c r="F34" s="30"/>
    </row>
    <row r="35" spans="1:8" ht="15.75" customHeight="1" x14ac:dyDescent="0.2">
      <c r="A35" s="30" t="s">
        <v>126</v>
      </c>
      <c r="B35" s="30" t="s">
        <v>127</v>
      </c>
      <c r="C35" s="30" t="s">
        <v>128</v>
      </c>
      <c r="D35" s="32">
        <v>0.17</v>
      </c>
      <c r="E35" s="32">
        <v>0.37</v>
      </c>
      <c r="F35" s="30" t="s">
        <v>129</v>
      </c>
    </row>
    <row r="36" spans="1:8" ht="12.75" x14ac:dyDescent="0.2">
      <c r="A36" s="30" t="s">
        <v>127</v>
      </c>
      <c r="B36" s="30" t="s">
        <v>130</v>
      </c>
      <c r="C36" s="30">
        <v>43.781999999999996</v>
      </c>
      <c r="D36" s="31">
        <f t="shared" ref="D36:D37" si="11">C36/1000*$B$1</f>
        <v>7.0051199999999992E-3</v>
      </c>
      <c r="E36" s="32">
        <f t="shared" ref="E36:E37" si="12">C36/1000*$B$2</f>
        <v>7.4429399999999995E-3</v>
      </c>
      <c r="F36" s="33"/>
    </row>
    <row r="37" spans="1:8" ht="12.75" x14ac:dyDescent="0.2">
      <c r="A37" s="30" t="s">
        <v>130</v>
      </c>
      <c r="B37" s="30" t="s">
        <v>131</v>
      </c>
      <c r="C37" s="30">
        <v>2228.27</v>
      </c>
      <c r="D37" s="31">
        <f t="shared" si="11"/>
        <v>0.35652320000000004</v>
      </c>
      <c r="E37" s="32">
        <f t="shared" si="12"/>
        <v>0.37880590000000008</v>
      </c>
      <c r="F37" s="33"/>
    </row>
    <row r="38" spans="1:8" ht="12.75" x14ac:dyDescent="0.2">
      <c r="A38" s="33"/>
      <c r="B38" s="33"/>
      <c r="C38" s="29" t="s">
        <v>92</v>
      </c>
      <c r="D38" s="31">
        <f t="shared" ref="D38:E38" si="13">SUM(D32:D37)</f>
        <v>0.72509120000000005</v>
      </c>
      <c r="E38" s="31">
        <f t="shared" si="13"/>
        <v>0.9597844000000002</v>
      </c>
      <c r="F38" s="33"/>
    </row>
    <row r="50" spans="8:8" ht="12.75" x14ac:dyDescent="0.2">
      <c r="H50" s="1" t="s">
        <v>132</v>
      </c>
    </row>
  </sheetData>
  <mergeCells count="9">
    <mergeCell ref="H1:K1"/>
    <mergeCell ref="A6:F6"/>
    <mergeCell ref="A30:F30"/>
    <mergeCell ref="I6:J6"/>
    <mergeCell ref="H9:K9"/>
    <mergeCell ref="I14:J14"/>
    <mergeCell ref="A14:F14"/>
    <mergeCell ref="A25:F25"/>
    <mergeCell ref="A24:F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97"/>
  <sheetViews>
    <sheetView tabSelected="1" workbookViewId="0">
      <pane ySplit="11" topLeftCell="A12" activePane="bottomLeft" state="frozen"/>
      <selection pane="bottomLeft" activeCell="B18" sqref="B18"/>
    </sheetView>
  </sheetViews>
  <sheetFormatPr defaultColWidth="14.42578125" defaultRowHeight="15.75" customHeight="1" x14ac:dyDescent="0.2"/>
  <cols>
    <col min="1" max="1" width="29.140625" customWidth="1"/>
    <col min="2" max="3" width="8.7109375" customWidth="1"/>
    <col min="4" max="4" width="26.140625" customWidth="1"/>
    <col min="5" max="5" width="4.85546875" customWidth="1"/>
    <col min="6" max="6" width="21.7109375" customWidth="1"/>
    <col min="7" max="7" width="12.28515625" customWidth="1"/>
    <col min="8" max="8" width="13.7109375" customWidth="1"/>
    <col min="9" max="9" width="14" customWidth="1"/>
    <col min="10" max="10" width="4.5703125" customWidth="1"/>
    <col min="11" max="11" width="18" customWidth="1"/>
    <col min="13" max="13" width="84.7109375" customWidth="1"/>
  </cols>
  <sheetData>
    <row r="1" spans="1:24" ht="15.75" customHeight="1" x14ac:dyDescent="0.2">
      <c r="A1" s="47" t="s">
        <v>3</v>
      </c>
      <c r="B1" s="37"/>
      <c r="C1" s="38"/>
      <c r="D1" s="3"/>
      <c r="E1" s="3"/>
      <c r="F1" s="47" t="s">
        <v>7</v>
      </c>
      <c r="G1" s="37"/>
      <c r="H1" s="37"/>
      <c r="I1" s="38"/>
      <c r="J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">
      <c r="A2" s="4" t="s">
        <v>11</v>
      </c>
      <c r="B2" s="5">
        <v>0.16</v>
      </c>
      <c r="C2" s="6" t="s">
        <v>15</v>
      </c>
      <c r="F2" s="7" t="s">
        <v>16</v>
      </c>
      <c r="G2" s="4" t="s">
        <v>17</v>
      </c>
      <c r="H2" s="4" t="s">
        <v>18</v>
      </c>
      <c r="I2" s="4" t="s">
        <v>19</v>
      </c>
    </row>
    <row r="3" spans="1:24" ht="15.75" customHeight="1" x14ac:dyDescent="0.2">
      <c r="A3" s="4" t="s">
        <v>20</v>
      </c>
      <c r="B3" s="5">
        <v>0.17</v>
      </c>
      <c r="C3" s="6" t="s">
        <v>15</v>
      </c>
      <c r="F3" s="4" t="s">
        <v>21</v>
      </c>
      <c r="G3" s="8">
        <v>367</v>
      </c>
      <c r="H3" s="9">
        <f t="shared" ref="H3:H5" si="0">G3/1000*$B$2</f>
        <v>5.8720000000000001E-2</v>
      </c>
      <c r="I3" s="9">
        <f t="shared" ref="I3:I5" si="1">G3/1000*$B$3</f>
        <v>6.2390000000000001E-2</v>
      </c>
    </row>
    <row r="4" spans="1:24" ht="15.75" customHeight="1" x14ac:dyDescent="0.2">
      <c r="A4" s="4" t="s">
        <v>24</v>
      </c>
      <c r="B4" s="10">
        <f>1/25000000*1000000000</f>
        <v>40</v>
      </c>
      <c r="C4" s="6" t="s">
        <v>26</v>
      </c>
      <c r="D4" s="1"/>
      <c r="F4" s="4" t="s">
        <v>30</v>
      </c>
      <c r="G4" s="8">
        <v>31</v>
      </c>
      <c r="H4" s="9">
        <f t="shared" si="0"/>
        <v>4.96E-3</v>
      </c>
      <c r="I4" s="9">
        <f t="shared" si="1"/>
        <v>5.2700000000000004E-3</v>
      </c>
      <c r="K4" s="47" t="s">
        <v>32</v>
      </c>
      <c r="L4" s="38"/>
    </row>
    <row r="5" spans="1:24" ht="15.75" customHeight="1" x14ac:dyDescent="0.2">
      <c r="A5" s="4" t="s">
        <v>33</v>
      </c>
      <c r="B5" s="11">
        <v>0</v>
      </c>
      <c r="C5" s="6" t="s">
        <v>26</v>
      </c>
      <c r="D5" s="1" t="s">
        <v>36</v>
      </c>
      <c r="F5" s="4" t="s">
        <v>37</v>
      </c>
      <c r="G5" s="8">
        <v>4104</v>
      </c>
      <c r="H5" s="9">
        <f t="shared" si="0"/>
        <v>0.65664</v>
      </c>
      <c r="I5" s="9">
        <f t="shared" si="1"/>
        <v>0.69768000000000008</v>
      </c>
      <c r="K5" s="4" t="s">
        <v>38</v>
      </c>
      <c r="L5" s="12">
        <f>B4-C30</f>
        <v>39.765259999999998</v>
      </c>
      <c r="M5" s="1" t="s">
        <v>40</v>
      </c>
    </row>
    <row r="6" spans="1:24" ht="15.75" customHeight="1" x14ac:dyDescent="0.2">
      <c r="A6" s="4" t="s">
        <v>41</v>
      </c>
      <c r="B6" s="11">
        <v>0</v>
      </c>
      <c r="C6" s="6" t="s">
        <v>26</v>
      </c>
      <c r="D6" s="1" t="s">
        <v>42</v>
      </c>
      <c r="F6" s="7" t="s">
        <v>43</v>
      </c>
      <c r="G6" s="13"/>
      <c r="H6" s="9"/>
      <c r="I6" s="9"/>
      <c r="K6" s="4" t="s">
        <v>44</v>
      </c>
      <c r="L6" s="12">
        <f>C49</f>
        <v>4.6508599999999998</v>
      </c>
    </row>
    <row r="7" spans="1:24" ht="15.75" customHeight="1" x14ac:dyDescent="0.2">
      <c r="A7" s="4" t="s">
        <v>56</v>
      </c>
      <c r="B7" s="11">
        <v>5</v>
      </c>
      <c r="C7" s="6" t="s">
        <v>26</v>
      </c>
      <c r="D7" s="1" t="s">
        <v>57</v>
      </c>
      <c r="F7" s="4" t="s">
        <v>58</v>
      </c>
      <c r="G7" s="13">
        <f>192+61</f>
        <v>253</v>
      </c>
      <c r="H7" s="9">
        <f t="shared" ref="H7:H9" si="2">G7/1000*$B$2</f>
        <v>4.0480000000000002E-2</v>
      </c>
      <c r="I7" s="9">
        <f t="shared" ref="I7:I9" si="3">G7/1000*$B$3</f>
        <v>4.3010000000000007E-2</v>
      </c>
      <c r="K7" s="4" t="s">
        <v>59</v>
      </c>
      <c r="L7" s="10">
        <f>C30</f>
        <v>0.23473999999999995</v>
      </c>
      <c r="M7" s="1" t="s">
        <v>63</v>
      </c>
    </row>
    <row r="8" spans="1:24" ht="15.75" customHeight="1" x14ac:dyDescent="0.2">
      <c r="A8" s="4" t="s">
        <v>67</v>
      </c>
      <c r="B8" s="11">
        <v>5</v>
      </c>
      <c r="C8" s="6" t="s">
        <v>26</v>
      </c>
      <c r="D8" s="1" t="s">
        <v>57</v>
      </c>
      <c r="F8" s="4" t="s">
        <v>68</v>
      </c>
      <c r="G8" s="8">
        <v>1015</v>
      </c>
      <c r="H8" s="9">
        <f t="shared" si="2"/>
        <v>0.16239999999999999</v>
      </c>
      <c r="I8" s="9">
        <f t="shared" si="3"/>
        <v>0.17255000000000001</v>
      </c>
      <c r="K8" s="4" t="s">
        <v>66</v>
      </c>
      <c r="L8" s="10">
        <f>C49</f>
        <v>4.6508599999999998</v>
      </c>
      <c r="M8" s="1" t="s">
        <v>69</v>
      </c>
    </row>
    <row r="9" spans="1:24" ht="15.75" customHeight="1" x14ac:dyDescent="0.2">
      <c r="A9" s="4" t="s">
        <v>73</v>
      </c>
      <c r="B9" s="11">
        <v>12</v>
      </c>
      <c r="C9" s="6" t="s">
        <v>76</v>
      </c>
      <c r="D9" s="1"/>
      <c r="E9" s="1"/>
      <c r="F9" s="4" t="s">
        <v>70</v>
      </c>
      <c r="G9" s="13">
        <f>2531+139</f>
        <v>2670</v>
      </c>
      <c r="H9" s="9">
        <f t="shared" si="2"/>
        <v>0.42720000000000002</v>
      </c>
      <c r="I9" s="9">
        <f t="shared" si="3"/>
        <v>0.45390000000000003</v>
      </c>
    </row>
    <row r="10" spans="1:24" ht="15.75" customHeight="1" x14ac:dyDescent="0.2">
      <c r="A10" s="4" t="s">
        <v>75</v>
      </c>
      <c r="B10" s="11">
        <v>0.2</v>
      </c>
      <c r="C10" s="6" t="s">
        <v>26</v>
      </c>
      <c r="D10" s="1"/>
      <c r="E10" s="1"/>
    </row>
    <row r="11" spans="1:24" ht="15.75" customHeight="1" x14ac:dyDescent="0.2">
      <c r="A11" s="3" t="s">
        <v>133</v>
      </c>
      <c r="B11" s="34">
        <v>0.122</v>
      </c>
      <c r="C11" s="35" t="s">
        <v>15</v>
      </c>
    </row>
    <row r="13" spans="1:24" ht="15.75" customHeight="1" x14ac:dyDescent="0.2">
      <c r="A13" s="46" t="s">
        <v>78</v>
      </c>
      <c r="B13" s="40"/>
      <c r="C13" s="40"/>
      <c r="D13" s="40"/>
      <c r="F13" s="1"/>
    </row>
    <row r="14" spans="1:24" ht="15.75" customHeight="1" x14ac:dyDescent="0.2">
      <c r="A14" s="18" t="s">
        <v>79</v>
      </c>
      <c r="B14" s="19" t="s">
        <v>81</v>
      </c>
      <c r="C14" s="19" t="s">
        <v>82</v>
      </c>
      <c r="D14" s="19" t="s">
        <v>83</v>
      </c>
      <c r="F14" s="1"/>
    </row>
    <row r="15" spans="1:24" ht="15.75" customHeight="1" x14ac:dyDescent="0.2">
      <c r="A15" s="1" t="s">
        <v>84</v>
      </c>
      <c r="B15" s="17">
        <f>-B7</f>
        <v>-5</v>
      </c>
      <c r="C15" s="16">
        <f>B15</f>
        <v>-5</v>
      </c>
      <c r="D15" s="1"/>
      <c r="F15" s="1"/>
    </row>
    <row r="16" spans="1:24" ht="15.75" customHeight="1" x14ac:dyDescent="0.2">
      <c r="A16" s="1" t="s">
        <v>88</v>
      </c>
      <c r="B16" s="17">
        <f>B9*B11</f>
        <v>1.464</v>
      </c>
      <c r="C16" s="16">
        <f t="shared" ref="C16:C19" si="4">C15+B16</f>
        <v>-3.536</v>
      </c>
      <c r="D16" s="1"/>
      <c r="F16" s="1"/>
    </row>
    <row r="17" spans="1:6" ht="15.75" customHeight="1" x14ac:dyDescent="0.2">
      <c r="A17" s="1" t="s">
        <v>93</v>
      </c>
      <c r="B17" s="17">
        <f>I3</f>
        <v>6.2390000000000001E-2</v>
      </c>
      <c r="C17" s="16">
        <f t="shared" si="4"/>
        <v>-3.4736099999999999</v>
      </c>
      <c r="D17" s="1"/>
      <c r="F17" s="1"/>
    </row>
    <row r="18" spans="1:6" ht="15.75" customHeight="1" x14ac:dyDescent="0.2">
      <c r="A18" s="1" t="s">
        <v>96</v>
      </c>
      <c r="B18" s="17">
        <v>4.5999999999999996</v>
      </c>
      <c r="C18" s="16">
        <f t="shared" si="4"/>
        <v>1.1263899999999998</v>
      </c>
      <c r="D18" s="1" t="s">
        <v>134</v>
      </c>
    </row>
    <row r="19" spans="1:6" ht="15.75" customHeight="1" x14ac:dyDescent="0.2">
      <c r="A19" s="1" t="s">
        <v>98</v>
      </c>
      <c r="B19" s="16">
        <f>SUM(I4:I5)</f>
        <v>0.70295000000000007</v>
      </c>
      <c r="C19" s="16">
        <f t="shared" si="4"/>
        <v>1.8293399999999997</v>
      </c>
      <c r="D19" s="1"/>
    </row>
    <row r="20" spans="1:6" ht="15.75" customHeight="1" x14ac:dyDescent="0.2">
      <c r="A20" s="22" t="s">
        <v>90</v>
      </c>
      <c r="B20" s="16"/>
      <c r="C20" s="23">
        <f>C19</f>
        <v>1.8293399999999997</v>
      </c>
    </row>
    <row r="21" spans="1:6" ht="15.75" customHeight="1" x14ac:dyDescent="0.2">
      <c r="A21" s="14"/>
      <c r="B21" s="1"/>
      <c r="C21" s="1"/>
    </row>
    <row r="22" spans="1:6" ht="15.75" customHeight="1" x14ac:dyDescent="0.2">
      <c r="A22" s="18" t="s">
        <v>94</v>
      </c>
      <c r="B22" s="19" t="s">
        <v>81</v>
      </c>
      <c r="C22" s="19" t="s">
        <v>82</v>
      </c>
      <c r="D22" s="19" t="s">
        <v>83</v>
      </c>
      <c r="F22" s="1"/>
    </row>
    <row r="23" spans="1:6" ht="15.75" customHeight="1" x14ac:dyDescent="0.2">
      <c r="A23" s="1" t="s">
        <v>95</v>
      </c>
      <c r="B23" s="17">
        <f>B6</f>
        <v>0</v>
      </c>
      <c r="C23" s="16">
        <f>B23</f>
        <v>0</v>
      </c>
    </row>
    <row r="24" spans="1:6" ht="15.75" customHeight="1" x14ac:dyDescent="0.2">
      <c r="A24" s="1" t="s">
        <v>88</v>
      </c>
      <c r="B24" s="17">
        <f>B9*B11</f>
        <v>1.464</v>
      </c>
      <c r="C24" s="16">
        <f t="shared" ref="C24:C28" si="5">C23+B24</f>
        <v>1.464</v>
      </c>
      <c r="D24" s="1"/>
    </row>
    <row r="25" spans="1:6" ht="15.75" customHeight="1" x14ac:dyDescent="0.2">
      <c r="A25" s="1" t="s">
        <v>93</v>
      </c>
      <c r="B25" s="16">
        <f>SUM(H7:H8)</f>
        <v>0.20288</v>
      </c>
      <c r="C25" s="16">
        <f t="shared" si="5"/>
        <v>1.6668799999999999</v>
      </c>
      <c r="D25" s="1"/>
    </row>
    <row r="26" spans="1:6" ht="15.75" customHeight="1" x14ac:dyDescent="0.2">
      <c r="A26" s="1" t="s">
        <v>96</v>
      </c>
      <c r="B26" s="16">
        <f>0.17</f>
        <v>0.17</v>
      </c>
      <c r="C26" s="16">
        <f t="shared" si="5"/>
        <v>1.8368799999999998</v>
      </c>
      <c r="D26" s="1" t="s">
        <v>99</v>
      </c>
    </row>
    <row r="27" spans="1:6" ht="15.75" customHeight="1" x14ac:dyDescent="0.2">
      <c r="A27" s="1" t="s">
        <v>98</v>
      </c>
      <c r="B27" s="16">
        <f>H9</f>
        <v>0.42720000000000002</v>
      </c>
      <c r="C27" s="16">
        <f t="shared" si="5"/>
        <v>2.2640799999999999</v>
      </c>
    </row>
    <row r="28" spans="1:6" ht="15.75" customHeight="1" x14ac:dyDescent="0.2">
      <c r="A28" s="1" t="s">
        <v>100</v>
      </c>
      <c r="B28" s="16">
        <f>-$B$10</f>
        <v>-0.2</v>
      </c>
      <c r="C28" s="16">
        <f t="shared" si="5"/>
        <v>2.0640799999999997</v>
      </c>
    </row>
    <row r="29" spans="1:6" ht="15.75" customHeight="1" x14ac:dyDescent="0.2">
      <c r="A29" s="22" t="s">
        <v>101</v>
      </c>
      <c r="B29" s="3"/>
      <c r="C29" s="23">
        <f>C28</f>
        <v>2.0640799999999997</v>
      </c>
    </row>
    <row r="30" spans="1:6" ht="15.75" customHeight="1" x14ac:dyDescent="0.2">
      <c r="A30" s="18" t="s">
        <v>59</v>
      </c>
      <c r="B30" s="26"/>
      <c r="C30" s="23">
        <f>C29-C20</f>
        <v>0.23473999999999995</v>
      </c>
      <c r="D30" s="27" t="s">
        <v>102</v>
      </c>
    </row>
    <row r="31" spans="1:6" ht="15.75" customHeight="1" x14ac:dyDescent="0.2">
      <c r="A31" s="3"/>
    </row>
    <row r="32" spans="1:6" ht="15.75" customHeight="1" x14ac:dyDescent="0.2">
      <c r="A32" s="48" t="s">
        <v>104</v>
      </c>
      <c r="B32" s="40"/>
      <c r="C32" s="40"/>
      <c r="D32" s="40"/>
    </row>
    <row r="33" spans="1:6" ht="15.75" customHeight="1" x14ac:dyDescent="0.2">
      <c r="A33" s="18" t="s">
        <v>105</v>
      </c>
      <c r="B33" s="19" t="s">
        <v>81</v>
      </c>
      <c r="C33" s="19" t="s">
        <v>82</v>
      </c>
      <c r="D33" s="19" t="s">
        <v>83</v>
      </c>
    </row>
    <row r="34" spans="1:6" ht="15.75" customHeight="1" x14ac:dyDescent="0.2">
      <c r="A34" s="1" t="s">
        <v>106</v>
      </c>
      <c r="B34" s="17">
        <f>B8</f>
        <v>5</v>
      </c>
      <c r="C34" s="16">
        <f>B34</f>
        <v>5</v>
      </c>
      <c r="D34" s="1"/>
      <c r="F34" s="1"/>
    </row>
    <row r="35" spans="1:6" ht="15.75" customHeight="1" x14ac:dyDescent="0.2">
      <c r="A35" s="1" t="s">
        <v>88</v>
      </c>
      <c r="B35" s="17">
        <f>B9*B11</f>
        <v>1.464</v>
      </c>
      <c r="C35" s="16">
        <f t="shared" ref="C35:C38" si="6">C34+B35</f>
        <v>6.4640000000000004</v>
      </c>
      <c r="D35" s="1"/>
    </row>
    <row r="36" spans="1:6" ht="15.75" customHeight="1" x14ac:dyDescent="0.2">
      <c r="A36" s="1" t="s">
        <v>93</v>
      </c>
      <c r="B36" s="17">
        <f>H3</f>
        <v>5.8720000000000001E-2</v>
      </c>
      <c r="C36" s="16">
        <f t="shared" si="6"/>
        <v>6.5227200000000005</v>
      </c>
      <c r="D36" s="1"/>
    </row>
    <row r="37" spans="1:6" ht="15.75" customHeight="1" x14ac:dyDescent="0.2">
      <c r="A37" s="1" t="s">
        <v>96</v>
      </c>
      <c r="B37" s="16">
        <v>0.17</v>
      </c>
      <c r="C37" s="16">
        <f t="shared" si="6"/>
        <v>6.6927200000000004</v>
      </c>
      <c r="D37" s="1" t="s">
        <v>134</v>
      </c>
    </row>
    <row r="38" spans="1:6" ht="15.75" customHeight="1" x14ac:dyDescent="0.2">
      <c r="A38" s="1" t="s">
        <v>98</v>
      </c>
      <c r="B38" s="16">
        <f>SUM(H4:H5)</f>
        <v>0.66159999999999997</v>
      </c>
      <c r="C38" s="16">
        <f t="shared" si="6"/>
        <v>7.3543200000000004</v>
      </c>
      <c r="D38" s="1"/>
    </row>
    <row r="39" spans="1:6" ht="15.75" customHeight="1" x14ac:dyDescent="0.2">
      <c r="A39" s="22" t="s">
        <v>90</v>
      </c>
      <c r="B39" s="16"/>
      <c r="C39" s="23">
        <f>C38</f>
        <v>7.3543200000000004</v>
      </c>
    </row>
    <row r="40" spans="1:6" ht="15.75" customHeight="1" x14ac:dyDescent="0.2">
      <c r="A40" s="14"/>
      <c r="B40" s="1"/>
      <c r="C40" s="1"/>
    </row>
    <row r="41" spans="1:6" ht="15.75" customHeight="1" x14ac:dyDescent="0.2">
      <c r="A41" s="18" t="s">
        <v>107</v>
      </c>
      <c r="B41" s="19" t="s">
        <v>81</v>
      </c>
      <c r="C41" s="19" t="s">
        <v>82</v>
      </c>
      <c r="D41" s="19" t="s">
        <v>83</v>
      </c>
    </row>
    <row r="42" spans="1:6" ht="15.75" customHeight="1" x14ac:dyDescent="0.2">
      <c r="A42" s="1" t="s">
        <v>95</v>
      </c>
      <c r="B42" s="17">
        <f>$B$5</f>
        <v>0</v>
      </c>
      <c r="C42" s="16">
        <f>B42</f>
        <v>0</v>
      </c>
    </row>
    <row r="43" spans="1:6" ht="15.75" customHeight="1" x14ac:dyDescent="0.2">
      <c r="A43" s="1" t="s">
        <v>88</v>
      </c>
      <c r="B43" s="16">
        <f>B9*B11</f>
        <v>1.464</v>
      </c>
      <c r="C43" s="16">
        <f t="shared" ref="C43:C47" si="7">C42+B43</f>
        <v>1.464</v>
      </c>
      <c r="D43" s="1"/>
    </row>
    <row r="44" spans="1:6" ht="15.75" customHeight="1" x14ac:dyDescent="0.2">
      <c r="A44" s="1" t="s">
        <v>93</v>
      </c>
      <c r="B44" s="16">
        <f>I7+I8</f>
        <v>0.21556000000000003</v>
      </c>
      <c r="C44" s="16">
        <f t="shared" si="7"/>
        <v>1.6795599999999999</v>
      </c>
      <c r="D44" s="1"/>
    </row>
    <row r="45" spans="1:6" ht="15.75" customHeight="1" x14ac:dyDescent="0.2">
      <c r="A45" s="1" t="s">
        <v>96</v>
      </c>
      <c r="B45" s="17">
        <v>0.37</v>
      </c>
      <c r="C45" s="16">
        <f t="shared" si="7"/>
        <v>2.04956</v>
      </c>
      <c r="D45" s="1" t="s">
        <v>99</v>
      </c>
    </row>
    <row r="46" spans="1:6" ht="15.75" customHeight="1" x14ac:dyDescent="0.2">
      <c r="A46" s="1" t="s">
        <v>98</v>
      </c>
      <c r="B46" s="16">
        <f>I9</f>
        <v>0.45390000000000003</v>
      </c>
      <c r="C46" s="16">
        <f t="shared" si="7"/>
        <v>2.50346</v>
      </c>
    </row>
    <row r="47" spans="1:6" ht="15.75" customHeight="1" x14ac:dyDescent="0.2">
      <c r="A47" s="1" t="s">
        <v>100</v>
      </c>
      <c r="B47" s="16">
        <f>$B$10</f>
        <v>0.2</v>
      </c>
      <c r="C47" s="16">
        <f t="shared" si="7"/>
        <v>2.7034600000000002</v>
      </c>
    </row>
    <row r="48" spans="1:6" ht="12.75" x14ac:dyDescent="0.2">
      <c r="A48" s="22" t="s">
        <v>101</v>
      </c>
      <c r="B48" s="3"/>
      <c r="C48" s="23">
        <f>C47</f>
        <v>2.7034600000000002</v>
      </c>
    </row>
    <row r="49" spans="1:4" ht="12.75" x14ac:dyDescent="0.2">
      <c r="A49" s="18" t="s">
        <v>66</v>
      </c>
      <c r="B49" s="26"/>
      <c r="C49" s="23">
        <f>C39-C48</f>
        <v>4.6508599999999998</v>
      </c>
      <c r="D49" s="27" t="s">
        <v>113</v>
      </c>
    </row>
    <row r="50" spans="1:4" ht="12.75" x14ac:dyDescent="0.2">
      <c r="A50" s="3"/>
    </row>
    <row r="51" spans="1:4" ht="12.75" x14ac:dyDescent="0.2">
      <c r="A51" s="3"/>
    </row>
    <row r="52" spans="1:4" ht="12.75" x14ac:dyDescent="0.2">
      <c r="A52" s="3"/>
    </row>
    <row r="53" spans="1:4" ht="12.75" x14ac:dyDescent="0.2">
      <c r="A53" s="3"/>
    </row>
    <row r="54" spans="1:4" ht="12.75" x14ac:dyDescent="0.2">
      <c r="A54" s="3"/>
    </row>
    <row r="55" spans="1:4" ht="12.75" x14ac:dyDescent="0.2">
      <c r="A55" s="3"/>
    </row>
    <row r="56" spans="1:4" ht="12.75" x14ac:dyDescent="0.2">
      <c r="A56" s="3"/>
    </row>
    <row r="57" spans="1:4" ht="12.75" x14ac:dyDescent="0.2">
      <c r="A57" s="3"/>
    </row>
    <row r="58" spans="1:4" ht="12.75" x14ac:dyDescent="0.2">
      <c r="A58" s="3"/>
    </row>
    <row r="59" spans="1:4" ht="12.75" x14ac:dyDescent="0.2">
      <c r="A59" s="3"/>
    </row>
    <row r="60" spans="1:4" ht="12.75" x14ac:dyDescent="0.2">
      <c r="A60" s="3"/>
    </row>
    <row r="61" spans="1:4" ht="12.75" x14ac:dyDescent="0.2">
      <c r="A61" s="3"/>
    </row>
    <row r="62" spans="1:4" ht="12.75" x14ac:dyDescent="0.2">
      <c r="A62" s="3"/>
    </row>
    <row r="63" spans="1:4" ht="12.75" x14ac:dyDescent="0.2">
      <c r="A63" s="3"/>
    </row>
    <row r="64" spans="1:4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  <row r="990" spans="1:1" ht="12.75" x14ac:dyDescent="0.2">
      <c r="A990" s="3"/>
    </row>
    <row r="991" spans="1:1" ht="12.75" x14ac:dyDescent="0.2">
      <c r="A991" s="3"/>
    </row>
    <row r="992" spans="1:1" ht="12.75" x14ac:dyDescent="0.2">
      <c r="A992" s="3"/>
    </row>
    <row r="993" spans="1:1" ht="12.75" x14ac:dyDescent="0.2">
      <c r="A993" s="3"/>
    </row>
    <row r="994" spans="1:1" ht="12.75" x14ac:dyDescent="0.2">
      <c r="A994" s="3"/>
    </row>
    <row r="995" spans="1:1" ht="12.75" x14ac:dyDescent="0.2">
      <c r="A995" s="3"/>
    </row>
    <row r="996" spans="1:1" ht="12.75" x14ac:dyDescent="0.2">
      <c r="A996" s="3"/>
    </row>
    <row r="997" spans="1:1" ht="12.75" x14ac:dyDescent="0.2">
      <c r="A997" s="3"/>
    </row>
  </sheetData>
  <mergeCells count="5">
    <mergeCell ref="A13:D13"/>
    <mergeCell ref="F1:I1"/>
    <mergeCell ref="A1:C1"/>
    <mergeCell ref="K4:L4"/>
    <mergeCell ref="A32:D32"/>
  </mergeCells>
  <conditionalFormatting sqref="C30 C49">
    <cfRule type="cellIs" dxfId="11" priority="1" operator="greaterThan">
      <formula>0</formula>
    </cfRule>
  </conditionalFormatting>
  <conditionalFormatting sqref="C30 C49">
    <cfRule type="cellIs" dxfId="10" priority="2" operator="lessThanOrEqual">
      <formula>0</formula>
    </cfRule>
  </conditionalFormatting>
  <conditionalFormatting sqref="L7">
    <cfRule type="cellIs" dxfId="9" priority="3" operator="greaterThan">
      <formula>0</formula>
    </cfRule>
  </conditionalFormatting>
  <conditionalFormatting sqref="L7">
    <cfRule type="cellIs" dxfId="8" priority="4" operator="lessThanOrEqual">
      <formula>0</formula>
    </cfRule>
  </conditionalFormatting>
  <conditionalFormatting sqref="L8">
    <cfRule type="cellIs" dxfId="7" priority="5" operator="greaterThan">
      <formula>0</formula>
    </cfRule>
  </conditionalFormatting>
  <conditionalFormatting sqref="L8">
    <cfRule type="cellIs" dxfId="6" priority="6" operator="lessThanOrEqual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89"/>
  <sheetViews>
    <sheetView workbookViewId="0">
      <pane ySplit="11" topLeftCell="A12" activePane="bottomLeft" state="frozen"/>
      <selection pane="bottomLeft" activeCell="A13" sqref="A13:D13"/>
    </sheetView>
  </sheetViews>
  <sheetFormatPr defaultColWidth="14.42578125" defaultRowHeight="15.75" customHeight="1" x14ac:dyDescent="0.2"/>
  <cols>
    <col min="1" max="1" width="29.140625" customWidth="1"/>
    <col min="2" max="3" width="8.7109375" customWidth="1"/>
    <col min="4" max="4" width="26.140625" customWidth="1"/>
    <col min="5" max="5" width="4.85546875" customWidth="1"/>
    <col min="6" max="6" width="21.7109375" customWidth="1"/>
    <col min="7" max="7" width="12.28515625" customWidth="1"/>
    <col min="8" max="8" width="13.7109375" customWidth="1"/>
    <col min="9" max="9" width="14" customWidth="1"/>
    <col min="10" max="10" width="4.5703125" customWidth="1"/>
    <col min="11" max="11" width="18" customWidth="1"/>
    <col min="13" max="13" width="84.7109375" customWidth="1"/>
  </cols>
  <sheetData>
    <row r="1" spans="1:24" ht="15.75" customHeight="1" x14ac:dyDescent="0.2">
      <c r="A1" s="47" t="s">
        <v>3</v>
      </c>
      <c r="B1" s="37"/>
      <c r="C1" s="38"/>
      <c r="D1" s="3"/>
      <c r="E1" s="3"/>
      <c r="F1" s="47" t="s">
        <v>7</v>
      </c>
      <c r="G1" s="37"/>
      <c r="H1" s="37"/>
      <c r="I1" s="38"/>
      <c r="J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">
      <c r="A2" s="4" t="s">
        <v>11</v>
      </c>
      <c r="B2" s="5">
        <v>0.16</v>
      </c>
      <c r="C2" s="6" t="s">
        <v>15</v>
      </c>
      <c r="F2" s="7" t="s">
        <v>16</v>
      </c>
      <c r="G2" s="4" t="s">
        <v>17</v>
      </c>
      <c r="H2" s="4" t="s">
        <v>18</v>
      </c>
      <c r="I2" s="4" t="s">
        <v>19</v>
      </c>
    </row>
    <row r="3" spans="1:24" ht="15.75" customHeight="1" x14ac:dyDescent="0.2">
      <c r="A3" s="4" t="s">
        <v>20</v>
      </c>
      <c r="B3" s="5">
        <v>0.17</v>
      </c>
      <c r="C3" s="6" t="s">
        <v>15</v>
      </c>
      <c r="F3" s="4" t="s">
        <v>25</v>
      </c>
      <c r="G3" s="8">
        <v>10</v>
      </c>
      <c r="H3" s="9">
        <f t="shared" ref="H3:H4" si="0">G3/1000*$B$2</f>
        <v>1.6000000000000001E-3</v>
      </c>
      <c r="I3" s="9">
        <f t="shared" ref="I3:I4" si="1">G3/1000*$B$3</f>
        <v>1.7000000000000001E-3</v>
      </c>
    </row>
    <row r="4" spans="1:24" ht="15.75" customHeight="1" x14ac:dyDescent="0.2">
      <c r="A4" s="4" t="s">
        <v>24</v>
      </c>
      <c r="B4" s="10">
        <f>1/25000000*1000000000</f>
        <v>40</v>
      </c>
      <c r="C4" s="6" t="s">
        <v>26</v>
      </c>
      <c r="D4" s="1"/>
      <c r="F4" s="4" t="s">
        <v>31</v>
      </c>
      <c r="G4" s="8">
        <v>2258</v>
      </c>
      <c r="H4" s="9">
        <f t="shared" si="0"/>
        <v>0.36127999999999999</v>
      </c>
      <c r="I4" s="9">
        <f t="shared" si="1"/>
        <v>0.38386000000000003</v>
      </c>
      <c r="K4" s="47" t="s">
        <v>32</v>
      </c>
      <c r="L4" s="38"/>
    </row>
    <row r="5" spans="1:24" ht="15.75" customHeight="1" x14ac:dyDescent="0.2">
      <c r="A5" s="4" t="s">
        <v>33</v>
      </c>
      <c r="B5" s="11">
        <v>0</v>
      </c>
      <c r="C5" s="6" t="s">
        <v>26</v>
      </c>
      <c r="D5" s="1" t="s">
        <v>36</v>
      </c>
      <c r="F5" s="4"/>
      <c r="G5" s="8"/>
      <c r="H5" s="9"/>
      <c r="I5" s="9"/>
      <c r="K5" s="4" t="s">
        <v>38</v>
      </c>
      <c r="L5" s="12">
        <f>B4-C26</f>
        <v>37.889159999999997</v>
      </c>
      <c r="M5" s="1" t="s">
        <v>40</v>
      </c>
    </row>
    <row r="6" spans="1:24" ht="15.75" customHeight="1" x14ac:dyDescent="0.2">
      <c r="A6" s="4" t="s">
        <v>41</v>
      </c>
      <c r="B6" s="11">
        <v>0</v>
      </c>
      <c r="C6" s="6" t="s">
        <v>26</v>
      </c>
      <c r="D6" s="1" t="s">
        <v>42</v>
      </c>
      <c r="F6" s="7" t="s">
        <v>43</v>
      </c>
      <c r="G6" s="13"/>
      <c r="H6" s="9"/>
      <c r="I6" s="9"/>
      <c r="K6" s="4" t="s">
        <v>44</v>
      </c>
      <c r="L6" s="12">
        <f>C41</f>
        <v>1.2335800000000001</v>
      </c>
    </row>
    <row r="7" spans="1:24" ht="15.75" customHeight="1" x14ac:dyDescent="0.2">
      <c r="A7" s="4" t="s">
        <v>47</v>
      </c>
      <c r="B7" s="11">
        <v>2</v>
      </c>
      <c r="C7" s="6" t="s">
        <v>26</v>
      </c>
      <c r="D7" s="1"/>
      <c r="F7" s="4" t="s">
        <v>49</v>
      </c>
      <c r="G7" s="8">
        <v>552</v>
      </c>
      <c r="H7" s="9">
        <f t="shared" ref="H7:H9" si="2">G7/1000*$B$2</f>
        <v>8.832000000000001E-2</v>
      </c>
      <c r="I7" s="9">
        <f t="shared" ref="I7:I9" si="3">G7/1000*$B$3</f>
        <v>9.3840000000000021E-2</v>
      </c>
      <c r="K7" s="4" t="s">
        <v>59</v>
      </c>
      <c r="L7" s="10">
        <f>C26</f>
        <v>2.11084</v>
      </c>
      <c r="M7" s="1" t="s">
        <v>63</v>
      </c>
    </row>
    <row r="8" spans="1:24" ht="15.75" customHeight="1" x14ac:dyDescent="0.2">
      <c r="A8" s="4" t="s">
        <v>64</v>
      </c>
      <c r="B8" s="11">
        <v>2</v>
      </c>
      <c r="C8" s="6" t="s">
        <v>26</v>
      </c>
      <c r="D8" s="1"/>
      <c r="F8" s="4" t="s">
        <v>65</v>
      </c>
      <c r="G8" s="8">
        <v>68</v>
      </c>
      <c r="H8" s="9">
        <f t="shared" si="2"/>
        <v>1.0880000000000001E-2</v>
      </c>
      <c r="I8" s="9">
        <f t="shared" si="3"/>
        <v>1.1560000000000001E-2</v>
      </c>
      <c r="K8" s="4" t="s">
        <v>66</v>
      </c>
      <c r="L8" s="10">
        <f>C41</f>
        <v>1.2335800000000001</v>
      </c>
      <c r="M8" s="1" t="s">
        <v>69</v>
      </c>
    </row>
    <row r="9" spans="1:24" ht="15.75" customHeight="1" x14ac:dyDescent="0.2">
      <c r="A9" s="4"/>
      <c r="B9" s="11">
        <v>0</v>
      </c>
      <c r="C9" s="6" t="s">
        <v>26</v>
      </c>
      <c r="D9" s="1"/>
      <c r="E9" s="1"/>
      <c r="F9" s="4" t="s">
        <v>70</v>
      </c>
      <c r="G9" s="13">
        <f>2531+139</f>
        <v>2670</v>
      </c>
      <c r="H9" s="9">
        <f t="shared" si="2"/>
        <v>0.42720000000000002</v>
      </c>
      <c r="I9" s="9">
        <f t="shared" si="3"/>
        <v>0.45390000000000003</v>
      </c>
    </row>
    <row r="10" spans="1:24" ht="15.75" customHeight="1" x14ac:dyDescent="0.2">
      <c r="A10" s="4" t="s">
        <v>75</v>
      </c>
      <c r="B10" s="11">
        <v>0.2</v>
      </c>
      <c r="C10" s="6" t="s">
        <v>26</v>
      </c>
      <c r="D10" s="1"/>
      <c r="E10" s="1"/>
    </row>
    <row r="11" spans="1:24" ht="15.75" customHeight="1" x14ac:dyDescent="0.2">
      <c r="A11" s="3"/>
    </row>
    <row r="13" spans="1:24" ht="15.75" customHeight="1" x14ac:dyDescent="0.2">
      <c r="A13" s="46" t="s">
        <v>78</v>
      </c>
      <c r="B13" s="40"/>
      <c r="C13" s="40"/>
      <c r="D13" s="40"/>
    </row>
    <row r="14" spans="1:24" ht="15.75" customHeight="1" x14ac:dyDescent="0.2">
      <c r="A14" s="18" t="s">
        <v>79</v>
      </c>
      <c r="B14" s="19" t="s">
        <v>81</v>
      </c>
      <c r="C14" s="19" t="s">
        <v>82</v>
      </c>
      <c r="D14" s="19" t="s">
        <v>83</v>
      </c>
      <c r="F14" s="1"/>
    </row>
    <row r="15" spans="1:24" ht="15.75" customHeight="1" x14ac:dyDescent="0.2">
      <c r="A15" s="1" t="s">
        <v>84</v>
      </c>
      <c r="B15" s="17">
        <f>-B7</f>
        <v>-2</v>
      </c>
      <c r="C15" s="16">
        <f>B15</f>
        <v>-2</v>
      </c>
      <c r="D15" s="1"/>
      <c r="F15" s="1"/>
    </row>
    <row r="16" spans="1:24" ht="15.75" customHeight="1" x14ac:dyDescent="0.2">
      <c r="A16" s="1" t="s">
        <v>86</v>
      </c>
      <c r="B16" s="17">
        <f>SUM(I3:I4)</f>
        <v>0.38556000000000001</v>
      </c>
      <c r="C16" s="16">
        <f>C15+B16</f>
        <v>-1.6144400000000001</v>
      </c>
      <c r="D16" s="1"/>
      <c r="F16" s="1"/>
    </row>
    <row r="17" spans="1:6" ht="15.75" customHeight="1" x14ac:dyDescent="0.2">
      <c r="A17" s="22" t="s">
        <v>90</v>
      </c>
      <c r="B17" s="16"/>
      <c r="C17" s="23">
        <f>C16</f>
        <v>-1.6144400000000001</v>
      </c>
    </row>
    <row r="18" spans="1:6" ht="15.75" customHeight="1" x14ac:dyDescent="0.2">
      <c r="A18" s="14"/>
      <c r="B18" s="1"/>
      <c r="C18" s="1"/>
    </row>
    <row r="19" spans="1:6" ht="15.75" customHeight="1" x14ac:dyDescent="0.2">
      <c r="A19" s="18" t="s">
        <v>94</v>
      </c>
      <c r="B19" s="19" t="s">
        <v>81</v>
      </c>
      <c r="C19" s="19" t="s">
        <v>82</v>
      </c>
      <c r="D19" s="19" t="s">
        <v>83</v>
      </c>
      <c r="F19" s="1"/>
    </row>
    <row r="20" spans="1:6" ht="15.75" customHeight="1" x14ac:dyDescent="0.2">
      <c r="A20" s="1" t="s">
        <v>95</v>
      </c>
      <c r="B20" s="17">
        <f>B6</f>
        <v>0</v>
      </c>
      <c r="C20" s="16">
        <f>B20</f>
        <v>0</v>
      </c>
    </row>
    <row r="21" spans="1:6" ht="15.75" customHeight="1" x14ac:dyDescent="0.2">
      <c r="A21" s="1" t="s">
        <v>97</v>
      </c>
      <c r="B21" s="16">
        <f>SUM(H7:H8)</f>
        <v>9.920000000000001E-2</v>
      </c>
      <c r="C21" s="16">
        <f t="shared" ref="C21:C24" si="4">C20+B21</f>
        <v>9.920000000000001E-2</v>
      </c>
      <c r="D21" s="1"/>
    </row>
    <row r="22" spans="1:6" ht="15.75" customHeight="1" x14ac:dyDescent="0.2">
      <c r="A22" s="1" t="s">
        <v>96</v>
      </c>
      <c r="B22" s="16">
        <f>0.17</f>
        <v>0.17</v>
      </c>
      <c r="C22" s="16">
        <f t="shared" si="4"/>
        <v>0.26919999999999999</v>
      </c>
      <c r="D22" s="1" t="s">
        <v>99</v>
      </c>
    </row>
    <row r="23" spans="1:6" ht="15.75" customHeight="1" x14ac:dyDescent="0.2">
      <c r="A23" s="1" t="s">
        <v>98</v>
      </c>
      <c r="B23" s="16">
        <f>H9</f>
        <v>0.42720000000000002</v>
      </c>
      <c r="C23" s="16">
        <f t="shared" si="4"/>
        <v>0.69640000000000002</v>
      </c>
      <c r="F23" s="1"/>
    </row>
    <row r="24" spans="1:6" ht="15.75" customHeight="1" x14ac:dyDescent="0.2">
      <c r="A24" s="1" t="s">
        <v>100</v>
      </c>
      <c r="B24" s="16">
        <f>-$B$10</f>
        <v>-0.2</v>
      </c>
      <c r="C24" s="16">
        <f t="shared" si="4"/>
        <v>0.49640000000000001</v>
      </c>
    </row>
    <row r="25" spans="1:6" ht="15.75" customHeight="1" x14ac:dyDescent="0.2">
      <c r="A25" s="22" t="s">
        <v>101</v>
      </c>
      <c r="B25" s="3"/>
      <c r="C25" s="23">
        <f>C24</f>
        <v>0.49640000000000001</v>
      </c>
    </row>
    <row r="26" spans="1:6" ht="15.75" customHeight="1" x14ac:dyDescent="0.2">
      <c r="A26" s="18" t="s">
        <v>59</v>
      </c>
      <c r="B26" s="26"/>
      <c r="C26" s="23">
        <f>C25-C17</f>
        <v>2.11084</v>
      </c>
      <c r="D26" s="27" t="s">
        <v>102</v>
      </c>
    </row>
    <row r="27" spans="1:6" ht="15.75" customHeight="1" x14ac:dyDescent="0.2">
      <c r="A27" s="3"/>
    </row>
    <row r="28" spans="1:6" ht="15.75" customHeight="1" x14ac:dyDescent="0.2">
      <c r="A28" s="48" t="s">
        <v>104</v>
      </c>
      <c r="B28" s="40"/>
      <c r="C28" s="40"/>
      <c r="D28" s="40"/>
    </row>
    <row r="29" spans="1:6" ht="15.75" customHeight="1" x14ac:dyDescent="0.2">
      <c r="A29" s="18" t="s">
        <v>105</v>
      </c>
      <c r="B29" s="19" t="s">
        <v>81</v>
      </c>
      <c r="C29" s="19" t="s">
        <v>82</v>
      </c>
      <c r="D29" s="19" t="s">
        <v>83</v>
      </c>
    </row>
    <row r="30" spans="1:6" ht="15.75" customHeight="1" x14ac:dyDescent="0.2">
      <c r="A30" s="1" t="s">
        <v>106</v>
      </c>
      <c r="B30" s="17">
        <f>B8</f>
        <v>2</v>
      </c>
      <c r="C30" s="16">
        <f>B30</f>
        <v>2</v>
      </c>
      <c r="D30" s="1"/>
      <c r="F30" s="1"/>
    </row>
    <row r="31" spans="1:6" ht="15.75" customHeight="1" x14ac:dyDescent="0.2">
      <c r="A31" s="1" t="s">
        <v>86</v>
      </c>
      <c r="B31" s="17">
        <f>SUM(H3:H4)</f>
        <v>0.36287999999999998</v>
      </c>
      <c r="C31" s="16">
        <f>C30+B31</f>
        <v>2.3628800000000001</v>
      </c>
      <c r="D31" s="1"/>
    </row>
    <row r="32" spans="1:6" ht="15.75" customHeight="1" x14ac:dyDescent="0.2">
      <c r="A32" s="22" t="s">
        <v>90</v>
      </c>
      <c r="B32" s="16"/>
      <c r="C32" s="23">
        <f>C31</f>
        <v>2.3628800000000001</v>
      </c>
    </row>
    <row r="33" spans="1:4" ht="15.75" customHeight="1" x14ac:dyDescent="0.2">
      <c r="A33" s="14"/>
      <c r="B33" s="1"/>
      <c r="C33" s="1"/>
    </row>
    <row r="34" spans="1:4" ht="15.75" customHeight="1" x14ac:dyDescent="0.2">
      <c r="A34" s="18" t="s">
        <v>107</v>
      </c>
      <c r="B34" s="19" t="s">
        <v>81</v>
      </c>
      <c r="C34" s="19" t="s">
        <v>82</v>
      </c>
      <c r="D34" s="19" t="s">
        <v>83</v>
      </c>
    </row>
    <row r="35" spans="1:4" ht="15.75" customHeight="1" x14ac:dyDescent="0.2">
      <c r="A35" s="1" t="s">
        <v>95</v>
      </c>
      <c r="B35" s="17">
        <f>$B$5</f>
        <v>0</v>
      </c>
      <c r="C35" s="16">
        <f>B35</f>
        <v>0</v>
      </c>
    </row>
    <row r="36" spans="1:4" ht="15.75" customHeight="1" x14ac:dyDescent="0.2">
      <c r="A36" s="1" t="s">
        <v>97</v>
      </c>
      <c r="B36" s="16">
        <f>I7+I8</f>
        <v>0.10540000000000002</v>
      </c>
      <c r="C36" s="16">
        <f t="shared" ref="C36:C39" si="5">C35+B36</f>
        <v>0.10540000000000002</v>
      </c>
      <c r="D36" s="1"/>
    </row>
    <row r="37" spans="1:4" ht="15.75" customHeight="1" x14ac:dyDescent="0.2">
      <c r="A37" s="1" t="s">
        <v>96</v>
      </c>
      <c r="B37" s="17">
        <v>0.37</v>
      </c>
      <c r="C37" s="16">
        <f t="shared" si="5"/>
        <v>0.47540000000000004</v>
      </c>
      <c r="D37" s="1" t="s">
        <v>99</v>
      </c>
    </row>
    <row r="38" spans="1:4" ht="15.75" customHeight="1" x14ac:dyDescent="0.2">
      <c r="A38" s="1" t="s">
        <v>98</v>
      </c>
      <c r="B38" s="16">
        <f>I9</f>
        <v>0.45390000000000003</v>
      </c>
      <c r="C38" s="16">
        <f t="shared" si="5"/>
        <v>0.92930000000000001</v>
      </c>
    </row>
    <row r="39" spans="1:4" ht="15.75" customHeight="1" x14ac:dyDescent="0.2">
      <c r="A39" s="1" t="s">
        <v>100</v>
      </c>
      <c r="B39" s="16">
        <f>$B$10</f>
        <v>0.2</v>
      </c>
      <c r="C39" s="16">
        <f t="shared" si="5"/>
        <v>1.1293</v>
      </c>
    </row>
    <row r="40" spans="1:4" ht="15.75" customHeight="1" x14ac:dyDescent="0.2">
      <c r="A40" s="22" t="s">
        <v>101</v>
      </c>
      <c r="B40" s="3"/>
      <c r="C40" s="23">
        <f>C39</f>
        <v>1.1293</v>
      </c>
    </row>
    <row r="41" spans="1:4" ht="15.75" customHeight="1" x14ac:dyDescent="0.2">
      <c r="A41" s="18" t="s">
        <v>66</v>
      </c>
      <c r="B41" s="26"/>
      <c r="C41" s="23">
        <f>C32-C40</f>
        <v>1.2335800000000001</v>
      </c>
      <c r="D41" s="27" t="s">
        <v>113</v>
      </c>
    </row>
    <row r="42" spans="1:4" ht="15.75" customHeight="1" x14ac:dyDescent="0.2">
      <c r="A42" s="3"/>
    </row>
    <row r="43" spans="1:4" ht="15.75" customHeight="1" x14ac:dyDescent="0.2">
      <c r="A43" s="3"/>
    </row>
    <row r="44" spans="1:4" ht="15.75" customHeight="1" x14ac:dyDescent="0.2">
      <c r="A44" s="3"/>
    </row>
    <row r="45" spans="1:4" ht="15.75" customHeight="1" x14ac:dyDescent="0.2">
      <c r="A45" s="3"/>
    </row>
    <row r="46" spans="1:4" ht="15.75" customHeight="1" x14ac:dyDescent="0.2">
      <c r="A46" s="3"/>
    </row>
    <row r="47" spans="1:4" ht="15.75" customHeight="1" x14ac:dyDescent="0.2">
      <c r="A47" s="3"/>
    </row>
    <row r="48" spans="1:4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>
      <c r="A221" s="3"/>
    </row>
    <row r="222" spans="1:1" ht="12.75" x14ac:dyDescent="0.2">
      <c r="A222" s="3"/>
    </row>
    <row r="223" spans="1:1" ht="12.75" x14ac:dyDescent="0.2">
      <c r="A223" s="3"/>
    </row>
    <row r="224" spans="1:1" ht="12.75" x14ac:dyDescent="0.2">
      <c r="A224" s="3"/>
    </row>
    <row r="225" spans="1:1" ht="12.75" x14ac:dyDescent="0.2">
      <c r="A225" s="3"/>
    </row>
    <row r="226" spans="1:1" ht="12.75" x14ac:dyDescent="0.2">
      <c r="A226" s="3"/>
    </row>
    <row r="227" spans="1:1" ht="12.75" x14ac:dyDescent="0.2">
      <c r="A227" s="3"/>
    </row>
    <row r="228" spans="1:1" ht="12.75" x14ac:dyDescent="0.2">
      <c r="A228" s="3"/>
    </row>
    <row r="229" spans="1:1" ht="12.75" x14ac:dyDescent="0.2">
      <c r="A229" s="3"/>
    </row>
    <row r="230" spans="1:1" ht="12.75" x14ac:dyDescent="0.2">
      <c r="A230" s="3"/>
    </row>
    <row r="231" spans="1:1" ht="12.75" x14ac:dyDescent="0.2">
      <c r="A231" s="3"/>
    </row>
    <row r="232" spans="1:1" ht="12.75" x14ac:dyDescent="0.2">
      <c r="A232" s="3"/>
    </row>
    <row r="233" spans="1:1" ht="12.75" x14ac:dyDescent="0.2">
      <c r="A233" s="3"/>
    </row>
    <row r="234" spans="1:1" ht="12.75" x14ac:dyDescent="0.2">
      <c r="A234" s="3"/>
    </row>
    <row r="235" spans="1:1" ht="12.75" x14ac:dyDescent="0.2">
      <c r="A235" s="3"/>
    </row>
    <row r="236" spans="1:1" ht="12.75" x14ac:dyDescent="0.2">
      <c r="A236" s="3"/>
    </row>
    <row r="237" spans="1:1" ht="12.75" x14ac:dyDescent="0.2">
      <c r="A237" s="3"/>
    </row>
    <row r="238" spans="1:1" ht="12.75" x14ac:dyDescent="0.2">
      <c r="A238" s="3"/>
    </row>
    <row r="239" spans="1:1" ht="12.75" x14ac:dyDescent="0.2">
      <c r="A239" s="3"/>
    </row>
    <row r="240" spans="1:1" ht="12.75" x14ac:dyDescent="0.2">
      <c r="A240" s="3"/>
    </row>
    <row r="241" spans="1:1" ht="12.75" x14ac:dyDescent="0.2">
      <c r="A241" s="3"/>
    </row>
    <row r="242" spans="1:1" ht="12.75" x14ac:dyDescent="0.2">
      <c r="A242" s="3"/>
    </row>
    <row r="243" spans="1:1" ht="12.75" x14ac:dyDescent="0.2">
      <c r="A243" s="3"/>
    </row>
    <row r="244" spans="1:1" ht="12.75" x14ac:dyDescent="0.2">
      <c r="A244" s="3"/>
    </row>
    <row r="245" spans="1:1" ht="12.75" x14ac:dyDescent="0.2">
      <c r="A245" s="3"/>
    </row>
    <row r="246" spans="1:1" ht="12.75" x14ac:dyDescent="0.2">
      <c r="A246" s="3"/>
    </row>
    <row r="247" spans="1:1" ht="12.75" x14ac:dyDescent="0.2">
      <c r="A247" s="3"/>
    </row>
    <row r="248" spans="1:1" ht="12.75" x14ac:dyDescent="0.2">
      <c r="A248" s="3"/>
    </row>
    <row r="249" spans="1:1" ht="12.75" x14ac:dyDescent="0.2">
      <c r="A249" s="3"/>
    </row>
    <row r="250" spans="1:1" ht="12.75" x14ac:dyDescent="0.2">
      <c r="A250" s="3"/>
    </row>
    <row r="251" spans="1:1" ht="12.75" x14ac:dyDescent="0.2">
      <c r="A251" s="3"/>
    </row>
    <row r="252" spans="1:1" ht="12.75" x14ac:dyDescent="0.2">
      <c r="A252" s="3"/>
    </row>
    <row r="253" spans="1:1" ht="12.75" x14ac:dyDescent="0.2">
      <c r="A253" s="3"/>
    </row>
    <row r="254" spans="1:1" ht="12.75" x14ac:dyDescent="0.2">
      <c r="A254" s="3"/>
    </row>
    <row r="255" spans="1:1" ht="12.75" x14ac:dyDescent="0.2">
      <c r="A255" s="3"/>
    </row>
    <row r="256" spans="1:1" ht="12.75" x14ac:dyDescent="0.2">
      <c r="A256" s="3"/>
    </row>
    <row r="257" spans="1:1" ht="12.75" x14ac:dyDescent="0.2">
      <c r="A257" s="3"/>
    </row>
    <row r="258" spans="1:1" ht="12.75" x14ac:dyDescent="0.2">
      <c r="A258" s="3"/>
    </row>
    <row r="259" spans="1:1" ht="12.75" x14ac:dyDescent="0.2">
      <c r="A259" s="3"/>
    </row>
    <row r="260" spans="1:1" ht="12.75" x14ac:dyDescent="0.2">
      <c r="A260" s="3"/>
    </row>
    <row r="261" spans="1:1" ht="12.75" x14ac:dyDescent="0.2">
      <c r="A261" s="3"/>
    </row>
    <row r="262" spans="1:1" ht="12.75" x14ac:dyDescent="0.2">
      <c r="A262" s="3"/>
    </row>
    <row r="263" spans="1:1" ht="12.75" x14ac:dyDescent="0.2">
      <c r="A263" s="3"/>
    </row>
    <row r="264" spans="1:1" ht="12.75" x14ac:dyDescent="0.2">
      <c r="A264" s="3"/>
    </row>
    <row r="265" spans="1:1" ht="12.75" x14ac:dyDescent="0.2">
      <c r="A265" s="3"/>
    </row>
    <row r="266" spans="1:1" ht="12.75" x14ac:dyDescent="0.2">
      <c r="A266" s="3"/>
    </row>
    <row r="267" spans="1:1" ht="12.75" x14ac:dyDescent="0.2">
      <c r="A267" s="3"/>
    </row>
    <row r="268" spans="1:1" ht="12.75" x14ac:dyDescent="0.2">
      <c r="A268" s="3"/>
    </row>
    <row r="269" spans="1:1" ht="12.75" x14ac:dyDescent="0.2">
      <c r="A269" s="3"/>
    </row>
    <row r="270" spans="1:1" ht="12.75" x14ac:dyDescent="0.2">
      <c r="A270" s="3"/>
    </row>
    <row r="271" spans="1:1" ht="12.75" x14ac:dyDescent="0.2">
      <c r="A271" s="3"/>
    </row>
    <row r="272" spans="1:1" ht="12.75" x14ac:dyDescent="0.2">
      <c r="A272" s="3"/>
    </row>
    <row r="273" spans="1:1" ht="12.75" x14ac:dyDescent="0.2">
      <c r="A273" s="3"/>
    </row>
    <row r="274" spans="1:1" ht="12.75" x14ac:dyDescent="0.2">
      <c r="A274" s="3"/>
    </row>
    <row r="275" spans="1:1" ht="12.75" x14ac:dyDescent="0.2">
      <c r="A275" s="3"/>
    </row>
    <row r="276" spans="1:1" ht="12.75" x14ac:dyDescent="0.2">
      <c r="A276" s="3"/>
    </row>
    <row r="277" spans="1:1" ht="12.75" x14ac:dyDescent="0.2">
      <c r="A277" s="3"/>
    </row>
    <row r="278" spans="1:1" ht="12.75" x14ac:dyDescent="0.2">
      <c r="A278" s="3"/>
    </row>
    <row r="279" spans="1:1" ht="12.75" x14ac:dyDescent="0.2">
      <c r="A279" s="3"/>
    </row>
    <row r="280" spans="1:1" ht="12.75" x14ac:dyDescent="0.2">
      <c r="A280" s="3"/>
    </row>
    <row r="281" spans="1:1" ht="12.75" x14ac:dyDescent="0.2">
      <c r="A281" s="3"/>
    </row>
    <row r="282" spans="1:1" ht="12.75" x14ac:dyDescent="0.2">
      <c r="A282" s="3"/>
    </row>
    <row r="283" spans="1:1" ht="12.75" x14ac:dyDescent="0.2">
      <c r="A283" s="3"/>
    </row>
    <row r="284" spans="1:1" ht="12.75" x14ac:dyDescent="0.2">
      <c r="A284" s="3"/>
    </row>
    <row r="285" spans="1:1" ht="12.75" x14ac:dyDescent="0.2">
      <c r="A285" s="3"/>
    </row>
    <row r="286" spans="1:1" ht="12.75" x14ac:dyDescent="0.2">
      <c r="A286" s="3"/>
    </row>
    <row r="287" spans="1:1" ht="12.75" x14ac:dyDescent="0.2">
      <c r="A287" s="3"/>
    </row>
    <row r="288" spans="1:1" ht="12.75" x14ac:dyDescent="0.2">
      <c r="A288" s="3"/>
    </row>
    <row r="289" spans="1:1" ht="12.75" x14ac:dyDescent="0.2">
      <c r="A289" s="3"/>
    </row>
    <row r="290" spans="1:1" ht="12.75" x14ac:dyDescent="0.2">
      <c r="A290" s="3"/>
    </row>
    <row r="291" spans="1:1" ht="12.75" x14ac:dyDescent="0.2">
      <c r="A291" s="3"/>
    </row>
    <row r="292" spans="1:1" ht="12.75" x14ac:dyDescent="0.2">
      <c r="A292" s="3"/>
    </row>
    <row r="293" spans="1:1" ht="12.75" x14ac:dyDescent="0.2">
      <c r="A293" s="3"/>
    </row>
    <row r="294" spans="1:1" ht="12.75" x14ac:dyDescent="0.2">
      <c r="A294" s="3"/>
    </row>
    <row r="295" spans="1:1" ht="12.75" x14ac:dyDescent="0.2">
      <c r="A295" s="3"/>
    </row>
    <row r="296" spans="1:1" ht="12.75" x14ac:dyDescent="0.2">
      <c r="A296" s="3"/>
    </row>
    <row r="297" spans="1:1" ht="12.75" x14ac:dyDescent="0.2">
      <c r="A297" s="3"/>
    </row>
    <row r="298" spans="1:1" ht="12.75" x14ac:dyDescent="0.2">
      <c r="A298" s="3"/>
    </row>
    <row r="299" spans="1:1" ht="12.75" x14ac:dyDescent="0.2">
      <c r="A299" s="3"/>
    </row>
    <row r="300" spans="1:1" ht="12.75" x14ac:dyDescent="0.2">
      <c r="A300" s="3"/>
    </row>
    <row r="301" spans="1:1" ht="12.75" x14ac:dyDescent="0.2">
      <c r="A301" s="3"/>
    </row>
    <row r="302" spans="1:1" ht="12.75" x14ac:dyDescent="0.2">
      <c r="A302" s="3"/>
    </row>
    <row r="303" spans="1:1" ht="12.75" x14ac:dyDescent="0.2">
      <c r="A303" s="3"/>
    </row>
    <row r="304" spans="1:1" ht="12.75" x14ac:dyDescent="0.2">
      <c r="A304" s="3"/>
    </row>
    <row r="305" spans="1:1" ht="12.75" x14ac:dyDescent="0.2">
      <c r="A305" s="3"/>
    </row>
    <row r="306" spans="1:1" ht="12.75" x14ac:dyDescent="0.2">
      <c r="A306" s="3"/>
    </row>
    <row r="307" spans="1:1" ht="12.75" x14ac:dyDescent="0.2">
      <c r="A307" s="3"/>
    </row>
    <row r="308" spans="1:1" ht="12.75" x14ac:dyDescent="0.2">
      <c r="A308" s="3"/>
    </row>
    <row r="309" spans="1:1" ht="12.75" x14ac:dyDescent="0.2">
      <c r="A309" s="3"/>
    </row>
    <row r="310" spans="1:1" ht="12.75" x14ac:dyDescent="0.2">
      <c r="A310" s="3"/>
    </row>
    <row r="311" spans="1:1" ht="12.75" x14ac:dyDescent="0.2">
      <c r="A311" s="3"/>
    </row>
    <row r="312" spans="1:1" ht="12.75" x14ac:dyDescent="0.2">
      <c r="A312" s="3"/>
    </row>
    <row r="313" spans="1:1" ht="12.75" x14ac:dyDescent="0.2">
      <c r="A313" s="3"/>
    </row>
    <row r="314" spans="1:1" ht="12.75" x14ac:dyDescent="0.2">
      <c r="A314" s="3"/>
    </row>
    <row r="315" spans="1:1" ht="12.75" x14ac:dyDescent="0.2">
      <c r="A315" s="3"/>
    </row>
    <row r="316" spans="1:1" ht="12.75" x14ac:dyDescent="0.2">
      <c r="A316" s="3"/>
    </row>
    <row r="317" spans="1:1" ht="12.75" x14ac:dyDescent="0.2">
      <c r="A317" s="3"/>
    </row>
    <row r="318" spans="1:1" ht="12.75" x14ac:dyDescent="0.2">
      <c r="A318" s="3"/>
    </row>
    <row r="319" spans="1:1" ht="12.75" x14ac:dyDescent="0.2">
      <c r="A319" s="3"/>
    </row>
    <row r="320" spans="1:1" ht="12.75" x14ac:dyDescent="0.2">
      <c r="A320" s="3"/>
    </row>
    <row r="321" spans="1:1" ht="12.75" x14ac:dyDescent="0.2">
      <c r="A321" s="3"/>
    </row>
    <row r="322" spans="1:1" ht="12.75" x14ac:dyDescent="0.2">
      <c r="A322" s="3"/>
    </row>
    <row r="323" spans="1:1" ht="12.75" x14ac:dyDescent="0.2">
      <c r="A323" s="3"/>
    </row>
    <row r="324" spans="1:1" ht="12.75" x14ac:dyDescent="0.2">
      <c r="A324" s="3"/>
    </row>
    <row r="325" spans="1:1" ht="12.75" x14ac:dyDescent="0.2">
      <c r="A325" s="3"/>
    </row>
    <row r="326" spans="1:1" ht="12.75" x14ac:dyDescent="0.2">
      <c r="A326" s="3"/>
    </row>
    <row r="327" spans="1:1" ht="12.75" x14ac:dyDescent="0.2">
      <c r="A327" s="3"/>
    </row>
    <row r="328" spans="1:1" ht="12.75" x14ac:dyDescent="0.2">
      <c r="A328" s="3"/>
    </row>
    <row r="329" spans="1:1" ht="12.75" x14ac:dyDescent="0.2">
      <c r="A329" s="3"/>
    </row>
    <row r="330" spans="1:1" ht="12.75" x14ac:dyDescent="0.2">
      <c r="A330" s="3"/>
    </row>
    <row r="331" spans="1:1" ht="12.75" x14ac:dyDescent="0.2">
      <c r="A331" s="3"/>
    </row>
    <row r="332" spans="1:1" ht="12.75" x14ac:dyDescent="0.2">
      <c r="A332" s="3"/>
    </row>
    <row r="333" spans="1:1" ht="12.75" x14ac:dyDescent="0.2">
      <c r="A333" s="3"/>
    </row>
    <row r="334" spans="1:1" ht="12.75" x14ac:dyDescent="0.2">
      <c r="A334" s="3"/>
    </row>
    <row r="335" spans="1:1" ht="12.75" x14ac:dyDescent="0.2">
      <c r="A335" s="3"/>
    </row>
    <row r="336" spans="1:1" ht="12.75" x14ac:dyDescent="0.2">
      <c r="A336" s="3"/>
    </row>
    <row r="337" spans="1:1" ht="12.75" x14ac:dyDescent="0.2">
      <c r="A337" s="3"/>
    </row>
    <row r="338" spans="1:1" ht="12.75" x14ac:dyDescent="0.2">
      <c r="A338" s="3"/>
    </row>
    <row r="339" spans="1:1" ht="12.75" x14ac:dyDescent="0.2">
      <c r="A339" s="3"/>
    </row>
    <row r="340" spans="1:1" ht="12.75" x14ac:dyDescent="0.2">
      <c r="A340" s="3"/>
    </row>
    <row r="341" spans="1:1" ht="12.75" x14ac:dyDescent="0.2">
      <c r="A341" s="3"/>
    </row>
    <row r="342" spans="1:1" ht="12.75" x14ac:dyDescent="0.2">
      <c r="A342" s="3"/>
    </row>
    <row r="343" spans="1:1" ht="12.75" x14ac:dyDescent="0.2">
      <c r="A343" s="3"/>
    </row>
    <row r="344" spans="1:1" ht="12.75" x14ac:dyDescent="0.2">
      <c r="A344" s="3"/>
    </row>
    <row r="345" spans="1:1" ht="12.75" x14ac:dyDescent="0.2">
      <c r="A345" s="3"/>
    </row>
    <row r="346" spans="1:1" ht="12.75" x14ac:dyDescent="0.2">
      <c r="A346" s="3"/>
    </row>
    <row r="347" spans="1:1" ht="12.75" x14ac:dyDescent="0.2">
      <c r="A347" s="3"/>
    </row>
    <row r="348" spans="1:1" ht="12.75" x14ac:dyDescent="0.2">
      <c r="A348" s="3"/>
    </row>
    <row r="349" spans="1:1" ht="12.75" x14ac:dyDescent="0.2">
      <c r="A349" s="3"/>
    </row>
    <row r="350" spans="1:1" ht="12.75" x14ac:dyDescent="0.2">
      <c r="A350" s="3"/>
    </row>
    <row r="351" spans="1:1" ht="12.75" x14ac:dyDescent="0.2">
      <c r="A351" s="3"/>
    </row>
    <row r="352" spans="1:1" ht="12.75" x14ac:dyDescent="0.2">
      <c r="A352" s="3"/>
    </row>
    <row r="353" spans="1:1" ht="12.75" x14ac:dyDescent="0.2">
      <c r="A353" s="3"/>
    </row>
    <row r="354" spans="1:1" ht="12.75" x14ac:dyDescent="0.2">
      <c r="A354" s="3"/>
    </row>
    <row r="355" spans="1:1" ht="12.75" x14ac:dyDescent="0.2">
      <c r="A355" s="3"/>
    </row>
    <row r="356" spans="1:1" ht="12.75" x14ac:dyDescent="0.2">
      <c r="A356" s="3"/>
    </row>
    <row r="357" spans="1:1" ht="12.75" x14ac:dyDescent="0.2">
      <c r="A357" s="3"/>
    </row>
    <row r="358" spans="1:1" ht="12.75" x14ac:dyDescent="0.2">
      <c r="A358" s="3"/>
    </row>
    <row r="359" spans="1:1" ht="12.75" x14ac:dyDescent="0.2">
      <c r="A359" s="3"/>
    </row>
    <row r="360" spans="1:1" ht="12.75" x14ac:dyDescent="0.2">
      <c r="A360" s="3"/>
    </row>
    <row r="361" spans="1:1" ht="12.75" x14ac:dyDescent="0.2">
      <c r="A361" s="3"/>
    </row>
    <row r="362" spans="1:1" ht="12.75" x14ac:dyDescent="0.2">
      <c r="A362" s="3"/>
    </row>
    <row r="363" spans="1:1" ht="12.75" x14ac:dyDescent="0.2">
      <c r="A363" s="3"/>
    </row>
    <row r="364" spans="1:1" ht="12.75" x14ac:dyDescent="0.2">
      <c r="A364" s="3"/>
    </row>
    <row r="365" spans="1:1" ht="12.75" x14ac:dyDescent="0.2">
      <c r="A365" s="3"/>
    </row>
    <row r="366" spans="1:1" ht="12.75" x14ac:dyDescent="0.2">
      <c r="A366" s="3"/>
    </row>
    <row r="367" spans="1:1" ht="12.75" x14ac:dyDescent="0.2">
      <c r="A367" s="3"/>
    </row>
    <row r="368" spans="1:1" ht="12.75" x14ac:dyDescent="0.2">
      <c r="A368" s="3"/>
    </row>
    <row r="369" spans="1:1" ht="12.75" x14ac:dyDescent="0.2">
      <c r="A369" s="3"/>
    </row>
    <row r="370" spans="1:1" ht="12.75" x14ac:dyDescent="0.2">
      <c r="A370" s="3"/>
    </row>
    <row r="371" spans="1:1" ht="12.75" x14ac:dyDescent="0.2">
      <c r="A371" s="3"/>
    </row>
    <row r="372" spans="1:1" ht="12.75" x14ac:dyDescent="0.2">
      <c r="A372" s="3"/>
    </row>
    <row r="373" spans="1:1" ht="12.75" x14ac:dyDescent="0.2">
      <c r="A373" s="3"/>
    </row>
    <row r="374" spans="1:1" ht="12.75" x14ac:dyDescent="0.2">
      <c r="A374" s="3"/>
    </row>
    <row r="375" spans="1:1" ht="12.75" x14ac:dyDescent="0.2">
      <c r="A375" s="3"/>
    </row>
    <row r="376" spans="1:1" ht="12.75" x14ac:dyDescent="0.2">
      <c r="A376" s="3"/>
    </row>
    <row r="377" spans="1:1" ht="12.75" x14ac:dyDescent="0.2">
      <c r="A377" s="3"/>
    </row>
    <row r="378" spans="1:1" ht="12.75" x14ac:dyDescent="0.2">
      <c r="A378" s="3"/>
    </row>
    <row r="379" spans="1:1" ht="12.75" x14ac:dyDescent="0.2">
      <c r="A379" s="3"/>
    </row>
    <row r="380" spans="1:1" ht="12.75" x14ac:dyDescent="0.2">
      <c r="A380" s="3"/>
    </row>
    <row r="381" spans="1:1" ht="12.75" x14ac:dyDescent="0.2">
      <c r="A381" s="3"/>
    </row>
    <row r="382" spans="1:1" ht="12.75" x14ac:dyDescent="0.2">
      <c r="A382" s="3"/>
    </row>
    <row r="383" spans="1:1" ht="12.75" x14ac:dyDescent="0.2">
      <c r="A383" s="3"/>
    </row>
    <row r="384" spans="1:1" ht="12.75" x14ac:dyDescent="0.2">
      <c r="A384" s="3"/>
    </row>
    <row r="385" spans="1:1" ht="12.75" x14ac:dyDescent="0.2">
      <c r="A385" s="3"/>
    </row>
    <row r="386" spans="1:1" ht="12.75" x14ac:dyDescent="0.2">
      <c r="A386" s="3"/>
    </row>
    <row r="387" spans="1:1" ht="12.75" x14ac:dyDescent="0.2">
      <c r="A387" s="3"/>
    </row>
    <row r="388" spans="1:1" ht="12.75" x14ac:dyDescent="0.2">
      <c r="A388" s="3"/>
    </row>
    <row r="389" spans="1:1" ht="12.75" x14ac:dyDescent="0.2">
      <c r="A389" s="3"/>
    </row>
    <row r="390" spans="1:1" ht="12.75" x14ac:dyDescent="0.2">
      <c r="A390" s="3"/>
    </row>
    <row r="391" spans="1:1" ht="12.75" x14ac:dyDescent="0.2">
      <c r="A391" s="3"/>
    </row>
    <row r="392" spans="1:1" ht="12.75" x14ac:dyDescent="0.2">
      <c r="A392" s="3"/>
    </row>
    <row r="393" spans="1:1" ht="12.75" x14ac:dyDescent="0.2">
      <c r="A393" s="3"/>
    </row>
    <row r="394" spans="1:1" ht="12.75" x14ac:dyDescent="0.2">
      <c r="A394" s="3"/>
    </row>
    <row r="395" spans="1:1" ht="12.75" x14ac:dyDescent="0.2">
      <c r="A395" s="3"/>
    </row>
    <row r="396" spans="1:1" ht="12.75" x14ac:dyDescent="0.2">
      <c r="A396" s="3"/>
    </row>
    <row r="397" spans="1:1" ht="12.75" x14ac:dyDescent="0.2">
      <c r="A397" s="3"/>
    </row>
    <row r="398" spans="1:1" ht="12.75" x14ac:dyDescent="0.2">
      <c r="A398" s="3"/>
    </row>
    <row r="399" spans="1:1" ht="12.75" x14ac:dyDescent="0.2">
      <c r="A399" s="3"/>
    </row>
    <row r="400" spans="1:1" ht="12.75" x14ac:dyDescent="0.2">
      <c r="A400" s="3"/>
    </row>
    <row r="401" spans="1:1" ht="12.75" x14ac:dyDescent="0.2">
      <c r="A401" s="3"/>
    </row>
    <row r="402" spans="1:1" ht="12.75" x14ac:dyDescent="0.2">
      <c r="A402" s="3"/>
    </row>
    <row r="403" spans="1:1" ht="12.75" x14ac:dyDescent="0.2">
      <c r="A403" s="3"/>
    </row>
    <row r="404" spans="1:1" ht="12.75" x14ac:dyDescent="0.2">
      <c r="A404" s="3"/>
    </row>
    <row r="405" spans="1:1" ht="12.75" x14ac:dyDescent="0.2">
      <c r="A405" s="3"/>
    </row>
    <row r="406" spans="1:1" ht="12.75" x14ac:dyDescent="0.2">
      <c r="A406" s="3"/>
    </row>
    <row r="407" spans="1:1" ht="12.75" x14ac:dyDescent="0.2">
      <c r="A407" s="3"/>
    </row>
    <row r="408" spans="1:1" ht="12.75" x14ac:dyDescent="0.2">
      <c r="A408" s="3"/>
    </row>
    <row r="409" spans="1:1" ht="12.75" x14ac:dyDescent="0.2">
      <c r="A409" s="3"/>
    </row>
    <row r="410" spans="1:1" ht="12.75" x14ac:dyDescent="0.2">
      <c r="A410" s="3"/>
    </row>
    <row r="411" spans="1:1" ht="12.75" x14ac:dyDescent="0.2">
      <c r="A411" s="3"/>
    </row>
    <row r="412" spans="1:1" ht="12.75" x14ac:dyDescent="0.2">
      <c r="A412" s="3"/>
    </row>
    <row r="413" spans="1:1" ht="12.75" x14ac:dyDescent="0.2">
      <c r="A413" s="3"/>
    </row>
    <row r="414" spans="1:1" ht="12.75" x14ac:dyDescent="0.2">
      <c r="A414" s="3"/>
    </row>
    <row r="415" spans="1:1" ht="12.75" x14ac:dyDescent="0.2">
      <c r="A415" s="3"/>
    </row>
    <row r="416" spans="1:1" ht="12.75" x14ac:dyDescent="0.2">
      <c r="A416" s="3"/>
    </row>
    <row r="417" spans="1:1" ht="12.75" x14ac:dyDescent="0.2">
      <c r="A417" s="3"/>
    </row>
    <row r="418" spans="1:1" ht="12.75" x14ac:dyDescent="0.2">
      <c r="A418" s="3"/>
    </row>
    <row r="419" spans="1:1" ht="12.75" x14ac:dyDescent="0.2">
      <c r="A419" s="3"/>
    </row>
    <row r="420" spans="1:1" ht="12.75" x14ac:dyDescent="0.2">
      <c r="A420" s="3"/>
    </row>
    <row r="421" spans="1:1" ht="12.75" x14ac:dyDescent="0.2">
      <c r="A421" s="3"/>
    </row>
    <row r="422" spans="1:1" ht="12.75" x14ac:dyDescent="0.2">
      <c r="A422" s="3"/>
    </row>
    <row r="423" spans="1:1" ht="12.75" x14ac:dyDescent="0.2">
      <c r="A423" s="3"/>
    </row>
    <row r="424" spans="1:1" ht="12.75" x14ac:dyDescent="0.2">
      <c r="A424" s="3"/>
    </row>
    <row r="425" spans="1:1" ht="12.75" x14ac:dyDescent="0.2">
      <c r="A425" s="3"/>
    </row>
    <row r="426" spans="1:1" ht="12.75" x14ac:dyDescent="0.2">
      <c r="A426" s="3"/>
    </row>
    <row r="427" spans="1:1" ht="12.75" x14ac:dyDescent="0.2">
      <c r="A427" s="3"/>
    </row>
    <row r="428" spans="1:1" ht="12.75" x14ac:dyDescent="0.2">
      <c r="A428" s="3"/>
    </row>
    <row r="429" spans="1:1" ht="12.75" x14ac:dyDescent="0.2">
      <c r="A429" s="3"/>
    </row>
    <row r="430" spans="1:1" ht="12.75" x14ac:dyDescent="0.2">
      <c r="A430" s="3"/>
    </row>
    <row r="431" spans="1:1" ht="12.75" x14ac:dyDescent="0.2">
      <c r="A431" s="3"/>
    </row>
    <row r="432" spans="1:1" ht="12.75" x14ac:dyDescent="0.2">
      <c r="A432" s="3"/>
    </row>
    <row r="433" spans="1:1" ht="12.75" x14ac:dyDescent="0.2">
      <c r="A433" s="3"/>
    </row>
    <row r="434" spans="1:1" ht="12.75" x14ac:dyDescent="0.2">
      <c r="A434" s="3"/>
    </row>
    <row r="435" spans="1:1" ht="12.75" x14ac:dyDescent="0.2">
      <c r="A435" s="3"/>
    </row>
    <row r="436" spans="1:1" ht="12.75" x14ac:dyDescent="0.2">
      <c r="A436" s="3"/>
    </row>
    <row r="437" spans="1:1" ht="12.75" x14ac:dyDescent="0.2">
      <c r="A437" s="3"/>
    </row>
    <row r="438" spans="1:1" ht="12.75" x14ac:dyDescent="0.2">
      <c r="A438" s="3"/>
    </row>
    <row r="439" spans="1:1" ht="12.75" x14ac:dyDescent="0.2">
      <c r="A439" s="3"/>
    </row>
    <row r="440" spans="1:1" ht="12.75" x14ac:dyDescent="0.2">
      <c r="A440" s="3"/>
    </row>
    <row r="441" spans="1:1" ht="12.75" x14ac:dyDescent="0.2">
      <c r="A441" s="3"/>
    </row>
    <row r="442" spans="1:1" ht="12.75" x14ac:dyDescent="0.2">
      <c r="A442" s="3"/>
    </row>
    <row r="443" spans="1:1" ht="12.75" x14ac:dyDescent="0.2">
      <c r="A443" s="3"/>
    </row>
    <row r="444" spans="1:1" ht="12.75" x14ac:dyDescent="0.2">
      <c r="A444" s="3"/>
    </row>
    <row r="445" spans="1:1" ht="12.75" x14ac:dyDescent="0.2">
      <c r="A445" s="3"/>
    </row>
    <row r="446" spans="1:1" ht="12.75" x14ac:dyDescent="0.2">
      <c r="A446" s="3"/>
    </row>
    <row r="447" spans="1:1" ht="12.75" x14ac:dyDescent="0.2">
      <c r="A447" s="3"/>
    </row>
    <row r="448" spans="1:1" ht="12.75" x14ac:dyDescent="0.2">
      <c r="A448" s="3"/>
    </row>
    <row r="449" spans="1:1" ht="12.75" x14ac:dyDescent="0.2">
      <c r="A449" s="3"/>
    </row>
    <row r="450" spans="1:1" ht="12.75" x14ac:dyDescent="0.2">
      <c r="A450" s="3"/>
    </row>
    <row r="451" spans="1:1" ht="12.75" x14ac:dyDescent="0.2">
      <c r="A451" s="3"/>
    </row>
    <row r="452" spans="1:1" ht="12.75" x14ac:dyDescent="0.2">
      <c r="A452" s="3"/>
    </row>
    <row r="453" spans="1:1" ht="12.75" x14ac:dyDescent="0.2">
      <c r="A453" s="3"/>
    </row>
    <row r="454" spans="1:1" ht="12.75" x14ac:dyDescent="0.2">
      <c r="A454" s="3"/>
    </row>
    <row r="455" spans="1:1" ht="12.75" x14ac:dyDescent="0.2">
      <c r="A455" s="3"/>
    </row>
    <row r="456" spans="1:1" ht="12.75" x14ac:dyDescent="0.2">
      <c r="A456" s="3"/>
    </row>
    <row r="457" spans="1:1" ht="12.75" x14ac:dyDescent="0.2">
      <c r="A457" s="3"/>
    </row>
    <row r="458" spans="1:1" ht="12.75" x14ac:dyDescent="0.2">
      <c r="A458" s="3"/>
    </row>
    <row r="459" spans="1:1" ht="12.75" x14ac:dyDescent="0.2">
      <c r="A459" s="3"/>
    </row>
    <row r="460" spans="1:1" ht="12.75" x14ac:dyDescent="0.2">
      <c r="A460" s="3"/>
    </row>
    <row r="461" spans="1:1" ht="12.75" x14ac:dyDescent="0.2">
      <c r="A461" s="3"/>
    </row>
    <row r="462" spans="1:1" ht="12.75" x14ac:dyDescent="0.2">
      <c r="A462" s="3"/>
    </row>
    <row r="463" spans="1:1" ht="12.75" x14ac:dyDescent="0.2">
      <c r="A463" s="3"/>
    </row>
    <row r="464" spans="1:1" ht="12.75" x14ac:dyDescent="0.2">
      <c r="A464" s="3"/>
    </row>
    <row r="465" spans="1:1" ht="12.75" x14ac:dyDescent="0.2">
      <c r="A465" s="3"/>
    </row>
    <row r="466" spans="1:1" ht="12.75" x14ac:dyDescent="0.2">
      <c r="A466" s="3"/>
    </row>
    <row r="467" spans="1:1" ht="12.75" x14ac:dyDescent="0.2">
      <c r="A467" s="3"/>
    </row>
    <row r="468" spans="1:1" ht="12.75" x14ac:dyDescent="0.2">
      <c r="A468" s="3"/>
    </row>
    <row r="469" spans="1:1" ht="12.75" x14ac:dyDescent="0.2">
      <c r="A469" s="3"/>
    </row>
    <row r="470" spans="1:1" ht="12.75" x14ac:dyDescent="0.2">
      <c r="A470" s="3"/>
    </row>
    <row r="471" spans="1:1" ht="12.75" x14ac:dyDescent="0.2">
      <c r="A471" s="3"/>
    </row>
    <row r="472" spans="1:1" ht="12.75" x14ac:dyDescent="0.2">
      <c r="A472" s="3"/>
    </row>
    <row r="473" spans="1:1" ht="12.75" x14ac:dyDescent="0.2">
      <c r="A473" s="3"/>
    </row>
    <row r="474" spans="1:1" ht="12.75" x14ac:dyDescent="0.2">
      <c r="A474" s="3"/>
    </row>
    <row r="475" spans="1:1" ht="12.75" x14ac:dyDescent="0.2">
      <c r="A475" s="3"/>
    </row>
    <row r="476" spans="1:1" ht="12.75" x14ac:dyDescent="0.2">
      <c r="A476" s="3"/>
    </row>
    <row r="477" spans="1:1" ht="12.75" x14ac:dyDescent="0.2">
      <c r="A477" s="3"/>
    </row>
    <row r="478" spans="1:1" ht="12.75" x14ac:dyDescent="0.2">
      <c r="A478" s="3"/>
    </row>
    <row r="479" spans="1:1" ht="12.75" x14ac:dyDescent="0.2">
      <c r="A479" s="3"/>
    </row>
    <row r="480" spans="1:1" ht="12.75" x14ac:dyDescent="0.2">
      <c r="A480" s="3"/>
    </row>
    <row r="481" spans="1:1" ht="12.75" x14ac:dyDescent="0.2">
      <c r="A481" s="3"/>
    </row>
    <row r="482" spans="1:1" ht="12.75" x14ac:dyDescent="0.2">
      <c r="A482" s="3"/>
    </row>
    <row r="483" spans="1:1" ht="12.75" x14ac:dyDescent="0.2">
      <c r="A483" s="3"/>
    </row>
    <row r="484" spans="1:1" ht="12.75" x14ac:dyDescent="0.2">
      <c r="A484" s="3"/>
    </row>
    <row r="485" spans="1:1" ht="12.75" x14ac:dyDescent="0.2">
      <c r="A485" s="3"/>
    </row>
    <row r="486" spans="1:1" ht="12.75" x14ac:dyDescent="0.2">
      <c r="A486" s="3"/>
    </row>
    <row r="487" spans="1:1" ht="12.75" x14ac:dyDescent="0.2">
      <c r="A487" s="3"/>
    </row>
    <row r="488" spans="1:1" ht="12.75" x14ac:dyDescent="0.2">
      <c r="A488" s="3"/>
    </row>
    <row r="489" spans="1:1" ht="12.75" x14ac:dyDescent="0.2">
      <c r="A489" s="3"/>
    </row>
    <row r="490" spans="1:1" ht="12.75" x14ac:dyDescent="0.2">
      <c r="A490" s="3"/>
    </row>
    <row r="491" spans="1:1" ht="12.75" x14ac:dyDescent="0.2">
      <c r="A491" s="3"/>
    </row>
    <row r="492" spans="1:1" ht="12.75" x14ac:dyDescent="0.2">
      <c r="A492" s="3"/>
    </row>
    <row r="493" spans="1:1" ht="12.75" x14ac:dyDescent="0.2">
      <c r="A493" s="3"/>
    </row>
    <row r="494" spans="1:1" ht="12.75" x14ac:dyDescent="0.2">
      <c r="A494" s="3"/>
    </row>
    <row r="495" spans="1:1" ht="12.75" x14ac:dyDescent="0.2">
      <c r="A495" s="3"/>
    </row>
    <row r="496" spans="1:1" ht="12.75" x14ac:dyDescent="0.2">
      <c r="A496" s="3"/>
    </row>
    <row r="497" spans="1:1" ht="12.75" x14ac:dyDescent="0.2">
      <c r="A497" s="3"/>
    </row>
    <row r="498" spans="1:1" ht="12.75" x14ac:dyDescent="0.2">
      <c r="A498" s="3"/>
    </row>
    <row r="499" spans="1:1" ht="12.75" x14ac:dyDescent="0.2">
      <c r="A499" s="3"/>
    </row>
    <row r="500" spans="1:1" ht="12.75" x14ac:dyDescent="0.2">
      <c r="A500" s="3"/>
    </row>
    <row r="501" spans="1:1" ht="12.75" x14ac:dyDescent="0.2">
      <c r="A501" s="3"/>
    </row>
    <row r="502" spans="1:1" ht="12.75" x14ac:dyDescent="0.2">
      <c r="A502" s="3"/>
    </row>
    <row r="503" spans="1:1" ht="12.75" x14ac:dyDescent="0.2">
      <c r="A503" s="3"/>
    </row>
    <row r="504" spans="1:1" ht="12.75" x14ac:dyDescent="0.2">
      <c r="A504" s="3"/>
    </row>
    <row r="505" spans="1:1" ht="12.75" x14ac:dyDescent="0.2">
      <c r="A505" s="3"/>
    </row>
    <row r="506" spans="1:1" ht="12.75" x14ac:dyDescent="0.2">
      <c r="A506" s="3"/>
    </row>
    <row r="507" spans="1:1" ht="12.75" x14ac:dyDescent="0.2">
      <c r="A507" s="3"/>
    </row>
    <row r="508" spans="1:1" ht="12.75" x14ac:dyDescent="0.2">
      <c r="A508" s="3"/>
    </row>
    <row r="509" spans="1:1" ht="12.75" x14ac:dyDescent="0.2">
      <c r="A509" s="3"/>
    </row>
    <row r="510" spans="1:1" ht="12.75" x14ac:dyDescent="0.2">
      <c r="A510" s="3"/>
    </row>
    <row r="511" spans="1:1" ht="12.75" x14ac:dyDescent="0.2">
      <c r="A511" s="3"/>
    </row>
    <row r="512" spans="1:1" ht="12.75" x14ac:dyDescent="0.2">
      <c r="A512" s="3"/>
    </row>
    <row r="513" spans="1:1" ht="12.75" x14ac:dyDescent="0.2">
      <c r="A513" s="3"/>
    </row>
    <row r="514" spans="1:1" ht="12.75" x14ac:dyDescent="0.2">
      <c r="A514" s="3"/>
    </row>
    <row r="515" spans="1:1" ht="12.75" x14ac:dyDescent="0.2">
      <c r="A515" s="3"/>
    </row>
    <row r="516" spans="1:1" ht="12.75" x14ac:dyDescent="0.2">
      <c r="A516" s="3"/>
    </row>
    <row r="517" spans="1:1" ht="12.75" x14ac:dyDescent="0.2">
      <c r="A517" s="3"/>
    </row>
    <row r="518" spans="1:1" ht="12.75" x14ac:dyDescent="0.2">
      <c r="A518" s="3"/>
    </row>
    <row r="519" spans="1:1" ht="12.75" x14ac:dyDescent="0.2">
      <c r="A519" s="3"/>
    </row>
    <row r="520" spans="1:1" ht="12.75" x14ac:dyDescent="0.2">
      <c r="A520" s="3"/>
    </row>
    <row r="521" spans="1:1" ht="12.75" x14ac:dyDescent="0.2">
      <c r="A521" s="3"/>
    </row>
    <row r="522" spans="1:1" ht="12.75" x14ac:dyDescent="0.2">
      <c r="A522" s="3"/>
    </row>
    <row r="523" spans="1:1" ht="12.75" x14ac:dyDescent="0.2">
      <c r="A523" s="3"/>
    </row>
    <row r="524" spans="1:1" ht="12.75" x14ac:dyDescent="0.2">
      <c r="A524" s="3"/>
    </row>
    <row r="525" spans="1:1" ht="12.75" x14ac:dyDescent="0.2">
      <c r="A525" s="3"/>
    </row>
    <row r="526" spans="1:1" ht="12.75" x14ac:dyDescent="0.2">
      <c r="A526" s="3"/>
    </row>
    <row r="527" spans="1:1" ht="12.75" x14ac:dyDescent="0.2">
      <c r="A527" s="3"/>
    </row>
    <row r="528" spans="1:1" ht="12.75" x14ac:dyDescent="0.2">
      <c r="A528" s="3"/>
    </row>
    <row r="529" spans="1:1" ht="12.75" x14ac:dyDescent="0.2">
      <c r="A529" s="3"/>
    </row>
    <row r="530" spans="1:1" ht="12.75" x14ac:dyDescent="0.2">
      <c r="A530" s="3"/>
    </row>
    <row r="531" spans="1:1" ht="12.75" x14ac:dyDescent="0.2">
      <c r="A531" s="3"/>
    </row>
    <row r="532" spans="1:1" ht="12.75" x14ac:dyDescent="0.2">
      <c r="A532" s="3"/>
    </row>
    <row r="533" spans="1:1" ht="12.75" x14ac:dyDescent="0.2">
      <c r="A533" s="3"/>
    </row>
    <row r="534" spans="1:1" ht="12.75" x14ac:dyDescent="0.2">
      <c r="A534" s="3"/>
    </row>
    <row r="535" spans="1:1" ht="12.75" x14ac:dyDescent="0.2">
      <c r="A535" s="3"/>
    </row>
    <row r="536" spans="1:1" ht="12.75" x14ac:dyDescent="0.2">
      <c r="A536" s="3"/>
    </row>
    <row r="537" spans="1:1" ht="12.75" x14ac:dyDescent="0.2">
      <c r="A537" s="3"/>
    </row>
    <row r="538" spans="1:1" ht="12.75" x14ac:dyDescent="0.2">
      <c r="A538" s="3"/>
    </row>
    <row r="539" spans="1:1" ht="12.75" x14ac:dyDescent="0.2">
      <c r="A539" s="3"/>
    </row>
    <row r="540" spans="1:1" ht="12.75" x14ac:dyDescent="0.2">
      <c r="A540" s="3"/>
    </row>
    <row r="541" spans="1:1" ht="12.75" x14ac:dyDescent="0.2">
      <c r="A541" s="3"/>
    </row>
    <row r="542" spans="1:1" ht="12.75" x14ac:dyDescent="0.2">
      <c r="A542" s="3"/>
    </row>
    <row r="543" spans="1:1" ht="12.75" x14ac:dyDescent="0.2">
      <c r="A543" s="3"/>
    </row>
    <row r="544" spans="1:1" ht="12.75" x14ac:dyDescent="0.2">
      <c r="A544" s="3"/>
    </row>
    <row r="545" spans="1:1" ht="12.75" x14ac:dyDescent="0.2">
      <c r="A545" s="3"/>
    </row>
    <row r="546" spans="1:1" ht="12.75" x14ac:dyDescent="0.2">
      <c r="A546" s="3"/>
    </row>
    <row r="547" spans="1:1" ht="12.75" x14ac:dyDescent="0.2">
      <c r="A547" s="3"/>
    </row>
    <row r="548" spans="1:1" ht="12.75" x14ac:dyDescent="0.2">
      <c r="A548" s="3"/>
    </row>
    <row r="549" spans="1:1" ht="12.75" x14ac:dyDescent="0.2">
      <c r="A549" s="3"/>
    </row>
    <row r="550" spans="1:1" ht="12.75" x14ac:dyDescent="0.2">
      <c r="A550" s="3"/>
    </row>
    <row r="551" spans="1:1" ht="12.75" x14ac:dyDescent="0.2">
      <c r="A551" s="3"/>
    </row>
    <row r="552" spans="1:1" ht="12.75" x14ac:dyDescent="0.2">
      <c r="A552" s="3"/>
    </row>
    <row r="553" spans="1:1" ht="12.75" x14ac:dyDescent="0.2">
      <c r="A553" s="3"/>
    </row>
    <row r="554" spans="1:1" ht="12.75" x14ac:dyDescent="0.2">
      <c r="A554" s="3"/>
    </row>
    <row r="555" spans="1:1" ht="12.75" x14ac:dyDescent="0.2">
      <c r="A555" s="3"/>
    </row>
    <row r="556" spans="1:1" ht="12.75" x14ac:dyDescent="0.2">
      <c r="A556" s="3"/>
    </row>
    <row r="557" spans="1:1" ht="12.75" x14ac:dyDescent="0.2">
      <c r="A557" s="3"/>
    </row>
    <row r="558" spans="1:1" ht="12.75" x14ac:dyDescent="0.2">
      <c r="A558" s="3"/>
    </row>
    <row r="559" spans="1:1" ht="12.75" x14ac:dyDescent="0.2">
      <c r="A559" s="3"/>
    </row>
    <row r="560" spans="1:1" ht="12.75" x14ac:dyDescent="0.2">
      <c r="A560" s="3"/>
    </row>
    <row r="561" spans="1:1" ht="12.75" x14ac:dyDescent="0.2">
      <c r="A561" s="3"/>
    </row>
    <row r="562" spans="1:1" ht="12.75" x14ac:dyDescent="0.2">
      <c r="A562" s="3"/>
    </row>
    <row r="563" spans="1:1" ht="12.75" x14ac:dyDescent="0.2">
      <c r="A563" s="3"/>
    </row>
    <row r="564" spans="1:1" ht="12.75" x14ac:dyDescent="0.2">
      <c r="A564" s="3"/>
    </row>
    <row r="565" spans="1:1" ht="12.75" x14ac:dyDescent="0.2">
      <c r="A565" s="3"/>
    </row>
    <row r="566" spans="1:1" ht="12.75" x14ac:dyDescent="0.2">
      <c r="A566" s="3"/>
    </row>
    <row r="567" spans="1:1" ht="12.75" x14ac:dyDescent="0.2">
      <c r="A567" s="3"/>
    </row>
    <row r="568" spans="1:1" ht="12.75" x14ac:dyDescent="0.2">
      <c r="A568" s="3"/>
    </row>
    <row r="569" spans="1:1" ht="12.75" x14ac:dyDescent="0.2">
      <c r="A569" s="3"/>
    </row>
    <row r="570" spans="1:1" ht="12.75" x14ac:dyDescent="0.2">
      <c r="A570" s="3"/>
    </row>
    <row r="571" spans="1:1" ht="12.75" x14ac:dyDescent="0.2">
      <c r="A571" s="3"/>
    </row>
    <row r="572" spans="1:1" ht="12.75" x14ac:dyDescent="0.2">
      <c r="A572" s="3"/>
    </row>
    <row r="573" spans="1:1" ht="12.75" x14ac:dyDescent="0.2">
      <c r="A573" s="3"/>
    </row>
    <row r="574" spans="1:1" ht="12.75" x14ac:dyDescent="0.2">
      <c r="A574" s="3"/>
    </row>
    <row r="575" spans="1:1" ht="12.75" x14ac:dyDescent="0.2">
      <c r="A575" s="3"/>
    </row>
    <row r="576" spans="1:1" ht="12.75" x14ac:dyDescent="0.2">
      <c r="A576" s="3"/>
    </row>
    <row r="577" spans="1:1" ht="12.75" x14ac:dyDescent="0.2">
      <c r="A577" s="3"/>
    </row>
    <row r="578" spans="1:1" ht="12.75" x14ac:dyDescent="0.2">
      <c r="A578" s="3"/>
    </row>
    <row r="579" spans="1:1" ht="12.75" x14ac:dyDescent="0.2">
      <c r="A579" s="3"/>
    </row>
    <row r="580" spans="1:1" ht="12.75" x14ac:dyDescent="0.2">
      <c r="A580" s="3"/>
    </row>
    <row r="581" spans="1:1" ht="12.75" x14ac:dyDescent="0.2">
      <c r="A581" s="3"/>
    </row>
    <row r="582" spans="1:1" ht="12.75" x14ac:dyDescent="0.2">
      <c r="A582" s="3"/>
    </row>
    <row r="583" spans="1:1" ht="12.75" x14ac:dyDescent="0.2">
      <c r="A583" s="3"/>
    </row>
    <row r="584" spans="1:1" ht="12.75" x14ac:dyDescent="0.2">
      <c r="A584" s="3"/>
    </row>
    <row r="585" spans="1:1" ht="12.75" x14ac:dyDescent="0.2">
      <c r="A585" s="3"/>
    </row>
    <row r="586" spans="1:1" ht="12.75" x14ac:dyDescent="0.2">
      <c r="A586" s="3"/>
    </row>
    <row r="587" spans="1:1" ht="12.75" x14ac:dyDescent="0.2">
      <c r="A587" s="3"/>
    </row>
    <row r="588" spans="1:1" ht="12.75" x14ac:dyDescent="0.2">
      <c r="A588" s="3"/>
    </row>
    <row r="589" spans="1:1" ht="12.75" x14ac:dyDescent="0.2">
      <c r="A589" s="3"/>
    </row>
    <row r="590" spans="1:1" ht="12.75" x14ac:dyDescent="0.2">
      <c r="A590" s="3"/>
    </row>
    <row r="591" spans="1:1" ht="12.75" x14ac:dyDescent="0.2">
      <c r="A591" s="3"/>
    </row>
    <row r="592" spans="1:1" ht="12.75" x14ac:dyDescent="0.2">
      <c r="A592" s="3"/>
    </row>
    <row r="593" spans="1:1" ht="12.75" x14ac:dyDescent="0.2">
      <c r="A593" s="3"/>
    </row>
    <row r="594" spans="1:1" ht="12.75" x14ac:dyDescent="0.2">
      <c r="A594" s="3"/>
    </row>
    <row r="595" spans="1:1" ht="12.75" x14ac:dyDescent="0.2">
      <c r="A595" s="3"/>
    </row>
    <row r="596" spans="1:1" ht="12.75" x14ac:dyDescent="0.2">
      <c r="A596" s="3"/>
    </row>
    <row r="597" spans="1:1" ht="12.75" x14ac:dyDescent="0.2">
      <c r="A597" s="3"/>
    </row>
    <row r="598" spans="1:1" ht="12.75" x14ac:dyDescent="0.2">
      <c r="A598" s="3"/>
    </row>
    <row r="599" spans="1:1" ht="12.75" x14ac:dyDescent="0.2">
      <c r="A599" s="3"/>
    </row>
    <row r="600" spans="1:1" ht="12.75" x14ac:dyDescent="0.2">
      <c r="A600" s="3"/>
    </row>
    <row r="601" spans="1:1" ht="12.75" x14ac:dyDescent="0.2">
      <c r="A601" s="3"/>
    </row>
    <row r="602" spans="1:1" ht="12.75" x14ac:dyDescent="0.2">
      <c r="A602" s="3"/>
    </row>
    <row r="603" spans="1:1" ht="12.75" x14ac:dyDescent="0.2">
      <c r="A603" s="3"/>
    </row>
    <row r="604" spans="1:1" ht="12.75" x14ac:dyDescent="0.2">
      <c r="A604" s="3"/>
    </row>
    <row r="605" spans="1:1" ht="12.75" x14ac:dyDescent="0.2">
      <c r="A605" s="3"/>
    </row>
    <row r="606" spans="1:1" ht="12.75" x14ac:dyDescent="0.2">
      <c r="A606" s="3"/>
    </row>
    <row r="607" spans="1:1" ht="12.75" x14ac:dyDescent="0.2">
      <c r="A607" s="3"/>
    </row>
    <row r="608" spans="1:1" ht="12.75" x14ac:dyDescent="0.2">
      <c r="A608" s="3"/>
    </row>
    <row r="609" spans="1:1" ht="12.75" x14ac:dyDescent="0.2">
      <c r="A609" s="3"/>
    </row>
    <row r="610" spans="1:1" ht="12.75" x14ac:dyDescent="0.2">
      <c r="A610" s="3"/>
    </row>
    <row r="611" spans="1:1" ht="12.75" x14ac:dyDescent="0.2">
      <c r="A611" s="3"/>
    </row>
    <row r="612" spans="1:1" ht="12.75" x14ac:dyDescent="0.2">
      <c r="A612" s="3"/>
    </row>
    <row r="613" spans="1:1" ht="12.75" x14ac:dyDescent="0.2">
      <c r="A613" s="3"/>
    </row>
    <row r="614" spans="1:1" ht="12.75" x14ac:dyDescent="0.2">
      <c r="A614" s="3"/>
    </row>
    <row r="615" spans="1:1" ht="12.75" x14ac:dyDescent="0.2">
      <c r="A615" s="3"/>
    </row>
    <row r="616" spans="1:1" ht="12.75" x14ac:dyDescent="0.2">
      <c r="A616" s="3"/>
    </row>
    <row r="617" spans="1:1" ht="12.75" x14ac:dyDescent="0.2">
      <c r="A617" s="3"/>
    </row>
    <row r="618" spans="1:1" ht="12.75" x14ac:dyDescent="0.2">
      <c r="A618" s="3"/>
    </row>
    <row r="619" spans="1:1" ht="12.75" x14ac:dyDescent="0.2">
      <c r="A619" s="3"/>
    </row>
    <row r="620" spans="1:1" ht="12.75" x14ac:dyDescent="0.2">
      <c r="A620" s="3"/>
    </row>
    <row r="621" spans="1:1" ht="12.75" x14ac:dyDescent="0.2">
      <c r="A621" s="3"/>
    </row>
    <row r="622" spans="1:1" ht="12.75" x14ac:dyDescent="0.2">
      <c r="A622" s="3"/>
    </row>
    <row r="623" spans="1:1" ht="12.75" x14ac:dyDescent="0.2">
      <c r="A623" s="3"/>
    </row>
    <row r="624" spans="1:1" ht="12.75" x14ac:dyDescent="0.2">
      <c r="A624" s="3"/>
    </row>
    <row r="625" spans="1:1" ht="12.75" x14ac:dyDescent="0.2">
      <c r="A625" s="3"/>
    </row>
    <row r="626" spans="1:1" ht="12.75" x14ac:dyDescent="0.2">
      <c r="A626" s="3"/>
    </row>
    <row r="627" spans="1:1" ht="12.75" x14ac:dyDescent="0.2">
      <c r="A627" s="3"/>
    </row>
    <row r="628" spans="1:1" ht="12.75" x14ac:dyDescent="0.2">
      <c r="A628" s="3"/>
    </row>
    <row r="629" spans="1:1" ht="12.75" x14ac:dyDescent="0.2">
      <c r="A629" s="3"/>
    </row>
    <row r="630" spans="1:1" ht="12.75" x14ac:dyDescent="0.2">
      <c r="A630" s="3"/>
    </row>
    <row r="631" spans="1:1" ht="12.75" x14ac:dyDescent="0.2">
      <c r="A631" s="3"/>
    </row>
    <row r="632" spans="1:1" ht="12.75" x14ac:dyDescent="0.2">
      <c r="A632" s="3"/>
    </row>
    <row r="633" spans="1:1" ht="12.75" x14ac:dyDescent="0.2">
      <c r="A633" s="3"/>
    </row>
    <row r="634" spans="1:1" ht="12.75" x14ac:dyDescent="0.2">
      <c r="A634" s="3"/>
    </row>
    <row r="635" spans="1:1" ht="12.75" x14ac:dyDescent="0.2">
      <c r="A635" s="3"/>
    </row>
    <row r="636" spans="1:1" ht="12.75" x14ac:dyDescent="0.2">
      <c r="A636" s="3"/>
    </row>
    <row r="637" spans="1:1" ht="12.75" x14ac:dyDescent="0.2">
      <c r="A637" s="3"/>
    </row>
    <row r="638" spans="1:1" ht="12.75" x14ac:dyDescent="0.2">
      <c r="A638" s="3"/>
    </row>
    <row r="639" spans="1:1" ht="12.75" x14ac:dyDescent="0.2">
      <c r="A639" s="3"/>
    </row>
    <row r="640" spans="1:1" ht="12.75" x14ac:dyDescent="0.2">
      <c r="A640" s="3"/>
    </row>
    <row r="641" spans="1:1" ht="12.75" x14ac:dyDescent="0.2">
      <c r="A641" s="3"/>
    </row>
    <row r="642" spans="1:1" ht="12.75" x14ac:dyDescent="0.2">
      <c r="A642" s="3"/>
    </row>
    <row r="643" spans="1:1" ht="12.75" x14ac:dyDescent="0.2">
      <c r="A643" s="3"/>
    </row>
    <row r="644" spans="1:1" ht="12.75" x14ac:dyDescent="0.2">
      <c r="A644" s="3"/>
    </row>
    <row r="645" spans="1:1" ht="12.75" x14ac:dyDescent="0.2">
      <c r="A645" s="3"/>
    </row>
    <row r="646" spans="1:1" ht="12.75" x14ac:dyDescent="0.2">
      <c r="A646" s="3"/>
    </row>
    <row r="647" spans="1:1" ht="12.75" x14ac:dyDescent="0.2">
      <c r="A647" s="3"/>
    </row>
    <row r="648" spans="1:1" ht="12.75" x14ac:dyDescent="0.2">
      <c r="A648" s="3"/>
    </row>
    <row r="649" spans="1:1" ht="12.75" x14ac:dyDescent="0.2">
      <c r="A649" s="3"/>
    </row>
    <row r="650" spans="1:1" ht="12.75" x14ac:dyDescent="0.2">
      <c r="A650" s="3"/>
    </row>
    <row r="651" spans="1:1" ht="12.75" x14ac:dyDescent="0.2">
      <c r="A651" s="3"/>
    </row>
    <row r="652" spans="1:1" ht="12.75" x14ac:dyDescent="0.2">
      <c r="A652" s="3"/>
    </row>
    <row r="653" spans="1:1" ht="12.75" x14ac:dyDescent="0.2">
      <c r="A653" s="3"/>
    </row>
    <row r="654" spans="1:1" ht="12.75" x14ac:dyDescent="0.2">
      <c r="A654" s="3"/>
    </row>
    <row r="655" spans="1:1" ht="12.75" x14ac:dyDescent="0.2">
      <c r="A655" s="3"/>
    </row>
    <row r="656" spans="1:1" ht="12.75" x14ac:dyDescent="0.2">
      <c r="A656" s="3"/>
    </row>
    <row r="657" spans="1:1" ht="12.75" x14ac:dyDescent="0.2">
      <c r="A657" s="3"/>
    </row>
    <row r="658" spans="1:1" ht="12.75" x14ac:dyDescent="0.2">
      <c r="A658" s="3"/>
    </row>
    <row r="659" spans="1:1" ht="12.75" x14ac:dyDescent="0.2">
      <c r="A659" s="3"/>
    </row>
    <row r="660" spans="1:1" ht="12.75" x14ac:dyDescent="0.2">
      <c r="A660" s="3"/>
    </row>
    <row r="661" spans="1:1" ht="12.75" x14ac:dyDescent="0.2">
      <c r="A661" s="3"/>
    </row>
    <row r="662" spans="1:1" ht="12.75" x14ac:dyDescent="0.2">
      <c r="A662" s="3"/>
    </row>
    <row r="663" spans="1:1" ht="12.75" x14ac:dyDescent="0.2">
      <c r="A663" s="3"/>
    </row>
    <row r="664" spans="1:1" ht="12.75" x14ac:dyDescent="0.2">
      <c r="A664" s="3"/>
    </row>
    <row r="665" spans="1:1" ht="12.75" x14ac:dyDescent="0.2">
      <c r="A665" s="3"/>
    </row>
    <row r="666" spans="1:1" ht="12.75" x14ac:dyDescent="0.2">
      <c r="A666" s="3"/>
    </row>
    <row r="667" spans="1:1" ht="12.75" x14ac:dyDescent="0.2">
      <c r="A667" s="3"/>
    </row>
    <row r="668" spans="1:1" ht="12.75" x14ac:dyDescent="0.2">
      <c r="A668" s="3"/>
    </row>
    <row r="669" spans="1:1" ht="12.75" x14ac:dyDescent="0.2">
      <c r="A669" s="3"/>
    </row>
    <row r="670" spans="1:1" ht="12.75" x14ac:dyDescent="0.2">
      <c r="A670" s="3"/>
    </row>
    <row r="671" spans="1:1" ht="12.75" x14ac:dyDescent="0.2">
      <c r="A671" s="3"/>
    </row>
    <row r="672" spans="1:1" ht="12.75" x14ac:dyDescent="0.2">
      <c r="A672" s="3"/>
    </row>
    <row r="673" spans="1:1" ht="12.75" x14ac:dyDescent="0.2">
      <c r="A673" s="3"/>
    </row>
    <row r="674" spans="1:1" ht="12.75" x14ac:dyDescent="0.2">
      <c r="A674" s="3"/>
    </row>
    <row r="675" spans="1:1" ht="12.75" x14ac:dyDescent="0.2">
      <c r="A675" s="3"/>
    </row>
    <row r="676" spans="1:1" ht="12.75" x14ac:dyDescent="0.2">
      <c r="A676" s="3"/>
    </row>
    <row r="677" spans="1:1" ht="12.75" x14ac:dyDescent="0.2">
      <c r="A677" s="3"/>
    </row>
    <row r="678" spans="1:1" ht="12.75" x14ac:dyDescent="0.2">
      <c r="A678" s="3"/>
    </row>
    <row r="679" spans="1:1" ht="12.75" x14ac:dyDescent="0.2">
      <c r="A679" s="3"/>
    </row>
    <row r="680" spans="1:1" ht="12.75" x14ac:dyDescent="0.2">
      <c r="A680" s="3"/>
    </row>
    <row r="681" spans="1:1" ht="12.75" x14ac:dyDescent="0.2">
      <c r="A681" s="3"/>
    </row>
    <row r="682" spans="1:1" ht="12.75" x14ac:dyDescent="0.2">
      <c r="A682" s="3"/>
    </row>
    <row r="683" spans="1:1" ht="12.75" x14ac:dyDescent="0.2">
      <c r="A683" s="3"/>
    </row>
    <row r="684" spans="1:1" ht="12.75" x14ac:dyDescent="0.2">
      <c r="A684" s="3"/>
    </row>
    <row r="685" spans="1:1" ht="12.75" x14ac:dyDescent="0.2">
      <c r="A685" s="3"/>
    </row>
    <row r="686" spans="1:1" ht="12.75" x14ac:dyDescent="0.2">
      <c r="A686" s="3"/>
    </row>
    <row r="687" spans="1:1" ht="12.75" x14ac:dyDescent="0.2">
      <c r="A687" s="3"/>
    </row>
    <row r="688" spans="1:1" ht="12.75" x14ac:dyDescent="0.2">
      <c r="A688" s="3"/>
    </row>
    <row r="689" spans="1:1" ht="12.75" x14ac:dyDescent="0.2">
      <c r="A689" s="3"/>
    </row>
    <row r="690" spans="1:1" ht="12.75" x14ac:dyDescent="0.2">
      <c r="A690" s="3"/>
    </row>
    <row r="691" spans="1:1" ht="12.75" x14ac:dyDescent="0.2">
      <c r="A691" s="3"/>
    </row>
    <row r="692" spans="1:1" ht="12.75" x14ac:dyDescent="0.2">
      <c r="A692" s="3"/>
    </row>
    <row r="693" spans="1:1" ht="12.75" x14ac:dyDescent="0.2">
      <c r="A693" s="3"/>
    </row>
    <row r="694" spans="1:1" ht="12.75" x14ac:dyDescent="0.2">
      <c r="A694" s="3"/>
    </row>
    <row r="695" spans="1:1" ht="12.75" x14ac:dyDescent="0.2">
      <c r="A695" s="3"/>
    </row>
    <row r="696" spans="1:1" ht="12.75" x14ac:dyDescent="0.2">
      <c r="A696" s="3"/>
    </row>
    <row r="697" spans="1:1" ht="12.75" x14ac:dyDescent="0.2">
      <c r="A697" s="3"/>
    </row>
    <row r="698" spans="1:1" ht="12.75" x14ac:dyDescent="0.2">
      <c r="A698" s="3"/>
    </row>
    <row r="699" spans="1:1" ht="12.75" x14ac:dyDescent="0.2">
      <c r="A699" s="3"/>
    </row>
    <row r="700" spans="1:1" ht="12.75" x14ac:dyDescent="0.2">
      <c r="A700" s="3"/>
    </row>
    <row r="701" spans="1:1" ht="12.75" x14ac:dyDescent="0.2">
      <c r="A701" s="3"/>
    </row>
    <row r="702" spans="1:1" ht="12.75" x14ac:dyDescent="0.2">
      <c r="A702" s="3"/>
    </row>
    <row r="703" spans="1:1" ht="12.75" x14ac:dyDescent="0.2">
      <c r="A703" s="3"/>
    </row>
    <row r="704" spans="1:1" ht="12.75" x14ac:dyDescent="0.2">
      <c r="A704" s="3"/>
    </row>
    <row r="705" spans="1:1" ht="12.75" x14ac:dyDescent="0.2">
      <c r="A705" s="3"/>
    </row>
    <row r="706" spans="1:1" ht="12.75" x14ac:dyDescent="0.2">
      <c r="A706" s="3"/>
    </row>
    <row r="707" spans="1:1" ht="12.75" x14ac:dyDescent="0.2">
      <c r="A707" s="3"/>
    </row>
    <row r="708" spans="1:1" ht="12.75" x14ac:dyDescent="0.2">
      <c r="A708" s="3"/>
    </row>
    <row r="709" spans="1:1" ht="12.75" x14ac:dyDescent="0.2">
      <c r="A709" s="3"/>
    </row>
    <row r="710" spans="1:1" ht="12.75" x14ac:dyDescent="0.2">
      <c r="A710" s="3"/>
    </row>
    <row r="711" spans="1:1" ht="12.75" x14ac:dyDescent="0.2">
      <c r="A711" s="3"/>
    </row>
    <row r="712" spans="1:1" ht="12.75" x14ac:dyDescent="0.2">
      <c r="A712" s="3"/>
    </row>
    <row r="713" spans="1:1" ht="12.75" x14ac:dyDescent="0.2">
      <c r="A713" s="3"/>
    </row>
    <row r="714" spans="1:1" ht="12.75" x14ac:dyDescent="0.2">
      <c r="A714" s="3"/>
    </row>
    <row r="715" spans="1:1" ht="12.75" x14ac:dyDescent="0.2">
      <c r="A715" s="3"/>
    </row>
    <row r="716" spans="1:1" ht="12.75" x14ac:dyDescent="0.2">
      <c r="A716" s="3"/>
    </row>
    <row r="717" spans="1:1" ht="12.75" x14ac:dyDescent="0.2">
      <c r="A717" s="3"/>
    </row>
    <row r="718" spans="1:1" ht="12.75" x14ac:dyDescent="0.2">
      <c r="A718" s="3"/>
    </row>
    <row r="719" spans="1:1" ht="12.75" x14ac:dyDescent="0.2">
      <c r="A719" s="3"/>
    </row>
    <row r="720" spans="1:1" ht="12.75" x14ac:dyDescent="0.2">
      <c r="A720" s="3"/>
    </row>
    <row r="721" spans="1:1" ht="12.75" x14ac:dyDescent="0.2">
      <c r="A721" s="3"/>
    </row>
    <row r="722" spans="1:1" ht="12.75" x14ac:dyDescent="0.2">
      <c r="A722" s="3"/>
    </row>
    <row r="723" spans="1:1" ht="12.75" x14ac:dyDescent="0.2">
      <c r="A723" s="3"/>
    </row>
    <row r="724" spans="1:1" ht="12.75" x14ac:dyDescent="0.2">
      <c r="A724" s="3"/>
    </row>
    <row r="725" spans="1:1" ht="12.75" x14ac:dyDescent="0.2">
      <c r="A725" s="3"/>
    </row>
    <row r="726" spans="1:1" ht="12.75" x14ac:dyDescent="0.2">
      <c r="A726" s="3"/>
    </row>
    <row r="727" spans="1:1" ht="12.75" x14ac:dyDescent="0.2">
      <c r="A727" s="3"/>
    </row>
    <row r="728" spans="1:1" ht="12.75" x14ac:dyDescent="0.2">
      <c r="A728" s="3"/>
    </row>
    <row r="729" spans="1:1" ht="12.75" x14ac:dyDescent="0.2">
      <c r="A729" s="3"/>
    </row>
    <row r="730" spans="1:1" ht="12.75" x14ac:dyDescent="0.2">
      <c r="A730" s="3"/>
    </row>
    <row r="731" spans="1:1" ht="12.75" x14ac:dyDescent="0.2">
      <c r="A731" s="3"/>
    </row>
    <row r="732" spans="1:1" ht="12.75" x14ac:dyDescent="0.2">
      <c r="A732" s="3"/>
    </row>
    <row r="733" spans="1:1" ht="12.75" x14ac:dyDescent="0.2">
      <c r="A733" s="3"/>
    </row>
    <row r="734" spans="1:1" ht="12.75" x14ac:dyDescent="0.2">
      <c r="A734" s="3"/>
    </row>
    <row r="735" spans="1:1" ht="12.75" x14ac:dyDescent="0.2">
      <c r="A735" s="3"/>
    </row>
    <row r="736" spans="1:1" ht="12.75" x14ac:dyDescent="0.2">
      <c r="A736" s="3"/>
    </row>
    <row r="737" spans="1:1" ht="12.75" x14ac:dyDescent="0.2">
      <c r="A737" s="3"/>
    </row>
    <row r="738" spans="1:1" ht="12.75" x14ac:dyDescent="0.2">
      <c r="A738" s="3"/>
    </row>
    <row r="739" spans="1:1" ht="12.75" x14ac:dyDescent="0.2">
      <c r="A739" s="3"/>
    </row>
    <row r="740" spans="1:1" ht="12.75" x14ac:dyDescent="0.2">
      <c r="A740" s="3"/>
    </row>
    <row r="741" spans="1:1" ht="12.75" x14ac:dyDescent="0.2">
      <c r="A741" s="3"/>
    </row>
    <row r="742" spans="1:1" ht="12.75" x14ac:dyDescent="0.2">
      <c r="A742" s="3"/>
    </row>
    <row r="743" spans="1:1" ht="12.75" x14ac:dyDescent="0.2">
      <c r="A743" s="3"/>
    </row>
    <row r="744" spans="1:1" ht="12.75" x14ac:dyDescent="0.2">
      <c r="A744" s="3"/>
    </row>
    <row r="745" spans="1:1" ht="12.75" x14ac:dyDescent="0.2">
      <c r="A745" s="3"/>
    </row>
    <row r="746" spans="1:1" ht="12.75" x14ac:dyDescent="0.2">
      <c r="A746" s="3"/>
    </row>
    <row r="747" spans="1:1" ht="12.75" x14ac:dyDescent="0.2">
      <c r="A747" s="3"/>
    </row>
    <row r="748" spans="1:1" ht="12.75" x14ac:dyDescent="0.2">
      <c r="A748" s="3"/>
    </row>
    <row r="749" spans="1:1" ht="12.75" x14ac:dyDescent="0.2">
      <c r="A749" s="3"/>
    </row>
    <row r="750" spans="1:1" ht="12.75" x14ac:dyDescent="0.2">
      <c r="A750" s="3"/>
    </row>
    <row r="751" spans="1:1" ht="12.75" x14ac:dyDescent="0.2">
      <c r="A751" s="3"/>
    </row>
    <row r="752" spans="1:1" ht="12.75" x14ac:dyDescent="0.2">
      <c r="A752" s="3"/>
    </row>
    <row r="753" spans="1:1" ht="12.75" x14ac:dyDescent="0.2">
      <c r="A753" s="3"/>
    </row>
    <row r="754" spans="1:1" ht="12.75" x14ac:dyDescent="0.2">
      <c r="A754" s="3"/>
    </row>
    <row r="755" spans="1:1" ht="12.75" x14ac:dyDescent="0.2">
      <c r="A755" s="3"/>
    </row>
    <row r="756" spans="1:1" ht="12.75" x14ac:dyDescent="0.2">
      <c r="A756" s="3"/>
    </row>
    <row r="757" spans="1:1" ht="12.75" x14ac:dyDescent="0.2">
      <c r="A757" s="3"/>
    </row>
    <row r="758" spans="1:1" ht="12.75" x14ac:dyDescent="0.2">
      <c r="A758" s="3"/>
    </row>
    <row r="759" spans="1:1" ht="12.75" x14ac:dyDescent="0.2">
      <c r="A759" s="3"/>
    </row>
    <row r="760" spans="1:1" ht="12.75" x14ac:dyDescent="0.2">
      <c r="A760" s="3"/>
    </row>
    <row r="761" spans="1:1" ht="12.75" x14ac:dyDescent="0.2">
      <c r="A761" s="3"/>
    </row>
    <row r="762" spans="1:1" ht="12.75" x14ac:dyDescent="0.2">
      <c r="A762" s="3"/>
    </row>
    <row r="763" spans="1:1" ht="12.75" x14ac:dyDescent="0.2">
      <c r="A763" s="3"/>
    </row>
    <row r="764" spans="1:1" ht="12.75" x14ac:dyDescent="0.2">
      <c r="A764" s="3"/>
    </row>
    <row r="765" spans="1:1" ht="12.75" x14ac:dyDescent="0.2">
      <c r="A765" s="3"/>
    </row>
    <row r="766" spans="1:1" ht="12.75" x14ac:dyDescent="0.2">
      <c r="A766" s="3"/>
    </row>
    <row r="767" spans="1:1" ht="12.75" x14ac:dyDescent="0.2">
      <c r="A767" s="3"/>
    </row>
    <row r="768" spans="1:1" ht="12.75" x14ac:dyDescent="0.2">
      <c r="A768" s="3"/>
    </row>
    <row r="769" spans="1:1" ht="12.75" x14ac:dyDescent="0.2">
      <c r="A769" s="3"/>
    </row>
    <row r="770" spans="1:1" ht="12.75" x14ac:dyDescent="0.2">
      <c r="A770" s="3"/>
    </row>
    <row r="771" spans="1:1" ht="12.75" x14ac:dyDescent="0.2">
      <c r="A771" s="3"/>
    </row>
    <row r="772" spans="1:1" ht="12.75" x14ac:dyDescent="0.2">
      <c r="A772" s="3"/>
    </row>
    <row r="773" spans="1:1" ht="12.75" x14ac:dyDescent="0.2">
      <c r="A773" s="3"/>
    </row>
    <row r="774" spans="1:1" ht="12.75" x14ac:dyDescent="0.2">
      <c r="A774" s="3"/>
    </row>
    <row r="775" spans="1:1" ht="12.75" x14ac:dyDescent="0.2">
      <c r="A775" s="3"/>
    </row>
    <row r="776" spans="1:1" ht="12.75" x14ac:dyDescent="0.2">
      <c r="A776" s="3"/>
    </row>
    <row r="777" spans="1:1" ht="12.75" x14ac:dyDescent="0.2">
      <c r="A777" s="3"/>
    </row>
    <row r="778" spans="1:1" ht="12.75" x14ac:dyDescent="0.2">
      <c r="A778" s="3"/>
    </row>
    <row r="779" spans="1:1" ht="12.75" x14ac:dyDescent="0.2">
      <c r="A779" s="3"/>
    </row>
    <row r="780" spans="1:1" ht="12.75" x14ac:dyDescent="0.2">
      <c r="A780" s="3"/>
    </row>
    <row r="781" spans="1:1" ht="12.75" x14ac:dyDescent="0.2">
      <c r="A781" s="3"/>
    </row>
    <row r="782" spans="1:1" ht="12.75" x14ac:dyDescent="0.2">
      <c r="A782" s="3"/>
    </row>
    <row r="783" spans="1:1" ht="12.75" x14ac:dyDescent="0.2">
      <c r="A783" s="3"/>
    </row>
    <row r="784" spans="1:1" ht="12.75" x14ac:dyDescent="0.2">
      <c r="A784" s="3"/>
    </row>
    <row r="785" spans="1:1" ht="12.75" x14ac:dyDescent="0.2">
      <c r="A785" s="3"/>
    </row>
    <row r="786" spans="1:1" ht="12.75" x14ac:dyDescent="0.2">
      <c r="A786" s="3"/>
    </row>
    <row r="787" spans="1:1" ht="12.75" x14ac:dyDescent="0.2">
      <c r="A787" s="3"/>
    </row>
    <row r="788" spans="1:1" ht="12.75" x14ac:dyDescent="0.2">
      <c r="A788" s="3"/>
    </row>
    <row r="789" spans="1:1" ht="12.75" x14ac:dyDescent="0.2">
      <c r="A789" s="3"/>
    </row>
    <row r="790" spans="1:1" ht="12.75" x14ac:dyDescent="0.2">
      <c r="A790" s="3"/>
    </row>
    <row r="791" spans="1:1" ht="12.75" x14ac:dyDescent="0.2">
      <c r="A791" s="3"/>
    </row>
    <row r="792" spans="1:1" ht="12.75" x14ac:dyDescent="0.2">
      <c r="A792" s="3"/>
    </row>
    <row r="793" spans="1:1" ht="12.75" x14ac:dyDescent="0.2">
      <c r="A793" s="3"/>
    </row>
    <row r="794" spans="1:1" ht="12.75" x14ac:dyDescent="0.2">
      <c r="A794" s="3"/>
    </row>
    <row r="795" spans="1:1" ht="12.75" x14ac:dyDescent="0.2">
      <c r="A795" s="3"/>
    </row>
    <row r="796" spans="1:1" ht="12.75" x14ac:dyDescent="0.2">
      <c r="A796" s="3"/>
    </row>
    <row r="797" spans="1:1" ht="12.75" x14ac:dyDescent="0.2">
      <c r="A797" s="3"/>
    </row>
    <row r="798" spans="1:1" ht="12.75" x14ac:dyDescent="0.2">
      <c r="A798" s="3"/>
    </row>
    <row r="799" spans="1:1" ht="12.75" x14ac:dyDescent="0.2">
      <c r="A799" s="3"/>
    </row>
    <row r="800" spans="1:1" ht="12.75" x14ac:dyDescent="0.2">
      <c r="A800" s="3"/>
    </row>
    <row r="801" spans="1:1" ht="12.75" x14ac:dyDescent="0.2">
      <c r="A801" s="3"/>
    </row>
    <row r="802" spans="1:1" ht="12.75" x14ac:dyDescent="0.2">
      <c r="A802" s="3"/>
    </row>
    <row r="803" spans="1:1" ht="12.75" x14ac:dyDescent="0.2">
      <c r="A803" s="3"/>
    </row>
    <row r="804" spans="1:1" ht="12.75" x14ac:dyDescent="0.2">
      <c r="A804" s="3"/>
    </row>
    <row r="805" spans="1:1" ht="12.75" x14ac:dyDescent="0.2">
      <c r="A805" s="3"/>
    </row>
    <row r="806" spans="1:1" ht="12.75" x14ac:dyDescent="0.2">
      <c r="A806" s="3"/>
    </row>
    <row r="807" spans="1:1" ht="12.75" x14ac:dyDescent="0.2">
      <c r="A807" s="3"/>
    </row>
    <row r="808" spans="1:1" ht="12.75" x14ac:dyDescent="0.2">
      <c r="A808" s="3"/>
    </row>
    <row r="809" spans="1:1" ht="12.75" x14ac:dyDescent="0.2">
      <c r="A809" s="3"/>
    </row>
    <row r="810" spans="1:1" ht="12.75" x14ac:dyDescent="0.2">
      <c r="A810" s="3"/>
    </row>
    <row r="811" spans="1:1" ht="12.75" x14ac:dyDescent="0.2">
      <c r="A811" s="3"/>
    </row>
    <row r="812" spans="1:1" ht="12.75" x14ac:dyDescent="0.2">
      <c r="A812" s="3"/>
    </row>
    <row r="813" spans="1:1" ht="12.75" x14ac:dyDescent="0.2">
      <c r="A813" s="3"/>
    </row>
    <row r="814" spans="1:1" ht="12.75" x14ac:dyDescent="0.2">
      <c r="A814" s="3"/>
    </row>
    <row r="815" spans="1:1" ht="12.75" x14ac:dyDescent="0.2">
      <c r="A815" s="3"/>
    </row>
    <row r="816" spans="1:1" ht="12.75" x14ac:dyDescent="0.2">
      <c r="A816" s="3"/>
    </row>
    <row r="817" spans="1:1" ht="12.75" x14ac:dyDescent="0.2">
      <c r="A817" s="3"/>
    </row>
    <row r="818" spans="1:1" ht="12.75" x14ac:dyDescent="0.2">
      <c r="A818" s="3"/>
    </row>
    <row r="819" spans="1:1" ht="12.75" x14ac:dyDescent="0.2">
      <c r="A819" s="3"/>
    </row>
    <row r="820" spans="1:1" ht="12.75" x14ac:dyDescent="0.2">
      <c r="A820" s="3"/>
    </row>
    <row r="821" spans="1:1" ht="12.75" x14ac:dyDescent="0.2">
      <c r="A821" s="3"/>
    </row>
    <row r="822" spans="1:1" ht="12.75" x14ac:dyDescent="0.2">
      <c r="A822" s="3"/>
    </row>
    <row r="823" spans="1:1" ht="12.75" x14ac:dyDescent="0.2">
      <c r="A823" s="3"/>
    </row>
    <row r="824" spans="1:1" ht="12.75" x14ac:dyDescent="0.2">
      <c r="A824" s="3"/>
    </row>
    <row r="825" spans="1:1" ht="12.75" x14ac:dyDescent="0.2">
      <c r="A825" s="3"/>
    </row>
    <row r="826" spans="1:1" ht="12.75" x14ac:dyDescent="0.2">
      <c r="A826" s="3"/>
    </row>
    <row r="827" spans="1:1" ht="12.75" x14ac:dyDescent="0.2">
      <c r="A827" s="3"/>
    </row>
    <row r="828" spans="1:1" ht="12.75" x14ac:dyDescent="0.2">
      <c r="A828" s="3"/>
    </row>
    <row r="829" spans="1:1" ht="12.75" x14ac:dyDescent="0.2">
      <c r="A829" s="3"/>
    </row>
    <row r="830" spans="1:1" ht="12.75" x14ac:dyDescent="0.2">
      <c r="A830" s="3"/>
    </row>
    <row r="831" spans="1:1" ht="12.75" x14ac:dyDescent="0.2">
      <c r="A831" s="3"/>
    </row>
    <row r="832" spans="1:1" ht="12.75" x14ac:dyDescent="0.2">
      <c r="A832" s="3"/>
    </row>
    <row r="833" spans="1:1" ht="12.75" x14ac:dyDescent="0.2">
      <c r="A833" s="3"/>
    </row>
    <row r="834" spans="1:1" ht="12.75" x14ac:dyDescent="0.2">
      <c r="A834" s="3"/>
    </row>
    <row r="835" spans="1:1" ht="12.75" x14ac:dyDescent="0.2">
      <c r="A835" s="3"/>
    </row>
    <row r="836" spans="1:1" ht="12.75" x14ac:dyDescent="0.2">
      <c r="A836" s="3"/>
    </row>
    <row r="837" spans="1:1" ht="12.75" x14ac:dyDescent="0.2">
      <c r="A837" s="3"/>
    </row>
    <row r="838" spans="1:1" ht="12.75" x14ac:dyDescent="0.2">
      <c r="A838" s="3"/>
    </row>
    <row r="839" spans="1:1" ht="12.75" x14ac:dyDescent="0.2">
      <c r="A839" s="3"/>
    </row>
    <row r="840" spans="1:1" ht="12.75" x14ac:dyDescent="0.2">
      <c r="A840" s="3"/>
    </row>
    <row r="841" spans="1:1" ht="12.75" x14ac:dyDescent="0.2">
      <c r="A841" s="3"/>
    </row>
    <row r="842" spans="1:1" ht="12.75" x14ac:dyDescent="0.2">
      <c r="A842" s="3"/>
    </row>
    <row r="843" spans="1:1" ht="12.75" x14ac:dyDescent="0.2">
      <c r="A843" s="3"/>
    </row>
    <row r="844" spans="1:1" ht="12.75" x14ac:dyDescent="0.2">
      <c r="A844" s="3"/>
    </row>
    <row r="845" spans="1:1" ht="12.75" x14ac:dyDescent="0.2">
      <c r="A845" s="3"/>
    </row>
    <row r="846" spans="1:1" ht="12.75" x14ac:dyDescent="0.2">
      <c r="A846" s="3"/>
    </row>
    <row r="847" spans="1:1" ht="12.75" x14ac:dyDescent="0.2">
      <c r="A847" s="3"/>
    </row>
    <row r="848" spans="1:1" ht="12.75" x14ac:dyDescent="0.2">
      <c r="A848" s="3"/>
    </row>
    <row r="849" spans="1:1" ht="12.75" x14ac:dyDescent="0.2">
      <c r="A849" s="3"/>
    </row>
    <row r="850" spans="1:1" ht="12.75" x14ac:dyDescent="0.2">
      <c r="A850" s="3"/>
    </row>
    <row r="851" spans="1:1" ht="12.75" x14ac:dyDescent="0.2">
      <c r="A851" s="3"/>
    </row>
    <row r="852" spans="1:1" ht="12.75" x14ac:dyDescent="0.2">
      <c r="A852" s="3"/>
    </row>
    <row r="853" spans="1:1" ht="12.75" x14ac:dyDescent="0.2">
      <c r="A853" s="3"/>
    </row>
    <row r="854" spans="1:1" ht="12.75" x14ac:dyDescent="0.2">
      <c r="A854" s="3"/>
    </row>
    <row r="855" spans="1:1" ht="12.75" x14ac:dyDescent="0.2">
      <c r="A855" s="3"/>
    </row>
    <row r="856" spans="1:1" ht="12.75" x14ac:dyDescent="0.2">
      <c r="A856" s="3"/>
    </row>
    <row r="857" spans="1:1" ht="12.75" x14ac:dyDescent="0.2">
      <c r="A857" s="3"/>
    </row>
    <row r="858" spans="1:1" ht="12.75" x14ac:dyDescent="0.2">
      <c r="A858" s="3"/>
    </row>
    <row r="859" spans="1:1" ht="12.75" x14ac:dyDescent="0.2">
      <c r="A859" s="3"/>
    </row>
    <row r="860" spans="1:1" ht="12.75" x14ac:dyDescent="0.2">
      <c r="A860" s="3"/>
    </row>
    <row r="861" spans="1:1" ht="12.75" x14ac:dyDescent="0.2">
      <c r="A861" s="3"/>
    </row>
    <row r="862" spans="1:1" ht="12.75" x14ac:dyDescent="0.2">
      <c r="A862" s="3"/>
    </row>
    <row r="863" spans="1:1" ht="12.75" x14ac:dyDescent="0.2">
      <c r="A863" s="3"/>
    </row>
    <row r="864" spans="1:1" ht="12.75" x14ac:dyDescent="0.2">
      <c r="A864" s="3"/>
    </row>
    <row r="865" spans="1:1" ht="12.75" x14ac:dyDescent="0.2">
      <c r="A865" s="3"/>
    </row>
    <row r="866" spans="1:1" ht="12.75" x14ac:dyDescent="0.2">
      <c r="A866" s="3"/>
    </row>
    <row r="867" spans="1:1" ht="12.75" x14ac:dyDescent="0.2">
      <c r="A867" s="3"/>
    </row>
    <row r="868" spans="1:1" ht="12.75" x14ac:dyDescent="0.2">
      <c r="A868" s="3"/>
    </row>
    <row r="869" spans="1:1" ht="12.75" x14ac:dyDescent="0.2">
      <c r="A869" s="3"/>
    </row>
    <row r="870" spans="1:1" ht="12.75" x14ac:dyDescent="0.2">
      <c r="A870" s="3"/>
    </row>
    <row r="871" spans="1:1" ht="12.75" x14ac:dyDescent="0.2">
      <c r="A871" s="3"/>
    </row>
    <row r="872" spans="1:1" ht="12.75" x14ac:dyDescent="0.2">
      <c r="A872" s="3"/>
    </row>
    <row r="873" spans="1:1" ht="12.75" x14ac:dyDescent="0.2">
      <c r="A873" s="3"/>
    </row>
    <row r="874" spans="1:1" ht="12.75" x14ac:dyDescent="0.2">
      <c r="A874" s="3"/>
    </row>
    <row r="875" spans="1:1" ht="12.75" x14ac:dyDescent="0.2">
      <c r="A875" s="3"/>
    </row>
    <row r="876" spans="1:1" ht="12.75" x14ac:dyDescent="0.2">
      <c r="A876" s="3"/>
    </row>
    <row r="877" spans="1:1" ht="12.75" x14ac:dyDescent="0.2">
      <c r="A877" s="3"/>
    </row>
    <row r="878" spans="1:1" ht="12.75" x14ac:dyDescent="0.2">
      <c r="A878" s="3"/>
    </row>
    <row r="879" spans="1:1" ht="12.75" x14ac:dyDescent="0.2">
      <c r="A879" s="3"/>
    </row>
    <row r="880" spans="1:1" ht="12.75" x14ac:dyDescent="0.2">
      <c r="A880" s="3"/>
    </row>
    <row r="881" spans="1:1" ht="12.75" x14ac:dyDescent="0.2">
      <c r="A881" s="3"/>
    </row>
    <row r="882" spans="1:1" ht="12.75" x14ac:dyDescent="0.2">
      <c r="A882" s="3"/>
    </row>
    <row r="883" spans="1:1" ht="12.75" x14ac:dyDescent="0.2">
      <c r="A883" s="3"/>
    </row>
    <row r="884" spans="1:1" ht="12.75" x14ac:dyDescent="0.2">
      <c r="A884" s="3"/>
    </row>
    <row r="885" spans="1:1" ht="12.75" x14ac:dyDescent="0.2">
      <c r="A885" s="3"/>
    </row>
    <row r="886" spans="1:1" ht="12.75" x14ac:dyDescent="0.2">
      <c r="A886" s="3"/>
    </row>
    <row r="887" spans="1:1" ht="12.75" x14ac:dyDescent="0.2">
      <c r="A887" s="3"/>
    </row>
    <row r="888" spans="1:1" ht="12.75" x14ac:dyDescent="0.2">
      <c r="A888" s="3"/>
    </row>
    <row r="889" spans="1:1" ht="12.75" x14ac:dyDescent="0.2">
      <c r="A889" s="3"/>
    </row>
    <row r="890" spans="1:1" ht="12.75" x14ac:dyDescent="0.2">
      <c r="A890" s="3"/>
    </row>
    <row r="891" spans="1:1" ht="12.75" x14ac:dyDescent="0.2">
      <c r="A891" s="3"/>
    </row>
    <row r="892" spans="1:1" ht="12.75" x14ac:dyDescent="0.2">
      <c r="A892" s="3"/>
    </row>
    <row r="893" spans="1:1" ht="12.75" x14ac:dyDescent="0.2">
      <c r="A893" s="3"/>
    </row>
    <row r="894" spans="1:1" ht="12.75" x14ac:dyDescent="0.2">
      <c r="A894" s="3"/>
    </row>
    <row r="895" spans="1:1" ht="12.75" x14ac:dyDescent="0.2">
      <c r="A895" s="3"/>
    </row>
    <row r="896" spans="1:1" ht="12.75" x14ac:dyDescent="0.2">
      <c r="A896" s="3"/>
    </row>
    <row r="897" spans="1:1" ht="12.75" x14ac:dyDescent="0.2">
      <c r="A897" s="3"/>
    </row>
    <row r="898" spans="1:1" ht="12.75" x14ac:dyDescent="0.2">
      <c r="A898" s="3"/>
    </row>
    <row r="899" spans="1:1" ht="12.75" x14ac:dyDescent="0.2">
      <c r="A899" s="3"/>
    </row>
    <row r="900" spans="1:1" ht="12.75" x14ac:dyDescent="0.2">
      <c r="A900" s="3"/>
    </row>
    <row r="901" spans="1:1" ht="12.75" x14ac:dyDescent="0.2">
      <c r="A901" s="3"/>
    </row>
    <row r="902" spans="1:1" ht="12.75" x14ac:dyDescent="0.2">
      <c r="A902" s="3"/>
    </row>
    <row r="903" spans="1:1" ht="12.75" x14ac:dyDescent="0.2">
      <c r="A903" s="3"/>
    </row>
    <row r="904" spans="1:1" ht="12.75" x14ac:dyDescent="0.2">
      <c r="A904" s="3"/>
    </row>
    <row r="905" spans="1:1" ht="12.75" x14ac:dyDescent="0.2">
      <c r="A905" s="3"/>
    </row>
    <row r="906" spans="1:1" ht="12.75" x14ac:dyDescent="0.2">
      <c r="A906" s="3"/>
    </row>
    <row r="907" spans="1:1" ht="12.75" x14ac:dyDescent="0.2">
      <c r="A907" s="3"/>
    </row>
    <row r="908" spans="1:1" ht="12.75" x14ac:dyDescent="0.2">
      <c r="A908" s="3"/>
    </row>
    <row r="909" spans="1:1" ht="12.75" x14ac:dyDescent="0.2">
      <c r="A909" s="3"/>
    </row>
    <row r="910" spans="1:1" ht="12.75" x14ac:dyDescent="0.2">
      <c r="A910" s="3"/>
    </row>
    <row r="911" spans="1:1" ht="12.75" x14ac:dyDescent="0.2">
      <c r="A911" s="3"/>
    </row>
    <row r="912" spans="1:1" ht="12.75" x14ac:dyDescent="0.2">
      <c r="A912" s="3"/>
    </row>
    <row r="913" spans="1:1" ht="12.75" x14ac:dyDescent="0.2">
      <c r="A913" s="3"/>
    </row>
    <row r="914" spans="1:1" ht="12.75" x14ac:dyDescent="0.2">
      <c r="A914" s="3"/>
    </row>
    <row r="915" spans="1:1" ht="12.75" x14ac:dyDescent="0.2">
      <c r="A915" s="3"/>
    </row>
    <row r="916" spans="1:1" ht="12.75" x14ac:dyDescent="0.2">
      <c r="A916" s="3"/>
    </row>
    <row r="917" spans="1:1" ht="12.75" x14ac:dyDescent="0.2">
      <c r="A917" s="3"/>
    </row>
    <row r="918" spans="1:1" ht="12.75" x14ac:dyDescent="0.2">
      <c r="A918" s="3"/>
    </row>
    <row r="919" spans="1:1" ht="12.75" x14ac:dyDescent="0.2">
      <c r="A919" s="3"/>
    </row>
    <row r="920" spans="1:1" ht="12.75" x14ac:dyDescent="0.2">
      <c r="A920" s="3"/>
    </row>
    <row r="921" spans="1:1" ht="12.75" x14ac:dyDescent="0.2">
      <c r="A921" s="3"/>
    </row>
    <row r="922" spans="1:1" ht="12.75" x14ac:dyDescent="0.2">
      <c r="A922" s="3"/>
    </row>
    <row r="923" spans="1:1" ht="12.75" x14ac:dyDescent="0.2">
      <c r="A923" s="3"/>
    </row>
    <row r="924" spans="1:1" ht="12.75" x14ac:dyDescent="0.2">
      <c r="A924" s="3"/>
    </row>
    <row r="925" spans="1:1" ht="12.75" x14ac:dyDescent="0.2">
      <c r="A925" s="3"/>
    </row>
    <row r="926" spans="1:1" ht="12.75" x14ac:dyDescent="0.2">
      <c r="A926" s="3"/>
    </row>
    <row r="927" spans="1:1" ht="12.75" x14ac:dyDescent="0.2">
      <c r="A927" s="3"/>
    </row>
    <row r="928" spans="1:1" ht="12.75" x14ac:dyDescent="0.2">
      <c r="A928" s="3"/>
    </row>
    <row r="929" spans="1:1" ht="12.75" x14ac:dyDescent="0.2">
      <c r="A929" s="3"/>
    </row>
    <row r="930" spans="1:1" ht="12.75" x14ac:dyDescent="0.2">
      <c r="A930" s="3"/>
    </row>
    <row r="931" spans="1:1" ht="12.75" x14ac:dyDescent="0.2">
      <c r="A931" s="3"/>
    </row>
    <row r="932" spans="1:1" ht="12.75" x14ac:dyDescent="0.2">
      <c r="A932" s="3"/>
    </row>
    <row r="933" spans="1:1" ht="12.75" x14ac:dyDescent="0.2">
      <c r="A933" s="3"/>
    </row>
    <row r="934" spans="1:1" ht="12.75" x14ac:dyDescent="0.2">
      <c r="A934" s="3"/>
    </row>
    <row r="935" spans="1:1" ht="12.75" x14ac:dyDescent="0.2">
      <c r="A935" s="3"/>
    </row>
    <row r="936" spans="1:1" ht="12.75" x14ac:dyDescent="0.2">
      <c r="A936" s="3"/>
    </row>
    <row r="937" spans="1:1" ht="12.75" x14ac:dyDescent="0.2">
      <c r="A937" s="3"/>
    </row>
    <row r="938" spans="1:1" ht="12.75" x14ac:dyDescent="0.2">
      <c r="A938" s="3"/>
    </row>
    <row r="939" spans="1:1" ht="12.75" x14ac:dyDescent="0.2">
      <c r="A939" s="3"/>
    </row>
    <row r="940" spans="1:1" ht="12.75" x14ac:dyDescent="0.2">
      <c r="A940" s="3"/>
    </row>
    <row r="941" spans="1:1" ht="12.75" x14ac:dyDescent="0.2">
      <c r="A941" s="3"/>
    </row>
    <row r="942" spans="1:1" ht="12.75" x14ac:dyDescent="0.2">
      <c r="A942" s="3"/>
    </row>
    <row r="943" spans="1:1" ht="12.75" x14ac:dyDescent="0.2">
      <c r="A943" s="3"/>
    </row>
    <row r="944" spans="1:1" ht="12.75" x14ac:dyDescent="0.2">
      <c r="A944" s="3"/>
    </row>
    <row r="945" spans="1:1" ht="12.75" x14ac:dyDescent="0.2">
      <c r="A945" s="3"/>
    </row>
    <row r="946" spans="1:1" ht="12.75" x14ac:dyDescent="0.2">
      <c r="A946" s="3"/>
    </row>
    <row r="947" spans="1:1" ht="12.75" x14ac:dyDescent="0.2">
      <c r="A947" s="3"/>
    </row>
    <row r="948" spans="1:1" ht="12.75" x14ac:dyDescent="0.2">
      <c r="A948" s="3"/>
    </row>
    <row r="949" spans="1:1" ht="12.75" x14ac:dyDescent="0.2">
      <c r="A949" s="3"/>
    </row>
    <row r="950" spans="1:1" ht="12.75" x14ac:dyDescent="0.2">
      <c r="A950" s="3"/>
    </row>
    <row r="951" spans="1:1" ht="12.75" x14ac:dyDescent="0.2">
      <c r="A951" s="3"/>
    </row>
    <row r="952" spans="1:1" ht="12.75" x14ac:dyDescent="0.2">
      <c r="A952" s="3"/>
    </row>
    <row r="953" spans="1:1" ht="12.75" x14ac:dyDescent="0.2">
      <c r="A953" s="3"/>
    </row>
    <row r="954" spans="1:1" ht="12.75" x14ac:dyDescent="0.2">
      <c r="A954" s="3"/>
    </row>
    <row r="955" spans="1:1" ht="12.75" x14ac:dyDescent="0.2">
      <c r="A955" s="3"/>
    </row>
    <row r="956" spans="1:1" ht="12.75" x14ac:dyDescent="0.2">
      <c r="A956" s="3"/>
    </row>
    <row r="957" spans="1:1" ht="12.75" x14ac:dyDescent="0.2">
      <c r="A957" s="3"/>
    </row>
    <row r="958" spans="1:1" ht="12.75" x14ac:dyDescent="0.2">
      <c r="A958" s="3"/>
    </row>
    <row r="959" spans="1:1" ht="12.75" x14ac:dyDescent="0.2">
      <c r="A959" s="3"/>
    </row>
    <row r="960" spans="1:1" ht="12.75" x14ac:dyDescent="0.2">
      <c r="A960" s="3"/>
    </row>
    <row r="961" spans="1:1" ht="12.75" x14ac:dyDescent="0.2">
      <c r="A961" s="3"/>
    </row>
    <row r="962" spans="1:1" ht="12.75" x14ac:dyDescent="0.2">
      <c r="A962" s="3"/>
    </row>
    <row r="963" spans="1:1" ht="12.75" x14ac:dyDescent="0.2">
      <c r="A963" s="3"/>
    </row>
    <row r="964" spans="1:1" ht="12.75" x14ac:dyDescent="0.2">
      <c r="A964" s="3"/>
    </row>
    <row r="965" spans="1:1" ht="12.75" x14ac:dyDescent="0.2">
      <c r="A965" s="3"/>
    </row>
    <row r="966" spans="1:1" ht="12.75" x14ac:dyDescent="0.2">
      <c r="A966" s="3"/>
    </row>
    <row r="967" spans="1:1" ht="12.75" x14ac:dyDescent="0.2">
      <c r="A967" s="3"/>
    </row>
    <row r="968" spans="1:1" ht="12.75" x14ac:dyDescent="0.2">
      <c r="A968" s="3"/>
    </row>
    <row r="969" spans="1:1" ht="12.75" x14ac:dyDescent="0.2">
      <c r="A969" s="3"/>
    </row>
    <row r="970" spans="1:1" ht="12.75" x14ac:dyDescent="0.2">
      <c r="A970" s="3"/>
    </row>
    <row r="971" spans="1:1" ht="12.75" x14ac:dyDescent="0.2">
      <c r="A971" s="3"/>
    </row>
    <row r="972" spans="1:1" ht="12.75" x14ac:dyDescent="0.2">
      <c r="A972" s="3"/>
    </row>
    <row r="973" spans="1:1" ht="12.75" x14ac:dyDescent="0.2">
      <c r="A973" s="3"/>
    </row>
    <row r="974" spans="1:1" ht="12.75" x14ac:dyDescent="0.2">
      <c r="A974" s="3"/>
    </row>
    <row r="975" spans="1:1" ht="12.75" x14ac:dyDescent="0.2">
      <c r="A975" s="3"/>
    </row>
    <row r="976" spans="1:1" ht="12.75" x14ac:dyDescent="0.2">
      <c r="A976" s="3"/>
    </row>
    <row r="977" spans="1:1" ht="12.75" x14ac:dyDescent="0.2">
      <c r="A977" s="3"/>
    </row>
    <row r="978" spans="1:1" ht="12.75" x14ac:dyDescent="0.2">
      <c r="A978" s="3"/>
    </row>
    <row r="979" spans="1:1" ht="12.75" x14ac:dyDescent="0.2">
      <c r="A979" s="3"/>
    </row>
    <row r="980" spans="1:1" ht="12.75" x14ac:dyDescent="0.2">
      <c r="A980" s="3"/>
    </row>
    <row r="981" spans="1:1" ht="12.75" x14ac:dyDescent="0.2">
      <c r="A981" s="3"/>
    </row>
    <row r="982" spans="1:1" ht="12.75" x14ac:dyDescent="0.2">
      <c r="A982" s="3"/>
    </row>
    <row r="983" spans="1:1" ht="12.75" x14ac:dyDescent="0.2">
      <c r="A983" s="3"/>
    </row>
    <row r="984" spans="1:1" ht="12.75" x14ac:dyDescent="0.2">
      <c r="A984" s="3"/>
    </row>
    <row r="985" spans="1:1" ht="12.75" x14ac:dyDescent="0.2">
      <c r="A985" s="3"/>
    </row>
    <row r="986" spans="1:1" ht="12.75" x14ac:dyDescent="0.2">
      <c r="A986" s="3"/>
    </row>
    <row r="987" spans="1:1" ht="12.75" x14ac:dyDescent="0.2">
      <c r="A987" s="3"/>
    </row>
    <row r="988" spans="1:1" ht="12.75" x14ac:dyDescent="0.2">
      <c r="A988" s="3"/>
    </row>
    <row r="989" spans="1:1" ht="12.75" x14ac:dyDescent="0.2">
      <c r="A989" s="3"/>
    </row>
  </sheetData>
  <mergeCells count="5">
    <mergeCell ref="A13:D13"/>
    <mergeCell ref="F1:I1"/>
    <mergeCell ref="A1:C1"/>
    <mergeCell ref="K4:L4"/>
    <mergeCell ref="A28:D28"/>
  </mergeCells>
  <conditionalFormatting sqref="C26 C41">
    <cfRule type="cellIs" dxfId="5" priority="1" operator="greaterThan">
      <formula>0</formula>
    </cfRule>
  </conditionalFormatting>
  <conditionalFormatting sqref="C26 C41">
    <cfRule type="cellIs" dxfId="4" priority="2" operator="lessThanOrEqual">
      <formula>0</formula>
    </cfRule>
  </conditionalFormatting>
  <conditionalFormatting sqref="L7">
    <cfRule type="cellIs" dxfId="3" priority="3" operator="greaterThan">
      <formula>0</formula>
    </cfRule>
  </conditionalFormatting>
  <conditionalFormatting sqref="L7">
    <cfRule type="cellIs" dxfId="2" priority="4" operator="lessThanOrEqual">
      <formula>0</formula>
    </cfRule>
  </conditionalFormatting>
  <conditionalFormatting sqref="L8">
    <cfRule type="cellIs" dxfId="1" priority="5" operator="greaterThan">
      <formula>0</formula>
    </cfRule>
  </conditionalFormatting>
  <conditionalFormatting sqref="L8">
    <cfRule type="cellIs" dxfId="0" priority="6" operator="less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Copy of PPS Timing Closure</vt:lpstr>
      <vt:lpstr>Ext PPS Capture</vt:lpstr>
      <vt:lpstr>GPS PPS Capture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Jepson</cp:lastModifiedBy>
  <dcterms:modified xsi:type="dcterms:W3CDTF">2018-06-07T16:23:00Z</dcterms:modified>
</cp:coreProperties>
</file>