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jianleowang/Desktop/GitHub/EasyMicrobiome/data/ZhouSoil16S/Old/"/>
    </mc:Choice>
  </mc:AlternateContent>
  <xr:revisionPtr revIDLastSave="0" documentId="13_ncr:1_{4747D523-2352-FF4D-81AD-4BD51A78C82F}" xr6:coauthVersionLast="47" xr6:coauthVersionMax="47" xr10:uidLastSave="{00000000-0000-0000-0000-000000000000}"/>
  <bookViews>
    <workbookView xWindow="28800" yWindow="-3100" windowWidth="38400" windowHeight="21100" xr2:uid="{4D3B9F2E-613C-EC4C-A21D-C811D099681D}"/>
  </bookViews>
  <sheets>
    <sheet name="metadata" sheetId="1" r:id="rId1"/>
    <sheet name="Sheet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5" i="1" l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9" i="1"/>
  <c r="S18" i="1"/>
  <c r="S17" i="1"/>
  <c r="S16" i="1"/>
  <c r="S15" i="1"/>
  <c r="S14" i="1"/>
  <c r="S13" i="1"/>
  <c r="S12" i="1"/>
  <c r="S11" i="1"/>
  <c r="S10" i="1"/>
  <c r="S9" i="1"/>
  <c r="S8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W25" i="1" l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U25" i="1"/>
  <c r="U24" i="1"/>
  <c r="U23" i="1"/>
  <c r="U22" i="1"/>
  <c r="U21" i="1"/>
  <c r="U20" i="1"/>
  <c r="U7" i="1"/>
  <c r="U6" i="1"/>
  <c r="U5" i="1"/>
  <c r="U4" i="1"/>
  <c r="U3" i="1"/>
  <c r="U2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<sst xmlns="http://schemas.openxmlformats.org/spreadsheetml/2006/main" count="145" uniqueCount="55">
  <si>
    <t>sorted</t>
  </si>
  <si>
    <t>NH4 (mg/L)</t>
  </si>
  <si>
    <t>NO3 (mg/L)</t>
  </si>
  <si>
    <t>AP Activity (nmol MUB/ g dry soil / hour)</t>
  </si>
  <si>
    <t>H2O (mg/gsoil)</t>
    <phoneticPr fontId="0" type="noConversion"/>
  </si>
  <si>
    <t>Normalized PAO% FACS</t>
  </si>
  <si>
    <t>Normalized PAO% Raman</t>
  </si>
  <si>
    <t>Normalized PHAAO% FACS</t>
  </si>
  <si>
    <t>ca4a</t>
  </si>
  <si>
    <t>ca4b</t>
  </si>
  <si>
    <t>ca5a</t>
  </si>
  <si>
    <t>ca5b</t>
  </si>
  <si>
    <t>ca6a</t>
  </si>
  <si>
    <t>ca6b</t>
  </si>
  <si>
    <t>cb4a</t>
  </si>
  <si>
    <t>cb4b</t>
  </si>
  <si>
    <t>cb5a</t>
  </si>
  <si>
    <t>cb5b</t>
  </si>
  <si>
    <t>cb6a</t>
  </si>
  <si>
    <t>cb6b</t>
  </si>
  <si>
    <t>wa4a</t>
  </si>
  <si>
    <t>wa4b</t>
  </si>
  <si>
    <t>wa5a</t>
  </si>
  <si>
    <t>wa5b</t>
  </si>
  <si>
    <t>wa6a</t>
  </si>
  <si>
    <t>wa6b</t>
  </si>
  <si>
    <t>wb4a</t>
  </si>
  <si>
    <t>wb4b</t>
  </si>
  <si>
    <t>wb5a</t>
  </si>
  <si>
    <t>wb5b</t>
  </si>
  <si>
    <t>wb6a</t>
  </si>
  <si>
    <t>wb6b</t>
  </si>
  <si>
    <t>clipped</t>
  </si>
  <si>
    <t>warmed</t>
  </si>
  <si>
    <t>Sample name</t>
  </si>
  <si>
    <t>CA</t>
  </si>
  <si>
    <t>CB</t>
  </si>
  <si>
    <t>WA</t>
  </si>
  <si>
    <t>WB</t>
  </si>
  <si>
    <t>TP (mg-P/kg)</t>
  </si>
  <si>
    <t>TN (mg/L)</t>
  </si>
  <si>
    <t>LOI</t>
  </si>
  <si>
    <t>OM</t>
  </si>
  <si>
    <t>pH</t>
  </si>
  <si>
    <t>Zhou soil Raman Summary rev.1.0 20 0105-1</t>
  </si>
  <si>
    <t>PAO% FACS</t>
  </si>
  <si>
    <t>PHAAO% FACS</t>
  </si>
  <si>
    <t>polyP% FACS</t>
  </si>
  <si>
    <t>Normalized polyP% FACS</t>
  </si>
  <si>
    <t>PAO% Raman</t>
  </si>
  <si>
    <t>GAO% Raman</t>
  </si>
  <si>
    <t>Normalized GAO% Raman</t>
  </si>
  <si>
    <t>16S name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</si>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</sst>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6ECB5-366C-2640-A389-A344787A4DCA}">
  <dimension ref="A1:BD1048510"/>
  <sheetViews>
    <sheetView tabSelected="1" zoomScale="183" workbookViewId="0">
      <selection activeCell="D7" sqref="D7"/>
    </sheetView>
  </sheetViews>
  <sheetFormatPr baseColWidth="10" defaultRowHeight="16" x14ac:dyDescent="0.2"/>
  <sheetData>
    <row r="1" spans="1:56" x14ac:dyDescent="0.2">
      <c r="A1" t="s">
        <v>52</v>
      </c>
      <c r="B1" t="s">
        <v>34</v>
      </c>
      <c r="C1" t="s">
        <v>32</v>
      </c>
      <c r="D1" t="s">
        <v>33</v>
      </c>
      <c r="E1" t="s">
        <v>0</v>
      </c>
      <c r="F1" t="s">
        <v>1</v>
      </c>
      <c r="G1" t="s">
        <v>2</v>
      </c>
      <c r="H1" t="s">
        <v>40</v>
      </c>
      <c r="I1" t="s">
        <v>3</v>
      </c>
      <c r="J1" t="s">
        <v>4</v>
      </c>
      <c r="K1" t="s">
        <v>41</v>
      </c>
      <c r="L1" t="s">
        <v>42</v>
      </c>
      <c r="M1" t="s">
        <v>43</v>
      </c>
      <c r="N1" t="s">
        <v>39</v>
      </c>
      <c r="O1" t="s">
        <v>47</v>
      </c>
      <c r="P1" t="s">
        <v>46</v>
      </c>
      <c r="Q1" t="s">
        <v>45</v>
      </c>
      <c r="R1" t="s">
        <v>48</v>
      </c>
      <c r="S1" t="s">
        <v>7</v>
      </c>
      <c r="T1" t="s">
        <v>5</v>
      </c>
      <c r="U1" t="s">
        <v>50</v>
      </c>
      <c r="V1" t="s">
        <v>49</v>
      </c>
      <c r="W1" t="s">
        <v>51</v>
      </c>
      <c r="X1" t="s">
        <v>6</v>
      </c>
    </row>
    <row r="2" spans="1:56" x14ac:dyDescent="0.2">
      <c r="A2" s="1" t="s">
        <v>8</v>
      </c>
      <c r="B2" s="1" t="s">
        <v>35</v>
      </c>
      <c r="C2" s="1" t="s">
        <v>53</v>
      </c>
      <c r="D2" s="1" t="s">
        <v>54</v>
      </c>
      <c r="E2" s="1" t="s">
        <v>54</v>
      </c>
      <c r="F2" s="1">
        <v>7.7</v>
      </c>
      <c r="G2" s="1">
        <v>17.600000000000001</v>
      </c>
      <c r="H2" s="1">
        <v>29.8</v>
      </c>
      <c r="I2" s="1">
        <v>7271.1</v>
      </c>
      <c r="J2" s="2">
        <v>0.11</v>
      </c>
      <c r="K2" s="2">
        <v>0.05</v>
      </c>
      <c r="L2" s="2">
        <v>0.03</v>
      </c>
      <c r="M2" s="2">
        <v>8.1</v>
      </c>
      <c r="N2">
        <v>185.9</v>
      </c>
      <c r="O2" s="2">
        <v>0.11</v>
      </c>
      <c r="P2" s="2">
        <v>43.13</v>
      </c>
      <c r="Q2" s="2">
        <v>0.08</v>
      </c>
      <c r="R2" s="2">
        <f>0.49</f>
        <v>0.49</v>
      </c>
      <c r="S2" s="2">
        <v>0.52</v>
      </c>
      <c r="T2" s="2">
        <f>0.49</f>
        <v>0.49</v>
      </c>
      <c r="U2">
        <f>0.024</f>
        <v>2.4E-2</v>
      </c>
      <c r="V2">
        <f>16.7/100</f>
        <v>0.16699999999999998</v>
      </c>
      <c r="W2">
        <f>0.378</f>
        <v>0.378</v>
      </c>
      <c r="X2" s="1">
        <f>0.518</f>
        <v>0.51800000000000002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x14ac:dyDescent="0.2">
      <c r="A3" s="1" t="s">
        <v>9</v>
      </c>
      <c r="B3" s="1" t="s">
        <v>35</v>
      </c>
      <c r="C3" s="1" t="s">
        <v>53</v>
      </c>
      <c r="D3" s="1" t="s">
        <v>54</v>
      </c>
      <c r="E3" s="1" t="s">
        <v>53</v>
      </c>
      <c r="F3" s="1">
        <v>7.7</v>
      </c>
      <c r="G3" s="1">
        <v>17.600000000000001</v>
      </c>
      <c r="H3" s="1">
        <v>29.8</v>
      </c>
      <c r="I3" s="1">
        <v>7271.1</v>
      </c>
      <c r="J3" s="2">
        <v>0.11</v>
      </c>
      <c r="K3" s="2">
        <v>0.05</v>
      </c>
      <c r="L3" s="2">
        <v>0.03</v>
      </c>
      <c r="M3" s="2">
        <v>8.1</v>
      </c>
      <c r="N3">
        <v>185.9</v>
      </c>
      <c r="O3" s="2">
        <v>0.11</v>
      </c>
      <c r="P3" s="2">
        <v>43.13</v>
      </c>
      <c r="Q3" s="2">
        <v>0.08</v>
      </c>
      <c r="R3" s="2">
        <f t="shared" ref="R3:R7" si="0">0.49</f>
        <v>0.49</v>
      </c>
      <c r="S3" s="2">
        <v>0.52</v>
      </c>
      <c r="T3" s="2">
        <f t="shared" ref="T3:T7" si="1">0.49</f>
        <v>0.49</v>
      </c>
      <c r="U3">
        <f t="shared" ref="U3:U7" si="2">0.024</f>
        <v>2.4E-2</v>
      </c>
      <c r="V3">
        <f t="shared" ref="V3:V7" si="3">16.7/100</f>
        <v>0.16699999999999998</v>
      </c>
      <c r="W3">
        <f t="shared" ref="W3:W7" si="4">0.378</f>
        <v>0.378</v>
      </c>
      <c r="X3" s="1">
        <f t="shared" ref="X3:X7" si="5">0.518</f>
        <v>0.51800000000000002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2">
      <c r="A4" s="1" t="s">
        <v>10</v>
      </c>
      <c r="B4" s="1" t="s">
        <v>35</v>
      </c>
      <c r="C4" s="1" t="s">
        <v>53</v>
      </c>
      <c r="D4" s="1" t="s">
        <v>54</v>
      </c>
      <c r="E4" s="1" t="s">
        <v>54</v>
      </c>
      <c r="F4" s="1">
        <v>7.7</v>
      </c>
      <c r="G4" s="1">
        <v>17.600000000000001</v>
      </c>
      <c r="H4" s="1">
        <v>29.8</v>
      </c>
      <c r="I4" s="1">
        <v>7271.1</v>
      </c>
      <c r="J4" s="2">
        <v>0.11</v>
      </c>
      <c r="K4" s="2">
        <v>0.05</v>
      </c>
      <c r="L4" s="2">
        <v>0.03</v>
      </c>
      <c r="M4" s="2">
        <v>8.1</v>
      </c>
      <c r="N4">
        <v>185.9</v>
      </c>
      <c r="O4" s="2">
        <v>0.11</v>
      </c>
      <c r="P4" s="2">
        <v>43.13</v>
      </c>
      <c r="Q4" s="2">
        <v>0.08</v>
      </c>
      <c r="R4" s="2">
        <f t="shared" si="0"/>
        <v>0.49</v>
      </c>
      <c r="S4" s="2">
        <v>0.52</v>
      </c>
      <c r="T4" s="2">
        <f t="shared" si="1"/>
        <v>0.49</v>
      </c>
      <c r="U4">
        <f t="shared" si="2"/>
        <v>2.4E-2</v>
      </c>
      <c r="V4">
        <f t="shared" si="3"/>
        <v>0.16699999999999998</v>
      </c>
      <c r="W4">
        <f t="shared" si="4"/>
        <v>0.378</v>
      </c>
      <c r="X4" s="1">
        <f t="shared" si="5"/>
        <v>0.51800000000000002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2">
      <c r="A5" s="1" t="s">
        <v>11</v>
      </c>
      <c r="B5" s="1" t="s">
        <v>35</v>
      </c>
      <c r="C5" s="1" t="s">
        <v>53</v>
      </c>
      <c r="D5" s="1" t="s">
        <v>54</v>
      </c>
      <c r="E5" s="1" t="s">
        <v>53</v>
      </c>
      <c r="F5" s="1">
        <v>7.7</v>
      </c>
      <c r="G5" s="1">
        <v>17.600000000000001</v>
      </c>
      <c r="H5" s="1">
        <v>29.8</v>
      </c>
      <c r="I5" s="1">
        <v>7271.1</v>
      </c>
      <c r="J5" s="2">
        <v>0.11</v>
      </c>
      <c r="K5" s="2">
        <v>0.05</v>
      </c>
      <c r="L5" s="2">
        <v>0.03</v>
      </c>
      <c r="M5" s="2">
        <v>8.1</v>
      </c>
      <c r="N5">
        <v>185.9</v>
      </c>
      <c r="O5" s="2">
        <v>0.11</v>
      </c>
      <c r="P5" s="2">
        <v>43.13</v>
      </c>
      <c r="Q5" s="2">
        <v>0.08</v>
      </c>
      <c r="R5" s="2">
        <f t="shared" si="0"/>
        <v>0.49</v>
      </c>
      <c r="S5" s="2">
        <v>0.52</v>
      </c>
      <c r="T5" s="2">
        <f t="shared" si="1"/>
        <v>0.49</v>
      </c>
      <c r="U5">
        <f t="shared" si="2"/>
        <v>2.4E-2</v>
      </c>
      <c r="V5">
        <f t="shared" si="3"/>
        <v>0.16699999999999998</v>
      </c>
      <c r="W5">
        <f t="shared" si="4"/>
        <v>0.378</v>
      </c>
      <c r="X5" s="1">
        <f t="shared" si="5"/>
        <v>0.51800000000000002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2">
      <c r="A6" s="1" t="s">
        <v>12</v>
      </c>
      <c r="B6" s="1" t="s">
        <v>35</v>
      </c>
      <c r="C6" s="1" t="s">
        <v>53</v>
      </c>
      <c r="D6" s="1" t="s">
        <v>54</v>
      </c>
      <c r="E6" s="1" t="s">
        <v>54</v>
      </c>
      <c r="F6" s="1">
        <v>7.7</v>
      </c>
      <c r="G6" s="1">
        <v>17.600000000000001</v>
      </c>
      <c r="H6" s="1">
        <v>29.8</v>
      </c>
      <c r="I6" s="1">
        <v>7271.1</v>
      </c>
      <c r="J6" s="2">
        <v>0.11</v>
      </c>
      <c r="K6" s="2">
        <v>0.05</v>
      </c>
      <c r="L6" s="2">
        <v>0.03</v>
      </c>
      <c r="M6" s="2">
        <v>8.1</v>
      </c>
      <c r="N6">
        <v>185.9</v>
      </c>
      <c r="O6" s="2">
        <v>0.11</v>
      </c>
      <c r="P6" s="2">
        <v>43.13</v>
      </c>
      <c r="Q6" s="2">
        <v>0.08</v>
      </c>
      <c r="R6" s="2">
        <f t="shared" si="0"/>
        <v>0.49</v>
      </c>
      <c r="S6" s="2">
        <v>0.52</v>
      </c>
      <c r="T6" s="2">
        <f t="shared" si="1"/>
        <v>0.49</v>
      </c>
      <c r="U6">
        <f t="shared" si="2"/>
        <v>2.4E-2</v>
      </c>
      <c r="V6">
        <f t="shared" si="3"/>
        <v>0.16699999999999998</v>
      </c>
      <c r="W6">
        <f t="shared" si="4"/>
        <v>0.378</v>
      </c>
      <c r="X6" s="1">
        <f t="shared" si="5"/>
        <v>0.51800000000000002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2">
      <c r="A7" s="1" t="s">
        <v>13</v>
      </c>
      <c r="B7" s="1" t="s">
        <v>35</v>
      </c>
      <c r="C7" s="1" t="s">
        <v>53</v>
      </c>
      <c r="D7" s="1" t="s">
        <v>54</v>
      </c>
      <c r="E7" s="1" t="s">
        <v>53</v>
      </c>
      <c r="F7" s="1">
        <v>7.7</v>
      </c>
      <c r="G7" s="1">
        <v>17.600000000000001</v>
      </c>
      <c r="H7" s="1">
        <v>29.8</v>
      </c>
      <c r="I7" s="1">
        <v>7271.1</v>
      </c>
      <c r="J7" s="2">
        <v>0.11</v>
      </c>
      <c r="K7" s="2">
        <v>0.05</v>
      </c>
      <c r="L7" s="2">
        <v>0.03</v>
      </c>
      <c r="M7" s="2">
        <v>8.1</v>
      </c>
      <c r="N7">
        <v>185.9</v>
      </c>
      <c r="O7" s="2">
        <v>0.11</v>
      </c>
      <c r="P7" s="2">
        <v>43.13</v>
      </c>
      <c r="Q7" s="2">
        <v>0.08</v>
      </c>
      <c r="R7" s="2">
        <f t="shared" si="0"/>
        <v>0.49</v>
      </c>
      <c r="S7" s="2">
        <v>0.52</v>
      </c>
      <c r="T7" s="2">
        <f t="shared" si="1"/>
        <v>0.49</v>
      </c>
      <c r="U7">
        <f t="shared" si="2"/>
        <v>2.4E-2</v>
      </c>
      <c r="V7">
        <f t="shared" si="3"/>
        <v>0.16699999999999998</v>
      </c>
      <c r="W7">
        <f t="shared" si="4"/>
        <v>0.378</v>
      </c>
      <c r="X7" s="1">
        <f t="shared" si="5"/>
        <v>0.51800000000000002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x14ac:dyDescent="0.2">
      <c r="A8" s="1" t="s">
        <v>14</v>
      </c>
      <c r="B8" s="1" t="s">
        <v>36</v>
      </c>
      <c r="C8" s="1" t="s">
        <v>54</v>
      </c>
      <c r="D8" s="1" t="s">
        <v>54</v>
      </c>
      <c r="E8" s="1" t="s">
        <v>54</v>
      </c>
      <c r="F8" s="1">
        <v>8.6</v>
      </c>
      <c r="G8" s="1">
        <v>21</v>
      </c>
      <c r="H8" s="1">
        <v>36</v>
      </c>
      <c r="I8" s="1">
        <v>6114.2</v>
      </c>
      <c r="J8" s="2">
        <v>0.12</v>
      </c>
      <c r="K8" s="2">
        <v>0.05</v>
      </c>
      <c r="L8" s="2">
        <v>0.03</v>
      </c>
      <c r="M8" s="2">
        <v>8.08</v>
      </c>
      <c r="N8">
        <v>79.3</v>
      </c>
      <c r="O8" s="2">
        <v>0.05</v>
      </c>
      <c r="P8" s="2">
        <v>27.87</v>
      </c>
      <c r="Q8" s="2">
        <v>0.05</v>
      </c>
      <c r="R8" s="2">
        <f>0.48</f>
        <v>0.48</v>
      </c>
      <c r="S8" s="2">
        <f>0.47</f>
        <v>0.47</v>
      </c>
      <c r="T8" s="2">
        <f>0.47</f>
        <v>0.47</v>
      </c>
      <c r="U8" s="2">
        <v>4.1000000000000002E-2</v>
      </c>
      <c r="V8">
        <f>0.122</f>
        <v>0.122</v>
      </c>
      <c r="W8">
        <f>0.623</f>
        <v>0.623</v>
      </c>
      <c r="X8" s="1">
        <f>0.081</f>
        <v>8.1000000000000003E-2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x14ac:dyDescent="0.2">
      <c r="A9" s="1" t="s">
        <v>15</v>
      </c>
      <c r="B9" s="1" t="s">
        <v>36</v>
      </c>
      <c r="C9" s="1" t="s">
        <v>54</v>
      </c>
      <c r="D9" s="1" t="s">
        <v>54</v>
      </c>
      <c r="E9" s="1" t="s">
        <v>53</v>
      </c>
      <c r="F9" s="1">
        <v>8.6</v>
      </c>
      <c r="G9" s="1">
        <v>21</v>
      </c>
      <c r="H9" s="1">
        <v>36</v>
      </c>
      <c r="I9" s="1">
        <v>6114.2</v>
      </c>
      <c r="J9" s="2">
        <v>0.12</v>
      </c>
      <c r="K9" s="2">
        <v>0.05</v>
      </c>
      <c r="L9" s="2">
        <v>0.03</v>
      </c>
      <c r="M9" s="2">
        <v>8.08</v>
      </c>
      <c r="N9">
        <v>79.3</v>
      </c>
      <c r="O9" s="2">
        <v>0.05</v>
      </c>
      <c r="P9" s="2">
        <v>27.87</v>
      </c>
      <c r="Q9" s="2">
        <v>0.05</v>
      </c>
      <c r="R9" s="2">
        <f t="shared" ref="R9:R13" si="6">0.48</f>
        <v>0.48</v>
      </c>
      <c r="S9" s="2">
        <f t="shared" ref="S9:T13" si="7">0.47</f>
        <v>0.47</v>
      </c>
      <c r="T9" s="2">
        <f t="shared" si="7"/>
        <v>0.47</v>
      </c>
      <c r="U9" s="2">
        <v>4.1000000000000002E-2</v>
      </c>
      <c r="V9">
        <f t="shared" ref="V9:V13" si="8">0.122</f>
        <v>0.122</v>
      </c>
      <c r="W9">
        <f t="shared" ref="W9:W13" si="9">0.623</f>
        <v>0.623</v>
      </c>
      <c r="X9" s="1">
        <f t="shared" ref="X9:X13" si="10">0.081</f>
        <v>8.1000000000000003E-2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x14ac:dyDescent="0.2">
      <c r="A10" s="1" t="s">
        <v>16</v>
      </c>
      <c r="B10" s="1" t="s">
        <v>36</v>
      </c>
      <c r="C10" s="1" t="s">
        <v>54</v>
      </c>
      <c r="D10" s="1" t="s">
        <v>54</v>
      </c>
      <c r="E10" s="1" t="s">
        <v>54</v>
      </c>
      <c r="F10" s="1">
        <v>8.6</v>
      </c>
      <c r="G10" s="1">
        <v>21</v>
      </c>
      <c r="H10" s="1">
        <v>36</v>
      </c>
      <c r="I10" s="1">
        <v>6114.2</v>
      </c>
      <c r="J10" s="2">
        <v>0.12</v>
      </c>
      <c r="K10" s="2">
        <v>0.05</v>
      </c>
      <c r="L10" s="2">
        <v>0.03</v>
      </c>
      <c r="M10" s="2">
        <v>8.08</v>
      </c>
      <c r="N10">
        <v>79.3</v>
      </c>
      <c r="O10" s="2">
        <v>0.05</v>
      </c>
      <c r="P10" s="2">
        <v>27.87</v>
      </c>
      <c r="Q10" s="2">
        <v>0.05</v>
      </c>
      <c r="R10" s="2">
        <f t="shared" si="6"/>
        <v>0.48</v>
      </c>
      <c r="S10" s="2">
        <f t="shared" si="7"/>
        <v>0.47</v>
      </c>
      <c r="T10" s="2">
        <f t="shared" si="7"/>
        <v>0.47</v>
      </c>
      <c r="U10" s="2">
        <v>4.1000000000000002E-2</v>
      </c>
      <c r="V10">
        <f t="shared" si="8"/>
        <v>0.122</v>
      </c>
      <c r="W10">
        <f t="shared" si="9"/>
        <v>0.623</v>
      </c>
      <c r="X10" s="1">
        <f t="shared" si="10"/>
        <v>8.1000000000000003E-2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x14ac:dyDescent="0.2">
      <c r="A11" s="1" t="s">
        <v>17</v>
      </c>
      <c r="B11" s="1" t="s">
        <v>36</v>
      </c>
      <c r="C11" s="1" t="s">
        <v>54</v>
      </c>
      <c r="D11" s="1" t="s">
        <v>54</v>
      </c>
      <c r="E11" s="1" t="s">
        <v>53</v>
      </c>
      <c r="F11" s="1">
        <v>8.6</v>
      </c>
      <c r="G11" s="1">
        <v>21</v>
      </c>
      <c r="H11" s="1">
        <v>36</v>
      </c>
      <c r="I11" s="1">
        <v>6114.2</v>
      </c>
      <c r="J11" s="2">
        <v>0.12</v>
      </c>
      <c r="K11" s="2">
        <v>0.05</v>
      </c>
      <c r="L11" s="2">
        <v>0.03</v>
      </c>
      <c r="M11" s="2">
        <v>8.08</v>
      </c>
      <c r="N11">
        <v>79.3</v>
      </c>
      <c r="O11" s="2">
        <v>0.05</v>
      </c>
      <c r="P11" s="2">
        <v>27.87</v>
      </c>
      <c r="Q11" s="2">
        <v>0.05</v>
      </c>
      <c r="R11" s="2">
        <f t="shared" si="6"/>
        <v>0.48</v>
      </c>
      <c r="S11" s="2">
        <f t="shared" si="7"/>
        <v>0.47</v>
      </c>
      <c r="T11" s="2">
        <f t="shared" si="7"/>
        <v>0.47</v>
      </c>
      <c r="U11" s="2">
        <v>4.1000000000000002E-2</v>
      </c>
      <c r="V11">
        <f t="shared" si="8"/>
        <v>0.122</v>
      </c>
      <c r="W11">
        <f t="shared" si="9"/>
        <v>0.623</v>
      </c>
      <c r="X11" s="1">
        <f t="shared" si="10"/>
        <v>8.1000000000000003E-2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x14ac:dyDescent="0.2">
      <c r="A12" s="1" t="s">
        <v>18</v>
      </c>
      <c r="B12" s="1" t="s">
        <v>36</v>
      </c>
      <c r="C12" s="1" t="s">
        <v>54</v>
      </c>
      <c r="D12" s="1" t="s">
        <v>54</v>
      </c>
      <c r="E12" s="1" t="s">
        <v>54</v>
      </c>
      <c r="F12" s="1">
        <v>8.6</v>
      </c>
      <c r="G12" s="1">
        <v>21</v>
      </c>
      <c r="H12" s="1">
        <v>36</v>
      </c>
      <c r="I12" s="1">
        <v>6114.2</v>
      </c>
      <c r="J12" s="2">
        <v>0.12</v>
      </c>
      <c r="K12" s="2">
        <v>0.05</v>
      </c>
      <c r="L12" s="2">
        <v>0.03</v>
      </c>
      <c r="M12" s="2">
        <v>8.08</v>
      </c>
      <c r="N12">
        <v>79.3</v>
      </c>
      <c r="O12" s="2">
        <v>0.05</v>
      </c>
      <c r="P12" s="2">
        <v>27.87</v>
      </c>
      <c r="Q12" s="2">
        <v>0.05</v>
      </c>
      <c r="R12" s="2">
        <f t="shared" si="6"/>
        <v>0.48</v>
      </c>
      <c r="S12" s="2">
        <f t="shared" si="7"/>
        <v>0.47</v>
      </c>
      <c r="T12" s="2">
        <f t="shared" si="7"/>
        <v>0.47</v>
      </c>
      <c r="U12" s="2">
        <v>4.1000000000000002E-2</v>
      </c>
      <c r="V12">
        <f t="shared" si="8"/>
        <v>0.122</v>
      </c>
      <c r="W12">
        <f t="shared" si="9"/>
        <v>0.623</v>
      </c>
      <c r="X12" s="1">
        <f t="shared" si="10"/>
        <v>8.1000000000000003E-2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x14ac:dyDescent="0.2">
      <c r="A13" s="1" t="s">
        <v>19</v>
      </c>
      <c r="B13" s="1" t="s">
        <v>36</v>
      </c>
      <c r="C13" s="1" t="s">
        <v>54</v>
      </c>
      <c r="D13" s="1" t="s">
        <v>54</v>
      </c>
      <c r="E13" s="1" t="s">
        <v>53</v>
      </c>
      <c r="F13" s="1">
        <v>8.6</v>
      </c>
      <c r="G13" s="1">
        <v>21</v>
      </c>
      <c r="H13" s="1">
        <v>36</v>
      </c>
      <c r="I13" s="1">
        <v>6114.2</v>
      </c>
      <c r="J13" s="2">
        <v>0.12</v>
      </c>
      <c r="K13" s="2">
        <v>0.05</v>
      </c>
      <c r="L13" s="2">
        <v>0.03</v>
      </c>
      <c r="M13" s="2">
        <v>8.08</v>
      </c>
      <c r="N13">
        <v>79.3</v>
      </c>
      <c r="O13" s="2">
        <v>0.05</v>
      </c>
      <c r="P13" s="2">
        <v>27.87</v>
      </c>
      <c r="Q13" s="2">
        <v>0.05</v>
      </c>
      <c r="R13" s="2">
        <f t="shared" si="6"/>
        <v>0.48</v>
      </c>
      <c r="S13" s="2">
        <f t="shared" si="7"/>
        <v>0.47</v>
      </c>
      <c r="T13" s="2">
        <f t="shared" si="7"/>
        <v>0.47</v>
      </c>
      <c r="U13" s="2">
        <v>4.1000000000000002E-2</v>
      </c>
      <c r="V13">
        <f t="shared" si="8"/>
        <v>0.122</v>
      </c>
      <c r="W13">
        <f t="shared" si="9"/>
        <v>0.623</v>
      </c>
      <c r="X13" s="1">
        <f t="shared" si="10"/>
        <v>8.1000000000000003E-2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x14ac:dyDescent="0.2">
      <c r="A14" s="1" t="s">
        <v>20</v>
      </c>
      <c r="B14" s="1" t="s">
        <v>37</v>
      </c>
      <c r="C14" s="1" t="s">
        <v>53</v>
      </c>
      <c r="D14" s="1" t="s">
        <v>53</v>
      </c>
      <c r="E14" s="1" t="s">
        <v>54</v>
      </c>
      <c r="F14" s="1">
        <v>5.9</v>
      </c>
      <c r="G14" s="1">
        <v>13.1</v>
      </c>
      <c r="H14" s="1">
        <v>25</v>
      </c>
      <c r="I14" s="1">
        <v>7346.6</v>
      </c>
      <c r="J14" s="2">
        <v>0.11</v>
      </c>
      <c r="K14" s="2">
        <v>0.04</v>
      </c>
      <c r="L14" s="2">
        <v>0.03</v>
      </c>
      <c r="M14" s="2">
        <v>8.0399999999999991</v>
      </c>
      <c r="N14">
        <v>201.7</v>
      </c>
      <c r="O14" s="2">
        <v>1.45</v>
      </c>
      <c r="P14" s="2">
        <v>28.36</v>
      </c>
      <c r="Q14" s="2">
        <v>1.31</v>
      </c>
      <c r="R14" s="2">
        <f>0.53</f>
        <v>0.53</v>
      </c>
      <c r="S14" s="2">
        <f>0.46</f>
        <v>0.46</v>
      </c>
      <c r="T14" s="2">
        <f>0.52</f>
        <v>0.52</v>
      </c>
      <c r="U14" s="2">
        <v>0</v>
      </c>
      <c r="V14">
        <f>0.179</f>
        <v>0.17899999999999999</v>
      </c>
      <c r="W14">
        <f>0.118</f>
        <v>0.11799999999999999</v>
      </c>
      <c r="X14" s="1">
        <f>0.668</f>
        <v>0.66800000000000004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x14ac:dyDescent="0.2">
      <c r="A15" s="1" t="s">
        <v>21</v>
      </c>
      <c r="B15" s="1" t="s">
        <v>37</v>
      </c>
      <c r="C15" s="1" t="s">
        <v>53</v>
      </c>
      <c r="D15" s="1" t="s">
        <v>53</v>
      </c>
      <c r="E15" s="1" t="s">
        <v>53</v>
      </c>
      <c r="F15" s="1">
        <v>5.9</v>
      </c>
      <c r="G15" s="1">
        <v>13.1</v>
      </c>
      <c r="H15" s="1">
        <v>25</v>
      </c>
      <c r="I15" s="1">
        <v>7346.6</v>
      </c>
      <c r="J15" s="2">
        <v>0.11</v>
      </c>
      <c r="K15" s="2">
        <v>0.04</v>
      </c>
      <c r="L15" s="2">
        <v>0.03</v>
      </c>
      <c r="M15" s="2">
        <v>8.0399999999999991</v>
      </c>
      <c r="N15">
        <v>201.7</v>
      </c>
      <c r="O15" s="2">
        <v>1.45</v>
      </c>
      <c r="P15" s="2">
        <v>28.36</v>
      </c>
      <c r="Q15" s="2">
        <v>1.31</v>
      </c>
      <c r="R15" s="2">
        <f t="shared" ref="R15:R19" si="11">0.53</f>
        <v>0.53</v>
      </c>
      <c r="S15" s="2">
        <f t="shared" ref="S15:S19" si="12">0.46</f>
        <v>0.46</v>
      </c>
      <c r="T15" s="2">
        <f t="shared" ref="T15:T19" si="13">0.52</f>
        <v>0.52</v>
      </c>
      <c r="U15" s="2">
        <v>0</v>
      </c>
      <c r="V15">
        <f t="shared" ref="V15:V19" si="14">0.179</f>
        <v>0.17899999999999999</v>
      </c>
      <c r="W15">
        <f t="shared" ref="W15:W19" si="15">0.118</f>
        <v>0.11799999999999999</v>
      </c>
      <c r="X15" s="1">
        <f t="shared" ref="X15:X19" si="16">0.668</f>
        <v>0.66800000000000004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x14ac:dyDescent="0.2">
      <c r="A16" s="1" t="s">
        <v>22</v>
      </c>
      <c r="B16" s="1" t="s">
        <v>37</v>
      </c>
      <c r="C16" s="1" t="s">
        <v>53</v>
      </c>
      <c r="D16" s="1" t="s">
        <v>53</v>
      </c>
      <c r="E16" s="1" t="s">
        <v>54</v>
      </c>
      <c r="F16" s="1">
        <v>5.9</v>
      </c>
      <c r="G16" s="1">
        <v>13.1</v>
      </c>
      <c r="H16" s="1">
        <v>25</v>
      </c>
      <c r="I16" s="1">
        <v>7346.6</v>
      </c>
      <c r="J16" s="2">
        <v>0.11</v>
      </c>
      <c r="K16" s="2">
        <v>0.04</v>
      </c>
      <c r="L16" s="2">
        <v>0.03</v>
      </c>
      <c r="M16" s="2">
        <v>8.0399999999999991</v>
      </c>
      <c r="N16">
        <v>201.7</v>
      </c>
      <c r="O16" s="2">
        <v>1.45</v>
      </c>
      <c r="P16" s="2">
        <v>28.36</v>
      </c>
      <c r="Q16" s="2">
        <v>1.31</v>
      </c>
      <c r="R16" s="2">
        <f t="shared" si="11"/>
        <v>0.53</v>
      </c>
      <c r="S16" s="2">
        <f t="shared" si="12"/>
        <v>0.46</v>
      </c>
      <c r="T16" s="2">
        <f t="shared" si="13"/>
        <v>0.52</v>
      </c>
      <c r="U16" s="2">
        <v>0</v>
      </c>
      <c r="V16">
        <f t="shared" si="14"/>
        <v>0.17899999999999999</v>
      </c>
      <c r="W16">
        <f t="shared" si="15"/>
        <v>0.11799999999999999</v>
      </c>
      <c r="X16" s="1">
        <f t="shared" si="16"/>
        <v>0.66800000000000004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x14ac:dyDescent="0.2">
      <c r="A17" s="1" t="s">
        <v>23</v>
      </c>
      <c r="B17" s="1" t="s">
        <v>37</v>
      </c>
      <c r="C17" s="1" t="s">
        <v>53</v>
      </c>
      <c r="D17" s="1" t="s">
        <v>53</v>
      </c>
      <c r="E17" s="1" t="s">
        <v>53</v>
      </c>
      <c r="F17" s="1">
        <v>5.9</v>
      </c>
      <c r="G17" s="1">
        <v>13.1</v>
      </c>
      <c r="H17" s="1">
        <v>25</v>
      </c>
      <c r="I17" s="1">
        <v>7346.6</v>
      </c>
      <c r="J17" s="2">
        <v>0.11</v>
      </c>
      <c r="K17" s="2">
        <v>0.04</v>
      </c>
      <c r="L17" s="2">
        <v>0.03</v>
      </c>
      <c r="M17" s="2">
        <v>8.0399999999999991</v>
      </c>
      <c r="N17">
        <v>201.7</v>
      </c>
      <c r="O17" s="2">
        <v>1.45</v>
      </c>
      <c r="P17" s="2">
        <v>28.36</v>
      </c>
      <c r="Q17" s="2">
        <v>1.31</v>
      </c>
      <c r="R17" s="2">
        <f t="shared" si="11"/>
        <v>0.53</v>
      </c>
      <c r="S17" s="2">
        <f t="shared" si="12"/>
        <v>0.46</v>
      </c>
      <c r="T17" s="2">
        <f t="shared" si="13"/>
        <v>0.52</v>
      </c>
      <c r="U17" s="2">
        <v>0</v>
      </c>
      <c r="V17">
        <f t="shared" si="14"/>
        <v>0.17899999999999999</v>
      </c>
      <c r="W17">
        <f t="shared" si="15"/>
        <v>0.11799999999999999</v>
      </c>
      <c r="X17" s="1">
        <f t="shared" si="16"/>
        <v>0.66800000000000004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x14ac:dyDescent="0.2">
      <c r="A18" s="1" t="s">
        <v>24</v>
      </c>
      <c r="B18" s="1" t="s">
        <v>37</v>
      </c>
      <c r="C18" s="1" t="s">
        <v>53</v>
      </c>
      <c r="D18" s="1" t="s">
        <v>53</v>
      </c>
      <c r="E18" s="1" t="s">
        <v>54</v>
      </c>
      <c r="F18" s="1">
        <v>5.9</v>
      </c>
      <c r="G18" s="1">
        <v>13.1</v>
      </c>
      <c r="H18" s="1">
        <v>25</v>
      </c>
      <c r="I18" s="1">
        <v>7346.6</v>
      </c>
      <c r="J18" s="2">
        <v>0.11</v>
      </c>
      <c r="K18" s="2">
        <v>0.04</v>
      </c>
      <c r="L18" s="2">
        <v>0.03</v>
      </c>
      <c r="M18" s="2">
        <v>8.0399999999999991</v>
      </c>
      <c r="N18">
        <v>201.7</v>
      </c>
      <c r="O18" s="2">
        <v>1.45</v>
      </c>
      <c r="P18" s="2">
        <v>28.36</v>
      </c>
      <c r="Q18" s="2">
        <v>1.31</v>
      </c>
      <c r="R18" s="2">
        <f t="shared" si="11"/>
        <v>0.53</v>
      </c>
      <c r="S18" s="2">
        <f t="shared" si="12"/>
        <v>0.46</v>
      </c>
      <c r="T18" s="2">
        <f t="shared" si="13"/>
        <v>0.52</v>
      </c>
      <c r="U18" s="2">
        <v>0</v>
      </c>
      <c r="V18">
        <f t="shared" si="14"/>
        <v>0.17899999999999999</v>
      </c>
      <c r="W18">
        <f t="shared" si="15"/>
        <v>0.11799999999999999</v>
      </c>
      <c r="X18" s="1">
        <f t="shared" si="16"/>
        <v>0.66800000000000004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x14ac:dyDescent="0.2">
      <c r="A19" s="1" t="s">
        <v>25</v>
      </c>
      <c r="B19" s="1" t="s">
        <v>37</v>
      </c>
      <c r="C19" s="1" t="s">
        <v>53</v>
      </c>
      <c r="D19" s="1" t="s">
        <v>53</v>
      </c>
      <c r="E19" s="1" t="s">
        <v>53</v>
      </c>
      <c r="F19" s="1">
        <v>5.9</v>
      </c>
      <c r="G19" s="1">
        <v>13.1</v>
      </c>
      <c r="H19" s="1">
        <v>25</v>
      </c>
      <c r="I19" s="1">
        <v>7346.6</v>
      </c>
      <c r="J19" s="2">
        <v>0.11</v>
      </c>
      <c r="K19" s="2">
        <v>0.04</v>
      </c>
      <c r="L19" s="2">
        <v>0.03</v>
      </c>
      <c r="M19" s="2">
        <v>8.0399999999999991</v>
      </c>
      <c r="N19">
        <v>201.7</v>
      </c>
      <c r="O19" s="2">
        <v>1.45</v>
      </c>
      <c r="P19" s="2">
        <v>28.36</v>
      </c>
      <c r="Q19" s="2">
        <v>1.31</v>
      </c>
      <c r="R19" s="2">
        <f t="shared" si="11"/>
        <v>0.53</v>
      </c>
      <c r="S19" s="2">
        <f t="shared" si="12"/>
        <v>0.46</v>
      </c>
      <c r="T19" s="2">
        <f t="shared" si="13"/>
        <v>0.52</v>
      </c>
      <c r="U19" s="2">
        <v>0</v>
      </c>
      <c r="V19">
        <f t="shared" si="14"/>
        <v>0.17899999999999999</v>
      </c>
      <c r="W19">
        <f t="shared" si="15"/>
        <v>0.11799999999999999</v>
      </c>
      <c r="X19" s="1">
        <f t="shared" si="16"/>
        <v>0.66800000000000004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x14ac:dyDescent="0.2">
      <c r="A20" s="1" t="s">
        <v>26</v>
      </c>
      <c r="B20" s="1" t="s">
        <v>38</v>
      </c>
      <c r="C20" s="1" t="s">
        <v>53</v>
      </c>
      <c r="D20" s="1" t="s">
        <v>53</v>
      </c>
      <c r="E20" s="1" t="s">
        <v>54</v>
      </c>
      <c r="F20" s="1">
        <v>9.6999999999999993</v>
      </c>
      <c r="G20" s="1">
        <v>14.6</v>
      </c>
      <c r="H20" s="1">
        <v>29.6</v>
      </c>
      <c r="I20" s="1">
        <v>7039.4</v>
      </c>
      <c r="J20" s="2">
        <v>0.12</v>
      </c>
      <c r="K20" s="2">
        <v>0.03</v>
      </c>
      <c r="L20" s="2">
        <v>0.02</v>
      </c>
      <c r="M20" s="2">
        <v>7.94</v>
      </c>
      <c r="N20">
        <v>77.5</v>
      </c>
      <c r="O20" s="2">
        <v>2</v>
      </c>
      <c r="P20" s="2">
        <v>34.43</v>
      </c>
      <c r="Q20" s="2">
        <v>1.1000000000000001</v>
      </c>
      <c r="R20" s="2">
        <f>0.46</f>
        <v>0.46</v>
      </c>
      <c r="S20" s="2">
        <v>0.48</v>
      </c>
      <c r="T20" s="2">
        <f>0.47</f>
        <v>0.47</v>
      </c>
      <c r="U20">
        <f>0.065</f>
        <v>6.5000000000000002E-2</v>
      </c>
      <c r="V20">
        <f>0.194</f>
        <v>0.19400000000000001</v>
      </c>
      <c r="W20">
        <f>0.882</f>
        <v>0.88200000000000001</v>
      </c>
      <c r="X20" s="1">
        <f>0.822</f>
        <v>0.82199999999999995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x14ac:dyDescent="0.2">
      <c r="A21" s="1" t="s">
        <v>27</v>
      </c>
      <c r="B21" s="1" t="s">
        <v>38</v>
      </c>
      <c r="C21" s="1" t="s">
        <v>54</v>
      </c>
      <c r="D21" s="1" t="s">
        <v>53</v>
      </c>
      <c r="E21" s="1" t="s">
        <v>53</v>
      </c>
      <c r="F21" s="1">
        <v>9.6999999999999993</v>
      </c>
      <c r="G21" s="1">
        <v>14.6</v>
      </c>
      <c r="H21" s="1">
        <v>29.6</v>
      </c>
      <c r="I21" s="1">
        <v>7039.4</v>
      </c>
      <c r="J21" s="2">
        <v>0.12</v>
      </c>
      <c r="K21" s="2">
        <v>0.03</v>
      </c>
      <c r="L21" s="2">
        <v>0.02</v>
      </c>
      <c r="M21" s="2">
        <v>7.94</v>
      </c>
      <c r="N21">
        <v>77.5</v>
      </c>
      <c r="O21" s="2">
        <v>2</v>
      </c>
      <c r="P21" s="2">
        <v>34.43</v>
      </c>
      <c r="Q21" s="2">
        <v>1.1000000000000001</v>
      </c>
      <c r="R21" s="2">
        <f t="shared" ref="R21:R25" si="17">0.46</f>
        <v>0.46</v>
      </c>
      <c r="S21" s="2">
        <v>0.48</v>
      </c>
      <c r="T21" s="2">
        <f t="shared" ref="T21:T25" si="18">0.47</f>
        <v>0.47</v>
      </c>
      <c r="U21">
        <f t="shared" ref="U21:U25" si="19">0.065</f>
        <v>6.5000000000000002E-2</v>
      </c>
      <c r="V21">
        <f t="shared" ref="V21:V25" si="20">0.194</f>
        <v>0.19400000000000001</v>
      </c>
      <c r="W21">
        <f t="shared" ref="W21:W25" si="21">0.882</f>
        <v>0.88200000000000001</v>
      </c>
      <c r="X21" s="1">
        <f t="shared" ref="X21:X25" si="22">0.822</f>
        <v>0.82199999999999995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 t="s">
        <v>28</v>
      </c>
      <c r="B22" s="1" t="s">
        <v>38</v>
      </c>
      <c r="C22" s="1" t="s">
        <v>54</v>
      </c>
      <c r="D22" s="1" t="s">
        <v>53</v>
      </c>
      <c r="E22" s="1" t="s">
        <v>54</v>
      </c>
      <c r="F22" s="1">
        <v>9.6999999999999993</v>
      </c>
      <c r="G22" s="1">
        <v>14.6</v>
      </c>
      <c r="H22" s="1">
        <v>29.6</v>
      </c>
      <c r="I22" s="1">
        <v>7039.4</v>
      </c>
      <c r="J22" s="2">
        <v>0.12</v>
      </c>
      <c r="K22" s="2">
        <v>0.03</v>
      </c>
      <c r="L22" s="2">
        <v>0.02</v>
      </c>
      <c r="M22" s="2">
        <v>7.94</v>
      </c>
      <c r="N22">
        <v>77.5</v>
      </c>
      <c r="O22" s="2">
        <v>2</v>
      </c>
      <c r="P22" s="2">
        <v>34.43</v>
      </c>
      <c r="Q22" s="2">
        <v>1.1000000000000001</v>
      </c>
      <c r="R22" s="2">
        <f t="shared" si="17"/>
        <v>0.46</v>
      </c>
      <c r="S22" s="2">
        <v>0.48</v>
      </c>
      <c r="T22" s="2">
        <f t="shared" si="18"/>
        <v>0.47</v>
      </c>
      <c r="U22">
        <f t="shared" si="19"/>
        <v>6.5000000000000002E-2</v>
      </c>
      <c r="V22">
        <f t="shared" si="20"/>
        <v>0.19400000000000001</v>
      </c>
      <c r="W22">
        <f t="shared" si="21"/>
        <v>0.88200000000000001</v>
      </c>
      <c r="X22" s="1">
        <f t="shared" si="22"/>
        <v>0.82199999999999995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x14ac:dyDescent="0.2">
      <c r="A23" s="1" t="s">
        <v>29</v>
      </c>
      <c r="B23" s="1" t="s">
        <v>38</v>
      </c>
      <c r="C23" s="1" t="s">
        <v>54</v>
      </c>
      <c r="D23" s="1" t="s">
        <v>53</v>
      </c>
      <c r="E23" s="1" t="s">
        <v>53</v>
      </c>
      <c r="F23" s="1">
        <v>9.6999999999999993</v>
      </c>
      <c r="G23" s="1">
        <v>14.6</v>
      </c>
      <c r="H23" s="1">
        <v>29.6</v>
      </c>
      <c r="I23" s="1">
        <v>7039.4</v>
      </c>
      <c r="J23" s="2">
        <v>0.12</v>
      </c>
      <c r="K23" s="2">
        <v>0.03</v>
      </c>
      <c r="L23" s="2">
        <v>0.02</v>
      </c>
      <c r="M23" s="2">
        <v>7.94</v>
      </c>
      <c r="N23">
        <v>77.5</v>
      </c>
      <c r="O23" s="2">
        <v>2</v>
      </c>
      <c r="P23" s="2">
        <v>34.43</v>
      </c>
      <c r="Q23" s="2">
        <v>1.1000000000000001</v>
      </c>
      <c r="R23" s="2">
        <f t="shared" si="17"/>
        <v>0.46</v>
      </c>
      <c r="S23" s="2">
        <v>0.48</v>
      </c>
      <c r="T23" s="2">
        <f t="shared" si="18"/>
        <v>0.47</v>
      </c>
      <c r="U23">
        <f t="shared" si="19"/>
        <v>6.5000000000000002E-2</v>
      </c>
      <c r="V23">
        <f t="shared" si="20"/>
        <v>0.19400000000000001</v>
      </c>
      <c r="W23">
        <f t="shared" si="21"/>
        <v>0.88200000000000001</v>
      </c>
      <c r="X23" s="1">
        <f t="shared" si="22"/>
        <v>0.82199999999999995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x14ac:dyDescent="0.2">
      <c r="A24" s="1" t="s">
        <v>30</v>
      </c>
      <c r="B24" s="1" t="s">
        <v>38</v>
      </c>
      <c r="C24" s="1" t="s">
        <v>54</v>
      </c>
      <c r="D24" s="1" t="s">
        <v>53</v>
      </c>
      <c r="E24" s="1" t="s">
        <v>54</v>
      </c>
      <c r="F24" s="1">
        <v>9.6999999999999993</v>
      </c>
      <c r="G24" s="1">
        <v>14.6</v>
      </c>
      <c r="H24" s="1">
        <v>29.6</v>
      </c>
      <c r="I24" s="1">
        <v>7039.4</v>
      </c>
      <c r="J24" s="2">
        <v>0.12</v>
      </c>
      <c r="K24" s="2">
        <v>0.03</v>
      </c>
      <c r="L24" s="2">
        <v>0.02</v>
      </c>
      <c r="M24" s="2">
        <v>7.94</v>
      </c>
      <c r="N24">
        <v>77.5</v>
      </c>
      <c r="O24" s="2">
        <v>2</v>
      </c>
      <c r="P24" s="2">
        <v>34.43</v>
      </c>
      <c r="Q24" s="2">
        <v>1.1000000000000001</v>
      </c>
      <c r="R24" s="2">
        <f t="shared" si="17"/>
        <v>0.46</v>
      </c>
      <c r="S24" s="2">
        <v>0.48</v>
      </c>
      <c r="T24" s="2">
        <f t="shared" si="18"/>
        <v>0.47</v>
      </c>
      <c r="U24">
        <f t="shared" si="19"/>
        <v>6.5000000000000002E-2</v>
      </c>
      <c r="V24">
        <f t="shared" si="20"/>
        <v>0.19400000000000001</v>
      </c>
      <c r="W24">
        <f t="shared" si="21"/>
        <v>0.88200000000000001</v>
      </c>
      <c r="X24" s="1">
        <f t="shared" si="22"/>
        <v>0.82199999999999995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x14ac:dyDescent="0.2">
      <c r="A25" s="1" t="s">
        <v>31</v>
      </c>
      <c r="B25" s="1" t="s">
        <v>38</v>
      </c>
      <c r="C25" s="1" t="s">
        <v>54</v>
      </c>
      <c r="D25" s="1" t="s">
        <v>53</v>
      </c>
      <c r="E25" s="1" t="s">
        <v>53</v>
      </c>
      <c r="F25" s="1">
        <v>9.6999999999999993</v>
      </c>
      <c r="G25" s="1">
        <v>14.6</v>
      </c>
      <c r="H25" s="1">
        <v>29.6</v>
      </c>
      <c r="I25" s="1">
        <v>7039.4</v>
      </c>
      <c r="J25" s="2">
        <v>0.12</v>
      </c>
      <c r="K25" s="2">
        <v>0.03</v>
      </c>
      <c r="L25" s="2">
        <v>0.02</v>
      </c>
      <c r="M25" s="2">
        <v>7.94</v>
      </c>
      <c r="N25">
        <v>77.5</v>
      </c>
      <c r="O25" s="2">
        <v>2</v>
      </c>
      <c r="P25" s="2">
        <v>34.43</v>
      </c>
      <c r="Q25" s="2">
        <v>1.1000000000000001</v>
      </c>
      <c r="R25" s="2">
        <f t="shared" si="17"/>
        <v>0.46</v>
      </c>
      <c r="S25" s="2">
        <v>0.48</v>
      </c>
      <c r="T25" s="2">
        <f t="shared" si="18"/>
        <v>0.47</v>
      </c>
      <c r="U25">
        <f t="shared" si="19"/>
        <v>6.5000000000000002E-2</v>
      </c>
      <c r="V25">
        <f t="shared" si="20"/>
        <v>0.19400000000000001</v>
      </c>
      <c r="W25">
        <f t="shared" si="21"/>
        <v>0.88200000000000001</v>
      </c>
      <c r="X25" s="1">
        <f t="shared" si="22"/>
        <v>0.82199999999999995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1048510" spans="7:8" x14ac:dyDescent="0.2">
      <c r="G1048510" s="1"/>
      <c r="H10485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7C0C6-C2E6-134D-B9FD-B91115ABA7DA}">
  <dimension ref="A1"/>
  <sheetViews>
    <sheetView workbookViewId="0"/>
  </sheetViews>
  <sheetFormatPr baseColWidth="10" defaultRowHeight="16" x14ac:dyDescent="0.2"/>
  <sheetData>
    <row r="1" spans="1:1" x14ac:dyDescent="0.2">
      <c r="A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2023-04-08T04:29:26Z</dcterms:created>
  <dcterms:modified xsi:type="dcterms:W3CDTF">2023-04-14T21:28:08Z</dcterms:modified>
</cp:coreProperties>
</file>