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ensation_Project\github_REPO\Seismic_Project\Engineering\Reverse_Estim_2B\"/>
    </mc:Choice>
  </mc:AlternateContent>
  <xr:revisionPtr revIDLastSave="0" documentId="13_ncr:1_{32787023-5F25-40CD-908E-E692B9505874}" xr6:coauthVersionLast="47" xr6:coauthVersionMax="47" xr10:uidLastSave="{00000000-0000-0000-0000-000000000000}"/>
  <bookViews>
    <workbookView xWindow="-120" yWindow="-120" windowWidth="38640" windowHeight="21240" tabRatio="731" activeTab="14" xr2:uid="{FD3A25D2-84E6-47B3-86E3-86B96C4510A2}"/>
  </bookViews>
  <sheets>
    <sheet name="E-Stim" sheetId="13" r:id="rId1"/>
    <sheet name="Parts Selection" sheetId="5" r:id="rId2"/>
    <sheet name="Power" sheetId="10" r:id="rId3"/>
    <sheet name="Devider" sheetId="11" r:id="rId4"/>
    <sheet name="Modes_2B" sheetId="12" r:id="rId5"/>
    <sheet name="MIO" sheetId="16" r:id="rId6"/>
    <sheet name="Data Signal" sheetId="15" r:id="rId7"/>
    <sheet name="Transistor" sheetId="7" r:id="rId8"/>
    <sheet name="Display" sheetId="8" r:id="rId9"/>
    <sheet name="Sheet8" sheetId="9" r:id="rId10"/>
    <sheet name="SDiode" sheetId="4" r:id="rId11"/>
    <sheet name="Sheet1" sheetId="1" r:id="rId12"/>
    <sheet name="Encoders" sheetId="2" r:id="rId13"/>
    <sheet name="Sygnal" sheetId="19" r:id="rId14"/>
    <sheet name="UDEMI" sheetId="20" r:id="rId15"/>
    <sheet name="Battery" sheetId="17" r:id="rId16"/>
    <sheet name="ESP_32" sheetId="18" r:id="rId17"/>
    <sheet name="Salary" sheetId="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8" l="1"/>
  <c r="Q9" i="8"/>
  <c r="F11" i="8"/>
  <c r="F10" i="8"/>
  <c r="F9" i="8"/>
  <c r="L6" i="5"/>
  <c r="F6" i="5"/>
  <c r="I6" i="5"/>
  <c r="D6" i="5"/>
  <c r="D4" i="11"/>
  <c r="D3" i="11"/>
  <c r="E4" i="5"/>
  <c r="I4" i="5"/>
  <c r="F4" i="5"/>
  <c r="D4" i="5"/>
</calcChain>
</file>

<file path=xl/sharedStrings.xml><?xml version="1.0" encoding="utf-8"?>
<sst xmlns="http://schemas.openxmlformats.org/spreadsheetml/2006/main" count="361" uniqueCount="266">
  <si>
    <t>GND</t>
  </si>
  <si>
    <t>GND_1</t>
  </si>
  <si>
    <t>GND_2</t>
  </si>
  <si>
    <t>3_3V</t>
  </si>
  <si>
    <t>GPIO45</t>
  </si>
  <si>
    <t>GPIO46</t>
  </si>
  <si>
    <t>EN</t>
  </si>
  <si>
    <t>GND_46</t>
  </si>
  <si>
    <t>GND_47</t>
  </si>
  <si>
    <t>GND_48</t>
  </si>
  <si>
    <t>GND_49</t>
  </si>
  <si>
    <t>GND_50</t>
  </si>
  <si>
    <t>GND_51</t>
  </si>
  <si>
    <t>GND_52</t>
  </si>
  <si>
    <t>GND_53</t>
  </si>
  <si>
    <t>GND_54</t>
  </si>
  <si>
    <t>GND_55</t>
  </si>
  <si>
    <t>GND_56</t>
  </si>
  <si>
    <t>GND_57</t>
  </si>
  <si>
    <t>GND_58</t>
  </si>
  <si>
    <t>GND_59</t>
  </si>
  <si>
    <t>GND_60</t>
  </si>
  <si>
    <t>GND_61</t>
  </si>
  <si>
    <t>GND_62</t>
  </si>
  <si>
    <t>GND_63</t>
  </si>
  <si>
    <t>GND_64</t>
  </si>
  <si>
    <t>GND_65</t>
  </si>
  <si>
    <t>GPIO0/RTC_GPIO0</t>
  </si>
  <si>
    <t>GPIO1/RTC_GPIO1/TOUCH1/ADC1_CH0</t>
  </si>
  <si>
    <t>GPIO2/RTC_GPIO2/TOUCH2/ADC1_CH1</t>
  </si>
  <si>
    <t>GPIO3/RTC_GPIO3/TOUCH3/ADC1_CH2</t>
  </si>
  <si>
    <t>GPIO4/RTC_GPIO4/ TOUCH4/ADC1_CH3</t>
  </si>
  <si>
    <t>GPIO5/RTC_GPIO5/TOUCH5/ADC1_CH4</t>
  </si>
  <si>
    <t>GPIO6/RTC_GPIO6/TOUCH6/ADC1_CH5</t>
  </si>
  <si>
    <t>GPIO7/RTC_GPIO7/TOUCH7/ADC1_CH6</t>
  </si>
  <si>
    <t>GPIO8/RTC_GPIO8/TOUCH8/ADC1_CH7/SUBSPICS1</t>
  </si>
  <si>
    <t>GPIO10/RTC_GPIO10/TOUCH10/ADC1_CH9/FSPICS0/FSPIIO4/SUBSPICS0</t>
  </si>
  <si>
    <t>GPIO11/RTC_GPIO11/TOUCH11/ADC2_CH0/FSPID/FSPIIO5/SUBSPID</t>
  </si>
  <si>
    <t>GPIO12/RTC_GPIO12/TOUCH12/ADC2_CH1/FSPICLK/FSPIIO6/SUBSPICLK</t>
  </si>
  <si>
    <t>GPIO13/RTC_GPIO13/TOUCH13/ADC2_CH2/FSPIQ/FSPIIO7/SUBSPIQ</t>
  </si>
  <si>
    <t>GPIO14/RTC_GPIO14/TOUCH14/ADC2_CH3/FSPIWP/FSPIDQS/SUBSPIWP</t>
  </si>
  <si>
    <t>GPIO15/RTC_GPIO15/U0RTS/ADC2_CH4/XTAL_32K_P</t>
  </si>
  <si>
    <t>GPIO16/RTC_GPIO16/U0CTS/ADC2_CH5/XTAL_32K_N</t>
  </si>
  <si>
    <t>GPIO17/RTC_GPIO17/U1TXD/ADC2_CH6</t>
  </si>
  <si>
    <t>GPIO18/RTC_GPIO18/U1RXD/ADC2_CH7/CLK_OUT3</t>
  </si>
  <si>
    <t>GPIO19/RTC_GPIO19/U1RTS/ADC2_CH8/CLK_OUT2/USB_DIO20</t>
  </si>
  <si>
    <t>GPIO20/RTC_GPIO20/U1CTS/ADC2_CH9/CLK_OUT1/USB_D+</t>
  </si>
  <si>
    <t>GPIO21/RTC_GPIO21</t>
  </si>
  <si>
    <t>GPIO47/SPICLK_P_DIFF/SUBSPICLK_P_DIFF</t>
  </si>
  <si>
    <t>GPIO33/SPIIO4/FSPIHD/SUBSPIHD</t>
  </si>
  <si>
    <t>GPIO34/SPIIO5/FSPICS0/SUBSPICS0</t>
  </si>
  <si>
    <t>GPIO48/SPICLK_N_DIFF/SUBSPICLK_N_DIFF</t>
  </si>
  <si>
    <t>GPIO35/SPIIO6/FSPID/SUBSPID</t>
  </si>
  <si>
    <t>GPIO36/SPIIO7/FSPICLK/SUBSPICLK</t>
  </si>
  <si>
    <t>GPIO37/SPIDQS/FSPIQ/SUBSPIQ</t>
  </si>
  <si>
    <t>GPIO38/FSPIWP/SUBSPIWP</t>
  </si>
  <si>
    <t>GPIO39/MTCK/CLK_OUT3/SUBSPICS1</t>
  </si>
  <si>
    <t>GPIO40/MTDO/CLK_OUT2</t>
  </si>
  <si>
    <t>GPIO41/MTDI/CLK_OUT1</t>
  </si>
  <si>
    <t xml:space="preserve">GPIO42/MTMS </t>
  </si>
  <si>
    <t>GPIO43/U0TXD/CLK_OUT1</t>
  </si>
  <si>
    <t>GPIO44/U0RXD/CLK_OUT2</t>
  </si>
  <si>
    <t>GPIO26/SPICS1</t>
  </si>
  <si>
    <t>GND_66</t>
  </si>
  <si>
    <t>GND_67</t>
  </si>
  <si>
    <t>GND_68</t>
  </si>
  <si>
    <t>GND_69</t>
  </si>
  <si>
    <t>GND_70</t>
  </si>
  <si>
    <t>GND_71</t>
  </si>
  <si>
    <t>GND_72</t>
  </si>
  <si>
    <t>GND_73</t>
  </si>
  <si>
    <t>GPIO9/RTC_GPIO9/TOUCH9/ADC1_CH8/FSPIHD</t>
  </si>
  <si>
    <t>Rotary Encoder</t>
  </si>
  <si>
    <t>https://newbiely.com/tutorials/arduino-nano/arduino-nano-rotary-encoder</t>
  </si>
  <si>
    <t>импульсный высоковольтный трансформатор</t>
  </si>
  <si>
    <t>pulse transformer</t>
  </si>
  <si>
    <t>EE16, EI16</t>
  </si>
  <si>
    <t>Ratio</t>
  </si>
  <si>
    <t>a</t>
  </si>
  <si>
    <t>b</t>
  </si>
  <si>
    <t>c</t>
  </si>
  <si>
    <t>Expenses</t>
  </si>
  <si>
    <t>Salary August</t>
  </si>
  <si>
    <t>Hals Sept</t>
  </si>
  <si>
    <t>Office</t>
  </si>
  <si>
    <t>Bying Additiona Equip</t>
  </si>
  <si>
    <t>Transfer</t>
  </si>
  <si>
    <t>Old</t>
  </si>
  <si>
    <t>SK26A</t>
  </si>
  <si>
    <t>Price, USD</t>
  </si>
  <si>
    <t>Original</t>
  </si>
  <si>
    <t>Replacement</t>
  </si>
  <si>
    <t>MTBF</t>
  </si>
  <si>
    <t>Voltage Drop</t>
  </si>
  <si>
    <t>Efficiency</t>
  </si>
  <si>
    <t>IRLML6401</t>
  </si>
  <si>
    <t>BSS84</t>
  </si>
  <si>
    <t>LTC4359</t>
  </si>
  <si>
    <t>TPS2598</t>
  </si>
  <si>
    <t>~1–2 mln hours</t>
  </si>
  <si>
    <t>~10-50 mln hours</t>
  </si>
  <si>
    <t>~5-20 mln hours</t>
  </si>
  <si>
    <t>~10-100 mln hours</t>
  </si>
  <si>
    <t>~50-200 mln hours</t>
  </si>
  <si>
    <t>~92-93%</t>
  </si>
  <si>
    <t>~99,4-99,5%</t>
  </si>
  <si>
    <t>~89-90%</t>
  </si>
  <si>
    <t>~99,7-99,8%</t>
  </si>
  <si>
    <t>~99,8-99,9%</t>
  </si>
  <si>
    <t>Price all, USD</t>
  </si>
  <si>
    <t>TPS259472</t>
  </si>
  <si>
    <t>TPS25948</t>
  </si>
  <si>
    <t>Chip Select</t>
  </si>
  <si>
    <t>Chip Selection</t>
  </si>
  <si>
    <t>Shotky Diode</t>
  </si>
  <si>
    <t>Type</t>
  </si>
  <si>
    <t>Qty</t>
  </si>
  <si>
    <t>Note</t>
  </si>
  <si>
    <t>Reverse Polarity Protection Circuit</t>
  </si>
  <si>
    <t>System</t>
  </si>
  <si>
    <t>Price, $</t>
  </si>
  <si>
    <t>Efficiency, %</t>
  </si>
  <si>
    <t>Old System</t>
  </si>
  <si>
    <t>New System</t>
  </si>
  <si>
    <t>Part</t>
  </si>
  <si>
    <t>Higher Efficiency</t>
  </si>
  <si>
    <t>Advanced Protection</t>
  </si>
  <si>
    <t>Voltage Controller</t>
  </si>
  <si>
    <t>~100M-200M</t>
  </si>
  <si>
    <t>~1M-2M</t>
  </si>
  <si>
    <t>40-100 time more reliable</t>
  </si>
  <si>
    <t>NZT753</t>
  </si>
  <si>
    <t>Bipolar Transistors - PNP</t>
  </si>
  <si>
    <t>Displaytech 162B-BC-BC Alphanumeric LCD Display 16 x 2 Transflective</t>
  </si>
  <si>
    <t>Данный узел — однотактный форвардный (forward) трансформаторный драйвер-возбудитель с гальванической развязкой, управляемый МК через ШИМ. Его задача — сформировать на изолированной вторичной стороне T1 регулируемый высокоомный стимулирующий сигнал для электростимуляции.
T1 обеспечивает развязку и преобразование уровня.
TR7 — силовой PNP-ключ первички.
TR4/TR5 — драйвер/инвертор управления.
D3 — демагнитизация/кламп.
Pin_17_MCU — основное ШИМ-управление.
Pin_18_MCU — аппаратный запрет/«kill».
Для уточнения номиналов (R34, подключение 4.7 µF) и точной интерпретации вторичной стороны потребуется полный лист схемы вторички и/или фото платы.</t>
  </si>
  <si>
    <t>LE50CD-TR</t>
  </si>
  <si>
    <t>ADP7105‑5.0</t>
  </si>
  <si>
    <t>TPS769</t>
  </si>
  <si>
    <t>V</t>
  </si>
  <si>
    <t>Saleae</t>
  </si>
  <si>
    <t>Cooof</t>
  </si>
  <si>
    <t>Pulse</t>
  </si>
  <si>
    <t>Bounce</t>
  </si>
  <si>
    <t>Continuous</t>
  </si>
  <si>
    <t xml:space="preserve">A Split
B Split </t>
  </si>
  <si>
    <t>Wave</t>
  </si>
  <si>
    <t>Waterfall</t>
  </si>
  <si>
    <t>Squeeze</t>
  </si>
  <si>
    <t>Milk</t>
  </si>
  <si>
    <t>Throb</t>
  </si>
  <si>
    <t>Thrust</t>
  </si>
  <si>
    <t>Tickle</t>
  </si>
  <si>
    <t>Random</t>
  </si>
  <si>
    <t>Step</t>
  </si>
  <si>
    <t>Training</t>
  </si>
  <si>
    <t xml:space="preserve">Channels/ Outputs </t>
  </si>
  <si>
    <t xml:space="preserve">Dual Isolated Channels. (Type BF) </t>
  </si>
  <si>
    <t>Mode</t>
  </si>
  <si>
    <t>Diagram</t>
  </si>
  <si>
    <t>2 bit</t>
  </si>
  <si>
    <t>30k cycles</t>
  </si>
  <si>
    <t>Resultion</t>
  </si>
  <si>
    <t>%</t>
  </si>
  <si>
    <t>V_pre</t>
  </si>
  <si>
    <t>V_after</t>
  </si>
  <si>
    <t>Estim 2B</t>
  </si>
  <si>
    <t>24 rot per 360</t>
  </si>
  <si>
    <t>KY-040</t>
  </si>
  <si>
    <t>One round number of pulse</t>
  </si>
  <si>
    <t>EC12E24204A7</t>
  </si>
  <si>
    <t>RING35-203010</t>
  </si>
  <si>
    <t>ip-40</t>
  </si>
  <si>
    <t>no IP</t>
  </si>
  <si>
    <t>C14D32P</t>
  </si>
  <si>
    <t>IP65</t>
  </si>
  <si>
    <t>1000k</t>
  </si>
  <si>
    <t>PPR</t>
  </si>
  <si>
    <t>Detent</t>
  </si>
  <si>
    <t>Price</t>
  </si>
  <si>
    <t>E-STIM 2B</t>
  </si>
  <si>
    <t>30k</t>
  </si>
  <si>
    <t>isolated biphasic outputs.</t>
  </si>
  <si>
    <t>PIC18F4520-I/P</t>
  </si>
  <si>
    <t xml:space="preserve">ESP32-S3, ESP32-C3 </t>
  </si>
  <si>
    <t>100kOm - 10kOm</t>
  </si>
  <si>
    <t>v</t>
  </si>
  <si>
    <t>100kOm - 5kOm</t>
  </si>
  <si>
    <t>Melony</t>
  </si>
  <si>
    <t>Peter</t>
  </si>
  <si>
    <t>sens</t>
  </si>
  <si>
    <t>100kOm - 2kOm</t>
  </si>
  <si>
    <t>power</t>
  </si>
  <si>
    <t>500nA</t>
  </si>
  <si>
    <t>peak</t>
  </si>
  <si>
    <t>avg</t>
  </si>
  <si>
    <t>STC3115</t>
  </si>
  <si>
    <t>Display</t>
  </si>
  <si>
    <t>DisplayTech 162B</t>
  </si>
  <si>
    <t>16*2</t>
  </si>
  <si>
    <t>Желательный PPI ~ 250-350</t>
  </si>
  <si>
    <t>PPI</t>
  </si>
  <si>
    <t>width</t>
  </si>
  <si>
    <t>length</t>
  </si>
  <si>
    <t>RM68140</t>
  </si>
  <si>
    <t>ILI9488</t>
  </si>
  <si>
    <t>800×480</t>
  </si>
  <si>
    <t>Inch</t>
  </si>
  <si>
    <t>480×320</t>
  </si>
  <si>
    <t>RGB565</t>
  </si>
  <si>
    <t>10-25fps</t>
  </si>
  <si>
    <t>4-10fps</t>
  </si>
  <si>
    <t>RGB + DMA + PSRAM</t>
  </si>
  <si>
    <t>40-60fps</t>
  </si>
  <si>
    <t>ILI9486</t>
  </si>
  <si>
    <t>RA8875</t>
  </si>
  <si>
    <t>Rectangle Bar RGB TTL TFT Display - 3.2"</t>
  </si>
  <si>
    <t>ST7701S </t>
  </si>
  <si>
    <t xml:space="preserve">ST7701S </t>
  </si>
  <si>
    <t>N16R8</t>
  </si>
  <si>
    <t>N4R8</t>
  </si>
  <si>
    <t>N4R2</t>
  </si>
  <si>
    <t>PSRAM4</t>
  </si>
  <si>
    <t>Flash</t>
  </si>
  <si>
    <t>Octal PSRAM</t>
  </si>
  <si>
    <t>max для SPI</t>
  </si>
  <si>
    <t>TTL</t>
  </si>
  <si>
    <t>RGB-666</t>
  </si>
  <si>
    <t>расспиновка</t>
  </si>
  <si>
    <t>40-Pin TFT Breakout</t>
  </si>
  <si>
    <t>чип</t>
  </si>
  <si>
    <t xml:space="preserve">WT32-SC01 Plus </t>
  </si>
  <si>
    <t>S3-Wrover-N16R2</t>
  </si>
  <si>
    <t>PINS</t>
  </si>
  <si>
    <t>14+12+14</t>
  </si>
  <si>
    <t>16+9+16</t>
  </si>
  <si>
    <t>ST7796UI</t>
  </si>
  <si>
    <t>Interface</t>
  </si>
  <si>
    <t>MCU8080 8Bit</t>
  </si>
  <si>
    <t>Color</t>
  </si>
  <si>
    <t>Driver IC Model</t>
  </si>
  <si>
    <t>4" 320*480</t>
  </si>
  <si>
    <t>ST7796S</t>
  </si>
  <si>
    <t>CH343C</t>
  </si>
  <si>
    <t>CW</t>
  </si>
  <si>
    <t>CCW</t>
  </si>
  <si>
    <t>PIN18</t>
  </si>
  <si>
    <t>PIN17</t>
  </si>
  <si>
    <t>HZ</t>
  </si>
  <si>
    <t>T3 pause, ms</t>
  </si>
  <si>
    <t>T1, us</t>
  </si>
  <si>
    <t>T2, ms</t>
  </si>
  <si>
    <t>Rise</t>
  </si>
  <si>
    <t>Level</t>
  </si>
  <si>
    <t>SIN</t>
  </si>
  <si>
    <t>Vrms</t>
  </si>
  <si>
    <t>Vpp</t>
  </si>
  <si>
    <t>Adjust</t>
  </si>
  <si>
    <t>11,11,15</t>
  </si>
  <si>
    <t>130,130,100</t>
  </si>
  <si>
    <t>8,8,9</t>
  </si>
  <si>
    <t>lo</t>
  </si>
  <si>
    <t>Pulse 2B</t>
  </si>
  <si>
    <t>Andrei Bolun</t>
  </si>
  <si>
    <t>Link</t>
  </si>
  <si>
    <t>Andrei.bolun@rsystems.com</t>
  </si>
  <si>
    <t>Computaris1@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</si>
</sst>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6"/>
      <color theme="1"/>
      <name val="Calibri"/>
      <family val="2"/>
      <charset val="204"/>
      <scheme val="minor"/>
    </font>
    <font>
      <sz val="11"/>
      <color rgb="FF000000"/>
      <name val="Lucida Sans Unicode"/>
      <family val="2"/>
    </font>
    <font>
      <sz val="12"/>
      <color rgb="FF222222"/>
      <name val="Arial"/>
      <family val="2"/>
    </font>
    <font>
      <sz val="11"/>
      <color rgb="FF080809"/>
      <name val="Segoe UI Historic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20" fontId="0" fillId="0" borderId="0" xfId="0" applyNumberFormat="1"/>
    <xf numFmtId="0" fontId="0" fillId="2" borderId="0" xfId="0" applyFill="1"/>
    <xf numFmtId="0" fontId="0" fillId="2" borderId="1" xfId="0" applyFill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0" fillId="7" borderId="0" xfId="0" applyFill="1" applyAlignment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8" borderId="1" xfId="0" applyFill="1" applyBorder="1"/>
    <xf numFmtId="0" fontId="0" fillId="8" borderId="15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1" xfId="0" applyFill="1" applyBorder="1"/>
    <xf numFmtId="0" fontId="0" fillId="0" borderId="22" xfId="0" applyFill="1" applyBorder="1"/>
    <xf numFmtId="0" fontId="0" fillId="0" borderId="0" xfId="0" applyAlignment="1"/>
    <xf numFmtId="1" fontId="0" fillId="0" borderId="0" xfId="0" applyNumberFormat="1"/>
    <xf numFmtId="0" fontId="9" fillId="0" borderId="0" xfId="0" applyFont="1"/>
    <xf numFmtId="0" fontId="10" fillId="0" borderId="0" xfId="0" applyFont="1"/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13" borderId="29" xfId="0" applyFill="1" applyBorder="1"/>
    <xf numFmtId="0" fontId="0" fillId="13" borderId="30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0" fillId="13" borderId="3" xfId="0" applyFill="1" applyBorder="1"/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/>
    <xf numFmtId="0" fontId="0" fillId="13" borderId="6" xfId="0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1" applyAlignment="1">
      <alignment horizontal="center"/>
    </xf>
    <xf numFmtId="0" fontId="8" fillId="0" borderId="0" xfId="0" applyFont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228600</xdr:colOff>
      <xdr:row>6</xdr:row>
      <xdr:rowOff>114300</xdr:rowOff>
    </xdr:from>
    <xdr:to>
      <xdr:col>37</xdr:col>
      <xdr:colOff>409095</xdr:colOff>
      <xdr:row>28</xdr:row>
      <xdr:rowOff>170915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9EDA4A-7875-4F45-8F4F-3ADE24903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6200" y="1257300"/>
          <a:ext cx="3838095" cy="42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1</xdr:row>
      <xdr:rowOff>104775</xdr:rowOff>
    </xdr:from>
    <xdr:to>
      <xdr:col>42</xdr:col>
      <xdr:colOff>93386</xdr:colOff>
      <xdr:row>54</xdr:row>
      <xdr:rowOff>113033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080D0-A22C-4371-8C92-DB7369F1F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2300" y="295275"/>
          <a:ext cx="14914286" cy="10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1571429</xdr:colOff>
      <xdr:row>2</xdr:row>
      <xdr:rowOff>9393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E70D0B-59FB-47EE-A9E1-AFF4DA92B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190500"/>
          <a:ext cx="1571429" cy="1057143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2</xdr:row>
      <xdr:rowOff>228600</xdr:rowOff>
    </xdr:from>
    <xdr:to>
      <xdr:col>2</xdr:col>
      <xdr:colOff>1499098</xdr:colOff>
      <xdr:row>2</xdr:row>
      <xdr:rowOff>876300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870565-C7B5-478E-8C4C-7FBC3DB18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1466850"/>
          <a:ext cx="1451473" cy="647700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38100</xdr:colOff>
      <xdr:row>3</xdr:row>
      <xdr:rowOff>95250</xdr:rowOff>
    </xdr:from>
    <xdr:to>
      <xdr:col>2</xdr:col>
      <xdr:colOff>1556881</xdr:colOff>
      <xdr:row>3</xdr:row>
      <xdr:rowOff>666750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2837F2-0B3E-49DA-B32C-1A77A78CD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0650" y="2447925"/>
          <a:ext cx="1518781" cy="571500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66675</xdr:colOff>
      <xdr:row>6</xdr:row>
      <xdr:rowOff>47625</xdr:rowOff>
    </xdr:from>
    <xdr:to>
      <xdr:col>2</xdr:col>
      <xdr:colOff>1571437</xdr:colOff>
      <xdr:row>6</xdr:row>
      <xdr:rowOff>828577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EFD64D-9ECF-4059-94F5-FC5F8B33E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010150"/>
          <a:ext cx="1504762" cy="780952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142875</xdr:colOff>
      <xdr:row>4</xdr:row>
      <xdr:rowOff>114300</xdr:rowOff>
    </xdr:from>
    <xdr:to>
      <xdr:col>2</xdr:col>
      <xdr:colOff>1562100</xdr:colOff>
      <xdr:row>5</xdr:row>
      <xdr:rowOff>14097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2685AD-2A4A-4D0A-8CF2-CAD0E1124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5425" y="3324225"/>
          <a:ext cx="1419225" cy="737997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19050</xdr:colOff>
      <xdr:row>7</xdr:row>
      <xdr:rowOff>85725</xdr:rowOff>
    </xdr:from>
    <xdr:to>
      <xdr:col>2</xdr:col>
      <xdr:colOff>1495425</xdr:colOff>
      <xdr:row>7</xdr:row>
      <xdr:rowOff>909749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1DBE88-265C-43F4-9F72-63C8C236A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1600" y="5924550"/>
          <a:ext cx="1476375" cy="824024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123824</xdr:colOff>
      <xdr:row>5</xdr:row>
      <xdr:rowOff>38099</xdr:rowOff>
    </xdr:from>
    <xdr:to>
      <xdr:col>2</xdr:col>
      <xdr:colOff>1447799</xdr:colOff>
      <xdr:row>5</xdr:row>
      <xdr:rowOff>852852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E872F2-1743-4417-BDA2-948C2FA4C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6374" y="4086224"/>
          <a:ext cx="1323975" cy="814753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57150</xdr:colOff>
      <xdr:row>8</xdr:row>
      <xdr:rowOff>104775</xdr:rowOff>
    </xdr:from>
    <xdr:to>
      <xdr:col>2</xdr:col>
      <xdr:colOff>1352388</xdr:colOff>
      <xdr:row>8</xdr:row>
      <xdr:rowOff>1066680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DDBC54-BAC1-4890-9B95-A38EF30B8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700" y="6905625"/>
          <a:ext cx="1295238" cy="961905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85725</xdr:colOff>
      <xdr:row>9</xdr:row>
      <xdr:rowOff>66675</xdr:rowOff>
    </xdr:from>
    <xdr:to>
      <xdr:col>2</xdr:col>
      <xdr:colOff>1333344</xdr:colOff>
      <xdr:row>9</xdr:row>
      <xdr:rowOff>857151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1B52722-0CDD-4327-84B0-40FA29C52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38275" y="7962900"/>
          <a:ext cx="1247619" cy="790476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114300</xdr:colOff>
      <xdr:row>10</xdr:row>
      <xdr:rowOff>19050</xdr:rowOff>
    </xdr:from>
    <xdr:to>
      <xdr:col>2</xdr:col>
      <xdr:colOff>1295252</xdr:colOff>
      <xdr:row>10</xdr:row>
      <xdr:rowOff>790479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6ECECB9-92FF-4203-80E6-4A69E956C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66850" y="8829675"/>
          <a:ext cx="1180952" cy="771429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466725</xdr:colOff>
      <xdr:row>0</xdr:row>
      <xdr:rowOff>1</xdr:rowOff>
    </xdr:from>
    <xdr:to>
      <xdr:col>10</xdr:col>
      <xdr:colOff>365998</xdr:colOff>
      <xdr:row>2</xdr:row>
      <xdr:rowOff>847725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A23DE4-A0F8-4F5A-A4A4-3BB7BDF9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00425" y="1"/>
          <a:ext cx="4166473" cy="2085974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371476</xdr:colOff>
      <xdr:row>0</xdr:row>
      <xdr:rowOff>152400</xdr:rowOff>
    </xdr:from>
    <xdr:to>
      <xdr:col>19</xdr:col>
      <xdr:colOff>541005</xdr:colOff>
      <xdr:row>2</xdr:row>
      <xdr:rowOff>1097367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225492F-E512-4A7E-BC1D-020A3DCB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81976" y="152400"/>
          <a:ext cx="5046329" cy="21832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123825</xdr:rowOff>
    </xdr:from>
    <xdr:to>
      <xdr:col>28</xdr:col>
      <xdr:colOff>302669</xdr:colOff>
      <xdr:row>26</xdr:row>
      <xdr:rowOff>170849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9B452E-3ECF-4E1F-8480-188ECE33B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314325"/>
          <a:ext cx="17047619" cy="48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542925</xdr:colOff>
      <xdr:row>16</xdr:row>
      <xdr:rowOff>123825</xdr:rowOff>
    </xdr:from>
    <xdr:to>
      <xdr:col>21</xdr:col>
      <xdr:colOff>608700</xdr:colOff>
      <xdr:row>52</xdr:row>
      <xdr:rowOff>37253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2DD82D-2C1C-4F63-B1E1-EF7CB0BE1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4950" y="2981325"/>
          <a:ext cx="7200000" cy="6771428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1619250</xdr:colOff>
      <xdr:row>3</xdr:row>
      <xdr:rowOff>19050</xdr:rowOff>
    </xdr:from>
    <xdr:to>
      <xdr:col>16</xdr:col>
      <xdr:colOff>542181</xdr:colOff>
      <xdr:row>14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F94FDB-44D5-4EAA-A86E-93D4F8331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400050"/>
          <a:ext cx="3704481" cy="2238375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1295401</xdr:colOff>
      <xdr:row>16</xdr:row>
      <xdr:rowOff>9524</xdr:rowOff>
    </xdr:from>
    <xdr:to>
      <xdr:col>16</xdr:col>
      <xdr:colOff>90247</xdr:colOff>
      <xdr:row>44</xdr:row>
      <xdr:rowOff>57149</xdr:rowOff>
    </xdr:to>
    <xdr:pic>
      <xdr:nvPicPr>
        <xdr:cNvPr id="7" name="Picture 6" descr="IP Rating for Outdoor Lighting Explained - The Difference between IP65,  IP66 and IP67 Ratings | Clear Sky Distributors">
          <a:extLst>
            <a:ext uri="{FF2B5EF4-FFF2-40B4-BE49-F238E27FC236}">
              <a16:creationId xmlns:a16="http://schemas.microsoft.com/office/drawing/2014/main" id="{702310B7-A62F-4190-9FD5-682261F3F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6" y="2867024"/>
          <a:ext cx="3576396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209549</xdr:colOff>
      <xdr:row>3</xdr:row>
      <xdr:rowOff>85725</xdr:rowOff>
    </xdr:from>
    <xdr:to>
      <xdr:col>19</xdr:col>
      <xdr:colOff>102769</xdr:colOff>
      <xdr:row>15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1ED5D6-ABC8-450B-9381-1BB534763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34924" y="466725"/>
          <a:ext cx="5198645" cy="232410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59</xdr:row>
      <xdr:rowOff>180975</xdr:rowOff>
    </xdr:from>
    <xdr:to>
      <xdr:col>11</xdr:col>
      <xdr:colOff>37654</xdr:colOff>
      <xdr:row>102</xdr:row>
      <xdr:rowOff>94237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1F513E-58D7-46DC-B4B3-614EF9B50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43425" y="11496675"/>
          <a:ext cx="3571429" cy="81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2076450</xdr:colOff>
      <xdr:row>61</xdr:row>
      <xdr:rowOff>28575</xdr:rowOff>
    </xdr:from>
    <xdr:to>
      <xdr:col>19</xdr:col>
      <xdr:colOff>171101</xdr:colOff>
      <xdr:row>102</xdr:row>
      <xdr:rowOff>27599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DAE104-D4B3-4334-9B36-0E0E3943B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20850" y="11725275"/>
          <a:ext cx="2790476" cy="78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123824</xdr:rowOff>
    </xdr:from>
    <xdr:to>
      <xdr:col>10</xdr:col>
      <xdr:colOff>217739</xdr:colOff>
      <xdr:row>28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F9DA3F-D49D-47A4-8EBC-3341D6EDE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23824"/>
          <a:ext cx="6218489" cy="53244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304800</xdr:colOff>
      <xdr:row>12</xdr:row>
      <xdr:rowOff>114300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E96AC96A-9578-43E2-8422-B0F3D6F9FDA4}"/>
            </a:ext>
          </a:extLst>
        </xdr:cNvPr>
        <xdr:cNvSpPr>
          <a:spLocks noChangeAspect="1" noChangeArrowheads="1"/>
        </xdr:cNvSpPr>
      </xdr:nvSpPr>
      <xdr:spPr bwMode="auto">
        <a:xfrm>
          <a:off x="134112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247650</xdr:colOff>
      <xdr:row>9</xdr:row>
      <xdr:rowOff>142875</xdr:rowOff>
    </xdr:from>
    <xdr:to>
      <xdr:col>32</xdr:col>
      <xdr:colOff>465402</xdr:colOff>
      <xdr:row>58</xdr:row>
      <xdr:rowOff>189327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B42174-B08D-4D8A-8D78-ED36D6A54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1650" y="1857375"/>
          <a:ext cx="10580952" cy="9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161925</xdr:rowOff>
    </xdr:from>
    <xdr:to>
      <xdr:col>17</xdr:col>
      <xdr:colOff>236800</xdr:colOff>
      <xdr:row>81</xdr:row>
      <xdr:rowOff>55973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2674A4-79D8-4BBA-B150-CE20AA82A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67425"/>
          <a:ext cx="10600000" cy="9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Texas-Instruments/TPS259472ARPWR?qs=iLbezkQI%252BshCnrYg81AACA%3D%3D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ewbiely.com/tutorials/arduino-nano/arduino-nano-rotary-encoder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Andrei.bolun@rsystems.com" TargetMode="External"/><Relationship Id="rId1" Type="http://schemas.openxmlformats.org/officeDocument/2006/relationships/hyperlink" Target="https://protect.checkpoint.com/v2/r02/___https:/e2.udemymail.com/ls/click?upn=u001.NW0ECGr-2Bk3-2FfQJ-2BUKq0ilFw0zr1ZnwBn2HnVh3UNRVl-2BQzPeTkfiIqiDpet52x6sonQoyXGnz6oEKS4L7TEu4mh59R0Pi7-2BtSOYGpoBBMmeSwDYPlJfvYB-2F-2BbvYnxs5kFcyE92kxE1VYLvegs6lWzCAKKw9h3hgXWsFVI7PR86bihobdnv-2BVNMrO8p-2FZbEKuIanI4hYvPpP6qh06DXyq2s6EtJbsyBEAre-2FzWK9Td14jYMBXPRyCkKwInR1BoJPpGSjPhYvAkA-2FJK1D9ZcefjrlUHq0bN9O1H8YYevm37TE-3Dlqle_4HsgSq9gxCg6VJhB7nU3RoTlMbSlgxkttqvvZhYAYuqpSELcrlhVdmQRGR7yRbvSIc6SqDm7MxiUakxFd4cuGZb63znWYjDqfzd2YesY0IG15mNkGDWLMRC2fz16tST-2FiRpkjtdsDKXtSf2UbithGDx-2Bxyy3IZB0qet-2Fv5FW4kg37ovdRa8D9npL680k9n8rz-2BEwNJtDKl-2FEwuPSSDTaIIRjQad7LFWYzfk00ZG9VG3UgpTFNzUzMkZqzrf6h324x0x6rTVLspjFaxL-2But-2BkHga4HMWZ5DlfLLEWmqpGAjkUYTVGbCU3lunK-2F6HUlIk2aqbXZpuM9iaJbgLwd7KSWkAcILB22z51VINJNV9-2FtPI-3D___.YzJlOnJzeXN0ZW06YzpvOjg5ZmJmN2IzOWY1NzRmZTc2ZmI3ZWMwMTY1Yzg4MDkwOjc6MjFkYzozYTc3ODcyZWI5MzMyZWU4YTcyOTA1OWVkMjIwYjg0NWZjN2UxYmRjMTA2OWY5YjJmYjNhYmIwM2U2ZGQ1NTQ1Omg6VDpO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Texas-Instruments/TPS259472ARPWR?qs=iLbezkQI%252BshCnrYg81AACA%3D%3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eedstudio.com/WT32-3-5-Inch-Display-p-5542.html" TargetMode="External"/><Relationship Id="rId2" Type="http://schemas.openxmlformats.org/officeDocument/2006/relationships/hyperlink" Target="https://www.adafruit.com/product/1932" TargetMode="External"/><Relationship Id="rId1" Type="http://schemas.openxmlformats.org/officeDocument/2006/relationships/hyperlink" Target="https://www.adafruit.com/product/5797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hare.temu.com/PgoECbJSRk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C9BC-1525-4B97-BFF9-9D50124408A0}">
  <dimension ref="B1:C3"/>
  <sheetViews>
    <sheetView workbookViewId="0">
      <selection activeCell="C11" sqref="C11"/>
    </sheetView>
  </sheetViews>
  <sheetFormatPr defaultRowHeight="15" x14ac:dyDescent="0.25"/>
  <cols>
    <col min="2" max="2" width="18.28515625" bestFit="1" customWidth="1"/>
    <col min="3" max="3" width="31.5703125" bestFit="1" customWidth="1"/>
  </cols>
  <sheetData>
    <row r="1" spans="2:3" x14ac:dyDescent="0.25">
      <c r="B1" t="s">
        <v>179</v>
      </c>
    </row>
    <row r="2" spans="2:3" x14ac:dyDescent="0.25">
      <c r="B2" t="s">
        <v>155</v>
      </c>
      <c r="C2" t="s">
        <v>156</v>
      </c>
    </row>
    <row r="3" spans="2:3" x14ac:dyDescent="0.25">
      <c r="C3" t="s">
        <v>181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C1B2-BFA3-403F-B63E-611DD966EC6B}">
  <dimension ref="B2"/>
  <sheetViews>
    <sheetView workbookViewId="0">
      <selection activeCell="B2" sqref="B2"/>
    </sheetView>
  </sheetViews>
  <sheetFormatPr defaultRowHeight="15" x14ac:dyDescent="0.25"/>
  <cols>
    <col min="2" max="2" width="83" customWidth="1"/>
  </cols>
  <sheetData>
    <row r="2" spans="2:2" ht="285" x14ac:dyDescent="0.25">
      <c r="B2" s="1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115E-A44E-4D5D-AAF0-1A710840CB91}">
  <dimension ref="B1:J26"/>
  <sheetViews>
    <sheetView workbookViewId="0">
      <selection activeCell="B1" sqref="B1:J3"/>
    </sheetView>
  </sheetViews>
  <sheetFormatPr defaultRowHeight="15" x14ac:dyDescent="0.25"/>
  <cols>
    <col min="3" max="3" width="10.140625" bestFit="1" customWidth="1"/>
    <col min="4" max="4" width="10.140625" customWidth="1"/>
    <col min="7" max="7" width="17.28515625" bestFit="1" customWidth="1"/>
    <col min="8" max="8" width="11.42578125" bestFit="1" customWidth="1"/>
    <col min="9" max="9" width="13.28515625" bestFit="1" customWidth="1"/>
    <col min="10" max="10" width="12.7109375" bestFit="1" customWidth="1"/>
  </cols>
  <sheetData>
    <row r="1" spans="2:10" x14ac:dyDescent="0.25">
      <c r="B1" s="68" t="s">
        <v>90</v>
      </c>
      <c r="C1" s="68"/>
      <c r="D1" s="68"/>
      <c r="E1" s="68"/>
      <c r="F1" s="68"/>
      <c r="G1" s="68"/>
    </row>
    <row r="2" spans="2:10" x14ac:dyDescent="0.25">
      <c r="D2" s="68" t="s">
        <v>109</v>
      </c>
      <c r="E2" s="68"/>
      <c r="F2" s="68"/>
      <c r="G2" t="s">
        <v>92</v>
      </c>
      <c r="H2" t="s">
        <v>94</v>
      </c>
      <c r="I2" t="s">
        <v>93</v>
      </c>
    </row>
    <row r="3" spans="2:10" x14ac:dyDescent="0.25">
      <c r="B3" t="s">
        <v>87</v>
      </c>
      <c r="C3" t="s">
        <v>88</v>
      </c>
      <c r="E3">
        <v>0.2</v>
      </c>
      <c r="G3" t="s">
        <v>99</v>
      </c>
      <c r="H3" t="s">
        <v>104</v>
      </c>
      <c r="J3" t="s">
        <v>114</v>
      </c>
    </row>
    <row r="10" spans="2:10" x14ac:dyDescent="0.25">
      <c r="B10" s="68" t="s">
        <v>91</v>
      </c>
      <c r="C10" s="68"/>
      <c r="D10" s="68"/>
      <c r="E10" s="68"/>
      <c r="F10" s="68"/>
      <c r="G10" s="68"/>
    </row>
    <row r="11" spans="2:10" x14ac:dyDescent="0.25">
      <c r="E11" s="68" t="s">
        <v>89</v>
      </c>
      <c r="F11" s="68"/>
    </row>
    <row r="12" spans="2:10" x14ac:dyDescent="0.25">
      <c r="C12" t="s">
        <v>95</v>
      </c>
      <c r="E12">
        <v>0.3</v>
      </c>
      <c r="F12">
        <v>0.7</v>
      </c>
      <c r="G12" t="s">
        <v>100</v>
      </c>
      <c r="H12" t="s">
        <v>105</v>
      </c>
    </row>
    <row r="13" spans="2:10" x14ac:dyDescent="0.25">
      <c r="C13" t="s">
        <v>96</v>
      </c>
      <c r="E13">
        <v>0.2</v>
      </c>
      <c r="F13">
        <v>0.4</v>
      </c>
      <c r="G13" t="s">
        <v>101</v>
      </c>
      <c r="H13" t="s">
        <v>106</v>
      </c>
    </row>
    <row r="15" spans="2:10" x14ac:dyDescent="0.25">
      <c r="C15" t="s">
        <v>97</v>
      </c>
      <c r="D15">
        <v>4</v>
      </c>
      <c r="E15">
        <v>2.5</v>
      </c>
      <c r="F15">
        <v>4</v>
      </c>
      <c r="G15" t="s">
        <v>102</v>
      </c>
      <c r="H15" t="s">
        <v>107</v>
      </c>
    </row>
    <row r="16" spans="2:10" x14ac:dyDescent="0.25">
      <c r="C16" t="s">
        <v>98</v>
      </c>
      <c r="D16">
        <v>1.34</v>
      </c>
      <c r="E16">
        <v>1.5</v>
      </c>
      <c r="F16">
        <v>3</v>
      </c>
      <c r="G16" t="s">
        <v>103</v>
      </c>
      <c r="H16" t="s">
        <v>108</v>
      </c>
    </row>
    <row r="18" spans="3:6" x14ac:dyDescent="0.25">
      <c r="C18" t="s">
        <v>111</v>
      </c>
      <c r="D18">
        <v>1.3</v>
      </c>
    </row>
    <row r="19" spans="3:6" x14ac:dyDescent="0.25">
      <c r="C19" s="11" t="s">
        <v>110</v>
      </c>
      <c r="D19" s="4">
        <v>0.9</v>
      </c>
    </row>
    <row r="25" spans="3:6" ht="21" x14ac:dyDescent="0.35">
      <c r="C25" s="73" t="s">
        <v>112</v>
      </c>
      <c r="D25" s="73"/>
      <c r="E25" s="73"/>
      <c r="F25" s="73"/>
    </row>
    <row r="26" spans="3:6" x14ac:dyDescent="0.25">
      <c r="C26" t="s">
        <v>110</v>
      </c>
    </row>
  </sheetData>
  <mergeCells count="5">
    <mergeCell ref="B1:G1"/>
    <mergeCell ref="B10:G10"/>
    <mergeCell ref="E11:F11"/>
    <mergeCell ref="D2:F2"/>
    <mergeCell ref="C25:F25"/>
  </mergeCells>
  <hyperlinks>
    <hyperlink ref="C19" r:id="rId1" display="https://eu.mouser.com/ProductDetail/Texas-Instruments/TPS259472ARPWR?qs=iLbezkQI%252BshCnrYg81AACA%3D%3D" xr:uid="{3EB2B8AE-07A8-4B6E-94E1-AEB7CB454D2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5E7E-F7E8-4D60-B7AB-BE23FBE6BF24}">
  <dimension ref="A1:B73"/>
  <sheetViews>
    <sheetView topLeftCell="A16" workbookViewId="0">
      <selection activeCell="E12" sqref="D12:E12"/>
    </sheetView>
  </sheetViews>
  <sheetFormatPr defaultRowHeight="15" x14ac:dyDescent="0.25"/>
  <cols>
    <col min="2" max="2" width="69.42578125" customWidth="1"/>
  </cols>
  <sheetData>
    <row r="1" spans="1:2" x14ac:dyDescent="0.25">
      <c r="A1">
        <v>1</v>
      </c>
      <c r="B1" t="s">
        <v>1</v>
      </c>
    </row>
    <row r="2" spans="1:2" x14ac:dyDescent="0.25">
      <c r="A2">
        <v>2</v>
      </c>
      <c r="B2" t="s">
        <v>2</v>
      </c>
    </row>
    <row r="3" spans="1:2" x14ac:dyDescent="0.25">
      <c r="A3">
        <v>3</v>
      </c>
      <c r="B3" t="s">
        <v>3</v>
      </c>
    </row>
    <row r="4" spans="1:2" x14ac:dyDescent="0.25">
      <c r="A4">
        <v>4</v>
      </c>
      <c r="B4" t="s">
        <v>27</v>
      </c>
    </row>
    <row r="5" spans="1:2" x14ac:dyDescent="0.25">
      <c r="A5">
        <v>5</v>
      </c>
      <c r="B5" t="s">
        <v>28</v>
      </c>
    </row>
    <row r="6" spans="1:2" x14ac:dyDescent="0.25">
      <c r="A6">
        <v>6</v>
      </c>
      <c r="B6" t="s">
        <v>29</v>
      </c>
    </row>
    <row r="7" spans="1:2" x14ac:dyDescent="0.25">
      <c r="A7">
        <v>7</v>
      </c>
      <c r="B7" t="s">
        <v>30</v>
      </c>
    </row>
    <row r="8" spans="1:2" x14ac:dyDescent="0.25">
      <c r="A8">
        <v>8</v>
      </c>
      <c r="B8" t="s">
        <v>31</v>
      </c>
    </row>
    <row r="9" spans="1:2" x14ac:dyDescent="0.25">
      <c r="A9">
        <v>9</v>
      </c>
      <c r="B9" t="s">
        <v>32</v>
      </c>
    </row>
    <row r="10" spans="1:2" x14ac:dyDescent="0.25">
      <c r="A10">
        <v>10</v>
      </c>
      <c r="B10" t="s">
        <v>33</v>
      </c>
    </row>
    <row r="11" spans="1:2" x14ac:dyDescent="0.25">
      <c r="A11">
        <v>11</v>
      </c>
      <c r="B11" t="s">
        <v>34</v>
      </c>
    </row>
    <row r="12" spans="1:2" x14ac:dyDescent="0.25">
      <c r="A12">
        <v>12</v>
      </c>
      <c r="B12" t="s">
        <v>35</v>
      </c>
    </row>
    <row r="13" spans="1:2" x14ac:dyDescent="0.25">
      <c r="A13">
        <v>13</v>
      </c>
      <c r="B13" t="s">
        <v>71</v>
      </c>
    </row>
    <row r="14" spans="1:2" x14ac:dyDescent="0.25">
      <c r="A14">
        <v>14</v>
      </c>
      <c r="B14" s="1" t="s">
        <v>36</v>
      </c>
    </row>
    <row r="15" spans="1:2" x14ac:dyDescent="0.25">
      <c r="A15">
        <v>15</v>
      </c>
      <c r="B15" t="s">
        <v>37</v>
      </c>
    </row>
    <row r="16" spans="1:2" x14ac:dyDescent="0.25">
      <c r="A16">
        <v>16</v>
      </c>
      <c r="B16" t="s">
        <v>38</v>
      </c>
    </row>
    <row r="17" spans="1:2" x14ac:dyDescent="0.25">
      <c r="A17">
        <v>17</v>
      </c>
      <c r="B17" t="s">
        <v>39</v>
      </c>
    </row>
    <row r="18" spans="1:2" x14ac:dyDescent="0.25">
      <c r="A18">
        <v>18</v>
      </c>
      <c r="B18" s="1" t="s">
        <v>40</v>
      </c>
    </row>
    <row r="19" spans="1:2" x14ac:dyDescent="0.25">
      <c r="A19">
        <v>19</v>
      </c>
      <c r="B19" t="s">
        <v>41</v>
      </c>
    </row>
    <row r="20" spans="1:2" x14ac:dyDescent="0.25">
      <c r="A20">
        <v>20</v>
      </c>
      <c r="B20" t="s">
        <v>42</v>
      </c>
    </row>
    <row r="21" spans="1:2" x14ac:dyDescent="0.25">
      <c r="A21">
        <v>21</v>
      </c>
      <c r="B21" t="s">
        <v>43</v>
      </c>
    </row>
    <row r="22" spans="1:2" x14ac:dyDescent="0.25">
      <c r="A22">
        <v>22</v>
      </c>
      <c r="B22" t="s">
        <v>44</v>
      </c>
    </row>
    <row r="23" spans="1:2" x14ac:dyDescent="0.25">
      <c r="A23">
        <v>23</v>
      </c>
      <c r="B23" t="s">
        <v>45</v>
      </c>
    </row>
    <row r="24" spans="1:2" x14ac:dyDescent="0.25">
      <c r="A24">
        <v>24</v>
      </c>
      <c r="B24" t="s">
        <v>46</v>
      </c>
    </row>
    <row r="25" spans="1:2" x14ac:dyDescent="0.25">
      <c r="A25">
        <v>25</v>
      </c>
      <c r="B25" t="s">
        <v>47</v>
      </c>
    </row>
    <row r="26" spans="1:2" x14ac:dyDescent="0.25">
      <c r="A26">
        <v>26</v>
      </c>
      <c r="B26" t="s">
        <v>62</v>
      </c>
    </row>
    <row r="27" spans="1:2" x14ac:dyDescent="0.25">
      <c r="A27">
        <v>27</v>
      </c>
      <c r="B27" t="s">
        <v>48</v>
      </c>
    </row>
    <row r="28" spans="1:2" x14ac:dyDescent="0.25">
      <c r="A28">
        <v>28</v>
      </c>
      <c r="B28" t="s">
        <v>49</v>
      </c>
    </row>
    <row r="29" spans="1:2" x14ac:dyDescent="0.25">
      <c r="A29">
        <v>29</v>
      </c>
      <c r="B29" t="s">
        <v>50</v>
      </c>
    </row>
    <row r="30" spans="1:2" x14ac:dyDescent="0.25">
      <c r="A30">
        <v>30</v>
      </c>
      <c r="B30" t="s">
        <v>51</v>
      </c>
    </row>
    <row r="31" spans="1:2" x14ac:dyDescent="0.25">
      <c r="A31">
        <v>31</v>
      </c>
      <c r="B31" t="s">
        <v>52</v>
      </c>
    </row>
    <row r="32" spans="1:2" x14ac:dyDescent="0.25">
      <c r="A32">
        <v>32</v>
      </c>
      <c r="B32" t="s">
        <v>53</v>
      </c>
    </row>
    <row r="33" spans="1:2" x14ac:dyDescent="0.25">
      <c r="A33">
        <v>33</v>
      </c>
      <c r="B33" t="s">
        <v>54</v>
      </c>
    </row>
    <row r="34" spans="1:2" x14ac:dyDescent="0.25">
      <c r="A34">
        <v>34</v>
      </c>
      <c r="B34" t="s">
        <v>55</v>
      </c>
    </row>
    <row r="35" spans="1:2" x14ac:dyDescent="0.25">
      <c r="A35">
        <v>35</v>
      </c>
      <c r="B35" t="s">
        <v>56</v>
      </c>
    </row>
    <row r="36" spans="1:2" x14ac:dyDescent="0.25">
      <c r="A36">
        <v>36</v>
      </c>
      <c r="B36" t="s">
        <v>57</v>
      </c>
    </row>
    <row r="37" spans="1:2" x14ac:dyDescent="0.25">
      <c r="A37">
        <v>37</v>
      </c>
      <c r="B37" t="s">
        <v>58</v>
      </c>
    </row>
    <row r="38" spans="1:2" x14ac:dyDescent="0.25">
      <c r="A38">
        <v>38</v>
      </c>
      <c r="B38" t="s">
        <v>59</v>
      </c>
    </row>
    <row r="39" spans="1:2" x14ac:dyDescent="0.25">
      <c r="A39">
        <v>39</v>
      </c>
      <c r="B39" t="s">
        <v>60</v>
      </c>
    </row>
    <row r="40" spans="1:2" x14ac:dyDescent="0.25">
      <c r="A40">
        <v>40</v>
      </c>
      <c r="B40" t="s">
        <v>61</v>
      </c>
    </row>
    <row r="41" spans="1:2" x14ac:dyDescent="0.25">
      <c r="A41">
        <v>41</v>
      </c>
      <c r="B41" t="s">
        <v>4</v>
      </c>
    </row>
    <row r="42" spans="1:2" x14ac:dyDescent="0.25">
      <c r="A42">
        <v>42</v>
      </c>
      <c r="B42" t="s">
        <v>0</v>
      </c>
    </row>
    <row r="43" spans="1:2" x14ac:dyDescent="0.25">
      <c r="A43">
        <v>43</v>
      </c>
      <c r="B43" t="s">
        <v>0</v>
      </c>
    </row>
    <row r="44" spans="1:2" x14ac:dyDescent="0.25">
      <c r="A44">
        <v>44</v>
      </c>
      <c r="B44" t="s">
        <v>5</v>
      </c>
    </row>
    <row r="45" spans="1:2" x14ac:dyDescent="0.25">
      <c r="A45">
        <v>45</v>
      </c>
      <c r="B45" t="s">
        <v>6</v>
      </c>
    </row>
    <row r="46" spans="1:2" x14ac:dyDescent="0.25">
      <c r="A46">
        <v>46</v>
      </c>
      <c r="B46" t="s">
        <v>7</v>
      </c>
    </row>
    <row r="47" spans="1:2" x14ac:dyDescent="0.25">
      <c r="A47">
        <v>47</v>
      </c>
      <c r="B47" t="s">
        <v>8</v>
      </c>
    </row>
    <row r="48" spans="1:2" x14ac:dyDescent="0.25">
      <c r="A48">
        <v>48</v>
      </c>
      <c r="B48" t="s">
        <v>9</v>
      </c>
    </row>
    <row r="49" spans="1:2" x14ac:dyDescent="0.25">
      <c r="A49">
        <v>49</v>
      </c>
      <c r="B49" t="s">
        <v>10</v>
      </c>
    </row>
    <row r="50" spans="1:2" x14ac:dyDescent="0.25">
      <c r="A50">
        <v>50</v>
      </c>
      <c r="B50" t="s">
        <v>11</v>
      </c>
    </row>
    <row r="51" spans="1:2" x14ac:dyDescent="0.25">
      <c r="A51">
        <v>51</v>
      </c>
      <c r="B51" t="s">
        <v>12</v>
      </c>
    </row>
    <row r="52" spans="1:2" x14ac:dyDescent="0.25">
      <c r="A52">
        <v>52</v>
      </c>
      <c r="B52" t="s">
        <v>13</v>
      </c>
    </row>
    <row r="53" spans="1:2" x14ac:dyDescent="0.25">
      <c r="A53">
        <v>53</v>
      </c>
      <c r="B53" t="s">
        <v>14</v>
      </c>
    </row>
    <row r="54" spans="1:2" x14ac:dyDescent="0.25">
      <c r="A54">
        <v>54</v>
      </c>
      <c r="B54" t="s">
        <v>15</v>
      </c>
    </row>
    <row r="55" spans="1:2" x14ac:dyDescent="0.25">
      <c r="A55">
        <v>55</v>
      </c>
      <c r="B55" t="s">
        <v>16</v>
      </c>
    </row>
    <row r="56" spans="1:2" x14ac:dyDescent="0.25">
      <c r="A56">
        <v>56</v>
      </c>
      <c r="B56" t="s">
        <v>17</v>
      </c>
    </row>
    <row r="57" spans="1:2" x14ac:dyDescent="0.25">
      <c r="A57">
        <v>57</v>
      </c>
      <c r="B57" t="s">
        <v>18</v>
      </c>
    </row>
    <row r="58" spans="1:2" x14ac:dyDescent="0.25">
      <c r="A58">
        <v>58</v>
      </c>
      <c r="B58" t="s">
        <v>19</v>
      </c>
    </row>
    <row r="59" spans="1:2" x14ac:dyDescent="0.25">
      <c r="A59">
        <v>59</v>
      </c>
      <c r="B59" t="s">
        <v>20</v>
      </c>
    </row>
    <row r="60" spans="1:2" x14ac:dyDescent="0.25">
      <c r="A60">
        <v>60</v>
      </c>
      <c r="B60" t="s">
        <v>21</v>
      </c>
    </row>
    <row r="61" spans="1:2" x14ac:dyDescent="0.25">
      <c r="A61">
        <v>61</v>
      </c>
      <c r="B61" t="s">
        <v>22</v>
      </c>
    </row>
    <row r="62" spans="1:2" x14ac:dyDescent="0.25">
      <c r="A62">
        <v>62</v>
      </c>
      <c r="B62" t="s">
        <v>23</v>
      </c>
    </row>
    <row r="63" spans="1:2" x14ac:dyDescent="0.25">
      <c r="A63">
        <v>63</v>
      </c>
      <c r="B63" t="s">
        <v>24</v>
      </c>
    </row>
    <row r="64" spans="1:2" x14ac:dyDescent="0.25">
      <c r="A64">
        <v>64</v>
      </c>
      <c r="B64" t="s">
        <v>25</v>
      </c>
    </row>
    <row r="65" spans="1:2" x14ac:dyDescent="0.25">
      <c r="A65">
        <v>65</v>
      </c>
      <c r="B65" t="s">
        <v>26</v>
      </c>
    </row>
    <row r="66" spans="1:2" x14ac:dyDescent="0.25">
      <c r="A66">
        <v>66</v>
      </c>
      <c r="B66" t="s">
        <v>63</v>
      </c>
    </row>
    <row r="67" spans="1:2" x14ac:dyDescent="0.25">
      <c r="A67">
        <v>67</v>
      </c>
      <c r="B67" t="s">
        <v>64</v>
      </c>
    </row>
    <row r="68" spans="1:2" x14ac:dyDescent="0.25">
      <c r="A68">
        <v>68</v>
      </c>
      <c r="B68" t="s">
        <v>65</v>
      </c>
    </row>
    <row r="69" spans="1:2" x14ac:dyDescent="0.25">
      <c r="A69">
        <v>69</v>
      </c>
      <c r="B69" t="s">
        <v>66</v>
      </c>
    </row>
    <row r="70" spans="1:2" x14ac:dyDescent="0.25">
      <c r="A70">
        <v>70</v>
      </c>
      <c r="B70" t="s">
        <v>67</v>
      </c>
    </row>
    <row r="71" spans="1:2" x14ac:dyDescent="0.25">
      <c r="A71">
        <v>71</v>
      </c>
      <c r="B71" t="s">
        <v>68</v>
      </c>
    </row>
    <row r="72" spans="1:2" x14ac:dyDescent="0.25">
      <c r="A72">
        <v>72</v>
      </c>
      <c r="B72" t="s">
        <v>69</v>
      </c>
    </row>
    <row r="73" spans="1:2" x14ac:dyDescent="0.25">
      <c r="A73">
        <v>73</v>
      </c>
      <c r="B73" t="s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7AA3-6B5A-488C-A72D-7E4A9D156FCE}">
  <dimension ref="B1:S59"/>
  <sheetViews>
    <sheetView topLeftCell="B77" workbookViewId="0">
      <selection activeCell="G110" sqref="G110"/>
    </sheetView>
  </sheetViews>
  <sheetFormatPr defaultRowHeight="15" x14ac:dyDescent="0.25"/>
  <cols>
    <col min="2" max="2" width="5.42578125" customWidth="1"/>
    <col min="3" max="3" width="14.28515625" bestFit="1" customWidth="1"/>
    <col min="4" max="4" width="5.42578125" bestFit="1" customWidth="1"/>
    <col min="5" max="5" width="5.42578125" customWidth="1"/>
    <col min="6" max="7" width="13.7109375" customWidth="1"/>
    <col min="9" max="9" width="9.7109375" bestFit="1" customWidth="1"/>
    <col min="11" max="11" width="26" bestFit="1" customWidth="1"/>
    <col min="19" max="19" width="70.42578125" bestFit="1" customWidth="1"/>
  </cols>
  <sheetData>
    <row r="1" spans="2:19" ht="21" x14ac:dyDescent="0.35">
      <c r="B1" s="76" t="s">
        <v>72</v>
      </c>
      <c r="C1" s="76"/>
      <c r="D1" s="76"/>
      <c r="E1" s="26"/>
    </row>
    <row r="2" spans="2:19" x14ac:dyDescent="0.25">
      <c r="E2" t="s">
        <v>178</v>
      </c>
      <c r="F2" s="24" t="s">
        <v>176</v>
      </c>
      <c r="G2" s="25" t="s">
        <v>177</v>
      </c>
      <c r="J2" t="s">
        <v>161</v>
      </c>
      <c r="K2" t="s">
        <v>168</v>
      </c>
    </row>
    <row r="3" spans="2:19" x14ac:dyDescent="0.25">
      <c r="B3">
        <v>1</v>
      </c>
      <c r="C3" t="s">
        <v>169</v>
      </c>
      <c r="D3" t="s">
        <v>172</v>
      </c>
      <c r="E3">
        <v>2</v>
      </c>
      <c r="G3">
        <v>24</v>
      </c>
      <c r="H3" t="s">
        <v>159</v>
      </c>
      <c r="I3" t="s">
        <v>160</v>
      </c>
      <c r="K3" t="s">
        <v>166</v>
      </c>
      <c r="S3" s="2" t="s">
        <v>73</v>
      </c>
    </row>
    <row r="5" spans="2:19" x14ac:dyDescent="0.25">
      <c r="C5" t="s">
        <v>167</v>
      </c>
    </row>
    <row r="11" spans="2:19" x14ac:dyDescent="0.25">
      <c r="C11" t="s">
        <v>170</v>
      </c>
      <c r="D11" t="s">
        <v>171</v>
      </c>
      <c r="I11" t="s">
        <v>160</v>
      </c>
    </row>
    <row r="14" spans="2:19" x14ac:dyDescent="0.25">
      <c r="C14" s="4" t="s">
        <v>173</v>
      </c>
      <c r="D14" s="4" t="s">
        <v>174</v>
      </c>
      <c r="E14" s="4">
        <v>25</v>
      </c>
      <c r="F14" s="4">
        <v>32</v>
      </c>
      <c r="G14" s="4">
        <v>32</v>
      </c>
      <c r="H14" s="4"/>
      <c r="I14" s="4" t="s">
        <v>175</v>
      </c>
    </row>
    <row r="59" spans="8:16" x14ac:dyDescent="0.25">
      <c r="H59" t="s">
        <v>243</v>
      </c>
      <c r="P59" t="s">
        <v>244</v>
      </c>
    </row>
  </sheetData>
  <mergeCells count="1">
    <mergeCell ref="B1:D1"/>
  </mergeCells>
  <hyperlinks>
    <hyperlink ref="S3" r:id="rId1" xr:uid="{536E5EF7-C49E-4BCE-BA0D-D2F49E1A1271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59E8-9F70-48BB-BE32-C29345991FD5}">
  <dimension ref="A1:U37"/>
  <sheetViews>
    <sheetView workbookViewId="0">
      <selection activeCell="J37" sqref="J37"/>
    </sheetView>
  </sheetViews>
  <sheetFormatPr defaultRowHeight="15" x14ac:dyDescent="0.25"/>
  <cols>
    <col min="1" max="1" width="6.7109375" bestFit="1" customWidth="1"/>
    <col min="2" max="2" width="5.7109375" bestFit="1" customWidth="1"/>
    <col min="4" max="4" width="10.140625" bestFit="1" customWidth="1"/>
    <col min="7" max="7" width="12.5703125" bestFit="1" customWidth="1"/>
    <col min="10" max="10" width="9" customWidth="1"/>
    <col min="11" max="11" width="8.28515625" customWidth="1"/>
    <col min="12" max="12" width="12.28515625" bestFit="1" customWidth="1"/>
  </cols>
  <sheetData>
    <row r="1" spans="1:21" ht="15.75" thickBot="1" x14ac:dyDescent="0.3">
      <c r="A1" s="85" t="s">
        <v>261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21" ht="15.75" thickBot="1" x14ac:dyDescent="0.3">
      <c r="A2" s="56" t="s">
        <v>256</v>
      </c>
      <c r="B2" s="57" t="s">
        <v>252</v>
      </c>
      <c r="C2" s="77" t="s">
        <v>245</v>
      </c>
      <c r="D2" s="78"/>
      <c r="E2" s="78"/>
      <c r="F2" s="78"/>
      <c r="G2" s="79"/>
      <c r="H2" s="80" t="s">
        <v>246</v>
      </c>
      <c r="I2" s="81"/>
      <c r="J2" s="81"/>
      <c r="K2" s="81"/>
      <c r="L2" s="82"/>
      <c r="M2" s="83" t="s">
        <v>253</v>
      </c>
      <c r="N2" s="84"/>
    </row>
    <row r="3" spans="1:21" x14ac:dyDescent="0.25">
      <c r="A3" s="58" t="s">
        <v>162</v>
      </c>
      <c r="B3" s="59" t="s">
        <v>162</v>
      </c>
      <c r="C3" s="51" t="s">
        <v>247</v>
      </c>
      <c r="D3" s="52" t="s">
        <v>251</v>
      </c>
      <c r="E3" s="52" t="s">
        <v>249</v>
      </c>
      <c r="F3" s="52" t="s">
        <v>250</v>
      </c>
      <c r="G3" s="53" t="s">
        <v>248</v>
      </c>
      <c r="H3" s="51" t="s">
        <v>247</v>
      </c>
      <c r="I3" s="52" t="s">
        <v>251</v>
      </c>
      <c r="J3" s="52" t="s">
        <v>249</v>
      </c>
      <c r="K3" s="52" t="s">
        <v>250</v>
      </c>
      <c r="L3" s="53" t="s">
        <v>248</v>
      </c>
      <c r="M3" s="54" t="s">
        <v>254</v>
      </c>
      <c r="N3" s="55" t="s">
        <v>255</v>
      </c>
    </row>
    <row r="4" spans="1:21" x14ac:dyDescent="0.25">
      <c r="A4" s="60"/>
      <c r="B4" s="61">
        <v>1</v>
      </c>
      <c r="C4" s="43">
        <v>144</v>
      </c>
      <c r="D4" s="44">
        <v>26</v>
      </c>
      <c r="E4" s="44">
        <v>55</v>
      </c>
      <c r="F4" s="44">
        <v>6.8</v>
      </c>
      <c r="G4" s="45">
        <v>235</v>
      </c>
      <c r="H4" s="43">
        <v>1245</v>
      </c>
      <c r="I4" s="44">
        <v>254</v>
      </c>
      <c r="J4" s="44">
        <v>84</v>
      </c>
      <c r="K4" s="44">
        <v>720</v>
      </c>
      <c r="L4" s="45">
        <v>205</v>
      </c>
      <c r="M4" s="43"/>
      <c r="N4" s="45"/>
    </row>
    <row r="5" spans="1:21" x14ac:dyDescent="0.25">
      <c r="A5" s="60"/>
      <c r="B5" s="61">
        <v>5</v>
      </c>
      <c r="C5" s="43">
        <v>144</v>
      </c>
      <c r="D5" s="44">
        <v>26</v>
      </c>
      <c r="E5" s="44">
        <v>55</v>
      </c>
      <c r="F5" s="44">
        <v>6.8</v>
      </c>
      <c r="G5" s="45">
        <v>235</v>
      </c>
      <c r="H5" s="43">
        <v>1246</v>
      </c>
      <c r="I5" s="44">
        <v>254</v>
      </c>
      <c r="J5" s="44">
        <v>99</v>
      </c>
      <c r="K5" s="44">
        <v>703</v>
      </c>
      <c r="L5" s="45">
        <v>205</v>
      </c>
      <c r="M5" s="43">
        <v>350</v>
      </c>
      <c r="N5" s="45">
        <v>191</v>
      </c>
    </row>
    <row r="6" spans="1:21" x14ac:dyDescent="0.25">
      <c r="A6" s="60"/>
      <c r="B6" s="61">
        <v>10</v>
      </c>
      <c r="C6" s="43">
        <v>144</v>
      </c>
      <c r="D6" s="44">
        <v>26</v>
      </c>
      <c r="E6" s="44">
        <v>55</v>
      </c>
      <c r="F6" s="44">
        <v>6.8</v>
      </c>
      <c r="G6" s="45">
        <v>235</v>
      </c>
      <c r="H6" s="43">
        <v>1246</v>
      </c>
      <c r="I6" s="44">
        <v>255</v>
      </c>
      <c r="J6" s="44">
        <v>120</v>
      </c>
      <c r="K6" s="44">
        <v>683</v>
      </c>
      <c r="L6" s="45">
        <v>205</v>
      </c>
      <c r="M6" s="43">
        <v>421</v>
      </c>
      <c r="N6" s="45">
        <v>195</v>
      </c>
    </row>
    <row r="7" spans="1:21" x14ac:dyDescent="0.25">
      <c r="A7" s="60"/>
      <c r="B7" s="61">
        <v>20</v>
      </c>
      <c r="C7" s="43">
        <v>144</v>
      </c>
      <c r="D7" s="44">
        <v>26</v>
      </c>
      <c r="E7" s="44">
        <v>55</v>
      </c>
      <c r="F7" s="44">
        <v>6.8</v>
      </c>
      <c r="G7" s="45">
        <v>235</v>
      </c>
      <c r="H7" s="43">
        <v>1246</v>
      </c>
      <c r="I7" s="44">
        <v>255</v>
      </c>
      <c r="J7" s="44">
        <v>159</v>
      </c>
      <c r="K7" s="44">
        <v>644</v>
      </c>
      <c r="L7" s="45">
        <v>205</v>
      </c>
      <c r="M7" s="49">
        <v>500</v>
      </c>
      <c r="N7" s="50">
        <v>192</v>
      </c>
    </row>
    <row r="8" spans="1:21" x14ac:dyDescent="0.25">
      <c r="A8" s="60">
        <v>70</v>
      </c>
      <c r="B8" s="61"/>
      <c r="C8" s="43">
        <v>144</v>
      </c>
      <c r="D8" s="44">
        <v>24</v>
      </c>
      <c r="E8" s="44">
        <v>55</v>
      </c>
      <c r="F8" s="44">
        <v>6.8</v>
      </c>
      <c r="G8" s="45">
        <v>170</v>
      </c>
      <c r="H8" s="43">
        <v>1246</v>
      </c>
      <c r="I8" s="44">
        <v>203</v>
      </c>
      <c r="J8" s="44">
        <v>156</v>
      </c>
      <c r="K8" s="44">
        <v>643</v>
      </c>
      <c r="L8" s="45">
        <v>163</v>
      </c>
      <c r="M8" s="49">
        <v>500</v>
      </c>
      <c r="N8" s="50">
        <v>156</v>
      </c>
    </row>
    <row r="9" spans="1:21" x14ac:dyDescent="0.25">
      <c r="A9" s="60">
        <v>75</v>
      </c>
      <c r="B9" s="61"/>
      <c r="C9" s="43">
        <v>144</v>
      </c>
      <c r="D9" s="44" t="s">
        <v>257</v>
      </c>
      <c r="E9" s="44">
        <v>55</v>
      </c>
      <c r="F9" s="44">
        <v>6.8</v>
      </c>
      <c r="G9" s="45" t="s">
        <v>258</v>
      </c>
      <c r="H9" s="43">
        <v>1246</v>
      </c>
      <c r="I9" s="44">
        <v>127</v>
      </c>
      <c r="J9" s="44">
        <v>160</v>
      </c>
      <c r="K9" s="44">
        <v>643</v>
      </c>
      <c r="L9" s="45">
        <v>100</v>
      </c>
      <c r="M9" s="43">
        <v>500</v>
      </c>
      <c r="N9" s="45">
        <v>100</v>
      </c>
    </row>
    <row r="10" spans="1:21" x14ac:dyDescent="0.25">
      <c r="A10" s="60">
        <v>85</v>
      </c>
      <c r="B10" s="61"/>
      <c r="C10" s="43"/>
      <c r="D10" s="44" t="s">
        <v>259</v>
      </c>
      <c r="E10" s="44"/>
      <c r="F10" s="44"/>
      <c r="G10" s="45"/>
      <c r="H10" s="43">
        <v>1246</v>
      </c>
      <c r="I10" s="44">
        <v>77</v>
      </c>
      <c r="J10" s="44">
        <v>160</v>
      </c>
      <c r="K10" s="44">
        <v>643</v>
      </c>
      <c r="L10" s="45">
        <v>62</v>
      </c>
      <c r="M10" s="43">
        <v>500</v>
      </c>
      <c r="N10" s="45">
        <v>67</v>
      </c>
    </row>
    <row r="11" spans="1:21" x14ac:dyDescent="0.25">
      <c r="A11" s="60"/>
      <c r="B11" s="61"/>
      <c r="C11" s="43"/>
      <c r="D11" s="44"/>
      <c r="E11" s="44"/>
      <c r="F11" s="44"/>
      <c r="G11" s="45"/>
      <c r="H11" s="43"/>
      <c r="I11" s="44"/>
      <c r="J11" s="44"/>
      <c r="K11" s="44"/>
      <c r="L11" s="45"/>
      <c r="M11" s="43"/>
      <c r="N11" s="45"/>
    </row>
    <row r="12" spans="1:21" x14ac:dyDescent="0.25">
      <c r="A12" s="60"/>
      <c r="B12" s="61"/>
      <c r="C12" s="43"/>
      <c r="D12" s="44"/>
      <c r="E12" s="44"/>
      <c r="F12" s="44"/>
      <c r="G12" s="45"/>
      <c r="H12" s="43"/>
      <c r="I12" s="44"/>
      <c r="J12" s="44"/>
      <c r="K12" s="44"/>
      <c r="L12" s="45"/>
      <c r="M12" s="43"/>
      <c r="N12" s="45"/>
    </row>
    <row r="13" spans="1:21" x14ac:dyDescent="0.25">
      <c r="A13" s="60"/>
      <c r="B13" s="61"/>
      <c r="C13" s="43"/>
      <c r="D13" s="44"/>
      <c r="E13" s="44"/>
      <c r="F13" s="44"/>
      <c r="G13" s="45"/>
      <c r="H13" s="43"/>
      <c r="I13" s="44"/>
      <c r="J13" s="44"/>
      <c r="K13" s="44"/>
      <c r="L13" s="45"/>
      <c r="M13" s="43"/>
      <c r="N13" s="45"/>
      <c r="U13" t="s">
        <v>260</v>
      </c>
    </row>
    <row r="14" spans="1:21" x14ac:dyDescent="0.25">
      <c r="A14" s="60"/>
      <c r="B14" s="61"/>
      <c r="C14" s="43"/>
      <c r="D14" s="44"/>
      <c r="E14" s="44"/>
      <c r="F14" s="44"/>
      <c r="G14" s="45"/>
      <c r="H14" s="43"/>
      <c r="I14" s="44"/>
      <c r="J14" s="44"/>
      <c r="K14" s="44"/>
      <c r="L14" s="45"/>
      <c r="M14" s="43"/>
      <c r="N14" s="45"/>
    </row>
    <row r="15" spans="1:21" x14ac:dyDescent="0.25">
      <c r="A15" s="60"/>
      <c r="B15" s="61">
        <v>30</v>
      </c>
      <c r="C15" s="43">
        <v>144</v>
      </c>
      <c r="D15" s="44">
        <v>26</v>
      </c>
      <c r="E15" s="44">
        <v>55</v>
      </c>
      <c r="F15" s="44">
        <v>6.8</v>
      </c>
      <c r="G15" s="45">
        <v>235</v>
      </c>
      <c r="H15" s="43">
        <v>1246</v>
      </c>
      <c r="I15" s="44">
        <v>255</v>
      </c>
      <c r="J15" s="44">
        <v>200</v>
      </c>
      <c r="K15" s="44">
        <v>604</v>
      </c>
      <c r="L15" s="45">
        <v>205</v>
      </c>
      <c r="M15" s="49">
        <v>574</v>
      </c>
      <c r="N15" s="50">
        <v>282</v>
      </c>
    </row>
    <row r="16" spans="1:21" ht="15.75" thickBot="1" x14ac:dyDescent="0.3">
      <c r="A16" s="62"/>
      <c r="B16" s="63">
        <v>40</v>
      </c>
      <c r="C16" s="46">
        <v>144</v>
      </c>
      <c r="D16" s="47">
        <v>26</v>
      </c>
      <c r="E16" s="47">
        <v>55</v>
      </c>
      <c r="F16" s="47">
        <v>6.8</v>
      </c>
      <c r="G16" s="48">
        <v>235</v>
      </c>
      <c r="H16" s="46">
        <v>1246</v>
      </c>
      <c r="I16" s="47">
        <v>255</v>
      </c>
      <c r="J16" s="47">
        <v>238</v>
      </c>
      <c r="K16" s="47">
        <v>564</v>
      </c>
      <c r="L16" s="48">
        <v>205</v>
      </c>
      <c r="M16" s="46">
        <v>637</v>
      </c>
      <c r="N16" s="48">
        <v>408</v>
      </c>
    </row>
    <row r="21" spans="1:14" ht="15.75" thickBot="1" x14ac:dyDescent="0.3"/>
    <row r="22" spans="1:14" ht="15.75" thickBot="1" x14ac:dyDescent="0.3">
      <c r="A22" s="85" t="s">
        <v>141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</row>
    <row r="23" spans="1:14" ht="15.75" thickBot="1" x14ac:dyDescent="0.3">
      <c r="A23" s="56" t="s">
        <v>256</v>
      </c>
      <c r="B23" s="57" t="s">
        <v>252</v>
      </c>
      <c r="C23" s="77" t="s">
        <v>245</v>
      </c>
      <c r="D23" s="78"/>
      <c r="E23" s="78"/>
      <c r="F23" s="78"/>
      <c r="G23" s="79"/>
      <c r="H23" s="80" t="s">
        <v>246</v>
      </c>
      <c r="I23" s="81"/>
      <c r="J23" s="81"/>
      <c r="K23" s="81"/>
      <c r="L23" s="82"/>
      <c r="M23" s="83" t="s">
        <v>253</v>
      </c>
      <c r="N23" s="84"/>
    </row>
    <row r="24" spans="1:14" x14ac:dyDescent="0.25">
      <c r="A24" s="58" t="s">
        <v>162</v>
      </c>
      <c r="B24" s="59" t="s">
        <v>162</v>
      </c>
      <c r="C24" s="51" t="s">
        <v>247</v>
      </c>
      <c r="D24" s="52" t="s">
        <v>251</v>
      </c>
      <c r="E24" s="52" t="s">
        <v>249</v>
      </c>
      <c r="F24" s="52" t="s">
        <v>250</v>
      </c>
      <c r="G24" s="53" t="s">
        <v>248</v>
      </c>
      <c r="H24" s="51" t="s">
        <v>247</v>
      </c>
      <c r="I24" s="52" t="s">
        <v>251</v>
      </c>
      <c r="J24" s="52" t="s">
        <v>249</v>
      </c>
      <c r="K24" s="52" t="s">
        <v>250</v>
      </c>
      <c r="L24" s="53" t="s">
        <v>248</v>
      </c>
      <c r="M24" s="54" t="s">
        <v>254</v>
      </c>
      <c r="N24" s="55" t="s">
        <v>255</v>
      </c>
    </row>
    <row r="25" spans="1:14" x14ac:dyDescent="0.25">
      <c r="A25" s="60"/>
      <c r="B25" s="61">
        <v>1</v>
      </c>
      <c r="C25" s="43">
        <v>144</v>
      </c>
      <c r="D25" s="44">
        <v>26</v>
      </c>
      <c r="E25" s="44">
        <v>55</v>
      </c>
      <c r="F25" s="44">
        <v>6.8</v>
      </c>
      <c r="G25" s="45">
        <v>235</v>
      </c>
      <c r="H25" s="43">
        <v>1245</v>
      </c>
      <c r="I25" s="44">
        <v>254</v>
      </c>
      <c r="J25" s="44">
        <v>84</v>
      </c>
      <c r="K25" s="44">
        <v>720</v>
      </c>
      <c r="L25" s="45">
        <v>205</v>
      </c>
      <c r="M25" s="43"/>
      <c r="N25" s="45"/>
    </row>
    <row r="26" spans="1:14" x14ac:dyDescent="0.25">
      <c r="A26" s="60"/>
      <c r="B26" s="61">
        <v>5</v>
      </c>
      <c r="C26" s="43">
        <v>144</v>
      </c>
      <c r="D26" s="44">
        <v>26</v>
      </c>
      <c r="E26" s="44">
        <v>55</v>
      </c>
      <c r="F26" s="44">
        <v>6.8</v>
      </c>
      <c r="G26" s="45">
        <v>235</v>
      </c>
      <c r="H26" s="43">
        <v>1246</v>
      </c>
      <c r="I26" s="44">
        <v>254</v>
      </c>
      <c r="J26" s="44">
        <v>99</v>
      </c>
      <c r="K26" s="44">
        <v>703</v>
      </c>
      <c r="L26" s="45">
        <v>205</v>
      </c>
      <c r="M26" s="43">
        <v>350</v>
      </c>
      <c r="N26" s="45">
        <v>191</v>
      </c>
    </row>
    <row r="27" spans="1:14" x14ac:dyDescent="0.25">
      <c r="A27" s="60"/>
      <c r="B27" s="61">
        <v>10</v>
      </c>
      <c r="C27" s="43">
        <v>144</v>
      </c>
      <c r="D27" s="44">
        <v>26</v>
      </c>
      <c r="E27" s="44">
        <v>55</v>
      </c>
      <c r="F27" s="44">
        <v>6.8</v>
      </c>
      <c r="G27" s="45">
        <v>235</v>
      </c>
      <c r="H27" s="43">
        <v>1246</v>
      </c>
      <c r="I27" s="44">
        <v>255</v>
      </c>
      <c r="J27" s="44">
        <v>120</v>
      </c>
      <c r="K27" s="44">
        <v>683</v>
      </c>
      <c r="L27" s="45">
        <v>205</v>
      </c>
      <c r="M27" s="43">
        <v>421</v>
      </c>
      <c r="N27" s="45">
        <v>195</v>
      </c>
    </row>
    <row r="28" spans="1:14" x14ac:dyDescent="0.25">
      <c r="A28" s="60"/>
      <c r="B28" s="61">
        <v>20</v>
      </c>
      <c r="C28" s="43">
        <v>144</v>
      </c>
      <c r="D28" s="44">
        <v>26</v>
      </c>
      <c r="E28" s="44">
        <v>55</v>
      </c>
      <c r="F28" s="44">
        <v>6.8</v>
      </c>
      <c r="G28" s="45">
        <v>235</v>
      </c>
      <c r="H28" s="43">
        <v>1246</v>
      </c>
      <c r="I28" s="44">
        <v>255</v>
      </c>
      <c r="J28" s="44">
        <v>159</v>
      </c>
      <c r="K28" s="44">
        <v>644</v>
      </c>
      <c r="L28" s="45">
        <v>205</v>
      </c>
      <c r="M28" s="49">
        <v>500</v>
      </c>
      <c r="N28" s="50">
        <v>192</v>
      </c>
    </row>
    <row r="29" spans="1:14" x14ac:dyDescent="0.25">
      <c r="A29" s="60">
        <v>70</v>
      </c>
      <c r="B29" s="61"/>
      <c r="C29" s="43">
        <v>144</v>
      </c>
      <c r="D29" s="44">
        <v>24</v>
      </c>
      <c r="E29" s="44">
        <v>55</v>
      </c>
      <c r="F29" s="44">
        <v>6.8</v>
      </c>
      <c r="G29" s="45">
        <v>170</v>
      </c>
      <c r="H29" s="43">
        <v>1246</v>
      </c>
      <c r="I29" s="44">
        <v>203</v>
      </c>
      <c r="J29" s="44">
        <v>156</v>
      </c>
      <c r="K29" s="44">
        <v>643</v>
      </c>
      <c r="L29" s="45">
        <v>163</v>
      </c>
      <c r="M29" s="49">
        <v>500</v>
      </c>
      <c r="N29" s="50">
        <v>156</v>
      </c>
    </row>
    <row r="30" spans="1:14" x14ac:dyDescent="0.25">
      <c r="A30" s="60">
        <v>75</v>
      </c>
      <c r="B30" s="61"/>
      <c r="C30" s="43">
        <v>144</v>
      </c>
      <c r="D30" s="44" t="s">
        <v>257</v>
      </c>
      <c r="E30" s="44">
        <v>55</v>
      </c>
      <c r="F30" s="44">
        <v>6.8</v>
      </c>
      <c r="G30" s="45" t="s">
        <v>258</v>
      </c>
      <c r="H30" s="43">
        <v>1246</v>
      </c>
      <c r="I30" s="44">
        <v>127</v>
      </c>
      <c r="J30" s="44">
        <v>160</v>
      </c>
      <c r="K30" s="44">
        <v>643</v>
      </c>
      <c r="L30" s="45">
        <v>100</v>
      </c>
      <c r="M30" s="43">
        <v>500</v>
      </c>
      <c r="N30" s="45">
        <v>100</v>
      </c>
    </row>
    <row r="31" spans="1:14" x14ac:dyDescent="0.25">
      <c r="A31" s="60">
        <v>85</v>
      </c>
      <c r="B31" s="61"/>
      <c r="C31" s="43"/>
      <c r="D31" s="44" t="s">
        <v>259</v>
      </c>
      <c r="E31" s="44"/>
      <c r="F31" s="44"/>
      <c r="G31" s="45"/>
      <c r="H31" s="43">
        <v>1246</v>
      </c>
      <c r="I31" s="44">
        <v>77</v>
      </c>
      <c r="J31" s="44">
        <v>160</v>
      </c>
      <c r="K31" s="44">
        <v>643</v>
      </c>
      <c r="L31" s="45">
        <v>62</v>
      </c>
      <c r="M31" s="43">
        <v>500</v>
      </c>
      <c r="N31" s="45">
        <v>67</v>
      </c>
    </row>
    <row r="32" spans="1:14" x14ac:dyDescent="0.25">
      <c r="A32" s="60"/>
      <c r="B32" s="61"/>
      <c r="C32" s="43"/>
      <c r="D32" s="44"/>
      <c r="E32" s="44"/>
      <c r="F32" s="44"/>
      <c r="G32" s="45"/>
      <c r="H32" s="43"/>
      <c r="I32" s="44"/>
      <c r="J32" s="44"/>
      <c r="K32" s="44"/>
      <c r="L32" s="45"/>
      <c r="M32" s="43"/>
      <c r="N32" s="45"/>
    </row>
    <row r="33" spans="1:14" x14ac:dyDescent="0.25">
      <c r="A33" s="60"/>
      <c r="B33" s="61"/>
      <c r="C33" s="43"/>
      <c r="D33" s="44"/>
      <c r="E33" s="44"/>
      <c r="F33" s="44"/>
      <c r="G33" s="45"/>
      <c r="H33" s="43"/>
      <c r="I33" s="44"/>
      <c r="J33" s="44"/>
      <c r="K33" s="44"/>
      <c r="L33" s="45"/>
      <c r="M33" s="43"/>
      <c r="N33" s="45"/>
    </row>
    <row r="34" spans="1:14" x14ac:dyDescent="0.25">
      <c r="A34" s="60"/>
      <c r="B34" s="61"/>
      <c r="C34" s="43"/>
      <c r="D34" s="44"/>
      <c r="E34" s="44"/>
      <c r="F34" s="44"/>
      <c r="G34" s="45"/>
      <c r="H34" s="43"/>
      <c r="I34" s="44"/>
      <c r="J34" s="44"/>
      <c r="K34" s="44"/>
      <c r="L34" s="45"/>
      <c r="M34" s="43"/>
      <c r="N34" s="45"/>
    </row>
    <row r="35" spans="1:14" x14ac:dyDescent="0.25">
      <c r="A35" s="60"/>
      <c r="B35" s="61"/>
      <c r="C35" s="43"/>
      <c r="D35" s="44"/>
      <c r="E35" s="44"/>
      <c r="F35" s="44"/>
      <c r="G35" s="45"/>
      <c r="H35" s="43"/>
      <c r="I35" s="44"/>
      <c r="J35" s="44"/>
      <c r="K35" s="44"/>
      <c r="L35" s="45"/>
      <c r="M35" s="43"/>
      <c r="N35" s="45"/>
    </row>
    <row r="36" spans="1:14" x14ac:dyDescent="0.25">
      <c r="A36" s="60"/>
      <c r="B36" s="61">
        <v>30</v>
      </c>
      <c r="C36" s="43">
        <v>144</v>
      </c>
      <c r="D36" s="44">
        <v>26</v>
      </c>
      <c r="E36" s="44">
        <v>55</v>
      </c>
      <c r="F36" s="44">
        <v>6.8</v>
      </c>
      <c r="G36" s="45">
        <v>235</v>
      </c>
      <c r="H36" s="43">
        <v>1246</v>
      </c>
      <c r="I36" s="44">
        <v>255</v>
      </c>
      <c r="J36" s="44">
        <v>200</v>
      </c>
      <c r="K36" s="44">
        <v>604</v>
      </c>
      <c r="L36" s="45">
        <v>205</v>
      </c>
      <c r="M36" s="49">
        <v>574</v>
      </c>
      <c r="N36" s="50">
        <v>282</v>
      </c>
    </row>
    <row r="37" spans="1:14" ht="15.75" thickBot="1" x14ac:dyDescent="0.3">
      <c r="A37" s="62"/>
      <c r="B37" s="63">
        <v>40</v>
      </c>
      <c r="C37" s="46">
        <v>144</v>
      </c>
      <c r="D37" s="47">
        <v>26</v>
      </c>
      <c r="E37" s="47">
        <v>55</v>
      </c>
      <c r="F37" s="47">
        <v>6.8</v>
      </c>
      <c r="G37" s="48">
        <v>235</v>
      </c>
      <c r="H37" s="46">
        <v>1246</v>
      </c>
      <c r="I37" s="47">
        <v>255</v>
      </c>
      <c r="J37" s="47">
        <v>238</v>
      </c>
      <c r="K37" s="47">
        <v>564</v>
      </c>
      <c r="L37" s="48">
        <v>205</v>
      </c>
      <c r="M37" s="46">
        <v>637</v>
      </c>
      <c r="N37" s="48">
        <v>408</v>
      </c>
    </row>
  </sheetData>
  <mergeCells count="8">
    <mergeCell ref="C23:G23"/>
    <mergeCell ref="H23:L23"/>
    <mergeCell ref="M23:N23"/>
    <mergeCell ref="C2:G2"/>
    <mergeCell ref="H2:L2"/>
    <mergeCell ref="M2:N2"/>
    <mergeCell ref="A1:N1"/>
    <mergeCell ref="A22:N22"/>
  </mergeCell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6F67-4C01-4224-8C56-8C31E27590BE}">
  <dimension ref="B2:E2"/>
  <sheetViews>
    <sheetView tabSelected="1" workbookViewId="0">
      <selection activeCell="D1" sqref="D1"/>
    </sheetView>
  </sheetViews>
  <sheetFormatPr defaultRowHeight="15" x14ac:dyDescent="0.25"/>
  <cols>
    <col min="2" max="2" width="12.5703125" bestFit="1" customWidth="1"/>
    <col min="4" max="4" width="27.28515625" bestFit="1" customWidth="1"/>
    <col min="5" max="5" width="15.140625" bestFit="1" customWidth="1"/>
  </cols>
  <sheetData>
    <row r="2" spans="2:5" ht="16.5" x14ac:dyDescent="0.3">
      <c r="B2" t="s">
        <v>262</v>
      </c>
      <c r="C2" s="2" t="s">
        <v>263</v>
      </c>
      <c r="D2" s="2" t="s">
        <v>264</v>
      </c>
      <c r="E2" s="90" t="s">
        <v>265</v>
      </c>
    </row>
  </sheetData>
  <hyperlinks>
    <hyperlink ref="C2" r:id="rId1" xr:uid="{B8CEC89C-FD4E-4D9E-AFF4-648C2886BC6D}"/>
    <hyperlink ref="D2" r:id="rId2" xr:uid="{2DF85B3C-DC00-47E1-AAA6-F62B9B4CCE7D}"/>
  </hyperlinks>
  <pageMargins left="0.7" right="0.7" top="0.75" bottom="0.75" header="0.3" footer="0.3"/>
  <pageSetup paperSize="9" orientation="portrait" horizontalDpi="4294967293" verticalDpi="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AFEC-224C-4FD4-8FCC-E6FCC26AB145}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">
        <v>195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E925-B508-4DA5-8DA9-AB07648B8FEF}">
  <dimension ref="N3"/>
  <sheetViews>
    <sheetView topLeftCell="B1" workbookViewId="0">
      <selection activeCell="N4" sqref="N4"/>
    </sheetView>
  </sheetViews>
  <sheetFormatPr defaultRowHeight="15" x14ac:dyDescent="0.25"/>
  <sheetData>
    <row r="3" spans="14:14" x14ac:dyDescent="0.25">
      <c r="N3" t="s">
        <v>242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C87-A697-4E37-B1A5-DA8A80AB8301}">
  <dimension ref="A1:E17"/>
  <sheetViews>
    <sheetView workbookViewId="0">
      <selection activeCell="H16" sqref="H16"/>
    </sheetView>
  </sheetViews>
  <sheetFormatPr defaultRowHeight="15" x14ac:dyDescent="0.25"/>
  <cols>
    <col min="2" max="2" width="44" bestFit="1" customWidth="1"/>
    <col min="3" max="3" width="17" bestFit="1" customWidth="1"/>
  </cols>
  <sheetData>
    <row r="1" spans="1:5" x14ac:dyDescent="0.25">
      <c r="D1" t="s">
        <v>77</v>
      </c>
    </row>
    <row r="2" spans="1:5" x14ac:dyDescent="0.25">
      <c r="B2" t="s">
        <v>74</v>
      </c>
      <c r="C2" t="s">
        <v>75</v>
      </c>
      <c r="D2" s="3">
        <v>0.3756944444444445</v>
      </c>
      <c r="E2" t="s">
        <v>76</v>
      </c>
    </row>
    <row r="8" spans="1:5" ht="15.75" thickBot="1" x14ac:dyDescent="0.3"/>
    <row r="9" spans="1:5" x14ac:dyDescent="0.25">
      <c r="B9" s="5" t="s">
        <v>86</v>
      </c>
      <c r="C9" s="6">
        <v>3000</v>
      </c>
    </row>
    <row r="10" spans="1:5" x14ac:dyDescent="0.25">
      <c r="A10" t="s">
        <v>78</v>
      </c>
      <c r="B10" s="7" t="s">
        <v>82</v>
      </c>
      <c r="C10" s="8">
        <v>750</v>
      </c>
    </row>
    <row r="11" spans="1:5" x14ac:dyDescent="0.25">
      <c r="A11" t="s">
        <v>79</v>
      </c>
      <c r="B11" s="7" t="s">
        <v>83</v>
      </c>
      <c r="C11" s="8">
        <v>1500</v>
      </c>
    </row>
    <row r="12" spans="1:5" ht="15.75" thickBot="1" x14ac:dyDescent="0.3">
      <c r="A12" t="s">
        <v>80</v>
      </c>
      <c r="B12" s="9" t="s">
        <v>81</v>
      </c>
      <c r="C12" s="10">
        <v>750</v>
      </c>
    </row>
    <row r="14" spans="1:5" ht="15.75" thickBot="1" x14ac:dyDescent="0.3"/>
    <row r="15" spans="1:5" x14ac:dyDescent="0.25">
      <c r="B15" s="88" t="s">
        <v>81</v>
      </c>
      <c r="C15" s="89"/>
    </row>
    <row r="16" spans="1:5" x14ac:dyDescent="0.25">
      <c r="B16" s="7" t="s">
        <v>84</v>
      </c>
      <c r="C16" s="8">
        <v>560</v>
      </c>
    </row>
    <row r="17" spans="2:3" ht="15.75" thickBot="1" x14ac:dyDescent="0.3">
      <c r="B17" s="9" t="s">
        <v>85</v>
      </c>
      <c r="C17" s="10">
        <v>190</v>
      </c>
    </row>
  </sheetData>
  <mergeCells count="1">
    <mergeCell ref="B15:C1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9B8B-A082-4C9A-8A24-17454167A858}">
  <dimension ref="A1:Q12"/>
  <sheetViews>
    <sheetView topLeftCell="B1" workbookViewId="0">
      <selection activeCell="B12" sqref="B12"/>
    </sheetView>
  </sheetViews>
  <sheetFormatPr defaultRowHeight="15" x14ac:dyDescent="0.25"/>
  <cols>
    <col min="2" max="2" width="32" bestFit="1" customWidth="1"/>
    <col min="4" max="4" width="16.28515625" bestFit="1" customWidth="1"/>
    <col min="5" max="5" width="12.7109375" bestFit="1" customWidth="1"/>
    <col min="7" max="7" width="12.140625" bestFit="1" customWidth="1"/>
    <col min="9" max="9" width="18.5703125" bestFit="1" customWidth="1"/>
    <col min="10" max="10" width="17.5703125" bestFit="1" customWidth="1"/>
    <col min="13" max="14" width="12.140625" bestFit="1" customWidth="1"/>
    <col min="15" max="15" width="24.140625" bestFit="1" customWidth="1"/>
    <col min="16" max="16" width="16" bestFit="1" customWidth="1"/>
    <col min="17" max="17" width="19.7109375" bestFit="1" customWidth="1"/>
  </cols>
  <sheetData>
    <row r="1" spans="1:17" ht="26.25" x14ac:dyDescent="0.4">
      <c r="D1" s="64" t="s">
        <v>113</v>
      </c>
      <c r="E1" s="64"/>
      <c r="F1" s="64"/>
      <c r="G1" s="64"/>
      <c r="H1" s="64"/>
      <c r="I1" s="64"/>
      <c r="J1" s="64"/>
    </row>
    <row r="2" spans="1:17" ht="26.25" x14ac:dyDescent="0.4">
      <c r="D2" s="65" t="s">
        <v>122</v>
      </c>
      <c r="E2" s="65"/>
      <c r="F2" s="65"/>
      <c r="G2" s="65"/>
      <c r="H2" s="65"/>
      <c r="I2" s="66" t="s">
        <v>123</v>
      </c>
      <c r="J2" s="66"/>
      <c r="K2" s="66"/>
      <c r="L2" s="66"/>
    </row>
    <row r="3" spans="1:17" x14ac:dyDescent="0.25">
      <c r="B3" s="12" t="s">
        <v>119</v>
      </c>
      <c r="C3" s="13" t="s">
        <v>116</v>
      </c>
      <c r="D3" s="12" t="s">
        <v>124</v>
      </c>
      <c r="E3" s="12" t="s">
        <v>115</v>
      </c>
      <c r="F3" s="12" t="s">
        <v>120</v>
      </c>
      <c r="G3" t="s">
        <v>121</v>
      </c>
      <c r="H3" t="s">
        <v>92</v>
      </c>
      <c r="I3" s="12" t="s">
        <v>124</v>
      </c>
      <c r="J3" s="12" t="s">
        <v>115</v>
      </c>
      <c r="K3" s="12" t="s">
        <v>116</v>
      </c>
      <c r="L3" s="12" t="s">
        <v>120</v>
      </c>
      <c r="M3" t="s">
        <v>121</v>
      </c>
      <c r="N3" t="s">
        <v>92</v>
      </c>
      <c r="O3" s="67" t="s">
        <v>117</v>
      </c>
      <c r="P3" s="67"/>
      <c r="Q3" s="67"/>
    </row>
    <row r="4" spans="1:17" x14ac:dyDescent="0.25">
      <c r="A4">
        <v>1</v>
      </c>
      <c r="B4" t="s">
        <v>118</v>
      </c>
      <c r="C4" s="13">
        <v>2</v>
      </c>
      <c r="D4" s="12" t="str">
        <f>SDiode!C3</f>
        <v>SK26A</v>
      </c>
      <c r="E4" s="12" t="str">
        <f>SDiode!J3</f>
        <v>Shotky Diode</v>
      </c>
      <c r="F4" s="12">
        <f>SDiode!E3</f>
        <v>0.2</v>
      </c>
      <c r="G4" s="12">
        <v>92</v>
      </c>
      <c r="H4" s="12" t="s">
        <v>129</v>
      </c>
      <c r="I4" s="12" t="str">
        <f>SDiode!C26</f>
        <v>TPS259472</v>
      </c>
      <c r="J4" s="12" t="s">
        <v>127</v>
      </c>
      <c r="K4" s="12">
        <v>2</v>
      </c>
      <c r="L4" s="12">
        <v>0.8</v>
      </c>
      <c r="M4" s="12">
        <v>99</v>
      </c>
      <c r="N4" t="s">
        <v>128</v>
      </c>
      <c r="O4" t="s">
        <v>130</v>
      </c>
      <c r="P4" t="s">
        <v>125</v>
      </c>
      <c r="Q4" t="s">
        <v>126</v>
      </c>
    </row>
    <row r="6" spans="1:17" x14ac:dyDescent="0.25">
      <c r="C6">
        <v>3</v>
      </c>
      <c r="D6" t="str">
        <f>Encoders!C3</f>
        <v>EC12E24204A7</v>
      </c>
      <c r="F6">
        <f>Encoders!E3</f>
        <v>2</v>
      </c>
      <c r="H6" t="s">
        <v>180</v>
      </c>
      <c r="I6" t="str">
        <f>Encoders!C14</f>
        <v>C14D32P</v>
      </c>
      <c r="L6">
        <f>Encoders!E14</f>
        <v>25</v>
      </c>
      <c r="N6" t="s">
        <v>175</v>
      </c>
      <c r="O6" t="s">
        <v>174</v>
      </c>
    </row>
    <row r="8" spans="1:17" x14ac:dyDescent="0.25">
      <c r="C8">
        <v>1</v>
      </c>
      <c r="D8" t="s">
        <v>182</v>
      </c>
      <c r="F8">
        <v>7</v>
      </c>
      <c r="I8" t="s">
        <v>183</v>
      </c>
      <c r="L8">
        <v>4</v>
      </c>
    </row>
    <row r="12" spans="1:17" x14ac:dyDescent="0.25">
      <c r="B12" t="s">
        <v>196</v>
      </c>
      <c r="C12">
        <v>1</v>
      </c>
      <c r="D12" t="s">
        <v>197</v>
      </c>
    </row>
  </sheetData>
  <mergeCells count="4">
    <mergeCell ref="D1:J1"/>
    <mergeCell ref="D2:H2"/>
    <mergeCell ref="I2:L2"/>
    <mergeCell ref="O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74A9-8CCD-4680-9B01-DC2DB6FAC1E3}">
  <dimension ref="A1:I7"/>
  <sheetViews>
    <sheetView workbookViewId="0">
      <selection activeCell="B7" sqref="B7"/>
    </sheetView>
  </sheetViews>
  <sheetFormatPr defaultRowHeight="15" x14ac:dyDescent="0.25"/>
  <cols>
    <col min="2" max="2" width="20.85546875" bestFit="1" customWidth="1"/>
  </cols>
  <sheetData>
    <row r="1" spans="1:9" x14ac:dyDescent="0.25">
      <c r="A1" s="68" t="s">
        <v>90</v>
      </c>
      <c r="B1" s="68"/>
      <c r="C1" s="68"/>
      <c r="D1" s="68"/>
      <c r="E1" s="68"/>
      <c r="F1" s="68"/>
    </row>
    <row r="2" spans="1:9" x14ac:dyDescent="0.25">
      <c r="C2" s="68" t="s">
        <v>109</v>
      </c>
      <c r="D2" s="68"/>
      <c r="E2" s="68"/>
      <c r="F2" t="s">
        <v>92</v>
      </c>
      <c r="G2" t="s">
        <v>94</v>
      </c>
      <c r="H2" t="s">
        <v>93</v>
      </c>
    </row>
    <row r="3" spans="1:9" x14ac:dyDescent="0.25">
      <c r="A3" t="s">
        <v>87</v>
      </c>
      <c r="B3" t="s">
        <v>135</v>
      </c>
      <c r="D3">
        <v>0.99</v>
      </c>
      <c r="F3" t="s">
        <v>99</v>
      </c>
      <c r="G3" t="s">
        <v>104</v>
      </c>
      <c r="I3" t="s">
        <v>114</v>
      </c>
    </row>
    <row r="6" spans="1:9" x14ac:dyDescent="0.25">
      <c r="B6" t="s">
        <v>136</v>
      </c>
    </row>
    <row r="7" spans="1:9" x14ac:dyDescent="0.25">
      <c r="B7" t="s">
        <v>137</v>
      </c>
      <c r="D7">
        <v>1</v>
      </c>
    </row>
  </sheetData>
  <mergeCells count="2">
    <mergeCell ref="A1:F1"/>
    <mergeCell ref="C2:E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FE5F-89B3-4AFC-BD89-66CA760B3DDA}">
  <dimension ref="B1:AJ21"/>
  <sheetViews>
    <sheetView topLeftCell="A7" workbookViewId="0">
      <selection activeCell="K51" sqref="K51"/>
    </sheetView>
  </sheetViews>
  <sheetFormatPr defaultRowHeight="15" x14ac:dyDescent="0.25"/>
  <sheetData>
    <row r="1" spans="2:36" x14ac:dyDescent="0.25">
      <c r="B1" s="69" t="s">
        <v>184</v>
      </c>
      <c r="C1" s="69"/>
      <c r="D1" s="69"/>
    </row>
    <row r="2" spans="2:36" x14ac:dyDescent="0.25">
      <c r="B2" t="s">
        <v>138</v>
      </c>
      <c r="C2" t="s">
        <v>139</v>
      </c>
      <c r="D2" t="s">
        <v>140</v>
      </c>
    </row>
    <row r="3" spans="2:36" x14ac:dyDescent="0.25">
      <c r="B3">
        <v>4.83</v>
      </c>
      <c r="C3">
        <v>0.45700000000000002</v>
      </c>
      <c r="D3">
        <f>B3/C3</f>
        <v>10.568927789934355</v>
      </c>
    </row>
    <row r="4" spans="2:36" x14ac:dyDescent="0.25">
      <c r="B4">
        <v>5.3259999999999996</v>
      </c>
      <c r="C4">
        <v>0.495</v>
      </c>
      <c r="D4">
        <f>B4/C4</f>
        <v>10.759595959595959</v>
      </c>
    </row>
    <row r="5" spans="2:36" x14ac:dyDescent="0.25">
      <c r="B5">
        <v>10.6</v>
      </c>
      <c r="C5">
        <v>0.98299999999999998</v>
      </c>
      <c r="AG5" s="68"/>
      <c r="AH5" s="68"/>
      <c r="AI5" s="68"/>
      <c r="AJ5" s="68"/>
    </row>
    <row r="6" spans="2:36" x14ac:dyDescent="0.25">
      <c r="G6" s="69" t="s">
        <v>186</v>
      </c>
      <c r="H6" s="69"/>
      <c r="M6" s="69" t="s">
        <v>190</v>
      </c>
      <c r="N6" s="69"/>
      <c r="AG6" t="s">
        <v>187</v>
      </c>
    </row>
    <row r="7" spans="2:36" ht="15.75" thickBot="1" x14ac:dyDescent="0.3">
      <c r="B7" s="69" t="s">
        <v>186</v>
      </c>
      <c r="C7" s="69"/>
      <c r="D7" s="69"/>
      <c r="H7" s="27" t="s">
        <v>188</v>
      </c>
      <c r="I7" s="27" t="s">
        <v>187</v>
      </c>
      <c r="N7" s="27" t="s">
        <v>188</v>
      </c>
      <c r="O7" s="27" t="s">
        <v>187</v>
      </c>
    </row>
    <row r="8" spans="2:36" x14ac:dyDescent="0.25">
      <c r="B8" t="s">
        <v>162</v>
      </c>
      <c r="C8" t="s">
        <v>185</v>
      </c>
      <c r="F8" s="32" t="s">
        <v>189</v>
      </c>
      <c r="G8" s="33" t="s">
        <v>162</v>
      </c>
      <c r="H8" s="34" t="s">
        <v>185</v>
      </c>
      <c r="I8" s="35" t="s">
        <v>162</v>
      </c>
      <c r="J8" s="36" t="s">
        <v>185</v>
      </c>
      <c r="L8" s="32" t="s">
        <v>189</v>
      </c>
      <c r="M8" s="33" t="s">
        <v>162</v>
      </c>
      <c r="N8" s="34" t="s">
        <v>185</v>
      </c>
      <c r="O8" s="35" t="s">
        <v>162</v>
      </c>
      <c r="P8" s="36" t="s">
        <v>185</v>
      </c>
    </row>
    <row r="9" spans="2:36" x14ac:dyDescent="0.25">
      <c r="B9">
        <v>30</v>
      </c>
      <c r="C9">
        <v>2.7</v>
      </c>
      <c r="D9">
        <v>1</v>
      </c>
      <c r="F9" s="7">
        <v>1</v>
      </c>
      <c r="G9" s="28">
        <v>30</v>
      </c>
      <c r="H9" s="30">
        <v>1.8</v>
      </c>
      <c r="I9" s="7">
        <v>24</v>
      </c>
      <c r="J9" s="8">
        <v>2</v>
      </c>
      <c r="L9" s="7">
        <v>1</v>
      </c>
      <c r="M9" s="28">
        <v>30</v>
      </c>
      <c r="N9" s="30">
        <v>0.9</v>
      </c>
      <c r="O9" s="7">
        <v>24</v>
      </c>
      <c r="P9" s="8">
        <v>0.8</v>
      </c>
    </row>
    <row r="10" spans="2:36" x14ac:dyDescent="0.25">
      <c r="B10">
        <v>33</v>
      </c>
      <c r="C10">
        <v>3.8</v>
      </c>
      <c r="D10">
        <v>3</v>
      </c>
      <c r="F10" s="7">
        <v>3</v>
      </c>
      <c r="G10" s="28">
        <v>33</v>
      </c>
      <c r="H10" s="30">
        <v>2.6</v>
      </c>
      <c r="I10" s="7">
        <v>25</v>
      </c>
      <c r="J10" s="8">
        <v>2.7</v>
      </c>
      <c r="L10" s="7">
        <v>3</v>
      </c>
      <c r="M10" s="28">
        <v>33</v>
      </c>
      <c r="N10" s="30">
        <v>1.3</v>
      </c>
      <c r="O10" s="7">
        <v>26</v>
      </c>
      <c r="P10" s="8">
        <v>1.4</v>
      </c>
    </row>
    <row r="11" spans="2:36" x14ac:dyDescent="0.25">
      <c r="B11">
        <v>35</v>
      </c>
      <c r="C11">
        <v>4.5</v>
      </c>
      <c r="D11">
        <v>4</v>
      </c>
      <c r="F11" s="7">
        <v>4</v>
      </c>
      <c r="G11" s="28">
        <v>35</v>
      </c>
      <c r="H11" s="30">
        <v>3.1</v>
      </c>
      <c r="I11" s="7">
        <v>26</v>
      </c>
      <c r="J11" s="8">
        <v>3.3</v>
      </c>
      <c r="L11" s="7">
        <v>4</v>
      </c>
      <c r="M11" s="28">
        <v>35</v>
      </c>
      <c r="N11" s="30">
        <v>1.4</v>
      </c>
      <c r="O11" s="7">
        <v>28</v>
      </c>
      <c r="P11" s="8">
        <v>2</v>
      </c>
    </row>
    <row r="12" spans="2:36" ht="15.75" thickBot="1" x14ac:dyDescent="0.3">
      <c r="B12">
        <v>37</v>
      </c>
      <c r="C12">
        <v>5.2</v>
      </c>
      <c r="D12">
        <v>7</v>
      </c>
      <c r="F12" s="9">
        <v>7</v>
      </c>
      <c r="G12" s="29">
        <v>37</v>
      </c>
      <c r="H12" s="31">
        <v>3.6</v>
      </c>
      <c r="I12" s="7">
        <v>28</v>
      </c>
      <c r="J12" s="8">
        <v>4</v>
      </c>
      <c r="L12" s="9">
        <v>7</v>
      </c>
      <c r="M12" s="29">
        <v>37</v>
      </c>
      <c r="N12" s="31">
        <v>1.645</v>
      </c>
      <c r="O12" s="7">
        <v>35</v>
      </c>
      <c r="P12" s="8">
        <v>3.6</v>
      </c>
    </row>
    <row r="13" spans="2:36" ht="15.75" thickBot="1" x14ac:dyDescent="0.3">
      <c r="I13" s="9">
        <v>29</v>
      </c>
      <c r="J13" s="10">
        <v>5.0999999999999996</v>
      </c>
      <c r="M13" s="37">
        <v>39</v>
      </c>
      <c r="N13" s="38">
        <v>1.85</v>
      </c>
      <c r="O13" s="9"/>
      <c r="P13" s="10"/>
    </row>
    <row r="14" spans="2:36" x14ac:dyDescent="0.25">
      <c r="M14" s="37">
        <v>44</v>
      </c>
      <c r="N14" s="38">
        <v>2.2999999999999998</v>
      </c>
    </row>
    <row r="19" spans="6:8" x14ac:dyDescent="0.25">
      <c r="F19" t="s">
        <v>191</v>
      </c>
    </row>
    <row r="20" spans="6:8" x14ac:dyDescent="0.25">
      <c r="F20" t="s">
        <v>162</v>
      </c>
      <c r="G20" t="s">
        <v>193</v>
      </c>
      <c r="H20" t="s">
        <v>194</v>
      </c>
    </row>
    <row r="21" spans="6:8" x14ac:dyDescent="0.25">
      <c r="F21">
        <v>22</v>
      </c>
      <c r="G21" t="s">
        <v>192</v>
      </c>
      <c r="H21">
        <v>1</v>
      </c>
    </row>
  </sheetData>
  <mergeCells count="5">
    <mergeCell ref="B1:D1"/>
    <mergeCell ref="B7:D7"/>
    <mergeCell ref="G6:H6"/>
    <mergeCell ref="M6:N6"/>
    <mergeCell ref="AG5:AJ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C918-F4F2-4FBE-89BD-0EB07AE6C9B5}">
  <dimension ref="A1:C16"/>
  <sheetViews>
    <sheetView workbookViewId="0">
      <selection activeCell="H7" sqref="H7"/>
    </sheetView>
  </sheetViews>
  <sheetFormatPr defaultRowHeight="15" x14ac:dyDescent="0.25"/>
  <cols>
    <col min="2" max="2" width="11.140625" bestFit="1" customWidth="1"/>
    <col min="3" max="3" width="23.7109375" customWidth="1"/>
  </cols>
  <sheetData>
    <row r="1" spans="1:3" x14ac:dyDescent="0.25">
      <c r="B1" t="s">
        <v>157</v>
      </c>
      <c r="C1" t="s">
        <v>158</v>
      </c>
    </row>
    <row r="2" spans="1:3" ht="82.5" customHeight="1" x14ac:dyDescent="0.25">
      <c r="A2">
        <v>1</v>
      </c>
      <c r="B2" s="14" t="s">
        <v>141</v>
      </c>
    </row>
    <row r="3" spans="1:3" ht="87.75" customHeight="1" x14ac:dyDescent="0.25">
      <c r="A3">
        <v>2</v>
      </c>
      <c r="B3" s="14" t="s">
        <v>142</v>
      </c>
    </row>
    <row r="4" spans="1:3" ht="67.5" customHeight="1" x14ac:dyDescent="0.25">
      <c r="A4">
        <v>3</v>
      </c>
      <c r="B4" s="14" t="s">
        <v>143</v>
      </c>
    </row>
    <row r="5" spans="1:3" ht="66" customHeight="1" x14ac:dyDescent="0.25">
      <c r="A5">
        <v>4</v>
      </c>
      <c r="B5" s="15" t="s">
        <v>144</v>
      </c>
    </row>
    <row r="6" spans="1:3" ht="72" customHeight="1" x14ac:dyDescent="0.25">
      <c r="A6">
        <v>5</v>
      </c>
      <c r="B6" s="14" t="s">
        <v>145</v>
      </c>
    </row>
    <row r="7" spans="1:3" ht="69" customHeight="1" x14ac:dyDescent="0.25">
      <c r="A7">
        <v>6</v>
      </c>
      <c r="B7" s="14" t="s">
        <v>146</v>
      </c>
    </row>
    <row r="8" spans="1:3" ht="75.75" customHeight="1" x14ac:dyDescent="0.25">
      <c r="A8">
        <v>7</v>
      </c>
      <c r="B8" s="14" t="s">
        <v>147</v>
      </c>
    </row>
    <row r="9" spans="1:3" ht="86.25" customHeight="1" x14ac:dyDescent="0.25">
      <c r="A9">
        <v>8</v>
      </c>
      <c r="B9" s="14" t="s">
        <v>148</v>
      </c>
    </row>
    <row r="10" spans="1:3" ht="72" customHeight="1" x14ac:dyDescent="0.25">
      <c r="A10">
        <v>9</v>
      </c>
      <c r="B10" s="14" t="s">
        <v>149</v>
      </c>
    </row>
    <row r="11" spans="1:3" ht="64.5" customHeight="1" x14ac:dyDescent="0.25">
      <c r="A11">
        <v>10</v>
      </c>
      <c r="B11" s="14" t="s">
        <v>150</v>
      </c>
    </row>
    <row r="12" spans="1:3" x14ac:dyDescent="0.25">
      <c r="A12">
        <v>11</v>
      </c>
      <c r="B12" s="14" t="s">
        <v>151</v>
      </c>
    </row>
    <row r="13" spans="1:3" x14ac:dyDescent="0.25">
      <c r="A13">
        <v>12</v>
      </c>
      <c r="B13" s="14" t="s">
        <v>152</v>
      </c>
    </row>
    <row r="14" spans="1:3" x14ac:dyDescent="0.25">
      <c r="A14">
        <v>13</v>
      </c>
      <c r="B14" s="14" t="s">
        <v>153</v>
      </c>
    </row>
    <row r="15" spans="1:3" x14ac:dyDescent="0.25">
      <c r="A15">
        <v>14</v>
      </c>
      <c r="B15" s="14" t="s">
        <v>154</v>
      </c>
    </row>
    <row r="16" spans="1:3" x14ac:dyDescent="0.25">
      <c r="B16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836A-9501-4AD4-AFB3-447A55CC27EF}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24EE-4A45-44A6-8F93-0E57B1C080F4}">
  <dimension ref="B1:F7"/>
  <sheetViews>
    <sheetView workbookViewId="0">
      <selection activeCell="H39" sqref="H39"/>
    </sheetView>
  </sheetViews>
  <sheetFormatPr defaultRowHeight="15" x14ac:dyDescent="0.25"/>
  <sheetData>
    <row r="1" spans="2:6" x14ac:dyDescent="0.25">
      <c r="B1" s="70" t="s">
        <v>165</v>
      </c>
      <c r="C1" s="71"/>
      <c r="D1" s="71"/>
      <c r="E1" s="71"/>
      <c r="F1" s="72"/>
    </row>
    <row r="2" spans="2:6" x14ac:dyDescent="0.25">
      <c r="B2" s="16" t="s">
        <v>162</v>
      </c>
      <c r="C2" s="17" t="s">
        <v>163</v>
      </c>
      <c r="D2" s="18"/>
      <c r="E2" s="17" t="s">
        <v>164</v>
      </c>
      <c r="F2" s="19"/>
    </row>
    <row r="3" spans="2:6" x14ac:dyDescent="0.25">
      <c r="B3" s="20">
        <v>17</v>
      </c>
      <c r="C3" s="18">
        <v>5.7000000000000002E-2</v>
      </c>
      <c r="D3" s="18"/>
      <c r="E3" s="18">
        <v>0.47</v>
      </c>
      <c r="F3" s="19"/>
    </row>
    <row r="4" spans="2:6" x14ac:dyDescent="0.25">
      <c r="B4" s="20">
        <v>20</v>
      </c>
      <c r="C4" s="18"/>
      <c r="D4" s="18"/>
      <c r="E4" s="18">
        <v>5.3</v>
      </c>
      <c r="F4" s="19"/>
    </row>
    <row r="5" spans="2:6" x14ac:dyDescent="0.25">
      <c r="B5" s="20">
        <v>22</v>
      </c>
      <c r="C5" s="18">
        <v>1.1200000000000001</v>
      </c>
      <c r="D5" s="18"/>
      <c r="E5" s="18"/>
      <c r="F5" s="19"/>
    </row>
    <row r="6" spans="2:6" x14ac:dyDescent="0.25">
      <c r="B6" s="20">
        <v>23</v>
      </c>
      <c r="C6" s="18">
        <v>1.72</v>
      </c>
      <c r="D6" s="18"/>
      <c r="E6" s="18"/>
      <c r="F6" s="19"/>
    </row>
    <row r="7" spans="2:6" ht="15.75" thickBot="1" x14ac:dyDescent="0.3">
      <c r="B7" s="21">
        <v>28</v>
      </c>
      <c r="C7" s="22">
        <v>1.84</v>
      </c>
      <c r="D7" s="22"/>
      <c r="E7" s="22"/>
      <c r="F7" s="23"/>
    </row>
  </sheetData>
  <mergeCells count="1">
    <mergeCell ref="B1:F1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FA77-02D2-404C-8B7C-210026756023}">
  <dimension ref="B1:J26"/>
  <sheetViews>
    <sheetView workbookViewId="0">
      <selection activeCell="F38" sqref="F38"/>
    </sheetView>
  </sheetViews>
  <sheetFormatPr defaultRowHeight="15" x14ac:dyDescent="0.25"/>
  <cols>
    <col min="3" max="3" width="10.140625" bestFit="1" customWidth="1"/>
    <col min="4" max="4" width="10.140625" customWidth="1"/>
    <col min="7" max="7" width="17.28515625" bestFit="1" customWidth="1"/>
    <col min="8" max="8" width="11.42578125" bestFit="1" customWidth="1"/>
    <col min="9" max="9" width="13.28515625" bestFit="1" customWidth="1"/>
    <col min="10" max="10" width="22.140625" bestFit="1" customWidth="1"/>
  </cols>
  <sheetData>
    <row r="1" spans="2:10" x14ac:dyDescent="0.25">
      <c r="B1" s="68" t="s">
        <v>90</v>
      </c>
      <c r="C1" s="68"/>
      <c r="D1" s="68"/>
      <c r="E1" s="68"/>
      <c r="F1" s="68"/>
      <c r="G1" s="68"/>
    </row>
    <row r="2" spans="2:10" x14ac:dyDescent="0.25">
      <c r="D2" s="68" t="s">
        <v>109</v>
      </c>
      <c r="E2" s="68"/>
      <c r="F2" s="68"/>
      <c r="G2" t="s">
        <v>92</v>
      </c>
      <c r="H2" t="s">
        <v>94</v>
      </c>
      <c r="I2" t="s">
        <v>93</v>
      </c>
      <c r="J2" t="s">
        <v>115</v>
      </c>
    </row>
    <row r="3" spans="2:10" x14ac:dyDescent="0.25">
      <c r="B3" t="s">
        <v>87</v>
      </c>
      <c r="C3" t="s">
        <v>131</v>
      </c>
      <c r="E3">
        <v>0.8</v>
      </c>
      <c r="G3" t="s">
        <v>99</v>
      </c>
      <c r="H3" t="s">
        <v>104</v>
      </c>
      <c r="J3" t="s">
        <v>132</v>
      </c>
    </row>
    <row r="10" spans="2:10" x14ac:dyDescent="0.25">
      <c r="B10" s="68" t="s">
        <v>91</v>
      </c>
      <c r="C10" s="68"/>
      <c r="D10" s="68"/>
      <c r="E10" s="68"/>
      <c r="F10" s="68"/>
      <c r="G10" s="68"/>
    </row>
    <row r="11" spans="2:10" x14ac:dyDescent="0.25">
      <c r="E11" s="68" t="s">
        <v>89</v>
      </c>
      <c r="F11" s="68"/>
    </row>
    <row r="12" spans="2:10" x14ac:dyDescent="0.25">
      <c r="C12" t="s">
        <v>95</v>
      </c>
      <c r="E12">
        <v>0.3</v>
      </c>
      <c r="F12">
        <v>0.7</v>
      </c>
      <c r="G12" t="s">
        <v>100</v>
      </c>
      <c r="H12" t="s">
        <v>105</v>
      </c>
    </row>
    <row r="13" spans="2:10" x14ac:dyDescent="0.25">
      <c r="C13" t="s">
        <v>96</v>
      </c>
      <c r="E13">
        <v>0.2</v>
      </c>
      <c r="F13">
        <v>0.4</v>
      </c>
      <c r="G13" t="s">
        <v>101</v>
      </c>
      <c r="H13" t="s">
        <v>106</v>
      </c>
    </row>
    <row r="15" spans="2:10" x14ac:dyDescent="0.25">
      <c r="C15" t="s">
        <v>97</v>
      </c>
      <c r="D15">
        <v>4</v>
      </c>
      <c r="E15">
        <v>2.5</v>
      </c>
      <c r="F15">
        <v>4</v>
      </c>
      <c r="G15" t="s">
        <v>102</v>
      </c>
      <c r="H15" t="s">
        <v>107</v>
      </c>
    </row>
    <row r="16" spans="2:10" x14ac:dyDescent="0.25">
      <c r="C16" t="s">
        <v>98</v>
      </c>
      <c r="D16">
        <v>1.34</v>
      </c>
      <c r="E16">
        <v>1.5</v>
      </c>
      <c r="F16">
        <v>3</v>
      </c>
      <c r="G16" t="s">
        <v>103</v>
      </c>
      <c r="H16" t="s">
        <v>108</v>
      </c>
    </row>
    <row r="18" spans="3:6" x14ac:dyDescent="0.25">
      <c r="C18" t="s">
        <v>111</v>
      </c>
      <c r="D18">
        <v>1.3</v>
      </c>
    </row>
    <row r="19" spans="3:6" x14ac:dyDescent="0.25">
      <c r="C19" s="11" t="s">
        <v>110</v>
      </c>
      <c r="D19" s="4">
        <v>0.9</v>
      </c>
    </row>
    <row r="25" spans="3:6" ht="21" x14ac:dyDescent="0.35">
      <c r="C25" s="73" t="s">
        <v>112</v>
      </c>
      <c r="D25" s="73"/>
      <c r="E25" s="73"/>
      <c r="F25" s="73"/>
    </row>
    <row r="26" spans="3:6" x14ac:dyDescent="0.25">
      <c r="C26" t="s">
        <v>110</v>
      </c>
    </row>
  </sheetData>
  <mergeCells count="5">
    <mergeCell ref="B1:G1"/>
    <mergeCell ref="D2:F2"/>
    <mergeCell ref="B10:G10"/>
    <mergeCell ref="E11:F11"/>
    <mergeCell ref="C25:F25"/>
  </mergeCells>
  <hyperlinks>
    <hyperlink ref="C19" r:id="rId1" display="https://eu.mouser.com/ProductDetail/Texas-Instruments/TPS259472ARPWR?qs=iLbezkQI%252BshCnrYg81AACA%3D%3D" xr:uid="{F6823AAF-A904-47D2-B19F-DB90CE861EF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9855-3C25-488A-85A2-0EF7E1E9D48C}">
  <dimension ref="B2:R38"/>
  <sheetViews>
    <sheetView workbookViewId="0">
      <selection activeCell="C38" sqref="C38"/>
    </sheetView>
  </sheetViews>
  <sheetFormatPr defaultRowHeight="15" x14ac:dyDescent="0.25"/>
  <cols>
    <col min="2" max="2" width="64.28515625" bestFit="1" customWidth="1"/>
    <col min="3" max="3" width="10.85546875" bestFit="1" customWidth="1"/>
    <col min="4" max="4" width="14.85546875" bestFit="1" customWidth="1"/>
    <col min="5" max="5" width="13.140625" bestFit="1" customWidth="1"/>
    <col min="8" max="8" width="19.140625" bestFit="1" customWidth="1"/>
    <col min="9" max="9" width="11.5703125" bestFit="1" customWidth="1"/>
    <col min="13" max="13" width="16.7109375" bestFit="1" customWidth="1"/>
    <col min="18" max="18" width="12.28515625" bestFit="1" customWidth="1"/>
  </cols>
  <sheetData>
    <row r="2" spans="2:18" x14ac:dyDescent="0.25">
      <c r="B2" t="s">
        <v>133</v>
      </c>
      <c r="C2" t="s">
        <v>198</v>
      </c>
    </row>
    <row r="4" spans="2:18" x14ac:dyDescent="0.25">
      <c r="B4" t="s">
        <v>199</v>
      </c>
    </row>
    <row r="5" spans="2:18" x14ac:dyDescent="0.25">
      <c r="N5" t="s">
        <v>222</v>
      </c>
      <c r="O5" t="s">
        <v>221</v>
      </c>
      <c r="P5" t="s">
        <v>232</v>
      </c>
    </row>
    <row r="6" spans="2:18" x14ac:dyDescent="0.25">
      <c r="M6" t="s">
        <v>220</v>
      </c>
      <c r="N6">
        <v>4</v>
      </c>
      <c r="O6">
        <v>2</v>
      </c>
    </row>
    <row r="7" spans="2:18" x14ac:dyDescent="0.25">
      <c r="C7" s="39"/>
      <c r="D7" s="39"/>
      <c r="E7" s="39"/>
      <c r="F7" s="39"/>
      <c r="I7" s="39"/>
      <c r="J7" s="39"/>
      <c r="K7" s="39"/>
      <c r="M7" t="s">
        <v>219</v>
      </c>
      <c r="N7">
        <v>4</v>
      </c>
      <c r="O7">
        <v>8</v>
      </c>
      <c r="R7" s="74" t="s">
        <v>223</v>
      </c>
    </row>
    <row r="8" spans="2:18" x14ac:dyDescent="0.25">
      <c r="C8" s="14" t="s">
        <v>201</v>
      </c>
      <c r="D8" s="14" t="s">
        <v>202</v>
      </c>
      <c r="E8" s="14" t="s">
        <v>206</v>
      </c>
      <c r="F8" s="14" t="s">
        <v>200</v>
      </c>
      <c r="G8" t="s">
        <v>208</v>
      </c>
      <c r="H8" s="14" t="s">
        <v>211</v>
      </c>
      <c r="I8" s="14"/>
      <c r="J8" s="14"/>
      <c r="K8" s="14"/>
      <c r="M8" t="s">
        <v>218</v>
      </c>
      <c r="N8">
        <v>16</v>
      </c>
      <c r="O8">
        <v>8</v>
      </c>
      <c r="P8" t="s">
        <v>233</v>
      </c>
      <c r="Q8">
        <f>14+12+14</f>
        <v>40</v>
      </c>
      <c r="R8" s="74"/>
    </row>
    <row r="9" spans="2:18" x14ac:dyDescent="0.25">
      <c r="C9">
        <v>320</v>
      </c>
      <c r="D9">
        <v>480</v>
      </c>
      <c r="E9">
        <v>3.5</v>
      </c>
      <c r="F9" s="40">
        <f>SQRT(C9*C9+D9*D9)/E9</f>
        <v>164.82520116406809</v>
      </c>
      <c r="G9" t="s">
        <v>209</v>
      </c>
      <c r="H9" t="s">
        <v>212</v>
      </c>
      <c r="I9" t="s">
        <v>224</v>
      </c>
      <c r="M9" t="s">
        <v>231</v>
      </c>
      <c r="N9">
        <v>16</v>
      </c>
      <c r="O9">
        <v>2</v>
      </c>
      <c r="P9" t="s">
        <v>234</v>
      </c>
      <c r="Q9">
        <f>16+9+16</f>
        <v>41</v>
      </c>
    </row>
    <row r="10" spans="2:18" x14ac:dyDescent="0.25">
      <c r="C10">
        <v>420</v>
      </c>
      <c r="D10">
        <v>800</v>
      </c>
      <c r="E10">
        <v>4.5</v>
      </c>
      <c r="F10" s="40">
        <f>SQRT(C10*C10+D10*D10)/E10</f>
        <v>200.78856885469364</v>
      </c>
    </row>
    <row r="11" spans="2:18" x14ac:dyDescent="0.25">
      <c r="C11">
        <v>480</v>
      </c>
      <c r="D11">
        <v>800</v>
      </c>
      <c r="E11">
        <v>4.5</v>
      </c>
      <c r="F11" s="40">
        <f>SQRT(C11*C11+D11*D11)/E11</f>
        <v>207.32273403894402</v>
      </c>
      <c r="G11" t="s">
        <v>210</v>
      </c>
    </row>
    <row r="12" spans="2:18" x14ac:dyDescent="0.25">
      <c r="F12" s="40"/>
    </row>
    <row r="13" spans="2:18" x14ac:dyDescent="0.25">
      <c r="C13" t="s">
        <v>213</v>
      </c>
      <c r="F13" s="40"/>
    </row>
    <row r="14" spans="2:18" x14ac:dyDescent="0.25">
      <c r="C14" t="s">
        <v>204</v>
      </c>
      <c r="D14" t="s">
        <v>207</v>
      </c>
      <c r="F14" s="40"/>
    </row>
    <row r="15" spans="2:18" x14ac:dyDescent="0.25">
      <c r="C15" t="s">
        <v>203</v>
      </c>
      <c r="D15" t="s">
        <v>205</v>
      </c>
    </row>
    <row r="17" spans="2:9" x14ac:dyDescent="0.25">
      <c r="C17" t="s">
        <v>214</v>
      </c>
    </row>
    <row r="18" spans="2:9" x14ac:dyDescent="0.25">
      <c r="H18" t="s">
        <v>227</v>
      </c>
      <c r="I18" s="41" t="s">
        <v>226</v>
      </c>
    </row>
    <row r="19" spans="2:9" x14ac:dyDescent="0.25">
      <c r="I19" s="41" t="s">
        <v>225</v>
      </c>
    </row>
    <row r="20" spans="2:9" x14ac:dyDescent="0.25">
      <c r="H20" s="75" t="s">
        <v>228</v>
      </c>
      <c r="I20" s="75"/>
    </row>
    <row r="21" spans="2:9" x14ac:dyDescent="0.25">
      <c r="H21" t="s">
        <v>229</v>
      </c>
      <c r="I21" s="41" t="s">
        <v>216</v>
      </c>
    </row>
    <row r="26" spans="2:9" x14ac:dyDescent="0.25">
      <c r="B26" s="2" t="s">
        <v>215</v>
      </c>
      <c r="C26" t="s">
        <v>217</v>
      </c>
    </row>
    <row r="34" spans="2:6" x14ac:dyDescent="0.25">
      <c r="D34" t="s">
        <v>239</v>
      </c>
      <c r="E34" t="s">
        <v>236</v>
      </c>
      <c r="F34" t="s">
        <v>238</v>
      </c>
    </row>
    <row r="35" spans="2:6" x14ac:dyDescent="0.25">
      <c r="B35" s="2" t="s">
        <v>230</v>
      </c>
      <c r="D35" t="s">
        <v>235</v>
      </c>
      <c r="E35" t="s">
        <v>237</v>
      </c>
      <c r="F35" t="s">
        <v>208</v>
      </c>
    </row>
    <row r="38" spans="2:6" ht="15.75" x14ac:dyDescent="0.25">
      <c r="B38" s="2" t="s">
        <v>240</v>
      </c>
      <c r="C38" s="42" t="s">
        <v>241</v>
      </c>
    </row>
  </sheetData>
  <mergeCells count="2">
    <mergeCell ref="R7:R8"/>
    <mergeCell ref="H20:I20"/>
  </mergeCells>
  <hyperlinks>
    <hyperlink ref="B26" r:id="rId1" xr:uid="{E3743D53-E50E-434C-B723-DA66C52F4034}"/>
    <hyperlink ref="H20:I20" r:id="rId2" display="40-Pin TFT Breakout" xr:uid="{7AAE1F92-9A16-4BBA-B6D6-038A6B3E7628}"/>
    <hyperlink ref="B35" r:id="rId3" xr:uid="{D6981F58-2A8D-480E-A9CC-F2DC793A9FF9}"/>
    <hyperlink ref="B38" r:id="rId4" xr:uid="{FFB46A0D-44A8-431B-A86E-26AD4BAD038F}"/>
  </hyperlinks>
  <pageMargins left="0.7" right="0.7" top="0.75" bottom="0.75" header="0.3" footer="0.3"/>
  <pageSetup paperSize="9"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E-Stim</vt:lpstr>
      <vt:lpstr>Parts Selection</vt:lpstr>
      <vt:lpstr>Power</vt:lpstr>
      <vt:lpstr>Devider</vt:lpstr>
      <vt:lpstr>Modes_2B</vt:lpstr>
      <vt:lpstr>MIO</vt:lpstr>
      <vt:lpstr>Data Signal</vt:lpstr>
      <vt:lpstr>Transistor</vt:lpstr>
      <vt:lpstr>Display</vt:lpstr>
      <vt:lpstr>Sheet8</vt:lpstr>
      <vt:lpstr>SDiode</vt:lpstr>
      <vt:lpstr>Sheet1</vt:lpstr>
      <vt:lpstr>Encoders</vt:lpstr>
      <vt:lpstr>Sygnal</vt:lpstr>
      <vt:lpstr>UDEMI</vt:lpstr>
      <vt:lpstr>Battery</vt:lpstr>
      <vt:lpstr>ESP_32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2025-08-29T08:28:08Z</dcterms:created>
  <dcterms:modified xsi:type="dcterms:W3CDTF">2025-10-07T13:40:40Z</dcterms:modified>
</cp:coreProperties>
</file>