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_Pa\Desktop\Thesis\Thesis\Resources\"/>
    </mc:Choice>
  </mc:AlternateContent>
  <bookViews>
    <workbookView xWindow="0" yWindow="0" windowWidth="16380" windowHeight="8190" tabRatio="992" activeTab="5"/>
  </bookViews>
  <sheets>
    <sheet name="Misc" sheetId="1" r:id="rId1"/>
    <sheet name="Memory" sheetId="2" r:id="rId2"/>
    <sheet name="Delta performance" sheetId="3" r:id="rId3"/>
    <sheet name="Laptop performance" sheetId="4" r:id="rId4"/>
    <sheet name="GRID performance" sheetId="5" r:id="rId5"/>
    <sheet name="Charts" sheetId="6" r:id="rId6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" i="6" l="1"/>
  <c r="B76" i="5"/>
  <c r="K65" i="5"/>
  <c r="A54" i="5"/>
  <c r="I76" i="5" s="1"/>
  <c r="I49" i="5"/>
  <c r="K44" i="5"/>
  <c r="B38" i="5"/>
  <c r="A33" i="5"/>
  <c r="K49" i="5" s="1"/>
  <c r="K28" i="5"/>
  <c r="B28" i="5"/>
  <c r="I18" i="5"/>
  <c r="B18" i="5"/>
  <c r="I13" i="5"/>
  <c r="B8" i="5"/>
  <c r="A3" i="5"/>
  <c r="I28" i="5" s="1"/>
  <c r="I30" i="4"/>
  <c r="B30" i="4"/>
  <c r="I21" i="4"/>
  <c r="B17" i="4"/>
  <c r="A3" i="4"/>
  <c r="D30" i="4" s="1"/>
  <c r="I72" i="3"/>
  <c r="A50" i="3"/>
  <c r="K45" i="3"/>
  <c r="I34" i="3"/>
  <c r="B34" i="3"/>
  <c r="A29" i="3"/>
  <c r="I24" i="3"/>
  <c r="B19" i="3"/>
  <c r="I15" i="3"/>
  <c r="B15" i="3"/>
  <c r="B11" i="3"/>
  <c r="A3" i="3"/>
  <c r="I19" i="3" s="1"/>
  <c r="M78" i="2"/>
  <c r="M77" i="2"/>
  <c r="M76" i="2"/>
  <c r="M75" i="2"/>
  <c r="M74" i="2"/>
  <c r="M73" i="2"/>
  <c r="M72" i="2"/>
  <c r="M71" i="2"/>
  <c r="M79" i="2" s="1"/>
  <c r="M67" i="2"/>
  <c r="M66" i="2"/>
  <c r="M65" i="2"/>
  <c r="M64" i="2"/>
  <c r="M63" i="2"/>
  <c r="M62" i="2"/>
  <c r="P61" i="2"/>
  <c r="M61" i="2"/>
  <c r="P60" i="2"/>
  <c r="M60" i="2"/>
  <c r="P59" i="2"/>
  <c r="M59" i="2"/>
  <c r="P58" i="2"/>
  <c r="O42" i="2"/>
  <c r="P42" i="2" s="1"/>
  <c r="N42" i="2"/>
  <c r="N40" i="2"/>
  <c r="O40" i="2" s="1"/>
  <c r="P40" i="2" s="1"/>
  <c r="G37" i="2"/>
  <c r="H37" i="2" s="1"/>
  <c r="I37" i="2" s="1"/>
  <c r="O34" i="2"/>
  <c r="P34" i="2" s="1"/>
  <c r="N34" i="2"/>
  <c r="AC33" i="2"/>
  <c r="AD33" i="2" s="1"/>
  <c r="AE33" i="2" s="1"/>
  <c r="W33" i="2"/>
  <c r="X33" i="2" s="1"/>
  <c r="V33" i="2"/>
  <c r="P33" i="2"/>
  <c r="O33" i="2"/>
  <c r="N33" i="2"/>
  <c r="G33" i="2"/>
  <c r="H33" i="2" s="1"/>
  <c r="I33" i="2" s="1"/>
  <c r="AC32" i="2"/>
  <c r="AD32" i="2" s="1"/>
  <c r="AE32" i="2" s="1"/>
  <c r="V32" i="2"/>
  <c r="W32" i="2" s="1"/>
  <c r="X32" i="2" s="1"/>
  <c r="O32" i="2"/>
  <c r="P32" i="2" s="1"/>
  <c r="N32" i="2"/>
  <c r="H32" i="2"/>
  <c r="I32" i="2" s="1"/>
  <c r="G32" i="2"/>
  <c r="O30" i="2"/>
  <c r="P30" i="2" s="1"/>
  <c r="I30" i="2"/>
  <c r="H30" i="2"/>
  <c r="N29" i="2"/>
  <c r="O29" i="2" s="1"/>
  <c r="P29" i="2" s="1"/>
  <c r="AC28" i="2"/>
  <c r="AD28" i="2" s="1"/>
  <c r="AE28" i="2" s="1"/>
  <c r="AC26" i="2"/>
  <c r="AD26" i="2" s="1"/>
  <c r="AE26" i="2" s="1"/>
  <c r="V25" i="2"/>
  <c r="W25" i="2" s="1"/>
  <c r="X25" i="2" s="1"/>
  <c r="N25" i="2"/>
  <c r="O25" i="2" s="1"/>
  <c r="P25" i="2" s="1"/>
  <c r="AD24" i="2"/>
  <c r="AE24" i="2" s="1"/>
  <c r="AC24" i="2"/>
  <c r="N23" i="2"/>
  <c r="O23" i="2" s="1"/>
  <c r="P23" i="2" s="1"/>
  <c r="O22" i="2"/>
  <c r="P22" i="2" s="1"/>
  <c r="H22" i="2"/>
  <c r="I22" i="2" s="1"/>
  <c r="AC21" i="2"/>
  <c r="AD21" i="2" s="1"/>
  <c r="AE21" i="2" s="1"/>
  <c r="O21" i="2"/>
  <c r="P21" i="2" s="1"/>
  <c r="N21" i="2"/>
  <c r="G20" i="2"/>
  <c r="H20" i="2" s="1"/>
  <c r="I20" i="2" s="1"/>
  <c r="AE19" i="2"/>
  <c r="AC19" i="2"/>
  <c r="AD19" i="2" s="1"/>
  <c r="AC18" i="2"/>
  <c r="AD18" i="2" s="1"/>
  <c r="AE18" i="2" s="1"/>
  <c r="W18" i="2"/>
  <c r="X18" i="2" s="1"/>
  <c r="V18" i="2"/>
  <c r="P18" i="2"/>
  <c r="O18" i="2"/>
  <c r="H18" i="2"/>
  <c r="I18" i="2" s="1"/>
  <c r="AC17" i="2"/>
  <c r="AD17" i="2" s="1"/>
  <c r="AE17" i="2" s="1"/>
  <c r="W17" i="2"/>
  <c r="X17" i="2" s="1"/>
  <c r="V17" i="2"/>
  <c r="N17" i="2"/>
  <c r="O17" i="2" s="1"/>
  <c r="P17" i="2" s="1"/>
  <c r="H17" i="2"/>
  <c r="I17" i="2" s="1"/>
  <c r="G17" i="2"/>
  <c r="AE16" i="2"/>
  <c r="AD16" i="2"/>
  <c r="AC16" i="2"/>
  <c r="W16" i="2"/>
  <c r="X16" i="2" s="1"/>
  <c r="V16" i="2"/>
  <c r="N16" i="2"/>
  <c r="O16" i="2" s="1"/>
  <c r="P16" i="2" s="1"/>
  <c r="G16" i="2"/>
  <c r="H16" i="2" s="1"/>
  <c r="I16" i="2" s="1"/>
  <c r="AC15" i="2"/>
  <c r="AD15" i="2" s="1"/>
  <c r="AE15" i="2" s="1"/>
  <c r="W15" i="2"/>
  <c r="X15" i="2" s="1"/>
  <c r="V15" i="2"/>
  <c r="N15" i="2"/>
  <c r="O15" i="2" s="1"/>
  <c r="P15" i="2" s="1"/>
  <c r="H15" i="2"/>
  <c r="I15" i="2" s="1"/>
  <c r="G15" i="2"/>
  <c r="AE14" i="2"/>
  <c r="AD14" i="2"/>
  <c r="AC14" i="2"/>
  <c r="V14" i="2"/>
  <c r="W14" i="2" s="1"/>
  <c r="X14" i="2" s="1"/>
  <c r="N14" i="2"/>
  <c r="O14" i="2" s="1"/>
  <c r="P14" i="2" s="1"/>
  <c r="G14" i="2"/>
  <c r="H14" i="2" s="1"/>
  <c r="I14" i="2" s="1"/>
  <c r="AD13" i="2"/>
  <c r="AE13" i="2" s="1"/>
  <c r="AC13" i="2"/>
  <c r="W13" i="2"/>
  <c r="X13" i="2" s="1"/>
  <c r="V13" i="2"/>
  <c r="N13" i="2"/>
  <c r="O13" i="2" s="1"/>
  <c r="P13" i="2" s="1"/>
  <c r="I13" i="2"/>
  <c r="H13" i="2"/>
  <c r="G13" i="2"/>
  <c r="AE12" i="2"/>
  <c r="AD12" i="2"/>
  <c r="AC12" i="2"/>
  <c r="V12" i="2"/>
  <c r="W12" i="2" s="1"/>
  <c r="X12" i="2" s="1"/>
  <c r="P12" i="2"/>
  <c r="O12" i="2"/>
  <c r="I12" i="2"/>
  <c r="H12" i="2"/>
  <c r="AC11" i="2"/>
  <c r="AD11" i="2" s="1"/>
  <c r="AE11" i="2" s="1"/>
  <c r="W11" i="2"/>
  <c r="X11" i="2" s="1"/>
  <c r="V11" i="2"/>
  <c r="P11" i="2"/>
  <c r="O11" i="2"/>
  <c r="N11" i="2"/>
  <c r="H11" i="2"/>
  <c r="I11" i="2" s="1"/>
  <c r="G11" i="2"/>
  <c r="AC10" i="2"/>
  <c r="AD10" i="2" s="1"/>
  <c r="AE10" i="2" s="1"/>
  <c r="V10" i="2"/>
  <c r="W10" i="2" s="1"/>
  <c r="X10" i="2" s="1"/>
  <c r="N10" i="2"/>
  <c r="O10" i="2" s="1"/>
  <c r="P10" i="2" s="1"/>
  <c r="H10" i="2"/>
  <c r="I10" i="2" s="1"/>
  <c r="G10" i="2"/>
  <c r="P9" i="2"/>
  <c r="O9" i="2"/>
  <c r="H9" i="2"/>
  <c r="I9" i="2" s="1"/>
  <c r="N8" i="2"/>
  <c r="O8" i="2" s="1"/>
  <c r="P8" i="2" s="1"/>
  <c r="N7" i="2"/>
  <c r="O7" i="2" s="1"/>
  <c r="P7" i="2" s="1"/>
  <c r="AC6" i="2"/>
  <c r="AD6" i="2" s="1"/>
  <c r="AE6" i="2" s="1"/>
  <c r="D3" i="2"/>
  <c r="W1003" i="1"/>
  <c r="W1002" i="1"/>
  <c r="K81" i="1"/>
  <c r="K80" i="1"/>
  <c r="K79" i="1"/>
  <c r="K78" i="1"/>
  <c r="D54" i="1"/>
  <c r="A45" i="1"/>
  <c r="D65" i="1" s="1"/>
  <c r="D42" i="1"/>
  <c r="A34" i="1"/>
  <c r="G23" i="1"/>
  <c r="G22" i="1"/>
  <c r="V42" i="2" l="1"/>
  <c r="W42" i="2" s="1"/>
  <c r="X42" i="2" s="1"/>
  <c r="V40" i="2"/>
  <c r="W40" i="2" s="1"/>
  <c r="X40" i="2" s="1"/>
  <c r="V38" i="2"/>
  <c r="W38" i="2" s="1"/>
  <c r="X38" i="2" s="1"/>
  <c r="V36" i="2"/>
  <c r="W36" i="2" s="1"/>
  <c r="X36" i="2" s="1"/>
  <c r="V34" i="2"/>
  <c r="W34" i="2" s="1"/>
  <c r="X34" i="2" s="1"/>
  <c r="V30" i="2"/>
  <c r="W30" i="2" s="1"/>
  <c r="X30" i="2" s="1"/>
  <c r="G29" i="2"/>
  <c r="H29" i="2" s="1"/>
  <c r="I29" i="2" s="1"/>
  <c r="G27" i="2"/>
  <c r="H27" i="2" s="1"/>
  <c r="I27" i="2" s="1"/>
  <c r="G25" i="2"/>
  <c r="H25" i="2" s="1"/>
  <c r="I25" i="2" s="1"/>
  <c r="G23" i="2"/>
  <c r="H23" i="2" s="1"/>
  <c r="I23" i="2" s="1"/>
  <c r="V21" i="2"/>
  <c r="W21" i="2" s="1"/>
  <c r="X21" i="2" s="1"/>
  <c r="V19" i="2"/>
  <c r="W19" i="2" s="1"/>
  <c r="X19" i="2" s="1"/>
  <c r="G7" i="2"/>
  <c r="H7" i="2" s="1"/>
  <c r="I7" i="2" s="1"/>
  <c r="AC41" i="2"/>
  <c r="AD41" i="2" s="1"/>
  <c r="AE41" i="2" s="1"/>
  <c r="AC39" i="2"/>
  <c r="AD39" i="2" s="1"/>
  <c r="AE39" i="2" s="1"/>
  <c r="AC37" i="2"/>
  <c r="AD37" i="2" s="1"/>
  <c r="AE37" i="2" s="1"/>
  <c r="AC35" i="2"/>
  <c r="AD35" i="2" s="1"/>
  <c r="AE35" i="2" s="1"/>
  <c r="AC31" i="2"/>
  <c r="AD31" i="2" s="1"/>
  <c r="AE31" i="2" s="1"/>
  <c r="N28" i="2"/>
  <c r="O28" i="2" s="1"/>
  <c r="P28" i="2" s="1"/>
  <c r="N26" i="2"/>
  <c r="O26" i="2" s="1"/>
  <c r="P26" i="2" s="1"/>
  <c r="N24" i="2"/>
  <c r="O24" i="2" s="1"/>
  <c r="P24" i="2" s="1"/>
  <c r="AC20" i="2"/>
  <c r="AD20" i="2" s="1"/>
  <c r="AE20" i="2" s="1"/>
  <c r="V41" i="2"/>
  <c r="W41" i="2" s="1"/>
  <c r="X41" i="2" s="1"/>
  <c r="V39" i="2"/>
  <c r="W39" i="2" s="1"/>
  <c r="X39" i="2" s="1"/>
  <c r="V37" i="2"/>
  <c r="W37" i="2" s="1"/>
  <c r="X37" i="2" s="1"/>
  <c r="V35" i="2"/>
  <c r="W35" i="2" s="1"/>
  <c r="X35" i="2" s="1"/>
  <c r="V31" i="2"/>
  <c r="W31" i="2" s="1"/>
  <c r="X31" i="2" s="1"/>
  <c r="G28" i="2"/>
  <c r="H28" i="2" s="1"/>
  <c r="I28" i="2" s="1"/>
  <c r="G26" i="2"/>
  <c r="H26" i="2" s="1"/>
  <c r="I26" i="2" s="1"/>
  <c r="G24" i="2"/>
  <c r="H24" i="2" s="1"/>
  <c r="I24" i="2" s="1"/>
  <c r="V20" i="2"/>
  <c r="W20" i="2" s="1"/>
  <c r="X20" i="2" s="1"/>
  <c r="V9" i="2"/>
  <c r="W9" i="2" s="1"/>
  <c r="X9" i="2" s="1"/>
  <c r="G8" i="2"/>
  <c r="H8" i="2" s="1"/>
  <c r="I8" i="2" s="1"/>
  <c r="G6" i="2"/>
  <c r="H6" i="2" s="1"/>
  <c r="I6" i="2" s="1"/>
  <c r="AC42" i="2"/>
  <c r="AD42" i="2" s="1"/>
  <c r="AE42" i="2" s="1"/>
  <c r="AC40" i="2"/>
  <c r="AD40" i="2" s="1"/>
  <c r="AE40" i="2" s="1"/>
  <c r="AC38" i="2"/>
  <c r="AD38" i="2" s="1"/>
  <c r="AE38" i="2" s="1"/>
  <c r="AC36" i="2"/>
  <c r="AD36" i="2" s="1"/>
  <c r="AE36" i="2" s="1"/>
  <c r="AC34" i="2"/>
  <c r="AD34" i="2" s="1"/>
  <c r="AE34" i="2" s="1"/>
  <c r="G42" i="2"/>
  <c r="H42" i="2" s="1"/>
  <c r="I42" i="2" s="1"/>
  <c r="G40" i="2"/>
  <c r="H40" i="2" s="1"/>
  <c r="I40" i="2" s="1"/>
  <c r="G38" i="2"/>
  <c r="H38" i="2" s="1"/>
  <c r="I38" i="2" s="1"/>
  <c r="G36" i="2"/>
  <c r="H36" i="2" s="1"/>
  <c r="I36" i="2" s="1"/>
  <c r="G34" i="2"/>
  <c r="H34" i="2" s="1"/>
  <c r="I34" i="2" s="1"/>
  <c r="V28" i="2"/>
  <c r="W28" i="2" s="1"/>
  <c r="X28" i="2" s="1"/>
  <c r="V26" i="2"/>
  <c r="W26" i="2" s="1"/>
  <c r="X26" i="2" s="1"/>
  <c r="V24" i="2"/>
  <c r="W24" i="2" s="1"/>
  <c r="X24" i="2" s="1"/>
  <c r="V22" i="2"/>
  <c r="W22" i="2" s="1"/>
  <c r="X22" i="2" s="1"/>
  <c r="G21" i="2"/>
  <c r="H21" i="2" s="1"/>
  <c r="I21" i="2" s="1"/>
  <c r="G19" i="2"/>
  <c r="H19" i="2" s="1"/>
  <c r="I19" i="2" s="1"/>
  <c r="V8" i="2"/>
  <c r="W8" i="2" s="1"/>
  <c r="X8" i="2" s="1"/>
  <c r="N41" i="2"/>
  <c r="O41" i="2" s="1"/>
  <c r="P41" i="2" s="1"/>
  <c r="N39" i="2"/>
  <c r="O39" i="2" s="1"/>
  <c r="P39" i="2" s="1"/>
  <c r="N37" i="2"/>
  <c r="O37" i="2" s="1"/>
  <c r="P37" i="2" s="1"/>
  <c r="N35" i="2"/>
  <c r="O35" i="2" s="1"/>
  <c r="P35" i="2" s="1"/>
  <c r="N31" i="2"/>
  <c r="O31" i="2" s="1"/>
  <c r="P31" i="2" s="1"/>
  <c r="AC29" i="2"/>
  <c r="AD29" i="2" s="1"/>
  <c r="AE29" i="2" s="1"/>
  <c r="AC27" i="2"/>
  <c r="AD27" i="2" s="1"/>
  <c r="AE27" i="2" s="1"/>
  <c r="AC25" i="2"/>
  <c r="AD25" i="2" s="1"/>
  <c r="AE25" i="2" s="1"/>
  <c r="AC23" i="2"/>
  <c r="AD23" i="2" s="1"/>
  <c r="AE23" i="2" s="1"/>
  <c r="N20" i="2"/>
  <c r="O20" i="2" s="1"/>
  <c r="P20" i="2" s="1"/>
  <c r="AC7" i="2"/>
  <c r="AD7" i="2" s="1"/>
  <c r="AE7" i="2" s="1"/>
  <c r="AE45" i="2" s="1"/>
  <c r="V23" i="2"/>
  <c r="W23" i="2" s="1"/>
  <c r="X23" i="2" s="1"/>
  <c r="N27" i="2"/>
  <c r="O27" i="2" s="1"/>
  <c r="P27" i="2" s="1"/>
  <c r="AC30" i="2"/>
  <c r="AD30" i="2" s="1"/>
  <c r="AE30" i="2" s="1"/>
  <c r="G35" i="2"/>
  <c r="H35" i="2" s="1"/>
  <c r="I35" i="2" s="1"/>
  <c r="I55" i="3"/>
  <c r="B55" i="3"/>
  <c r="B72" i="3"/>
  <c r="K66" i="3"/>
  <c r="D66" i="3"/>
  <c r="K61" i="3"/>
  <c r="D61" i="3"/>
  <c r="N38" i="2"/>
  <c r="O38" i="2" s="1"/>
  <c r="P38" i="2" s="1"/>
  <c r="N19" i="2"/>
  <c r="O19" i="2" s="1"/>
  <c r="P19" i="2" s="1"/>
  <c r="V27" i="2"/>
  <c r="W27" i="2" s="1"/>
  <c r="X27" i="2" s="1"/>
  <c r="G31" i="2"/>
  <c r="H31" i="2" s="1"/>
  <c r="I31" i="2" s="1"/>
  <c r="G41" i="2"/>
  <c r="H41" i="2" s="1"/>
  <c r="I41" i="2" s="1"/>
  <c r="V29" i="2"/>
  <c r="W29" i="2" s="1"/>
  <c r="X29" i="2" s="1"/>
  <c r="N36" i="2"/>
  <c r="O36" i="2" s="1"/>
  <c r="P36" i="2" s="1"/>
  <c r="N6" i="2"/>
  <c r="O6" i="2" s="1"/>
  <c r="P6" i="2" s="1"/>
  <c r="V6" i="2"/>
  <c r="W6" i="2" s="1"/>
  <c r="X6" i="2" s="1"/>
  <c r="V7" i="2"/>
  <c r="W7" i="2" s="1"/>
  <c r="X7" i="2" s="1"/>
  <c r="AC8" i="2"/>
  <c r="AD8" i="2" s="1"/>
  <c r="AE8" i="2" s="1"/>
  <c r="AC9" i="2"/>
  <c r="AD9" i="2" s="1"/>
  <c r="AE9" i="2" s="1"/>
  <c r="AC22" i="2"/>
  <c r="AD22" i="2" s="1"/>
  <c r="AE22" i="2" s="1"/>
  <c r="G39" i="2"/>
  <c r="H39" i="2" s="1"/>
  <c r="I39" i="2" s="1"/>
  <c r="D40" i="3"/>
  <c r="I45" i="3"/>
  <c r="D45" i="3"/>
  <c r="B45" i="3"/>
  <c r="K40" i="3"/>
  <c r="B7" i="3"/>
  <c r="B24" i="3"/>
  <c r="I17" i="4"/>
  <c r="K30" i="4"/>
  <c r="B23" i="5"/>
  <c r="I38" i="5"/>
  <c r="B59" i="5"/>
  <c r="I7" i="3"/>
  <c r="D24" i="3"/>
  <c r="B21" i="4"/>
  <c r="I23" i="5"/>
  <c r="D44" i="5"/>
  <c r="D65" i="5"/>
  <c r="I11" i="3"/>
  <c r="K24" i="3"/>
  <c r="B25" i="4"/>
  <c r="I8" i="5"/>
  <c r="D28" i="5"/>
  <c r="B49" i="5"/>
  <c r="D70" i="5"/>
  <c r="I25" i="4"/>
  <c r="B13" i="5"/>
  <c r="D49" i="5"/>
  <c r="K70" i="5"/>
  <c r="X45" i="2" l="1"/>
  <c r="I45" i="2"/>
  <c r="P45" i="2"/>
</calcChain>
</file>

<file path=xl/sharedStrings.xml><?xml version="1.0" encoding="utf-8"?>
<sst xmlns="http://schemas.openxmlformats.org/spreadsheetml/2006/main" count="1241" uniqueCount="209">
  <si>
    <t>3D Parallel 1000</t>
  </si>
  <si>
    <t>Overall</t>
  </si>
  <si>
    <t>Iteration</t>
  </si>
  <si>
    <t>Initialisation</t>
  </si>
  <si>
    <t>Collision</t>
  </si>
  <si>
    <t>Streaming</t>
  </si>
  <si>
    <t>Boundaries</t>
  </si>
  <si>
    <t>Macroscopic</t>
  </si>
  <si>
    <t>Residuals</t>
  </si>
  <si>
    <t>File</t>
  </si>
  <si>
    <t>writing</t>
  </si>
  <si>
    <t>3D Serial 20</t>
  </si>
  <si>
    <t>Serial</t>
  </si>
  <si>
    <t>3D Parallel 20</t>
  </si>
  <si>
    <t>Parallel</t>
  </si>
  <si>
    <t>No of nodes</t>
  </si>
  <si>
    <t>3D Parallel 10000</t>
  </si>
  <si>
    <t>3D</t>
  </si>
  <si>
    <t>MLUPs</t>
  </si>
  <si>
    <t>2D Serial 10000</t>
  </si>
  <si>
    <t>2D Parallel 10000</t>
  </si>
  <si>
    <t>2D</t>
  </si>
  <si>
    <t>Memory</t>
  </si>
  <si>
    <t>3D Single</t>
  </si>
  <si>
    <t>3D Double</t>
  </si>
  <si>
    <t>2D Single</t>
  </si>
  <si>
    <t>2D Double</t>
  </si>
  <si>
    <t>MB</t>
  </si>
  <si>
    <t>Dimension</t>
  </si>
  <si>
    <t>Size</t>
  </si>
  <si>
    <t xml:space="preserve"> Number of nodes</t>
  </si>
  <si>
    <t>Single precision</t>
  </si>
  <si>
    <t>Double Precision</t>
  </si>
  <si>
    <t>128x128</t>
  </si>
  <si>
    <t>587 (should be 21,8)</t>
  </si>
  <si>
    <t>581  (should be 33,6)</t>
  </si>
  <si>
    <t>128x128x128</t>
  </si>
  <si>
    <t>256x256</t>
  </si>
  <si>
    <t>605 (should be 47,97)</t>
  </si>
  <si>
    <t>637 (should be 83,95)</t>
  </si>
  <si>
    <t>256x256x256</t>
  </si>
  <si>
    <t>Mean</t>
  </si>
  <si>
    <t>STDEV</t>
  </si>
  <si>
    <t>Lid Driven Cavity 128</t>
  </si>
  <si>
    <t>n</t>
  </si>
  <si>
    <t>m</t>
  </si>
  <si>
    <t>h</t>
  </si>
  <si>
    <t>NumNodes</t>
  </si>
  <si>
    <t>NumConns</t>
  </si>
  <si>
    <t>bcCount</t>
  </si>
  <si>
    <t>Float size</t>
  </si>
  <si>
    <t>int size</t>
  </si>
  <si>
    <t>unsigned long long size</t>
  </si>
  <si>
    <t>Double size</t>
  </si>
  <si>
    <t>2D Single 128</t>
  </si>
  <si>
    <t>2D DOUBLE 128</t>
  </si>
  <si>
    <t>3D Single 128</t>
  </si>
  <si>
    <t>3D DOUBLE 128</t>
  </si>
  <si>
    <t>size in B</t>
  </si>
  <si>
    <t>size in KB</t>
  </si>
  <si>
    <t>size in MB</t>
  </si>
  <si>
    <t>Type</t>
  </si>
  <si>
    <t>Name</t>
  </si>
  <si>
    <t>int</t>
  </si>
  <si>
    <t>fluid_d</t>
  </si>
  <si>
    <t>numNodes</t>
  </si>
  <si>
    <t>FLOAT_TYPE</t>
  </si>
  <si>
    <t>coordX_d</t>
  </si>
  <si>
    <t>coordY_d</t>
  </si>
  <si>
    <t>coordZ_d</t>
  </si>
  <si>
    <t>bcNodeIdX_d</t>
  </si>
  <si>
    <t>numConns</t>
  </si>
  <si>
    <t>bcNodeIdY_d</t>
  </si>
  <si>
    <t>bcNodeIdZ_d</t>
  </si>
  <si>
    <t>latticeId_d</t>
  </si>
  <si>
    <t>bcType_d</t>
  </si>
  <si>
    <t>bcBoundId_d</t>
  </si>
  <si>
    <t>bcX_d</t>
  </si>
  <si>
    <t>bcY_d</t>
  </si>
  <si>
    <t>bcZ_d</t>
  </si>
  <si>
    <t>rho_d</t>
  </si>
  <si>
    <t>u1_d</t>
  </si>
  <si>
    <t>v1_d</t>
  </si>
  <si>
    <t>w1_d</t>
  </si>
  <si>
    <t>f_d</t>
  </si>
  <si>
    <t>9*NumNodes</t>
  </si>
  <si>
    <t>19*NumNodes</t>
  </si>
  <si>
    <t>fColl_d</t>
  </si>
  <si>
    <t>fprev_d</t>
  </si>
  <si>
    <t>temp19a_d</t>
  </si>
  <si>
    <t>temp19b_d</t>
  </si>
  <si>
    <t>u_d</t>
  </si>
  <si>
    <t>v_d</t>
  </si>
  <si>
    <t>w_d</t>
  </si>
  <si>
    <t>unsigned long long</t>
  </si>
  <si>
    <t>bcMask_d</t>
  </si>
  <si>
    <t>bcIdxCollapsed_d</t>
  </si>
  <si>
    <t>bcMaskCollapsed_d</t>
  </si>
  <si>
    <t>bcIdx_d</t>
  </si>
  <si>
    <t>bool</t>
  </si>
  <si>
    <t>stream_d</t>
  </si>
  <si>
    <t>8*NumNodes</t>
  </si>
  <si>
    <t>18*NumNodes</t>
  </si>
  <si>
    <t>r_rho_d</t>
  </si>
  <si>
    <t>b_rho_d</t>
  </si>
  <si>
    <t>r_fColl_d</t>
  </si>
  <si>
    <t>b_fColl_d</t>
  </si>
  <si>
    <t>r_f_d</t>
  </si>
  <si>
    <t>b_f_d</t>
  </si>
  <si>
    <t>cg_dir_d</t>
  </si>
  <si>
    <t>TOTAL MEMORY</t>
  </si>
  <si>
    <t>3D 64</t>
  </si>
  <si>
    <t>Single</t>
  </si>
  <si>
    <t>Double</t>
  </si>
  <si>
    <t>Estimated</t>
  </si>
  <si>
    <t>3D 128</t>
  </si>
  <si>
    <t>Precision</t>
  </si>
  <si>
    <t>3D 256</t>
  </si>
  <si>
    <t>2D 128 SINGLE</t>
  </si>
  <si>
    <t>Nodes</t>
  </si>
  <si>
    <t>Variables</t>
  </si>
  <si>
    <t>Variable size</t>
  </si>
  <si>
    <t>Memory (MB)</t>
  </si>
  <si>
    <t>2D_128</t>
  </si>
  <si>
    <t>Initialization</t>
  </si>
  <si>
    <t>3 * m * n</t>
  </si>
  <si>
    <t>2D_256</t>
  </si>
  <si>
    <t>BC initialization</t>
  </si>
  <si>
    <t>7 * N_{Conn}</t>
  </si>
  <si>
    <t>3D_128</t>
  </si>
  <si>
    <t>Macroscopic values</t>
  </si>
  <si>
    <t>9 * m * n</t>
  </si>
  <si>
    <t>3D_256</t>
  </si>
  <si>
    <t>Boundary conditions</t>
  </si>
  <si>
    <t>16 * N_{BC}</t>
  </si>
  <si>
    <t>Distribution functions</t>
  </si>
  <si>
    <t>6 * 9 * m * n</t>
  </si>
  <si>
    <t>3 * 9 * m * n</t>
  </si>
  <si>
    <t>Temporary values</t>
  </si>
  <si>
    <t>5 * m * n</t>
  </si>
  <si>
    <t>Temporary values 2</t>
  </si>
  <si>
    <t>8 * m * n</t>
  </si>
  <si>
    <t>Sum</t>
  </si>
  <si>
    <t>GRID</t>
  </si>
  <si>
    <t>Delta</t>
  </si>
  <si>
    <t>Personal laptop</t>
  </si>
  <si>
    <t>GPU</t>
  </si>
  <si>
    <t>Tesla K40m</t>
  </si>
  <si>
    <t>Tesla K80</t>
  </si>
  <si>
    <t>GeForce GTX 850M</t>
  </si>
  <si>
    <t>3D 128 DOUBLE</t>
  </si>
  <si>
    <t>12288 MB</t>
  </si>
  <si>
    <t>11440 MB</t>
  </si>
  <si>
    <t>4044 MB</t>
  </si>
  <si>
    <t>CUDA capability</t>
  </si>
  <si>
    <t>4 * m * n * h</t>
  </si>
  <si>
    <t>CUDA cores</t>
  </si>
  <si>
    <t>8 * N_{Conn}</t>
  </si>
  <si>
    <t>GPU clock rate</t>
  </si>
  <si>
    <t>745 MHz</t>
  </si>
  <si>
    <t>824 MHz</t>
  </si>
  <si>
    <t>902 MHz</t>
  </si>
  <si>
    <t>9 * m * n * h</t>
  </si>
  <si>
    <t>Mem. clock rate</t>
  </si>
  <si>
    <t>3004 MHz</t>
  </si>
  <si>
    <t>2505 MHz</t>
  </si>
  <si>
    <t>1001 MHz</t>
  </si>
  <si>
    <t>3 * N_{BC}</t>
  </si>
  <si>
    <t>6 * 19 * m * n * h</t>
  </si>
  <si>
    <t>3 * 19 * m * n * h</t>
  </si>
  <si>
    <t>5 * m * n * h</t>
  </si>
  <si>
    <t>18 * m * n * h</t>
  </si>
  <si>
    <t>2D Square128</t>
  </si>
  <si>
    <t>No of iterations</t>
  </si>
  <si>
    <t xml:space="preserve">Double precision </t>
  </si>
  <si>
    <t xml:space="preserve">Single precision </t>
  </si>
  <si>
    <t>Old distrib function, version 1</t>
  </si>
  <si>
    <t>Final version</t>
  </si>
  <si>
    <t>Runtime</t>
  </si>
  <si>
    <t>MLUPS</t>
  </si>
  <si>
    <t>New distrib function, version 1</t>
  </si>
  <si>
    <t>New distrib function, version 2</t>
  </si>
  <si>
    <t>New distrib function, version 3 (unrolled)</t>
  </si>
  <si>
    <t>Final version, arch 37</t>
  </si>
  <si>
    <t>Final version, high order</t>
  </si>
  <si>
    <t>3D Cube64</t>
  </si>
  <si>
    <t>Version 1</t>
  </si>
  <si>
    <t>DIVERGENCE</t>
  </si>
  <si>
    <t>3D Cube128</t>
  </si>
  <si>
    <t>Final version, arch 35</t>
  </si>
  <si>
    <t>Old distrib function</t>
  </si>
  <si>
    <t>New distrib function, version 3 (unrolled</t>
  </si>
  <si>
    <t>Final version, arch 50</t>
  </si>
  <si>
    <t>Grid</t>
  </si>
  <si>
    <t>Laptop</t>
  </si>
  <si>
    <t>v1.0 Double</t>
  </si>
  <si>
    <t>v1.0 Single</t>
  </si>
  <si>
    <t>v2.0 Double</t>
  </si>
  <si>
    <t>v2.0 Single</t>
  </si>
  <si>
    <t>v2.1 Double</t>
  </si>
  <si>
    <t>v2.1 Single</t>
  </si>
  <si>
    <t>v2.2 Double</t>
  </si>
  <si>
    <t>v2.2 Single</t>
  </si>
  <si>
    <t>Final Double</t>
  </si>
  <si>
    <t>Final Single</t>
  </si>
  <si>
    <t>Low</t>
  </si>
  <si>
    <t>High</t>
  </si>
  <si>
    <t>C.C Double</t>
  </si>
  <si>
    <t>C.C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</si>
</sst>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  <charset val="1"/>
    </font>
    <font>
      <sz val="10"/>
      <color rgb="FF000000"/>
      <name val="Monospace"/>
      <charset val="1"/>
    </font>
    <font>
      <sz val="9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21212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/>
    <xf numFmtId="2" fontId="4" fillId="0" borderId="0" xfId="0" applyNumberFormat="1" applyFont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60A-41D8-B94F-F83BB3FCA601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60A-41D8-B94F-F83BB3FCA601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60A-41D8-B94F-F83BB3FCA601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60A-41D8-B94F-F83BB3FCA601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60A-41D8-B94F-F83BB3FCA60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Misc!$C$5:$C$9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Misc!$D$5:$D$9</c:f>
              <c:numCache>
                <c:formatCode>General</c:formatCode>
                <c:ptCount val="5"/>
                <c:pt idx="0">
                  <c:v>35.482719000000003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18.202218999999999</c:v>
                </c:pt>
                <c:pt idx="4">
                  <c:v>8.0625940000000007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0A-41D8-B94F-F83BB3FC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0.00</c:formatCode>
                <c:ptCount val="3"/>
                <c:pt idx="0">
                  <c:v>17.989999999999998</c:v>
                </c:pt>
                <c:pt idx="1">
                  <c:v>10.24</c:v>
                </c:pt>
                <c:pt idx="2">
                  <c:v>20.388359999999999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9-4577-A5B8-A8E4822E219D}"/>
            </c:ext>
          </c:extLst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0.00</c:formatCode>
                <c:ptCount val="3"/>
                <c:pt idx="0">
                  <c:v>17.860001</c:v>
                </c:pt>
                <c:pt idx="2">
                  <c:v>12.156734999999999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9-4577-A5B8-A8E4822E219D}"/>
            </c:ext>
          </c:extLst>
        </c:ser>
        <c:ser>
          <c:idx val="2"/>
          <c:order val="2"/>
          <c:tx>
            <c:strRef>
              <c:f>Charts!$B$10</c:f>
              <c:strCache>
                <c:ptCount val="1"/>
                <c:pt idx="0">
                  <c:v>v2.0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Charts!$C$10:$E$10</c:f>
              <c:numCache>
                <c:formatCode>0.00</c:formatCode>
                <c:ptCount val="3"/>
                <c:pt idx="0">
                  <c:v>18.670000000000002</c:v>
                </c:pt>
                <c:pt idx="1">
                  <c:v>11.07</c:v>
                </c:pt>
                <c:pt idx="2">
                  <c:v>21.001033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9-4577-A5B8-A8E4822E219D}"/>
            </c:ext>
          </c:extLst>
        </c:ser>
        <c:ser>
          <c:idx val="3"/>
          <c:order val="3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Charts!$C$11:$E$11</c:f>
              <c:numCache>
                <c:formatCode>0.00</c:formatCode>
                <c:ptCount val="3"/>
                <c:pt idx="0">
                  <c:v>18.079999999999998</c:v>
                </c:pt>
                <c:pt idx="1">
                  <c:v>9.9600000000000009</c:v>
                </c:pt>
                <c:pt idx="2">
                  <c:v>11.087944999999999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9-4577-A5B8-A8E4822E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29944"/>
        <c:axId val="26561988"/>
      </c:barChart>
      <c:catAx>
        <c:axId val="502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561988"/>
        <c:crosses val="autoZero"/>
        <c:auto val="1"/>
        <c:lblAlgn val="ctr"/>
        <c:lblOffset val="100"/>
        <c:noMultiLvlLbl val="1"/>
      </c:catAx>
      <c:valAx>
        <c:axId val="26561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0299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10.85</c:v>
                </c:pt>
                <c:pt idx="2" formatCode="0.00">
                  <c:v>19.937009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0-4763-BD40-90DF99CB3913}"/>
            </c:ext>
          </c:extLst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9.74</c:v>
                </c:pt>
                <c:pt idx="2" formatCode="0.00">
                  <c:v>10.30279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0-4763-BD40-90DF99CB3913}"/>
            </c:ext>
          </c:extLst>
        </c:ser>
        <c:ser>
          <c:idx val="2"/>
          <c:order val="2"/>
          <c:tx>
            <c:strRef>
              <c:f>Charts!$B$18</c:f>
              <c:strCache>
                <c:ptCount val="1"/>
                <c:pt idx="0">
                  <c:v>v2.2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Charts!$C$18:$E$18</c:f>
              <c:numCache>
                <c:formatCode>General</c:formatCode>
                <c:ptCount val="3"/>
                <c:pt idx="0">
                  <c:v>18.13</c:v>
                </c:pt>
                <c:pt idx="1">
                  <c:v>10.64</c:v>
                </c:pt>
                <c:pt idx="2" formatCode="0.00">
                  <c:v>21.364201999999999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0-4763-BD40-90DF99CB3913}"/>
            </c:ext>
          </c:extLst>
        </c:ser>
        <c:ser>
          <c:idx val="3"/>
          <c:order val="3"/>
          <c:tx>
            <c:strRef>
              <c:f>Charts!$B$19</c:f>
              <c:strCache>
                <c:ptCount val="1"/>
                <c:pt idx="0">
                  <c:v>v2.2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Charts!$C$19:$E$19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9.6999999999999993</c:v>
                </c:pt>
                <c:pt idx="2" formatCode="0.00">
                  <c:v>11.187887999999999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0-4763-BD40-90DF99CB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26455"/>
        <c:axId val="59895143"/>
      </c:barChart>
      <c:catAx>
        <c:axId val="4926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895143"/>
        <c:crosses val="autoZero"/>
        <c:auto val="1"/>
        <c:lblAlgn val="ctr"/>
        <c:lblOffset val="100"/>
        <c:noMultiLvlLbl val="1"/>
      </c:catAx>
      <c:valAx>
        <c:axId val="59895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26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10.85</c:v>
                </c:pt>
                <c:pt idx="2" formatCode="0.00">
                  <c:v>19.937009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515-AB02-63A23C29F44E}"/>
            </c:ext>
          </c:extLst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9.74</c:v>
                </c:pt>
                <c:pt idx="2" formatCode="0.00">
                  <c:v>10.30279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1-4515-AB02-63A23C29F44E}"/>
            </c:ext>
          </c:extLst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 formatCode="0.00">
                  <c:v>18.081085999999999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1-4515-AB02-63A23C29F44E}"/>
            </c:ext>
          </c:extLst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 formatCode="0.00">
                  <c:v>17.059999000000001</c:v>
                </c:pt>
                <c:pt idx="1">
                  <c:v>9.91</c:v>
                </c:pt>
                <c:pt idx="2" formatCode="0.00">
                  <c:v>9.9368189999999998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1-4515-AB02-63A23C29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190509"/>
        <c:axId val="82453636"/>
      </c:barChart>
      <c:catAx>
        <c:axId val="87190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453636"/>
        <c:crosses val="autoZero"/>
        <c:auto val="1"/>
        <c:lblAlgn val="ctr"/>
        <c:lblOffset val="100"/>
        <c:noMultiLvlLbl val="1"/>
      </c:catAx>
      <c:valAx>
        <c:axId val="82453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19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10.85</c:v>
                </c:pt>
                <c:pt idx="2" formatCode="0.00">
                  <c:v>19.937009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C-49BF-9A01-914F705E5A71}"/>
            </c:ext>
          </c:extLst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9.74</c:v>
                </c:pt>
                <c:pt idx="2" formatCode="0.00">
                  <c:v>10.30279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C-49BF-9A01-914F705E5A71}"/>
            </c:ext>
          </c:extLst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 formatCode="0.00">
                  <c:v>18.081085999999999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C-49BF-9A01-914F705E5A71}"/>
            </c:ext>
          </c:extLst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 formatCode="0.00">
                  <c:v>17.059999000000001</c:v>
                </c:pt>
                <c:pt idx="1">
                  <c:v>9.91</c:v>
                </c:pt>
                <c:pt idx="2" formatCode="0.00">
                  <c:v>9.9368189999999998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C-49BF-9A01-914F705E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73548"/>
        <c:axId val="16446868"/>
      </c:barChart>
      <c:catAx>
        <c:axId val="26373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446868"/>
        <c:crosses val="autoZero"/>
        <c:auto val="1"/>
        <c:lblAlgn val="ctr"/>
        <c:lblOffset val="100"/>
        <c:noMultiLvlLbl val="1"/>
      </c:catAx>
      <c:valAx>
        <c:axId val="1644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37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Charts!$D$26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Charts!$A$27:$C$34</c:f>
              <c:multiLvlStrCache>
                <c:ptCount val="8"/>
                <c:lvl>
                  <c:pt idx="0">
                    <c:v>Iteration</c:v>
                  </c:pt>
                  <c:pt idx="1">
                    <c:v>Collision</c:v>
                  </c:pt>
                  <c:pt idx="2">
                    <c:v>Iteration</c:v>
                  </c:pt>
                  <c:pt idx="3">
                    <c:v>Collision</c:v>
                  </c:pt>
                  <c:pt idx="4">
                    <c:v>Iteration</c:v>
                  </c:pt>
                  <c:pt idx="5">
                    <c:v>Collision</c:v>
                  </c:pt>
                  <c:pt idx="6">
                    <c:v>Iteration</c:v>
                  </c:pt>
                  <c:pt idx="7">
                    <c:v>Collision</c:v>
                  </c:pt>
                </c:lvl>
                <c:lvl>
                  <c:pt idx="0">
                    <c:v>Double</c:v>
                  </c:pt>
                  <c:pt idx="2">
                    <c:v>Single</c:v>
                  </c:pt>
                  <c:pt idx="4">
                    <c:v>Double</c:v>
                  </c:pt>
                  <c:pt idx="6">
                    <c:v>Single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</c:lvl>
              </c:multiLvlStrCache>
            </c:multiLvlStrRef>
          </c:cat>
          <c:val>
            <c:numRef>
              <c:f>Charts!$D$27:$D$34</c:f>
              <c:numCache>
                <c:formatCode>0.00</c:formatCode>
                <c:ptCount val="8"/>
                <c:pt idx="0">
                  <c:v>20.73</c:v>
                </c:pt>
                <c:pt idx="1">
                  <c:v>1.798748</c:v>
                </c:pt>
                <c:pt idx="2">
                  <c:v>16.739999999999998</c:v>
                </c:pt>
                <c:pt idx="3">
                  <c:v>1.412984</c:v>
                </c:pt>
                <c:pt idx="4">
                  <c:v>22.94</c:v>
                </c:pt>
                <c:pt idx="5">
                  <c:v>2.7943549999999999</c:v>
                </c:pt>
                <c:pt idx="6">
                  <c:v>18.190000999999999</c:v>
                </c:pt>
                <c:pt idx="7">
                  <c:v>2.46027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3-42C7-8CB3-DB2E2482B531}"/>
            </c:ext>
          </c:extLst>
        </c:ser>
        <c:ser>
          <c:idx val="1"/>
          <c:order val="1"/>
          <c:tx>
            <c:strRef>
              <c:f>Charts!$E$26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Charts!$A$27:$C$34</c:f>
              <c:multiLvlStrCache>
                <c:ptCount val="8"/>
                <c:lvl>
                  <c:pt idx="0">
                    <c:v>Iteration</c:v>
                  </c:pt>
                  <c:pt idx="1">
                    <c:v>Collision</c:v>
                  </c:pt>
                  <c:pt idx="2">
                    <c:v>Iteration</c:v>
                  </c:pt>
                  <c:pt idx="3">
                    <c:v>Collision</c:v>
                  </c:pt>
                  <c:pt idx="4">
                    <c:v>Iteration</c:v>
                  </c:pt>
                  <c:pt idx="5">
                    <c:v>Collision</c:v>
                  </c:pt>
                  <c:pt idx="6">
                    <c:v>Iteration</c:v>
                  </c:pt>
                  <c:pt idx="7">
                    <c:v>Collision</c:v>
                  </c:pt>
                </c:lvl>
                <c:lvl>
                  <c:pt idx="0">
                    <c:v>Double</c:v>
                  </c:pt>
                  <c:pt idx="2">
                    <c:v>Single</c:v>
                  </c:pt>
                  <c:pt idx="4">
                    <c:v>Double</c:v>
                  </c:pt>
                  <c:pt idx="6">
                    <c:v>Single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</c:lvl>
              </c:multiLvlStrCache>
            </c:multiLvlStrRef>
          </c:cat>
          <c:val>
            <c:numRef>
              <c:f>Charts!$E$27:$E$34</c:f>
              <c:numCache>
                <c:formatCode>0.00</c:formatCode>
                <c:ptCount val="8"/>
                <c:pt idx="0">
                  <c:v>9.4700000000000006</c:v>
                </c:pt>
                <c:pt idx="1">
                  <c:v>1.51301</c:v>
                </c:pt>
                <c:pt idx="2">
                  <c:v>8.81</c:v>
                </c:pt>
                <c:pt idx="3">
                  <c:v>1.193948</c:v>
                </c:pt>
                <c:pt idx="4">
                  <c:v>10.74</c:v>
                </c:pt>
                <c:pt idx="5">
                  <c:v>2.8386650000000002</c:v>
                </c:pt>
                <c:pt idx="6">
                  <c:v>9.75</c:v>
                </c:pt>
                <c:pt idx="7">
                  <c:v>2.259328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3-42C7-8CB3-DB2E2482B531}"/>
            </c:ext>
          </c:extLst>
        </c:ser>
        <c:ser>
          <c:idx val="2"/>
          <c:order val="2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Charts!$A$27:$C$34</c:f>
              <c:multiLvlStrCache>
                <c:ptCount val="8"/>
                <c:lvl>
                  <c:pt idx="0">
                    <c:v>Iteration</c:v>
                  </c:pt>
                  <c:pt idx="1">
                    <c:v>Collision</c:v>
                  </c:pt>
                  <c:pt idx="2">
                    <c:v>Iteration</c:v>
                  </c:pt>
                  <c:pt idx="3">
                    <c:v>Collision</c:v>
                  </c:pt>
                  <c:pt idx="4">
                    <c:v>Iteration</c:v>
                  </c:pt>
                  <c:pt idx="5">
                    <c:v>Collision</c:v>
                  </c:pt>
                  <c:pt idx="6">
                    <c:v>Iteration</c:v>
                  </c:pt>
                  <c:pt idx="7">
                    <c:v>Collision</c:v>
                  </c:pt>
                </c:lvl>
                <c:lvl>
                  <c:pt idx="0">
                    <c:v>Double</c:v>
                  </c:pt>
                  <c:pt idx="2">
                    <c:v>Single</c:v>
                  </c:pt>
                  <c:pt idx="4">
                    <c:v>Double</c:v>
                  </c:pt>
                  <c:pt idx="6">
                    <c:v>Single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</c:lvl>
              </c:multiLvlStrCache>
            </c:multiLvlStrRef>
          </c:cat>
          <c:val>
            <c:numRef>
              <c:f>Charts!$F$27:$F$34</c:f>
              <c:numCache>
                <c:formatCode>0.00</c:formatCode>
                <c:ptCount val="8"/>
                <c:pt idx="0">
                  <c:v>17.926044999999998</c:v>
                </c:pt>
                <c:pt idx="1">
                  <c:v>6.4292879999999997</c:v>
                </c:pt>
                <c:pt idx="2">
                  <c:v>9.9368189999999998</c:v>
                </c:pt>
                <c:pt idx="3">
                  <c:v>1.8825810000000001</c:v>
                </c:pt>
                <c:pt idx="4">
                  <c:v>24.130116000000001</c:v>
                </c:pt>
                <c:pt idx="5">
                  <c:v>13.207736000000001</c:v>
                </c:pt>
                <c:pt idx="6">
                  <c:v>10.373061</c:v>
                </c:pt>
                <c:pt idx="7">
                  <c:v>2.4507500000000002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3-42C7-8CB3-DB2E2482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2142"/>
        <c:axId val="76610583"/>
      </c:barChart>
      <c:catAx>
        <c:axId val="65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610583"/>
        <c:crosses val="autoZero"/>
        <c:auto val="1"/>
        <c:lblAlgn val="ctr"/>
        <c:lblOffset val="100"/>
        <c:noMultiLvlLbl val="1"/>
      </c:catAx>
      <c:valAx>
        <c:axId val="76610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Charts!$A$27:$C$34</c:f>
              <c:multiLvlStrCache>
                <c:ptCount val="8"/>
                <c:lvl>
                  <c:pt idx="0">
                    <c:v>Iteration</c:v>
                  </c:pt>
                  <c:pt idx="1">
                    <c:v>Collision</c:v>
                  </c:pt>
                  <c:pt idx="2">
                    <c:v>Iteration</c:v>
                  </c:pt>
                  <c:pt idx="3">
                    <c:v>Collision</c:v>
                  </c:pt>
                  <c:pt idx="4">
                    <c:v>Iteration</c:v>
                  </c:pt>
                  <c:pt idx="5">
                    <c:v>Collision</c:v>
                  </c:pt>
                  <c:pt idx="6">
                    <c:v>Iteration</c:v>
                  </c:pt>
                  <c:pt idx="7">
                    <c:v>Collision</c:v>
                  </c:pt>
                </c:lvl>
                <c:lvl>
                  <c:pt idx="0">
                    <c:v>Double</c:v>
                  </c:pt>
                  <c:pt idx="2">
                    <c:v>Single</c:v>
                  </c:pt>
                  <c:pt idx="4">
                    <c:v>Double</c:v>
                  </c:pt>
                  <c:pt idx="6">
                    <c:v>Single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</c:lvl>
              </c:multiLvlStrCache>
            </c:multiLvlStrRef>
          </c:cat>
          <c:val>
            <c:numRef>
              <c:f>Charts!$F$27:$F$34</c:f>
              <c:numCache>
                <c:formatCode>0.00</c:formatCode>
                <c:ptCount val="8"/>
                <c:pt idx="0">
                  <c:v>17.926044999999998</c:v>
                </c:pt>
                <c:pt idx="1">
                  <c:v>6.4292879999999997</c:v>
                </c:pt>
                <c:pt idx="2">
                  <c:v>9.9368189999999998</c:v>
                </c:pt>
                <c:pt idx="3">
                  <c:v>1.8825810000000001</c:v>
                </c:pt>
                <c:pt idx="4">
                  <c:v>24.130116000000001</c:v>
                </c:pt>
                <c:pt idx="5">
                  <c:v>13.207736000000001</c:v>
                </c:pt>
                <c:pt idx="6">
                  <c:v>10.373061</c:v>
                </c:pt>
                <c:pt idx="7">
                  <c:v>2.4507500000000002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41F5-9B33-A67B03FB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582873"/>
        <c:axId val="83072327"/>
      </c:barChart>
      <c:catAx>
        <c:axId val="695828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3072327"/>
        <c:crosses val="autoZero"/>
        <c:auto val="1"/>
        <c:lblAlgn val="ctr"/>
        <c:lblOffset val="100"/>
        <c:noMultiLvlLbl val="1"/>
      </c:catAx>
      <c:valAx>
        <c:axId val="830723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5828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 formatCode="0.00">
                  <c:v>18.081085999999999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4D8E-B6EA-4FEB9BE44B29}"/>
            </c:ext>
          </c:extLst>
        </c:ser>
        <c:ser>
          <c:idx val="1"/>
          <c:order val="1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 formatCode="0.00">
                  <c:v>17.059999000000001</c:v>
                </c:pt>
                <c:pt idx="1">
                  <c:v>9.91</c:v>
                </c:pt>
                <c:pt idx="2" formatCode="0.00">
                  <c:v>9.9368189999999998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3-4D8E-B6EA-4FEB9BE44B29}"/>
            </c:ext>
          </c:extLst>
        </c:ser>
        <c:ser>
          <c:idx val="2"/>
          <c:order val="2"/>
          <c:tx>
            <c:strRef>
              <c:f>Charts!$B$38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Charts!$C$38:$E$38</c:f>
              <c:numCache>
                <c:formatCode>General</c:formatCode>
                <c:ptCount val="3"/>
                <c:pt idx="0">
                  <c:v>21.44</c:v>
                </c:pt>
                <c:pt idx="1">
                  <c:v>10.26</c:v>
                </c:pt>
                <c:pt idx="2">
                  <c:v>18.386505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3-4D8E-B6EA-4FEB9BE44B29}"/>
            </c:ext>
          </c:extLst>
        </c:ser>
        <c:ser>
          <c:idx val="3"/>
          <c:order val="3"/>
          <c:tx>
            <c:strRef>
              <c:f>Charts!$B$39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Charts!$C$39:$E$39</c:f>
              <c:numCache>
                <c:formatCode>General</c:formatCode>
                <c:ptCount val="3"/>
                <c:pt idx="0">
                  <c:v>21.15</c:v>
                </c:pt>
                <c:pt idx="1">
                  <c:v>9.8699999999999992</c:v>
                </c:pt>
                <c:pt idx="2">
                  <c:v>10.115005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3-4D8E-B6EA-4FEB9BE4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711127"/>
        <c:axId val="89267238"/>
      </c:barChart>
      <c:catAx>
        <c:axId val="74711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267238"/>
        <c:crosses val="autoZero"/>
        <c:auto val="1"/>
        <c:lblAlgn val="ctr"/>
        <c:lblOffset val="100"/>
        <c:noMultiLvlLbl val="1"/>
      </c:catAx>
      <c:valAx>
        <c:axId val="89267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4711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Charts!$E$46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Charts!$C$47:$D$48</c:f>
              <c:strCache>
                <c:ptCount val="2"/>
                <c:pt idx="0">
                  <c:v>v1.0 Double</c:v>
                </c:pt>
                <c:pt idx="1">
                  <c:v>v1.0 Single</c:v>
                </c:pt>
              </c:strCache>
            </c:strRef>
          </c:cat>
          <c:val>
            <c:numRef>
              <c:f>Charts!$E$47:$E$48</c:f>
              <c:numCache>
                <c:formatCode>General</c:formatCode>
                <c:ptCount val="2"/>
                <c:pt idx="0">
                  <c:v>570.03</c:v>
                </c:pt>
                <c:pt idx="1">
                  <c:v>323.73998999999998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C-4D89-8616-043951A6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773678"/>
        <c:axId val="26849213"/>
      </c:barChart>
      <c:catAx>
        <c:axId val="71773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849213"/>
        <c:crosses val="autoZero"/>
        <c:auto val="1"/>
        <c:lblAlgn val="ctr"/>
        <c:lblOffset val="100"/>
        <c:noMultiLvlLbl val="1"/>
      </c:catAx>
      <c:valAx>
        <c:axId val="26849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773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Charts!$C$47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Charts!$D$47:$E$47</c:f>
              <c:numCache>
                <c:formatCode>General</c:formatCode>
                <c:ptCount val="2"/>
                <c:pt idx="1">
                  <c:v>570.03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1-4C8F-8412-6C85F0B69E80}"/>
            </c:ext>
          </c:extLst>
        </c:ser>
        <c:ser>
          <c:idx val="1"/>
          <c:order val="1"/>
          <c:tx>
            <c:strRef>
              <c:f>Charts!$C$48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Charts!$D$48:$E$48</c:f>
              <c:numCache>
                <c:formatCode>General</c:formatCode>
                <c:ptCount val="2"/>
                <c:pt idx="1">
                  <c:v>323.73998999999998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1-4C8F-8412-6C85F0B69E80}"/>
            </c:ext>
          </c:extLst>
        </c:ser>
        <c:ser>
          <c:idx val="2"/>
          <c:order val="2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1-4C8F-8412-6C85F0B69E80}"/>
            </c:ext>
          </c:extLst>
        </c:ser>
        <c:ser>
          <c:idx val="3"/>
          <c:order val="3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275.57998700000002</c:v>
                </c:pt>
                <c:pt idx="1">
                  <c:v>265.040009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1-4C8F-8412-6C85F0B6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560530"/>
        <c:axId val="90510254"/>
      </c:barChart>
      <c:catAx>
        <c:axId val="44560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510254"/>
        <c:crosses val="autoZero"/>
        <c:auto val="1"/>
        <c:lblAlgn val="ctr"/>
        <c:lblOffset val="100"/>
        <c:noMultiLvlLbl val="1"/>
      </c:catAx>
      <c:valAx>
        <c:axId val="90510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560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54BF-4A20-8234-561B843F29EA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BF-4A20-8234-561B843F29E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BF-4A20-8234-561B843F29E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BF-4A20-8234-561B843F29E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BF-4A20-8234-561B843F29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Charts!$D$81:$D$85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Charts!$E$81:$E$85</c:f>
              <c:numCache>
                <c:formatCode>General</c:formatCode>
                <c:ptCount val="5"/>
                <c:pt idx="0">
                  <c:v>138.84806800000001</c:v>
                </c:pt>
                <c:pt idx="1">
                  <c:v>41.890377000000001</c:v>
                </c:pt>
                <c:pt idx="2">
                  <c:v>5.6376970000000002</c:v>
                </c:pt>
                <c:pt idx="3">
                  <c:v>62.71537</c:v>
                </c:pt>
                <c:pt idx="4">
                  <c:v>44.010902000000002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BF-4A20-8234-561B843F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Misc!$C$12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Misc!$D$12</c:f>
              <c:numCache>
                <c:formatCode>General</c:formatCode>
                <c:ptCount val="1"/>
                <c:pt idx="0">
                  <c:v>146.97619599999999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0-4115-A6FB-D206784A1E78}"/>
            </c:ext>
          </c:extLst>
        </c:ser>
        <c:ser>
          <c:idx val="1"/>
          <c:order val="1"/>
          <c:tx>
            <c:strRef>
              <c:f>Misc!$C$23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Misc!$D$23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0-4115-A6FB-D206784A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405081"/>
        <c:axId val="61679864"/>
      </c:barChart>
      <c:catAx>
        <c:axId val="244050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679864"/>
        <c:crosses val="autoZero"/>
        <c:auto val="1"/>
        <c:lblAlgn val="ctr"/>
        <c:lblOffset val="100"/>
        <c:noMultiLvlLbl val="1"/>
      </c:catAx>
      <c:valAx>
        <c:axId val="61679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4405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EFF-4E71-A846-A655BFC72D5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EFF-4E71-A846-A655BFC72D5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7EFF-4E71-A846-A655BFC72D5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EFF-4E71-A846-A655BFC72D5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EFF-4E71-A846-A655BFC72D5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Charts!$D$91:$D$95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Charts!$E$91:$E$95</c:f>
              <c:numCache>
                <c:formatCode>General</c:formatCode>
                <c:ptCount val="5"/>
                <c:pt idx="0">
                  <c:v>3.3824350000000001</c:v>
                </c:pt>
                <c:pt idx="1">
                  <c:v>1.1218109999999999</c:v>
                </c:pt>
                <c:pt idx="2">
                  <c:v>0.29854599999999998</c:v>
                </c:pt>
                <c:pt idx="3">
                  <c:v>2.05999</c:v>
                </c:pt>
                <c:pt idx="4">
                  <c:v>3.859915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FF-4E71-A846-A655BFC7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36B-4A38-85C1-FA82A2AD864A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36B-4A38-85C1-FA82A2AD864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36B-4A38-85C1-FA82A2AD864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036B-4A38-85C1-FA82A2AD864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036B-4A38-85C1-FA82A2AD864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Charts!$F$81:$F$85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Charts!$G$81:$G$85</c:f>
              <c:numCache>
                <c:formatCode>General</c:formatCode>
                <c:ptCount val="5"/>
                <c:pt idx="0">
                  <c:v>76.123221999999998</c:v>
                </c:pt>
                <c:pt idx="1">
                  <c:v>36.679488999999997</c:v>
                </c:pt>
                <c:pt idx="2">
                  <c:v>5.8797620000000004</c:v>
                </c:pt>
                <c:pt idx="3">
                  <c:v>64.443375000000003</c:v>
                </c:pt>
                <c:pt idx="4">
                  <c:v>49.072239000000003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6B-4A38-85C1-FA82A2AD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2-4594-A8BA-AD1F00515B9A}"/>
            </c:ext>
          </c:extLst>
        </c:ser>
        <c:ser>
          <c:idx val="1"/>
          <c:order val="1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275.57998700000002</c:v>
                </c:pt>
                <c:pt idx="1">
                  <c:v>265.040009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2-4594-A8BA-AD1F00515B9A}"/>
            </c:ext>
          </c:extLst>
        </c:ser>
        <c:ser>
          <c:idx val="2"/>
          <c:order val="2"/>
          <c:tx>
            <c:strRef>
              <c:f>Charts!$C$55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Charts!$D$55:$E$55</c:f>
              <c:numCache>
                <c:formatCode>General</c:formatCode>
                <c:ptCount val="2"/>
                <c:pt idx="0">
                  <c:v>575.64</c:v>
                </c:pt>
                <c:pt idx="1">
                  <c:v>473.89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2-4594-A8BA-AD1F00515B9A}"/>
            </c:ext>
          </c:extLst>
        </c:ser>
        <c:ser>
          <c:idx val="3"/>
          <c:order val="3"/>
          <c:tx>
            <c:strRef>
              <c:f>Charts!$C$56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Charts!$D$56:$E$56</c:f>
              <c:numCache>
                <c:formatCode>General</c:formatCode>
                <c:ptCount val="2"/>
                <c:pt idx="0">
                  <c:v>272.209991</c:v>
                </c:pt>
                <c:pt idx="1">
                  <c:v>257.02999899999998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2-4594-A8BA-AD1F0051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588063"/>
        <c:axId val="58510446"/>
      </c:barChart>
      <c:catAx>
        <c:axId val="3458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510446"/>
        <c:crosses val="autoZero"/>
        <c:auto val="1"/>
        <c:lblAlgn val="ctr"/>
        <c:lblOffset val="100"/>
        <c:noMultiLvlLbl val="1"/>
      </c:catAx>
      <c:valAx>
        <c:axId val="58510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588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Charts!$E$58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Charts!$C$59:$D$62</c:f>
              <c:multiLvlStrCache>
                <c:ptCount val="4"/>
                <c:lvl>
                  <c:pt idx="0">
                    <c:v>Double</c:v>
                  </c:pt>
                  <c:pt idx="1">
                    <c:v>Single</c:v>
                  </c:pt>
                  <c:pt idx="2">
                    <c:v>Double</c:v>
                  </c:pt>
                  <c:pt idx="3">
                    <c:v>Single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Charts!$E$59:$E$62</c:f>
              <c:numCache>
                <c:formatCode>General</c:formatCode>
                <c:ptCount val="4"/>
                <c:pt idx="0">
                  <c:v>457.81</c:v>
                </c:pt>
                <c:pt idx="1">
                  <c:v>171.481796</c:v>
                </c:pt>
                <c:pt idx="2">
                  <c:v>816.16</c:v>
                </c:pt>
                <c:pt idx="3">
                  <c:v>418.29998799999998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5-4E15-8BE0-CB9DBCF97B54}"/>
            </c:ext>
          </c:extLst>
        </c:ser>
        <c:ser>
          <c:idx val="1"/>
          <c:order val="1"/>
          <c:tx>
            <c:strRef>
              <c:f>Charts!$F$58</c:f>
              <c:strCache>
                <c:ptCount val="1"/>
                <c:pt idx="0">
                  <c:v>Collision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Charts!$C$59:$D$62</c:f>
              <c:multiLvlStrCache>
                <c:ptCount val="4"/>
                <c:lvl>
                  <c:pt idx="0">
                    <c:v>Double</c:v>
                  </c:pt>
                  <c:pt idx="1">
                    <c:v>Single</c:v>
                  </c:pt>
                  <c:pt idx="2">
                    <c:v>Double</c:v>
                  </c:pt>
                  <c:pt idx="3">
                    <c:v>Single</c:v>
                  </c:pt>
                </c:lvl>
                <c:lvl>
                  <c:pt idx="0">
                    <c:v>Low</c:v>
                  </c:pt>
                  <c:pt idx="2">
                    <c:v>High</c:v>
                  </c:pt>
                </c:lvl>
              </c:multiLvlStrCache>
            </c:multiLvlStrRef>
          </c:cat>
          <c:val>
            <c:numRef>
              <c:f>Charts!$F$59:$F$62</c:f>
              <c:numCache>
                <c:formatCode>General</c:formatCode>
                <c:ptCount val="4"/>
                <c:pt idx="0">
                  <c:v>253.58000200000001</c:v>
                </c:pt>
                <c:pt idx="1">
                  <c:v>76.123221999999998</c:v>
                </c:pt>
                <c:pt idx="2">
                  <c:v>538.14556500000003</c:v>
                </c:pt>
                <c:pt idx="3">
                  <c:v>254.96507299999999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5-4E15-8BE0-CB9DBCF9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6633477"/>
        <c:axId val="14993064"/>
      </c:barChart>
      <c:catAx>
        <c:axId val="96633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4993064"/>
        <c:crosses val="autoZero"/>
        <c:auto val="1"/>
        <c:lblAlgn val="ctr"/>
        <c:lblOffset val="100"/>
        <c:noMultiLvlLbl val="1"/>
      </c:catAx>
      <c:valAx>
        <c:axId val="14993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633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Charts!$C$100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Charts!$A$101:$B$104</c:f>
              <c:multiLvlStrCache>
                <c:ptCount val="4"/>
                <c:lvl>
                  <c:pt idx="0">
                    <c:v>Single</c:v>
                  </c:pt>
                  <c:pt idx="1">
                    <c:v>Double</c:v>
                  </c:pt>
                  <c:pt idx="2">
                    <c:v>Single</c:v>
                  </c:pt>
                  <c:pt idx="3">
                    <c:v>Double</c:v>
                  </c:pt>
                </c:lvl>
                <c:lvl>
                  <c:pt idx="0">
                    <c:v>2D</c:v>
                  </c:pt>
                  <c:pt idx="2">
                    <c:v>3D</c:v>
                  </c:pt>
                </c:lvl>
              </c:multiLvlStrCache>
            </c:multiLvlStrRef>
          </c:cat>
          <c:val>
            <c:numRef>
              <c:f>Charts!$C$101:$C$104</c:f>
              <c:numCache>
                <c:formatCode>General</c:formatCode>
                <c:ptCount val="4"/>
                <c:pt idx="0">
                  <c:v>7.75</c:v>
                </c:pt>
                <c:pt idx="1">
                  <c:v>7.65</c:v>
                </c:pt>
                <c:pt idx="2">
                  <c:v>77.040000000000006</c:v>
                </c:pt>
                <c:pt idx="3">
                  <c:v>36.43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0-4AAC-B05B-54C6BA07E567}"/>
            </c:ext>
          </c:extLst>
        </c:ser>
        <c:ser>
          <c:idx val="1"/>
          <c:order val="1"/>
          <c:tx>
            <c:strRef>
              <c:f>Charts!$D$100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Charts!$A$101:$B$104</c:f>
              <c:multiLvlStrCache>
                <c:ptCount val="4"/>
                <c:lvl>
                  <c:pt idx="0">
                    <c:v>Single</c:v>
                  </c:pt>
                  <c:pt idx="1">
                    <c:v>Double</c:v>
                  </c:pt>
                  <c:pt idx="2">
                    <c:v>Single</c:v>
                  </c:pt>
                  <c:pt idx="3">
                    <c:v>Double</c:v>
                  </c:pt>
                </c:lvl>
                <c:lvl>
                  <c:pt idx="0">
                    <c:v>2D</c:v>
                  </c:pt>
                  <c:pt idx="2">
                    <c:v>3D</c:v>
                  </c:pt>
                </c:lvl>
              </c:multiLvlStrCache>
            </c:multiLvlStrRef>
          </c:cat>
          <c:val>
            <c:numRef>
              <c:f>Charts!$D$101:$D$104</c:f>
              <c:numCache>
                <c:formatCode>General</c:formatCode>
                <c:ptCount val="4"/>
                <c:pt idx="0">
                  <c:v>16.600000000000001</c:v>
                </c:pt>
                <c:pt idx="1">
                  <c:v>15.97</c:v>
                </c:pt>
                <c:pt idx="2">
                  <c:v>81.59</c:v>
                </c:pt>
                <c:pt idx="3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0-4AAC-B05B-54C6BA07E567}"/>
            </c:ext>
          </c:extLst>
        </c:ser>
        <c:ser>
          <c:idx val="2"/>
          <c:order val="2"/>
          <c:tx>
            <c:strRef>
              <c:f>Charts!$E$100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Charts!$A$101:$B$104</c:f>
              <c:multiLvlStrCache>
                <c:ptCount val="4"/>
                <c:lvl>
                  <c:pt idx="0">
                    <c:v>Single</c:v>
                  </c:pt>
                  <c:pt idx="1">
                    <c:v>Double</c:v>
                  </c:pt>
                  <c:pt idx="2">
                    <c:v>Single</c:v>
                  </c:pt>
                  <c:pt idx="3">
                    <c:v>Double</c:v>
                  </c:pt>
                </c:lvl>
                <c:lvl>
                  <c:pt idx="0">
                    <c:v>2D</c:v>
                  </c:pt>
                  <c:pt idx="2">
                    <c:v>3D</c:v>
                  </c:pt>
                </c:lvl>
              </c:multiLvlStrCache>
            </c:multiLvlStrRef>
          </c:cat>
          <c:val>
            <c:numRef>
              <c:f>Charts!$E$101:$E$104</c:f>
              <c:numCache>
                <c:formatCode>General</c:formatCode>
                <c:ptCount val="4"/>
                <c:pt idx="0">
                  <c:v>16.2</c:v>
                </c:pt>
                <c:pt idx="1">
                  <c:v>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0-4AAC-B05B-54C6BA07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639377"/>
        <c:axId val="9746822"/>
      </c:barChart>
      <c:catAx>
        <c:axId val="55639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46822"/>
        <c:crosses val="autoZero"/>
        <c:auto val="1"/>
        <c:lblAlgn val="ctr"/>
        <c:lblOffset val="100"/>
        <c:noMultiLvlLbl val="1"/>
      </c:catAx>
      <c:valAx>
        <c:axId val="9746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5639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Charts!$D$129:$D$130</c:f>
              <c:strCache>
                <c:ptCount val="2"/>
                <c:pt idx="0">
                  <c:v>v1.0 Double</c:v>
                </c:pt>
                <c:pt idx="1">
                  <c:v>v1.0 Single</c:v>
                </c:pt>
              </c:strCache>
            </c:strRef>
          </c:cat>
          <c:val>
            <c:numRef>
              <c:f>Charts!$F$129:$F$130</c:f>
              <c:numCache>
                <c:formatCode>0.00</c:formatCode>
                <c:ptCount val="2"/>
                <c:pt idx="0" formatCode="General">
                  <c:v>84.63</c:v>
                </c:pt>
                <c:pt idx="1">
                  <c:v>58.740001999999997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D-4C60-833C-0C4D851785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527104"/>
        <c:axId val="465530056"/>
      </c:barChart>
      <c:catAx>
        <c:axId val="4655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30056"/>
        <c:crosses val="autoZero"/>
        <c:auto val="1"/>
        <c:lblAlgn val="ctr"/>
        <c:lblOffset val="100"/>
        <c:noMultiLvlLbl val="0"/>
      </c:catAx>
      <c:valAx>
        <c:axId val="4655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Misc!$C$45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Misc!$D$45</c:f>
              <c:numCache>
                <c:formatCode>General</c:formatCode>
                <c:ptCount val="1"/>
                <c:pt idx="0">
                  <c:v>200.27372700000001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F39-ADB1-645DD11B0E2E}"/>
            </c:ext>
          </c:extLst>
        </c:ser>
        <c:ser>
          <c:idx val="1"/>
          <c:order val="1"/>
          <c:tx>
            <c:strRef>
              <c:f>Misc!$C$56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Misc!$D$56</c:f>
              <c:numCache>
                <c:formatCode>General</c:formatCode>
                <c:ptCount val="1"/>
                <c:pt idx="0">
                  <c:v>8.4097519999999992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0-4F39-ADB1-645DD11B0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237303"/>
        <c:axId val="53075840"/>
      </c:barChart>
      <c:catAx>
        <c:axId val="85237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075840"/>
        <c:crosses val="autoZero"/>
        <c:auto val="1"/>
        <c:lblAlgn val="ctr"/>
        <c:lblOffset val="100"/>
        <c:noMultiLvlLbl val="1"/>
      </c:catAx>
      <c:valAx>
        <c:axId val="53075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5237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68130012663601"/>
          <c:y val="0.14697374276813499"/>
          <c:w val="0.53170113972140098"/>
          <c:h val="0.82888295505117904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AA66-47DF-B24E-6E505414E20A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A66-47DF-B24E-6E505414E20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A66-47DF-B24E-6E505414E20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A66-47DF-B24E-6E505414E20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A66-47DF-B24E-6E505414E20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Misc!$C$59:$C$63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Misc!$D$59:$D$63</c:f>
              <c:numCache>
                <c:formatCode>General</c:formatCode>
                <c:ptCount val="5"/>
                <c:pt idx="0">
                  <c:v>3.3603519999999998</c:v>
                </c:pt>
                <c:pt idx="1">
                  <c:v>1.1013310000000001</c:v>
                </c:pt>
                <c:pt idx="2">
                  <c:v>0.25359799999999999</c:v>
                </c:pt>
                <c:pt idx="3">
                  <c:v>1.7064429999999999</c:v>
                </c:pt>
                <c:pt idx="4">
                  <c:v>1.1515249999999999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66-47DF-B24E-6E505414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Misc!$B$42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Misc!$D$42</c:f>
              <c:numCache>
                <c:formatCode>General</c:formatCode>
                <c:ptCount val="1"/>
                <c:pt idx="0">
                  <c:v>22.178079820602935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B-4457-823E-422446EAE7C6}"/>
            </c:ext>
          </c:extLst>
        </c:ser>
        <c:ser>
          <c:idx val="1"/>
          <c:order val="1"/>
          <c:tx>
            <c:strRef>
              <c:f>Misc!$B$65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Misc!$D$65</c:f>
              <c:numCache>
                <c:formatCode>General</c:formatCode>
                <c:ptCount val="1"/>
                <c:pt idx="0">
                  <c:v>19.48214406322565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B-4457-823E-422446EA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718360"/>
        <c:axId val="35100858"/>
      </c:barChart>
      <c:catAx>
        <c:axId val="637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100858"/>
        <c:crosses val="autoZero"/>
        <c:auto val="1"/>
        <c:lblAlgn val="ctr"/>
        <c:lblOffset val="100"/>
        <c:noMultiLvlLbl val="1"/>
      </c:catAx>
      <c:valAx>
        <c:axId val="35100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718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Misc!$X$1:$X$1000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Misc!$Y$1:$Y$1000</c:f>
              <c:numCache>
                <c:formatCode>General</c:formatCode>
                <c:ptCount val="1000"/>
                <c:pt idx="0">
                  <c:v>2.0479678999999998E-3</c:v>
                </c:pt>
                <c:pt idx="1">
                  <c:v>1.892E-3</c:v>
                </c:pt>
                <c:pt idx="2">
                  <c:v>2.2814719000000001E-3</c:v>
                </c:pt>
                <c:pt idx="3">
                  <c:v>1.7146240000000001E-3</c:v>
                </c:pt>
                <c:pt idx="4">
                  <c:v>2.1678718999999999E-3</c:v>
                </c:pt>
                <c:pt idx="5">
                  <c:v>1.1184959E-3</c:v>
                </c:pt>
                <c:pt idx="6">
                  <c:v>6.9567999999999995E-4</c:v>
                </c:pt>
                <c:pt idx="7">
                  <c:v>1.9652801999999999E-3</c:v>
                </c:pt>
                <c:pt idx="8">
                  <c:v>3.0460800000000001E-3</c:v>
                </c:pt>
                <c:pt idx="9">
                  <c:v>1.5452160000000001E-3</c:v>
                </c:pt>
                <c:pt idx="10">
                  <c:v>9.0768000000000001E-4</c:v>
                </c:pt>
                <c:pt idx="11">
                  <c:v>6.9539199999999997E-4</c:v>
                </c:pt>
                <c:pt idx="12">
                  <c:v>6.9212799999999997E-4</c:v>
                </c:pt>
                <c:pt idx="13">
                  <c:v>8.21344E-4</c:v>
                </c:pt>
                <c:pt idx="14">
                  <c:v>8.4895999999999995E-4</c:v>
                </c:pt>
                <c:pt idx="15">
                  <c:v>1.019296E-3</c:v>
                </c:pt>
                <c:pt idx="16">
                  <c:v>1.720928E-3</c:v>
                </c:pt>
                <c:pt idx="17">
                  <c:v>1.7192001E-3</c:v>
                </c:pt>
                <c:pt idx="18">
                  <c:v>1.71648E-3</c:v>
                </c:pt>
                <c:pt idx="19">
                  <c:v>1.7140479999999999E-3</c:v>
                </c:pt>
                <c:pt idx="20">
                  <c:v>1.7149439999999999E-3</c:v>
                </c:pt>
                <c:pt idx="21">
                  <c:v>1.7165759E-3</c:v>
                </c:pt>
                <c:pt idx="22">
                  <c:v>1.71872E-3</c:v>
                </c:pt>
                <c:pt idx="23">
                  <c:v>1.7145280000000001E-3</c:v>
                </c:pt>
                <c:pt idx="24">
                  <c:v>1.7150721E-3</c:v>
                </c:pt>
                <c:pt idx="25">
                  <c:v>1.7141439999999999E-3</c:v>
                </c:pt>
                <c:pt idx="26">
                  <c:v>1.712704E-3</c:v>
                </c:pt>
                <c:pt idx="27">
                  <c:v>1.7052799E-3</c:v>
                </c:pt>
                <c:pt idx="28">
                  <c:v>1.7072000999999999E-3</c:v>
                </c:pt>
                <c:pt idx="29">
                  <c:v>1.7101760000000001E-3</c:v>
                </c:pt>
                <c:pt idx="30">
                  <c:v>1.7050881E-3</c:v>
                </c:pt>
                <c:pt idx="31">
                  <c:v>1.7075840000000001E-3</c:v>
                </c:pt>
                <c:pt idx="32">
                  <c:v>1.7059521E-3</c:v>
                </c:pt>
                <c:pt idx="33">
                  <c:v>1.7054080000000001E-3</c:v>
                </c:pt>
                <c:pt idx="34">
                  <c:v>1.709856E-3</c:v>
                </c:pt>
                <c:pt idx="35">
                  <c:v>1.701344E-3</c:v>
                </c:pt>
                <c:pt idx="36">
                  <c:v>1.9258241000000001E-3</c:v>
                </c:pt>
                <c:pt idx="37">
                  <c:v>9.5007999999999996E-4</c:v>
                </c:pt>
                <c:pt idx="38">
                  <c:v>8.1548799999999996E-4</c:v>
                </c:pt>
                <c:pt idx="39">
                  <c:v>1.9319999999999999E-3</c:v>
                </c:pt>
                <c:pt idx="40">
                  <c:v>1.705472E-3</c:v>
                </c:pt>
                <c:pt idx="41">
                  <c:v>1.6967359999999999E-3</c:v>
                </c:pt>
                <c:pt idx="42">
                  <c:v>1.700032E-3</c:v>
                </c:pt>
                <c:pt idx="43">
                  <c:v>1.7030719999999999E-3</c:v>
                </c:pt>
                <c:pt idx="44">
                  <c:v>1.70032E-3</c:v>
                </c:pt>
                <c:pt idx="45">
                  <c:v>1.7018560000000001E-3</c:v>
                </c:pt>
                <c:pt idx="46">
                  <c:v>1.69776E-3</c:v>
                </c:pt>
                <c:pt idx="47">
                  <c:v>1.6972160999999999E-3</c:v>
                </c:pt>
                <c:pt idx="48">
                  <c:v>1.6972160999999999E-3</c:v>
                </c:pt>
                <c:pt idx="49">
                  <c:v>1.6985920000000001E-3</c:v>
                </c:pt>
                <c:pt idx="50">
                  <c:v>1.693696E-3</c:v>
                </c:pt>
                <c:pt idx="51">
                  <c:v>1.7064001000000001E-3</c:v>
                </c:pt>
                <c:pt idx="52">
                  <c:v>1.694816E-3</c:v>
                </c:pt>
                <c:pt idx="53">
                  <c:v>1.6951041E-3</c:v>
                </c:pt>
                <c:pt idx="54">
                  <c:v>1.6994880000000001E-3</c:v>
                </c:pt>
                <c:pt idx="55">
                  <c:v>1.6960959E-3</c:v>
                </c:pt>
                <c:pt idx="56">
                  <c:v>1.6937918999999999E-3</c:v>
                </c:pt>
                <c:pt idx="57">
                  <c:v>1.692832E-3</c:v>
                </c:pt>
                <c:pt idx="58">
                  <c:v>1.694624E-3</c:v>
                </c:pt>
                <c:pt idx="59">
                  <c:v>3.1267840000000001E-3</c:v>
                </c:pt>
                <c:pt idx="60">
                  <c:v>8.0870400000000004E-4</c:v>
                </c:pt>
                <c:pt idx="61">
                  <c:v>1.49968E-3</c:v>
                </c:pt>
                <c:pt idx="62">
                  <c:v>1.6964479999999999E-3</c:v>
                </c:pt>
                <c:pt idx="63">
                  <c:v>1.691552E-3</c:v>
                </c:pt>
                <c:pt idx="64">
                  <c:v>1.688768E-3</c:v>
                </c:pt>
                <c:pt idx="65">
                  <c:v>1.6966399999999999E-3</c:v>
                </c:pt>
                <c:pt idx="66">
                  <c:v>1.6975359999999999E-3</c:v>
                </c:pt>
                <c:pt idx="67">
                  <c:v>1.6928640000000001E-3</c:v>
                </c:pt>
                <c:pt idx="68">
                  <c:v>1.6936640000000001E-3</c:v>
                </c:pt>
                <c:pt idx="69">
                  <c:v>1.688672E-3</c:v>
                </c:pt>
                <c:pt idx="70">
                  <c:v>1.6895040000000001E-3</c:v>
                </c:pt>
                <c:pt idx="71">
                  <c:v>1.6920640000000001E-3</c:v>
                </c:pt>
                <c:pt idx="72">
                  <c:v>1.6943039E-3</c:v>
                </c:pt>
                <c:pt idx="73">
                  <c:v>1.700544E-3</c:v>
                </c:pt>
                <c:pt idx="74">
                  <c:v>1.695584E-3</c:v>
                </c:pt>
                <c:pt idx="75">
                  <c:v>1.6995199999999999E-3</c:v>
                </c:pt>
                <c:pt idx="76">
                  <c:v>1.6906559E-3</c:v>
                </c:pt>
                <c:pt idx="77">
                  <c:v>1.6935038999999999E-3</c:v>
                </c:pt>
                <c:pt idx="78">
                  <c:v>2.4552000999999999E-3</c:v>
                </c:pt>
                <c:pt idx="79">
                  <c:v>6.7343999999999998E-4</c:v>
                </c:pt>
                <c:pt idx="80">
                  <c:v>6.7248000000000004E-4</c:v>
                </c:pt>
                <c:pt idx="81">
                  <c:v>6.7068800000000001E-4</c:v>
                </c:pt>
                <c:pt idx="82">
                  <c:v>6.7171199999999998E-4</c:v>
                </c:pt>
                <c:pt idx="83">
                  <c:v>6.7379199999999999E-4</c:v>
                </c:pt>
                <c:pt idx="84">
                  <c:v>6.7235199999999998E-4</c:v>
                </c:pt>
                <c:pt idx="85">
                  <c:v>6.80768E-4</c:v>
                </c:pt>
                <c:pt idx="86">
                  <c:v>9.0470399999999999E-4</c:v>
                </c:pt>
                <c:pt idx="87">
                  <c:v>6.74784E-4</c:v>
                </c:pt>
                <c:pt idx="88">
                  <c:v>6.7199999999999996E-4</c:v>
                </c:pt>
                <c:pt idx="89">
                  <c:v>6.7308799999999996E-4</c:v>
                </c:pt>
                <c:pt idx="90">
                  <c:v>6.6879999999999999E-4</c:v>
                </c:pt>
                <c:pt idx="91">
                  <c:v>7.9356800000000003E-4</c:v>
                </c:pt>
                <c:pt idx="92">
                  <c:v>6.71968E-4</c:v>
                </c:pt>
                <c:pt idx="93">
                  <c:v>6.7350400000000001E-4</c:v>
                </c:pt>
                <c:pt idx="94">
                  <c:v>6.7689599999999996E-4</c:v>
                </c:pt>
                <c:pt idx="95">
                  <c:v>6.78048E-4</c:v>
                </c:pt>
                <c:pt idx="96">
                  <c:v>6.7420800000000003E-4</c:v>
                </c:pt>
                <c:pt idx="97">
                  <c:v>6.7148800000000003E-4</c:v>
                </c:pt>
                <c:pt idx="98">
                  <c:v>1.3638720999999999E-3</c:v>
                </c:pt>
                <c:pt idx="99">
                  <c:v>7.5376000000000002E-4</c:v>
                </c:pt>
                <c:pt idx="100">
                  <c:v>6.7500800000000005E-4</c:v>
                </c:pt>
                <c:pt idx="101">
                  <c:v>6.7430400000000003E-4</c:v>
                </c:pt>
                <c:pt idx="102">
                  <c:v>6.7977599999999999E-4</c:v>
                </c:pt>
                <c:pt idx="103">
                  <c:v>1.0219840000000001E-3</c:v>
                </c:pt>
                <c:pt idx="104">
                  <c:v>6.7164799999999995E-4</c:v>
                </c:pt>
                <c:pt idx="105">
                  <c:v>6.7225599999999998E-4</c:v>
                </c:pt>
                <c:pt idx="106">
                  <c:v>6.7232000000000001E-4</c:v>
                </c:pt>
                <c:pt idx="107">
                  <c:v>6.7238400000000005E-4</c:v>
                </c:pt>
                <c:pt idx="108">
                  <c:v>6.7257600000000003E-4</c:v>
                </c:pt>
                <c:pt idx="109">
                  <c:v>6.7331200000000002E-4</c:v>
                </c:pt>
                <c:pt idx="110">
                  <c:v>6.7865600000000003E-4</c:v>
                </c:pt>
                <c:pt idx="111">
                  <c:v>6.7520000000000004E-4</c:v>
                </c:pt>
                <c:pt idx="112">
                  <c:v>6.74144E-4</c:v>
                </c:pt>
                <c:pt idx="113">
                  <c:v>6.7766400000000002E-4</c:v>
                </c:pt>
                <c:pt idx="114">
                  <c:v>6.7116799999999998E-4</c:v>
                </c:pt>
                <c:pt idx="115">
                  <c:v>6.7203200000000003E-4</c:v>
                </c:pt>
                <c:pt idx="116">
                  <c:v>6.7151999999999999E-4</c:v>
                </c:pt>
                <c:pt idx="117">
                  <c:v>2.3147198000000001E-3</c:v>
                </c:pt>
                <c:pt idx="118">
                  <c:v>1.4172480000000001E-3</c:v>
                </c:pt>
                <c:pt idx="119">
                  <c:v>9.5670399999999995E-4</c:v>
                </c:pt>
                <c:pt idx="120">
                  <c:v>6.3510400000000005E-4</c:v>
                </c:pt>
                <c:pt idx="121">
                  <c:v>6.3081599999999997E-4</c:v>
                </c:pt>
                <c:pt idx="122">
                  <c:v>6.3513600000000001E-4</c:v>
                </c:pt>
                <c:pt idx="123">
                  <c:v>6.4092800000000003E-4</c:v>
                </c:pt>
                <c:pt idx="124">
                  <c:v>6.3452799999999998E-4</c:v>
                </c:pt>
                <c:pt idx="125">
                  <c:v>6.3568000000000001E-4</c:v>
                </c:pt>
                <c:pt idx="126">
                  <c:v>6.337599E-4</c:v>
                </c:pt>
                <c:pt idx="127">
                  <c:v>6.3676800000000001E-4</c:v>
                </c:pt>
                <c:pt idx="128">
                  <c:v>6.3561599999999998E-4</c:v>
                </c:pt>
                <c:pt idx="129">
                  <c:v>6.3852799999999997E-4</c:v>
                </c:pt>
                <c:pt idx="130">
                  <c:v>6.3833599999999998E-4</c:v>
                </c:pt>
                <c:pt idx="131">
                  <c:v>6.3471999999999997E-4</c:v>
                </c:pt>
                <c:pt idx="132">
                  <c:v>6.3894400000000001E-4</c:v>
                </c:pt>
                <c:pt idx="133">
                  <c:v>6.3673600000000005E-4</c:v>
                </c:pt>
                <c:pt idx="134">
                  <c:v>6.3177600000000002E-4</c:v>
                </c:pt>
                <c:pt idx="135">
                  <c:v>7.3993599999999996E-4</c:v>
                </c:pt>
                <c:pt idx="136">
                  <c:v>9.3932800000000002E-4</c:v>
                </c:pt>
                <c:pt idx="137">
                  <c:v>6.3449600000000002E-4</c:v>
                </c:pt>
                <c:pt idx="138">
                  <c:v>6.3884800000000002E-4</c:v>
                </c:pt>
                <c:pt idx="139">
                  <c:v>1.285792E-3</c:v>
                </c:pt>
                <c:pt idx="140">
                  <c:v>8.0966399999999998E-4</c:v>
                </c:pt>
                <c:pt idx="141">
                  <c:v>6.3062399999999998E-4</c:v>
                </c:pt>
                <c:pt idx="142">
                  <c:v>6.4771200000000005E-4</c:v>
                </c:pt>
                <c:pt idx="143">
                  <c:v>6.4857599999999999E-4</c:v>
                </c:pt>
                <c:pt idx="144">
                  <c:v>6.3916799999999996E-4</c:v>
                </c:pt>
                <c:pt idx="145">
                  <c:v>6.4316799999999995E-4</c:v>
                </c:pt>
                <c:pt idx="146">
                  <c:v>6.3737600000000004E-4</c:v>
                </c:pt>
                <c:pt idx="147">
                  <c:v>3.1657601000000001E-3</c:v>
                </c:pt>
                <c:pt idx="148">
                  <c:v>6.3593600000000003E-4</c:v>
                </c:pt>
                <c:pt idx="149">
                  <c:v>6.3968E-4</c:v>
                </c:pt>
                <c:pt idx="150">
                  <c:v>6.3574400000000004E-4</c:v>
                </c:pt>
                <c:pt idx="151">
                  <c:v>6.3715199999999999E-4</c:v>
                </c:pt>
                <c:pt idx="152">
                  <c:v>6.7632E-4</c:v>
                </c:pt>
                <c:pt idx="153">
                  <c:v>9.6617600000000001E-4</c:v>
                </c:pt>
                <c:pt idx="154">
                  <c:v>6.3875200000000003E-4</c:v>
                </c:pt>
                <c:pt idx="155">
                  <c:v>6.3897599999999998E-4</c:v>
                </c:pt>
                <c:pt idx="156">
                  <c:v>6.3615999999999998E-4</c:v>
                </c:pt>
                <c:pt idx="157">
                  <c:v>6.3740800000000001E-4</c:v>
                </c:pt>
                <c:pt idx="158">
                  <c:v>6.3593600000000003E-4</c:v>
                </c:pt>
                <c:pt idx="159">
                  <c:v>1.2896318999999999E-3</c:v>
                </c:pt>
                <c:pt idx="160">
                  <c:v>8.1603199999999996E-4</c:v>
                </c:pt>
                <c:pt idx="161">
                  <c:v>6.3817599999999996E-4</c:v>
                </c:pt>
                <c:pt idx="162">
                  <c:v>6.3353599999999997E-4</c:v>
                </c:pt>
                <c:pt idx="163">
                  <c:v>6.3660799999999999E-4</c:v>
                </c:pt>
                <c:pt idx="164">
                  <c:v>6.3756800000000003E-4</c:v>
                </c:pt>
                <c:pt idx="165">
                  <c:v>6.3523200000000001E-4</c:v>
                </c:pt>
                <c:pt idx="166">
                  <c:v>6.35328E-4</c:v>
                </c:pt>
                <c:pt idx="167">
                  <c:v>7.5014400000000001E-4</c:v>
                </c:pt>
                <c:pt idx="168">
                  <c:v>6.44032E-4</c:v>
                </c:pt>
                <c:pt idx="169">
                  <c:v>9.4537600000000005E-4</c:v>
                </c:pt>
                <c:pt idx="170">
                  <c:v>6.3692800000000004E-4</c:v>
                </c:pt>
                <c:pt idx="171">
                  <c:v>6.3516799999999997E-4</c:v>
                </c:pt>
                <c:pt idx="172">
                  <c:v>6.3849600000000001E-4</c:v>
                </c:pt>
                <c:pt idx="173">
                  <c:v>6.3395200000000002E-4</c:v>
                </c:pt>
                <c:pt idx="174">
                  <c:v>6.3792000000000005E-4</c:v>
                </c:pt>
                <c:pt idx="175">
                  <c:v>6.3699199999999996E-4</c:v>
                </c:pt>
                <c:pt idx="176">
                  <c:v>6.3625599999999997E-4</c:v>
                </c:pt>
                <c:pt idx="177">
                  <c:v>6.3865600000000003E-4</c:v>
                </c:pt>
                <c:pt idx="178">
                  <c:v>6.3721600000000002E-4</c:v>
                </c:pt>
                <c:pt idx="179">
                  <c:v>6.3385600000000002E-4</c:v>
                </c:pt>
                <c:pt idx="180">
                  <c:v>6.3379199999999999E-4</c:v>
                </c:pt>
                <c:pt idx="181">
                  <c:v>6.3446399999999995E-4</c:v>
                </c:pt>
                <c:pt idx="182">
                  <c:v>1.3712959999999999E-3</c:v>
                </c:pt>
                <c:pt idx="183">
                  <c:v>6.5968000000000005E-4</c:v>
                </c:pt>
                <c:pt idx="184">
                  <c:v>8.4015999999999995E-4</c:v>
                </c:pt>
                <c:pt idx="185">
                  <c:v>6.38592E-4</c:v>
                </c:pt>
                <c:pt idx="186">
                  <c:v>9.5468799999999998E-4</c:v>
                </c:pt>
                <c:pt idx="187">
                  <c:v>6.3353599999999997E-4</c:v>
                </c:pt>
                <c:pt idx="188">
                  <c:v>6.3984000000000003E-4</c:v>
                </c:pt>
                <c:pt idx="189">
                  <c:v>6.3916799999999996E-4</c:v>
                </c:pt>
                <c:pt idx="190">
                  <c:v>6.3228799999999995E-4</c:v>
                </c:pt>
                <c:pt idx="191">
                  <c:v>6.3683200000000004E-4</c:v>
                </c:pt>
                <c:pt idx="192">
                  <c:v>6.3526399999999997E-4</c:v>
                </c:pt>
                <c:pt idx="193">
                  <c:v>6.4015999999999997E-4</c:v>
                </c:pt>
                <c:pt idx="194">
                  <c:v>6.3712000000000003E-4</c:v>
                </c:pt>
                <c:pt idx="195">
                  <c:v>6.3715199999999999E-4</c:v>
                </c:pt>
                <c:pt idx="196">
                  <c:v>6.3759999999999999E-4</c:v>
                </c:pt>
                <c:pt idx="197">
                  <c:v>6.3427199999999996E-4</c:v>
                </c:pt>
                <c:pt idx="198">
                  <c:v>6.3427199999999996E-4</c:v>
                </c:pt>
                <c:pt idx="199">
                  <c:v>6.3964800000000004E-4</c:v>
                </c:pt>
                <c:pt idx="200">
                  <c:v>6.3471999999999997E-4</c:v>
                </c:pt>
                <c:pt idx="201">
                  <c:v>6.3814399999999999E-4</c:v>
                </c:pt>
                <c:pt idx="202">
                  <c:v>1.04112E-3</c:v>
                </c:pt>
                <c:pt idx="203">
                  <c:v>6.3263999999999996E-4</c:v>
                </c:pt>
                <c:pt idx="204">
                  <c:v>1.4138238999999999E-3</c:v>
                </c:pt>
                <c:pt idx="205">
                  <c:v>6.5116800000000004E-4</c:v>
                </c:pt>
                <c:pt idx="206">
                  <c:v>6.3676800000000001E-4</c:v>
                </c:pt>
                <c:pt idx="207">
                  <c:v>6.3276800000000002E-4</c:v>
                </c:pt>
                <c:pt idx="208">
                  <c:v>6.3891200000000005E-4</c:v>
                </c:pt>
                <c:pt idx="209">
                  <c:v>6.3407999999999997E-4</c:v>
                </c:pt>
                <c:pt idx="210">
                  <c:v>6.3923199999999999E-4</c:v>
                </c:pt>
                <c:pt idx="211">
                  <c:v>6.4118400000000005E-4</c:v>
                </c:pt>
                <c:pt idx="212">
                  <c:v>6.45664E-4</c:v>
                </c:pt>
                <c:pt idx="213">
                  <c:v>6.3673600000000005E-4</c:v>
                </c:pt>
                <c:pt idx="214">
                  <c:v>6.3904000000000001E-4</c:v>
                </c:pt>
                <c:pt idx="215">
                  <c:v>6.3667200000000002E-4</c:v>
                </c:pt>
                <c:pt idx="216">
                  <c:v>7.4835199999999998E-4</c:v>
                </c:pt>
                <c:pt idx="217">
                  <c:v>6.3523200000000001E-4</c:v>
                </c:pt>
                <c:pt idx="218">
                  <c:v>6.4934400000000005E-4</c:v>
                </c:pt>
                <c:pt idx="219">
                  <c:v>9.3968000000000003E-4</c:v>
                </c:pt>
                <c:pt idx="220">
                  <c:v>6.5251199999999995E-4</c:v>
                </c:pt>
                <c:pt idx="221">
                  <c:v>6.5020799999999999E-4</c:v>
                </c:pt>
                <c:pt idx="222">
                  <c:v>6.3743999999999997E-4</c:v>
                </c:pt>
                <c:pt idx="223">
                  <c:v>6.3555199999999995E-4</c:v>
                </c:pt>
                <c:pt idx="224">
                  <c:v>6.3404800000000001E-4</c:v>
                </c:pt>
                <c:pt idx="225">
                  <c:v>6.3471999999999997E-4</c:v>
                </c:pt>
                <c:pt idx="226">
                  <c:v>6.32512E-4</c:v>
                </c:pt>
                <c:pt idx="227">
                  <c:v>1.3264640000000001E-3</c:v>
                </c:pt>
                <c:pt idx="228">
                  <c:v>7.2563200000000003E-4</c:v>
                </c:pt>
                <c:pt idx="229">
                  <c:v>6.3468800000000001E-4</c:v>
                </c:pt>
                <c:pt idx="230">
                  <c:v>2.8654078000000002E-3</c:v>
                </c:pt>
                <c:pt idx="231">
                  <c:v>8.2169600000000001E-4</c:v>
                </c:pt>
                <c:pt idx="232">
                  <c:v>6.3705599999999999E-4</c:v>
                </c:pt>
                <c:pt idx="233">
                  <c:v>6.3686400000000001E-4</c:v>
                </c:pt>
                <c:pt idx="234">
                  <c:v>6.3753599999999996E-4</c:v>
                </c:pt>
                <c:pt idx="235">
                  <c:v>6.77408E-4</c:v>
                </c:pt>
                <c:pt idx="236">
                  <c:v>9.6486399999999996E-4</c:v>
                </c:pt>
                <c:pt idx="237">
                  <c:v>6.4176000000000001E-4</c:v>
                </c:pt>
                <c:pt idx="238">
                  <c:v>6.3187200000000001E-4</c:v>
                </c:pt>
                <c:pt idx="239">
                  <c:v>6.3427199999999996E-4</c:v>
                </c:pt>
                <c:pt idx="240">
                  <c:v>6.3539200000000003E-4</c:v>
                </c:pt>
                <c:pt idx="241">
                  <c:v>6.3465600000000004E-4</c:v>
                </c:pt>
                <c:pt idx="242">
                  <c:v>6.3324799999999999E-4</c:v>
                </c:pt>
                <c:pt idx="243">
                  <c:v>6.3753599999999996E-4</c:v>
                </c:pt>
                <c:pt idx="244">
                  <c:v>6.3184000000000005E-4</c:v>
                </c:pt>
                <c:pt idx="245">
                  <c:v>6.3840000000000001E-4</c:v>
                </c:pt>
                <c:pt idx="246">
                  <c:v>6.3551999999999999E-4</c:v>
                </c:pt>
                <c:pt idx="247">
                  <c:v>1.3279038999999999E-3</c:v>
                </c:pt>
                <c:pt idx="248">
                  <c:v>7.2265600000000001E-4</c:v>
                </c:pt>
                <c:pt idx="249">
                  <c:v>6.3990399999999995E-4</c:v>
                </c:pt>
                <c:pt idx="250">
                  <c:v>7.4147199999999996E-4</c:v>
                </c:pt>
                <c:pt idx="251">
                  <c:v>6.5190400000000003E-4</c:v>
                </c:pt>
                <c:pt idx="252">
                  <c:v>9.791680000000001E-4</c:v>
                </c:pt>
                <c:pt idx="253">
                  <c:v>6.3667200000000002E-4</c:v>
                </c:pt>
                <c:pt idx="254">
                  <c:v>6.3782400000000005E-4</c:v>
                </c:pt>
                <c:pt idx="255">
                  <c:v>6.3475200000000004E-4</c:v>
                </c:pt>
                <c:pt idx="256">
                  <c:v>6.3462399999999997E-4</c:v>
                </c:pt>
                <c:pt idx="257">
                  <c:v>6.4707199999999995E-4</c:v>
                </c:pt>
                <c:pt idx="258">
                  <c:v>6.4095999999999999E-4</c:v>
                </c:pt>
                <c:pt idx="259">
                  <c:v>6.3686400000000001E-4</c:v>
                </c:pt>
                <c:pt idx="260">
                  <c:v>6.3520000000000004E-4</c:v>
                </c:pt>
                <c:pt idx="261">
                  <c:v>6.3728000000000005E-4</c:v>
                </c:pt>
                <c:pt idx="262">
                  <c:v>6.4079999999999996E-4</c:v>
                </c:pt>
                <c:pt idx="263">
                  <c:v>6.3504000000000002E-4</c:v>
                </c:pt>
                <c:pt idx="264">
                  <c:v>6.3513600000000001E-4</c:v>
                </c:pt>
                <c:pt idx="265">
                  <c:v>6.3849600000000001E-4</c:v>
                </c:pt>
                <c:pt idx="266">
                  <c:v>6.3526399999999997E-4</c:v>
                </c:pt>
                <c:pt idx="267">
                  <c:v>6.3871999999999996E-4</c:v>
                </c:pt>
                <c:pt idx="268">
                  <c:v>1.5602241000000001E-3</c:v>
                </c:pt>
                <c:pt idx="269">
                  <c:v>7.1856000000000003E-4</c:v>
                </c:pt>
                <c:pt idx="270">
                  <c:v>6.3830400000000002E-4</c:v>
                </c:pt>
                <c:pt idx="271">
                  <c:v>6.3651199999999999E-4</c:v>
                </c:pt>
                <c:pt idx="272">
                  <c:v>6.4054400000000005E-4</c:v>
                </c:pt>
                <c:pt idx="273">
                  <c:v>6.3705599999999999E-4</c:v>
                </c:pt>
                <c:pt idx="274">
                  <c:v>6.3849600000000001E-4</c:v>
                </c:pt>
                <c:pt idx="275">
                  <c:v>6.3705599999999999E-4</c:v>
                </c:pt>
                <c:pt idx="276">
                  <c:v>6.3487999999999999E-4</c:v>
                </c:pt>
                <c:pt idx="277">
                  <c:v>6.3360000000000001E-4</c:v>
                </c:pt>
                <c:pt idx="278">
                  <c:v>6.3507199999999998E-4</c:v>
                </c:pt>
                <c:pt idx="279">
                  <c:v>6.3740800000000001E-4</c:v>
                </c:pt>
                <c:pt idx="280">
                  <c:v>6.3811200000000003E-4</c:v>
                </c:pt>
                <c:pt idx="281">
                  <c:v>6.3862399999999996E-4</c:v>
                </c:pt>
                <c:pt idx="282">
                  <c:v>6.4095999999999999E-4</c:v>
                </c:pt>
                <c:pt idx="283">
                  <c:v>7.4348800000000005E-4</c:v>
                </c:pt>
                <c:pt idx="284">
                  <c:v>6.4268799999999998E-4</c:v>
                </c:pt>
                <c:pt idx="285">
                  <c:v>9.58656E-4</c:v>
                </c:pt>
                <c:pt idx="286">
                  <c:v>6.3599999999999996E-4</c:v>
                </c:pt>
                <c:pt idx="287">
                  <c:v>6.3520000000000004E-4</c:v>
                </c:pt>
                <c:pt idx="288">
                  <c:v>6.3468800000000001E-4</c:v>
                </c:pt>
                <c:pt idx="289">
                  <c:v>6.3596810000000003E-4</c:v>
                </c:pt>
                <c:pt idx="290">
                  <c:v>6.33152E-4</c:v>
                </c:pt>
                <c:pt idx="291">
                  <c:v>6.3689599999999997E-4</c:v>
                </c:pt>
                <c:pt idx="292">
                  <c:v>1.4124160000000001E-3</c:v>
                </c:pt>
                <c:pt idx="293">
                  <c:v>6.4601600000000002E-4</c:v>
                </c:pt>
                <c:pt idx="294">
                  <c:v>6.3894400000000001E-4</c:v>
                </c:pt>
                <c:pt idx="295">
                  <c:v>6.3487999999999999E-4</c:v>
                </c:pt>
                <c:pt idx="296">
                  <c:v>6.3199999999999997E-4</c:v>
                </c:pt>
                <c:pt idx="297">
                  <c:v>6.3792000000000005E-4</c:v>
                </c:pt>
                <c:pt idx="298">
                  <c:v>6.3766400000000003E-4</c:v>
                </c:pt>
                <c:pt idx="299">
                  <c:v>6.3734399999999997E-4</c:v>
                </c:pt>
                <c:pt idx="300">
                  <c:v>7.7065599999999999E-4</c:v>
                </c:pt>
                <c:pt idx="301">
                  <c:v>9.4848000000000003E-4</c:v>
                </c:pt>
                <c:pt idx="302">
                  <c:v>6.3692800000000004E-4</c:v>
                </c:pt>
                <c:pt idx="303">
                  <c:v>6.4291200000000004E-4</c:v>
                </c:pt>
                <c:pt idx="304">
                  <c:v>6.3734399999999997E-4</c:v>
                </c:pt>
                <c:pt idx="305">
                  <c:v>6.3324799999999999E-4</c:v>
                </c:pt>
                <c:pt idx="306">
                  <c:v>6.5817600000000001E-4</c:v>
                </c:pt>
                <c:pt idx="307">
                  <c:v>6.3788799999999997E-4</c:v>
                </c:pt>
                <c:pt idx="308">
                  <c:v>6.3644799999999996E-4</c:v>
                </c:pt>
                <c:pt idx="309">
                  <c:v>6.3974400000000003E-4</c:v>
                </c:pt>
                <c:pt idx="310">
                  <c:v>6.3529600000000004E-4</c:v>
                </c:pt>
                <c:pt idx="311">
                  <c:v>6.2963199999999998E-4</c:v>
                </c:pt>
                <c:pt idx="312">
                  <c:v>6.4048000000000002E-4</c:v>
                </c:pt>
                <c:pt idx="313">
                  <c:v>6.3820789999999999E-4</c:v>
                </c:pt>
                <c:pt idx="314">
                  <c:v>6.3263999999999996E-4</c:v>
                </c:pt>
                <c:pt idx="315">
                  <c:v>1.3259840000000001E-3</c:v>
                </c:pt>
                <c:pt idx="316">
                  <c:v>8.1571200000000001E-4</c:v>
                </c:pt>
                <c:pt idx="317">
                  <c:v>6.4019200000000004E-4</c:v>
                </c:pt>
                <c:pt idx="318">
                  <c:v>1.024032E-3</c:v>
                </c:pt>
                <c:pt idx="319">
                  <c:v>6.4035199999999996E-4</c:v>
                </c:pt>
                <c:pt idx="320">
                  <c:v>6.3977599999999999E-4</c:v>
                </c:pt>
                <c:pt idx="321">
                  <c:v>2.948544E-3</c:v>
                </c:pt>
                <c:pt idx="322">
                  <c:v>6.3868799999999999E-4</c:v>
                </c:pt>
                <c:pt idx="323">
                  <c:v>6.3692800000000004E-4</c:v>
                </c:pt>
                <c:pt idx="324">
                  <c:v>6.3715199999999999E-4</c:v>
                </c:pt>
                <c:pt idx="325">
                  <c:v>6.3721600000000002E-4</c:v>
                </c:pt>
                <c:pt idx="326">
                  <c:v>6.3779199999999998E-4</c:v>
                </c:pt>
                <c:pt idx="327">
                  <c:v>6.3660799999999999E-4</c:v>
                </c:pt>
                <c:pt idx="328">
                  <c:v>6.3689599999999997E-4</c:v>
                </c:pt>
                <c:pt idx="329">
                  <c:v>6.3596810000000003E-4</c:v>
                </c:pt>
                <c:pt idx="330">
                  <c:v>7.7846399999999998E-4</c:v>
                </c:pt>
                <c:pt idx="331">
                  <c:v>6.3705599999999999E-4</c:v>
                </c:pt>
                <c:pt idx="332">
                  <c:v>6.3731200000000001E-4</c:v>
                </c:pt>
                <c:pt idx="333">
                  <c:v>1.287072E-3</c:v>
                </c:pt>
                <c:pt idx="334">
                  <c:v>8.0236800000000003E-4</c:v>
                </c:pt>
                <c:pt idx="335">
                  <c:v>9.6979200000000003E-4</c:v>
                </c:pt>
                <c:pt idx="336">
                  <c:v>6.40224E-4</c:v>
                </c:pt>
                <c:pt idx="337">
                  <c:v>6.3862399999999996E-4</c:v>
                </c:pt>
                <c:pt idx="338">
                  <c:v>6.3718399999999995E-4</c:v>
                </c:pt>
                <c:pt idx="339">
                  <c:v>6.3296000000000001E-4</c:v>
                </c:pt>
                <c:pt idx="340">
                  <c:v>2.2040318999999998E-3</c:v>
                </c:pt>
                <c:pt idx="341">
                  <c:v>6.0755200000000003E-4</c:v>
                </c:pt>
                <c:pt idx="342">
                  <c:v>6.0572800000000004E-4</c:v>
                </c:pt>
                <c:pt idx="343">
                  <c:v>6.09024E-4</c:v>
                </c:pt>
                <c:pt idx="344">
                  <c:v>6.0815999999999995E-4</c:v>
                </c:pt>
                <c:pt idx="345">
                  <c:v>6.0163199999999995E-4</c:v>
                </c:pt>
                <c:pt idx="346">
                  <c:v>6.0611200000000001E-4</c:v>
                </c:pt>
                <c:pt idx="347">
                  <c:v>6.0380799999999995E-4</c:v>
                </c:pt>
                <c:pt idx="348">
                  <c:v>7.0499199999999999E-4</c:v>
                </c:pt>
                <c:pt idx="349">
                  <c:v>6.0636800000000003E-4</c:v>
                </c:pt>
                <c:pt idx="350">
                  <c:v>6.1641599999999995E-4</c:v>
                </c:pt>
                <c:pt idx="351">
                  <c:v>9.1219200000000004E-4</c:v>
                </c:pt>
                <c:pt idx="352">
                  <c:v>6.0729600000000001E-4</c:v>
                </c:pt>
                <c:pt idx="353">
                  <c:v>6.0345600000000004E-4</c:v>
                </c:pt>
                <c:pt idx="354">
                  <c:v>6.0576E-4</c:v>
                </c:pt>
                <c:pt idx="355">
                  <c:v>1.406624E-3</c:v>
                </c:pt>
                <c:pt idx="356">
                  <c:v>6.1676799999999996E-4</c:v>
                </c:pt>
                <c:pt idx="357">
                  <c:v>6.0454400000000004E-4</c:v>
                </c:pt>
                <c:pt idx="358">
                  <c:v>6.0720000000000001E-4</c:v>
                </c:pt>
                <c:pt idx="359">
                  <c:v>6.0771200000000005E-4</c:v>
                </c:pt>
                <c:pt idx="360">
                  <c:v>6.0419200000000003E-4</c:v>
                </c:pt>
                <c:pt idx="361">
                  <c:v>6.0758399999999999E-4</c:v>
                </c:pt>
                <c:pt idx="362">
                  <c:v>6.07936E-4</c:v>
                </c:pt>
                <c:pt idx="363">
                  <c:v>6.0633599999999996E-4</c:v>
                </c:pt>
                <c:pt idx="364">
                  <c:v>6.0502400000000001E-4</c:v>
                </c:pt>
                <c:pt idx="365">
                  <c:v>6.1702399999999998E-4</c:v>
                </c:pt>
                <c:pt idx="366">
                  <c:v>7.9420800000000002E-4</c:v>
                </c:pt>
                <c:pt idx="367">
                  <c:v>6.0886399999999998E-4</c:v>
                </c:pt>
                <c:pt idx="368">
                  <c:v>6.0707199999999995E-4</c:v>
                </c:pt>
                <c:pt idx="369">
                  <c:v>6.0815999999999995E-4</c:v>
                </c:pt>
                <c:pt idx="370">
                  <c:v>7.4105609999999995E-4</c:v>
                </c:pt>
                <c:pt idx="371">
                  <c:v>6.2719999999999996E-4</c:v>
                </c:pt>
                <c:pt idx="372">
                  <c:v>1.4076799999999999E-3</c:v>
                </c:pt>
                <c:pt idx="373">
                  <c:v>6.2585600000000005E-4</c:v>
                </c:pt>
                <c:pt idx="374">
                  <c:v>9.0646399999999995E-4</c:v>
                </c:pt>
                <c:pt idx="375">
                  <c:v>6.1027200000000003E-4</c:v>
                </c:pt>
                <c:pt idx="376">
                  <c:v>6.0588799999999996E-4</c:v>
                </c:pt>
                <c:pt idx="377">
                  <c:v>1.3059840000000001E-3</c:v>
                </c:pt>
                <c:pt idx="378">
                  <c:v>7.0563199999999998E-4</c:v>
                </c:pt>
                <c:pt idx="379">
                  <c:v>6.0755200000000003E-4</c:v>
                </c:pt>
                <c:pt idx="380">
                  <c:v>6.0627200000000004E-4</c:v>
                </c:pt>
                <c:pt idx="381">
                  <c:v>6.0534399999999996E-4</c:v>
                </c:pt>
                <c:pt idx="382">
                  <c:v>6.0595210000000002E-4</c:v>
                </c:pt>
                <c:pt idx="383">
                  <c:v>6.1449599999999997E-4</c:v>
                </c:pt>
                <c:pt idx="384">
                  <c:v>9.0384000000000005E-4</c:v>
                </c:pt>
                <c:pt idx="385">
                  <c:v>6.0889600000000005E-4</c:v>
                </c:pt>
                <c:pt idx="386">
                  <c:v>6.2527999999999998E-4</c:v>
                </c:pt>
                <c:pt idx="387">
                  <c:v>6.0367999999999999E-4</c:v>
                </c:pt>
                <c:pt idx="388">
                  <c:v>7.8828800000000005E-4</c:v>
                </c:pt>
                <c:pt idx="389">
                  <c:v>6.0601600000000002E-4</c:v>
                </c:pt>
                <c:pt idx="390">
                  <c:v>2.69856E-3</c:v>
                </c:pt>
                <c:pt idx="391">
                  <c:v>6.09568E-4</c:v>
                </c:pt>
                <c:pt idx="392">
                  <c:v>6.0259199999999999E-4</c:v>
                </c:pt>
                <c:pt idx="393">
                  <c:v>6.0502400000000001E-4</c:v>
                </c:pt>
                <c:pt idx="394">
                  <c:v>6.0451199999999997E-4</c:v>
                </c:pt>
                <c:pt idx="395">
                  <c:v>6.0556800000000001E-4</c:v>
                </c:pt>
                <c:pt idx="396">
                  <c:v>6.0259199999999999E-4</c:v>
                </c:pt>
                <c:pt idx="397">
                  <c:v>6.0048000000000002E-4</c:v>
                </c:pt>
                <c:pt idx="398">
                  <c:v>1.4005440999999999E-3</c:v>
                </c:pt>
                <c:pt idx="399">
                  <c:v>6.21632E-4</c:v>
                </c:pt>
                <c:pt idx="400">
                  <c:v>6.2976000000000004E-4</c:v>
                </c:pt>
                <c:pt idx="401">
                  <c:v>9.966720000000001E-4</c:v>
                </c:pt>
                <c:pt idx="402">
                  <c:v>6.1251199999999995E-4</c:v>
                </c:pt>
                <c:pt idx="403">
                  <c:v>6.0761599999999995E-4</c:v>
                </c:pt>
                <c:pt idx="404">
                  <c:v>7.6988800000000004E-4</c:v>
                </c:pt>
                <c:pt idx="405">
                  <c:v>6.0438400000000002E-4</c:v>
                </c:pt>
                <c:pt idx="406">
                  <c:v>6.0361599999999996E-4</c:v>
                </c:pt>
                <c:pt idx="407">
                  <c:v>6.0825600000000005E-4</c:v>
                </c:pt>
                <c:pt idx="408">
                  <c:v>5.9945599999999995E-4</c:v>
                </c:pt>
                <c:pt idx="409">
                  <c:v>6.0998400000000005E-4</c:v>
                </c:pt>
                <c:pt idx="410">
                  <c:v>6.0569599999999997E-4</c:v>
                </c:pt>
                <c:pt idx="411">
                  <c:v>6.0230400000000001E-4</c:v>
                </c:pt>
                <c:pt idx="412">
                  <c:v>6.0428800000000003E-4</c:v>
                </c:pt>
                <c:pt idx="413">
                  <c:v>6.0585599999999999E-4</c:v>
                </c:pt>
                <c:pt idx="414">
                  <c:v>6.0643199999999996E-4</c:v>
                </c:pt>
                <c:pt idx="415">
                  <c:v>6.0505599999999997E-4</c:v>
                </c:pt>
                <c:pt idx="416">
                  <c:v>6.2012799999999996E-4</c:v>
                </c:pt>
                <c:pt idx="417">
                  <c:v>9.1308800000000005E-4</c:v>
                </c:pt>
                <c:pt idx="418">
                  <c:v>6.0512000000000001E-4</c:v>
                </c:pt>
                <c:pt idx="419">
                  <c:v>6.0553600000000005E-4</c:v>
                </c:pt>
                <c:pt idx="420">
                  <c:v>6.0588799999999996E-4</c:v>
                </c:pt>
                <c:pt idx="421">
                  <c:v>1.4090559000000001E-3</c:v>
                </c:pt>
                <c:pt idx="422">
                  <c:v>6.1433600000000005E-4</c:v>
                </c:pt>
                <c:pt idx="423">
                  <c:v>6.0559999999999998E-4</c:v>
                </c:pt>
                <c:pt idx="424">
                  <c:v>6.0809600000000003E-4</c:v>
                </c:pt>
                <c:pt idx="425">
                  <c:v>6.0707199999999995E-4</c:v>
                </c:pt>
                <c:pt idx="426">
                  <c:v>6.0662400000000005E-4</c:v>
                </c:pt>
                <c:pt idx="427">
                  <c:v>6.09024E-4</c:v>
                </c:pt>
                <c:pt idx="428">
                  <c:v>6.0547200000000002E-4</c:v>
                </c:pt>
                <c:pt idx="429">
                  <c:v>6.0889600000000005E-4</c:v>
                </c:pt>
                <c:pt idx="430">
                  <c:v>6.0384000000000002E-4</c:v>
                </c:pt>
                <c:pt idx="431">
                  <c:v>6.0287999999999997E-4</c:v>
                </c:pt>
                <c:pt idx="432">
                  <c:v>6.9052800000000004E-4</c:v>
                </c:pt>
                <c:pt idx="433">
                  <c:v>9.0441600000000001E-4</c:v>
                </c:pt>
                <c:pt idx="434">
                  <c:v>6.0367999999999999E-4</c:v>
                </c:pt>
                <c:pt idx="435">
                  <c:v>6.0486399999999999E-4</c:v>
                </c:pt>
                <c:pt idx="436">
                  <c:v>6.0543999999999995E-4</c:v>
                </c:pt>
                <c:pt idx="437">
                  <c:v>6.0332799999999998E-4</c:v>
                </c:pt>
                <c:pt idx="438">
                  <c:v>6.0604799999999998E-4</c:v>
                </c:pt>
                <c:pt idx="439">
                  <c:v>6.10112E-4</c:v>
                </c:pt>
                <c:pt idx="440">
                  <c:v>6.04128E-4</c:v>
                </c:pt>
                <c:pt idx="441">
                  <c:v>6.0665600000000001E-4</c:v>
                </c:pt>
                <c:pt idx="442">
                  <c:v>6.0627200000000004E-4</c:v>
                </c:pt>
                <c:pt idx="443">
                  <c:v>6.0710400000000002E-4</c:v>
                </c:pt>
                <c:pt idx="444">
                  <c:v>6.0716800000000005E-4</c:v>
                </c:pt>
                <c:pt idx="445">
                  <c:v>1.4013439999999999E-3</c:v>
                </c:pt>
                <c:pt idx="446">
                  <c:v>6.1375999999999998E-4</c:v>
                </c:pt>
                <c:pt idx="447">
                  <c:v>6.0159999999999999E-4</c:v>
                </c:pt>
                <c:pt idx="448">
                  <c:v>7.7241600000000005E-4</c:v>
                </c:pt>
                <c:pt idx="449">
                  <c:v>6.1750399999999995E-4</c:v>
                </c:pt>
                <c:pt idx="450">
                  <c:v>9.8335999999999996E-4</c:v>
                </c:pt>
                <c:pt idx="451">
                  <c:v>6.0121600000000001E-4</c:v>
                </c:pt>
                <c:pt idx="452">
                  <c:v>6.0889600000000005E-4</c:v>
                </c:pt>
                <c:pt idx="453">
                  <c:v>6.0758399999999999E-4</c:v>
                </c:pt>
                <c:pt idx="454">
                  <c:v>6.0675200000000001E-4</c:v>
                </c:pt>
                <c:pt idx="455">
                  <c:v>6.0668799999999998E-4</c:v>
                </c:pt>
                <c:pt idx="456">
                  <c:v>6.0617600000000005E-4</c:v>
                </c:pt>
                <c:pt idx="457">
                  <c:v>6.0828800000000001E-4</c:v>
                </c:pt>
                <c:pt idx="458">
                  <c:v>6.0652799999999995E-4</c:v>
                </c:pt>
                <c:pt idx="459">
                  <c:v>6.0441599999999998E-4</c:v>
                </c:pt>
                <c:pt idx="460">
                  <c:v>6.0451199999999997E-4</c:v>
                </c:pt>
                <c:pt idx="461">
                  <c:v>6.0697599999999996E-4</c:v>
                </c:pt>
                <c:pt idx="462">
                  <c:v>6.0415999999999996E-4</c:v>
                </c:pt>
                <c:pt idx="463">
                  <c:v>6.0940799999999998E-4</c:v>
                </c:pt>
                <c:pt idx="464">
                  <c:v>6.0540799999999999E-4</c:v>
                </c:pt>
                <c:pt idx="465">
                  <c:v>6.13376E-4</c:v>
                </c:pt>
                <c:pt idx="466">
                  <c:v>9.8905600000000009E-4</c:v>
                </c:pt>
                <c:pt idx="467">
                  <c:v>6.0892800000000001E-4</c:v>
                </c:pt>
                <c:pt idx="468">
                  <c:v>1.3503999E-3</c:v>
                </c:pt>
                <c:pt idx="469">
                  <c:v>6.4707199999999995E-4</c:v>
                </c:pt>
                <c:pt idx="470">
                  <c:v>6.0713599999999998E-4</c:v>
                </c:pt>
                <c:pt idx="471">
                  <c:v>6.0131200000000001E-4</c:v>
                </c:pt>
                <c:pt idx="472">
                  <c:v>6.1030399999999999E-4</c:v>
                </c:pt>
                <c:pt idx="473">
                  <c:v>6.0617600000000005E-4</c:v>
                </c:pt>
                <c:pt idx="474">
                  <c:v>6.3440000000000002E-4</c:v>
                </c:pt>
                <c:pt idx="475">
                  <c:v>6.1516800000000003E-4</c:v>
                </c:pt>
                <c:pt idx="476">
                  <c:v>6.0928000000000002E-4</c:v>
                </c:pt>
                <c:pt idx="477">
                  <c:v>6.2576000000000005E-4</c:v>
                </c:pt>
                <c:pt idx="478">
                  <c:v>6.0915199999999996E-4</c:v>
                </c:pt>
                <c:pt idx="479">
                  <c:v>2.7203520000000001E-3</c:v>
                </c:pt>
                <c:pt idx="480">
                  <c:v>6.0105599999999999E-4</c:v>
                </c:pt>
                <c:pt idx="481">
                  <c:v>6.0598399999999995E-4</c:v>
                </c:pt>
                <c:pt idx="482">
                  <c:v>6.1398400000000004E-4</c:v>
                </c:pt>
                <c:pt idx="483">
                  <c:v>6.41312E-4</c:v>
                </c:pt>
                <c:pt idx="484">
                  <c:v>9.0988799999999997E-4</c:v>
                </c:pt>
                <c:pt idx="485">
                  <c:v>6.1356799999999999E-4</c:v>
                </c:pt>
                <c:pt idx="486">
                  <c:v>6.1766399999999997E-4</c:v>
                </c:pt>
                <c:pt idx="487">
                  <c:v>6.0220800000000002E-4</c:v>
                </c:pt>
                <c:pt idx="488">
                  <c:v>6.0774400000000001E-4</c:v>
                </c:pt>
                <c:pt idx="489">
                  <c:v>1.3106239E-3</c:v>
                </c:pt>
                <c:pt idx="490">
                  <c:v>7.7014399999999995E-4</c:v>
                </c:pt>
                <c:pt idx="491">
                  <c:v>6.0774400000000001E-4</c:v>
                </c:pt>
                <c:pt idx="492">
                  <c:v>8.4064000000000003E-4</c:v>
                </c:pt>
                <c:pt idx="493">
                  <c:v>6.0598399999999995E-4</c:v>
                </c:pt>
                <c:pt idx="494">
                  <c:v>6.1539210000000001E-4</c:v>
                </c:pt>
                <c:pt idx="495">
                  <c:v>6.0524799999999996E-4</c:v>
                </c:pt>
                <c:pt idx="496">
                  <c:v>6.0038400000000003E-4</c:v>
                </c:pt>
                <c:pt idx="497">
                  <c:v>6.0406399999999997E-4</c:v>
                </c:pt>
                <c:pt idx="498">
                  <c:v>6.0988800000000005E-4</c:v>
                </c:pt>
                <c:pt idx="499">
                  <c:v>9.0748800000000002E-4</c:v>
                </c:pt>
                <c:pt idx="500">
                  <c:v>6.2111999999999996E-4</c:v>
                </c:pt>
                <c:pt idx="501">
                  <c:v>6.0880000000000005E-4</c:v>
                </c:pt>
                <c:pt idx="502">
                  <c:v>6.0729600000000001E-4</c:v>
                </c:pt>
                <c:pt idx="503">
                  <c:v>6.0512000000000001E-4</c:v>
                </c:pt>
                <c:pt idx="504">
                  <c:v>6.0534399999999996E-4</c:v>
                </c:pt>
                <c:pt idx="505">
                  <c:v>6.0998400000000005E-4</c:v>
                </c:pt>
                <c:pt idx="506">
                  <c:v>6.0867199999999999E-4</c:v>
                </c:pt>
                <c:pt idx="507">
                  <c:v>6.0585599999999999E-4</c:v>
                </c:pt>
                <c:pt idx="508">
                  <c:v>6.0473600000000003E-4</c:v>
                </c:pt>
                <c:pt idx="509">
                  <c:v>6.0448000000000001E-4</c:v>
                </c:pt>
                <c:pt idx="510">
                  <c:v>6.0364800000000003E-4</c:v>
                </c:pt>
                <c:pt idx="511">
                  <c:v>6.0176010000000005E-4</c:v>
                </c:pt>
                <c:pt idx="512">
                  <c:v>1.2505280000000001E-3</c:v>
                </c:pt>
                <c:pt idx="513">
                  <c:v>8.1110399999999999E-4</c:v>
                </c:pt>
                <c:pt idx="514">
                  <c:v>6.9961600000000002E-4</c:v>
                </c:pt>
                <c:pt idx="515">
                  <c:v>6.1971200000000002E-4</c:v>
                </c:pt>
                <c:pt idx="516">
                  <c:v>9.6025600000000004E-4</c:v>
                </c:pt>
                <c:pt idx="517">
                  <c:v>6.1139199999999999E-4</c:v>
                </c:pt>
                <c:pt idx="518">
                  <c:v>6.2019199999999999E-4</c:v>
                </c:pt>
                <c:pt idx="519">
                  <c:v>6.0668799999999998E-4</c:v>
                </c:pt>
                <c:pt idx="520">
                  <c:v>6.0464000000000004E-4</c:v>
                </c:pt>
                <c:pt idx="521">
                  <c:v>6.0742399999999996E-4</c:v>
                </c:pt>
                <c:pt idx="522">
                  <c:v>6.0425599999999996E-4</c:v>
                </c:pt>
                <c:pt idx="523">
                  <c:v>6.1023999999999996E-4</c:v>
                </c:pt>
                <c:pt idx="524">
                  <c:v>6.3935999999999995E-4</c:v>
                </c:pt>
                <c:pt idx="525">
                  <c:v>6.2185599999999995E-4</c:v>
                </c:pt>
                <c:pt idx="526">
                  <c:v>6.3737600000000004E-4</c:v>
                </c:pt>
                <c:pt idx="527">
                  <c:v>6.0409600000000004E-4</c:v>
                </c:pt>
                <c:pt idx="528">
                  <c:v>6.0912E-4</c:v>
                </c:pt>
                <c:pt idx="529">
                  <c:v>6.0649599999999999E-4</c:v>
                </c:pt>
                <c:pt idx="530">
                  <c:v>6.0732799999999997E-4</c:v>
                </c:pt>
                <c:pt idx="531">
                  <c:v>6.1404799999999996E-4</c:v>
                </c:pt>
                <c:pt idx="532">
                  <c:v>8.9420799999999996E-4</c:v>
                </c:pt>
                <c:pt idx="533">
                  <c:v>6.0742399999999996E-4</c:v>
                </c:pt>
                <c:pt idx="534">
                  <c:v>6.0489599999999995E-4</c:v>
                </c:pt>
                <c:pt idx="535">
                  <c:v>6.0409600000000004E-4</c:v>
                </c:pt>
                <c:pt idx="536">
                  <c:v>1.4110080000000001E-3</c:v>
                </c:pt>
                <c:pt idx="537">
                  <c:v>6.2675199999999995E-4</c:v>
                </c:pt>
                <c:pt idx="538">
                  <c:v>6.0339200000000001E-4</c:v>
                </c:pt>
                <c:pt idx="539">
                  <c:v>6.0713599999999998E-4</c:v>
                </c:pt>
                <c:pt idx="540">
                  <c:v>6.1635200000000002E-4</c:v>
                </c:pt>
                <c:pt idx="541">
                  <c:v>6.0806399999999996E-4</c:v>
                </c:pt>
                <c:pt idx="542">
                  <c:v>6.0831999999999998E-4</c:v>
                </c:pt>
                <c:pt idx="543">
                  <c:v>6.0742399999999996E-4</c:v>
                </c:pt>
                <c:pt idx="544">
                  <c:v>6.0537600000000003E-4</c:v>
                </c:pt>
                <c:pt idx="545">
                  <c:v>6.0819200000000002E-4</c:v>
                </c:pt>
                <c:pt idx="546">
                  <c:v>6.0540799999999999E-4</c:v>
                </c:pt>
                <c:pt idx="547">
                  <c:v>7.0060800000000003E-4</c:v>
                </c:pt>
                <c:pt idx="548">
                  <c:v>6.1884799999999997E-4</c:v>
                </c:pt>
                <c:pt idx="549">
                  <c:v>8.8556799999999999E-4</c:v>
                </c:pt>
                <c:pt idx="550">
                  <c:v>6.0908800000000003E-4</c:v>
                </c:pt>
                <c:pt idx="551">
                  <c:v>6.0880000000000005E-4</c:v>
                </c:pt>
                <c:pt idx="552">
                  <c:v>6.0831999999999998E-4</c:v>
                </c:pt>
                <c:pt idx="553">
                  <c:v>6.0639999999999999E-4</c:v>
                </c:pt>
                <c:pt idx="554">
                  <c:v>6.2144000000000001E-4</c:v>
                </c:pt>
                <c:pt idx="555">
                  <c:v>6.0576E-4</c:v>
                </c:pt>
                <c:pt idx="556">
                  <c:v>6.0672000000000005E-4</c:v>
                </c:pt>
                <c:pt idx="557">
                  <c:v>6.0854400000000003E-4</c:v>
                </c:pt>
                <c:pt idx="558">
                  <c:v>6.2208010000000004E-4</c:v>
                </c:pt>
                <c:pt idx="559">
                  <c:v>1.3095359E-3</c:v>
                </c:pt>
                <c:pt idx="560">
                  <c:v>7.0960000000000001E-4</c:v>
                </c:pt>
                <c:pt idx="561">
                  <c:v>6.0415999999999996E-4</c:v>
                </c:pt>
                <c:pt idx="562">
                  <c:v>6.0892800000000001E-4</c:v>
                </c:pt>
                <c:pt idx="563">
                  <c:v>6.0611200000000001E-4</c:v>
                </c:pt>
                <c:pt idx="564">
                  <c:v>7.71648E-4</c:v>
                </c:pt>
                <c:pt idx="565">
                  <c:v>8.8745600000000001E-4</c:v>
                </c:pt>
                <c:pt idx="566">
                  <c:v>6.0892800000000001E-4</c:v>
                </c:pt>
                <c:pt idx="567">
                  <c:v>6.0895999999999997E-4</c:v>
                </c:pt>
                <c:pt idx="568">
                  <c:v>2.6884478999999999E-3</c:v>
                </c:pt>
                <c:pt idx="569">
                  <c:v>6.0934400000000005E-4</c:v>
                </c:pt>
                <c:pt idx="570">
                  <c:v>6.0758399999999999E-4</c:v>
                </c:pt>
                <c:pt idx="571">
                  <c:v>6.06848E-4</c:v>
                </c:pt>
                <c:pt idx="572">
                  <c:v>6.0556800000000001E-4</c:v>
                </c:pt>
                <c:pt idx="573">
                  <c:v>6.0508800000000005E-4</c:v>
                </c:pt>
                <c:pt idx="574">
                  <c:v>6.0726400000000005E-4</c:v>
                </c:pt>
                <c:pt idx="575">
                  <c:v>6.1631999999999995E-4</c:v>
                </c:pt>
                <c:pt idx="576">
                  <c:v>6.0531199999999999E-4</c:v>
                </c:pt>
                <c:pt idx="577">
                  <c:v>6.0639999999999999E-4</c:v>
                </c:pt>
                <c:pt idx="578">
                  <c:v>6.0451199999999997E-4</c:v>
                </c:pt>
                <c:pt idx="579">
                  <c:v>7.7849600000000005E-4</c:v>
                </c:pt>
                <c:pt idx="580">
                  <c:v>1.2853439999999999E-3</c:v>
                </c:pt>
                <c:pt idx="581">
                  <c:v>7.7510399999999998E-4</c:v>
                </c:pt>
                <c:pt idx="582">
                  <c:v>6.0895999999999997E-4</c:v>
                </c:pt>
                <c:pt idx="583">
                  <c:v>9.1164800000000004E-4</c:v>
                </c:pt>
                <c:pt idx="584">
                  <c:v>6.0508800000000005E-4</c:v>
                </c:pt>
                <c:pt idx="585">
                  <c:v>6.0559999999999998E-4</c:v>
                </c:pt>
                <c:pt idx="586">
                  <c:v>6.0703999999999999E-4</c:v>
                </c:pt>
                <c:pt idx="587">
                  <c:v>6.1072000000000003E-4</c:v>
                </c:pt>
                <c:pt idx="588">
                  <c:v>6.1113599999999997E-4</c:v>
                </c:pt>
                <c:pt idx="589">
                  <c:v>6.0998400000000005E-4</c:v>
                </c:pt>
                <c:pt idx="590">
                  <c:v>6.0944000000000005E-4</c:v>
                </c:pt>
                <c:pt idx="591">
                  <c:v>6.0598399999999995E-4</c:v>
                </c:pt>
                <c:pt idx="592">
                  <c:v>6.1481600000000002E-4</c:v>
                </c:pt>
                <c:pt idx="593">
                  <c:v>6.1030399999999999E-4</c:v>
                </c:pt>
                <c:pt idx="594">
                  <c:v>8.4972800000000001E-4</c:v>
                </c:pt>
                <c:pt idx="595">
                  <c:v>6.0812799999999999E-4</c:v>
                </c:pt>
                <c:pt idx="596">
                  <c:v>6.0582400000000003E-4</c:v>
                </c:pt>
                <c:pt idx="597">
                  <c:v>6.1196799999999995E-4</c:v>
                </c:pt>
                <c:pt idx="598">
                  <c:v>1.0621119E-3</c:v>
                </c:pt>
                <c:pt idx="599">
                  <c:v>6.0617600000000005E-4</c:v>
                </c:pt>
                <c:pt idx="600">
                  <c:v>6.0470399999999996E-4</c:v>
                </c:pt>
                <c:pt idx="601">
                  <c:v>6.0419200000000003E-4</c:v>
                </c:pt>
                <c:pt idx="602">
                  <c:v>6.0931199999999998E-4</c:v>
                </c:pt>
                <c:pt idx="603">
                  <c:v>1.3026240000000001E-3</c:v>
                </c:pt>
                <c:pt idx="604">
                  <c:v>7.79168E-4</c:v>
                </c:pt>
                <c:pt idx="605">
                  <c:v>6.0691200000000003E-4</c:v>
                </c:pt>
                <c:pt idx="606">
                  <c:v>6.0528000000000003E-4</c:v>
                </c:pt>
                <c:pt idx="607">
                  <c:v>6.0617600000000005E-4</c:v>
                </c:pt>
                <c:pt idx="608">
                  <c:v>6.1206400000000005E-4</c:v>
                </c:pt>
                <c:pt idx="609">
                  <c:v>6.0716800000000005E-4</c:v>
                </c:pt>
                <c:pt idx="610">
                  <c:v>6.0707199999999995E-4</c:v>
                </c:pt>
                <c:pt idx="611">
                  <c:v>6.0608000000000005E-4</c:v>
                </c:pt>
                <c:pt idx="612">
                  <c:v>6.0633599999999996E-4</c:v>
                </c:pt>
                <c:pt idx="613">
                  <c:v>6.95552E-4</c:v>
                </c:pt>
                <c:pt idx="614">
                  <c:v>6.1142399999999995E-4</c:v>
                </c:pt>
                <c:pt idx="615">
                  <c:v>8.9167999999999995E-4</c:v>
                </c:pt>
                <c:pt idx="616">
                  <c:v>6.1651200000000005E-4</c:v>
                </c:pt>
                <c:pt idx="617">
                  <c:v>6.0390400000000005E-4</c:v>
                </c:pt>
                <c:pt idx="618">
                  <c:v>6.0780800000000005E-4</c:v>
                </c:pt>
                <c:pt idx="619">
                  <c:v>6.0761599999999995E-4</c:v>
                </c:pt>
                <c:pt idx="620">
                  <c:v>6.0854400000000003E-4</c:v>
                </c:pt>
                <c:pt idx="621">
                  <c:v>6.0246400000000004E-4</c:v>
                </c:pt>
                <c:pt idx="622">
                  <c:v>6.0764800000000002E-4</c:v>
                </c:pt>
                <c:pt idx="623">
                  <c:v>6.0659199999999998E-4</c:v>
                </c:pt>
                <c:pt idx="624">
                  <c:v>6.0262399999999995E-4</c:v>
                </c:pt>
                <c:pt idx="625">
                  <c:v>6.0537600000000003E-4</c:v>
                </c:pt>
                <c:pt idx="626">
                  <c:v>6.0207999999999995E-4</c:v>
                </c:pt>
                <c:pt idx="627">
                  <c:v>1.3020480000000001E-3</c:v>
                </c:pt>
                <c:pt idx="628">
                  <c:v>7.4489599999999999E-4</c:v>
                </c:pt>
                <c:pt idx="629">
                  <c:v>6.0457600000000001E-4</c:v>
                </c:pt>
                <c:pt idx="630">
                  <c:v>6.1209600000000002E-4</c:v>
                </c:pt>
                <c:pt idx="631">
                  <c:v>1.02352E-3</c:v>
                </c:pt>
                <c:pt idx="632">
                  <c:v>6.0806399999999996E-4</c:v>
                </c:pt>
                <c:pt idx="633">
                  <c:v>6.0508800000000005E-4</c:v>
                </c:pt>
                <c:pt idx="634">
                  <c:v>6.0371199999999996E-4</c:v>
                </c:pt>
                <c:pt idx="635">
                  <c:v>6.0508800000000005E-4</c:v>
                </c:pt>
                <c:pt idx="636">
                  <c:v>6.0694399999999999E-4</c:v>
                </c:pt>
                <c:pt idx="637">
                  <c:v>6.0697599999999996E-4</c:v>
                </c:pt>
                <c:pt idx="638">
                  <c:v>6.2643200000000001E-4</c:v>
                </c:pt>
                <c:pt idx="639">
                  <c:v>6.1612799999999997E-4</c:v>
                </c:pt>
                <c:pt idx="640">
                  <c:v>6.0908800000000003E-4</c:v>
                </c:pt>
                <c:pt idx="641">
                  <c:v>6.0614399999999998E-4</c:v>
                </c:pt>
                <c:pt idx="642">
                  <c:v>2.6861441000000002E-3</c:v>
                </c:pt>
                <c:pt idx="643">
                  <c:v>6.0851199999999996E-4</c:v>
                </c:pt>
                <c:pt idx="644">
                  <c:v>6.0323199999999999E-4</c:v>
                </c:pt>
                <c:pt idx="645">
                  <c:v>6.0588799999999996E-4</c:v>
                </c:pt>
                <c:pt idx="646">
                  <c:v>7.7760000000000004E-4</c:v>
                </c:pt>
                <c:pt idx="647">
                  <c:v>1.309504E-3</c:v>
                </c:pt>
                <c:pt idx="648">
                  <c:v>8.2300799999999996E-4</c:v>
                </c:pt>
                <c:pt idx="649">
                  <c:v>9.9007989999999992E-4</c:v>
                </c:pt>
                <c:pt idx="650">
                  <c:v>6.0742399999999996E-4</c:v>
                </c:pt>
                <c:pt idx="651">
                  <c:v>6.0431999999999999E-4</c:v>
                </c:pt>
                <c:pt idx="652">
                  <c:v>6.0470399999999996E-4</c:v>
                </c:pt>
                <c:pt idx="653">
                  <c:v>6.0531199999999999E-4</c:v>
                </c:pt>
                <c:pt idx="654">
                  <c:v>6.0483200000000003E-4</c:v>
                </c:pt>
                <c:pt idx="655">
                  <c:v>6.0880000000000005E-4</c:v>
                </c:pt>
                <c:pt idx="656">
                  <c:v>5.9958400000000001E-4</c:v>
                </c:pt>
                <c:pt idx="657">
                  <c:v>6.0329600000000002E-4</c:v>
                </c:pt>
                <c:pt idx="658">
                  <c:v>6.0595210000000002E-4</c:v>
                </c:pt>
                <c:pt idx="659">
                  <c:v>6.0608000000000005E-4</c:v>
                </c:pt>
                <c:pt idx="660">
                  <c:v>6.0931199999999998E-4</c:v>
                </c:pt>
                <c:pt idx="661">
                  <c:v>6.0998400000000005E-4</c:v>
                </c:pt>
                <c:pt idx="662">
                  <c:v>6.0784000000000001E-4</c:v>
                </c:pt>
                <c:pt idx="663">
                  <c:v>6.1715200000000004E-4</c:v>
                </c:pt>
                <c:pt idx="664">
                  <c:v>9.9759999999999996E-4</c:v>
                </c:pt>
                <c:pt idx="665">
                  <c:v>6.1142399999999995E-4</c:v>
                </c:pt>
                <c:pt idx="666">
                  <c:v>6.1193599999999999E-4</c:v>
                </c:pt>
                <c:pt idx="667">
                  <c:v>6.0515199999999997E-4</c:v>
                </c:pt>
                <c:pt idx="668">
                  <c:v>6.0601600000000002E-4</c:v>
                </c:pt>
                <c:pt idx="669">
                  <c:v>6.0387199999999998E-4</c:v>
                </c:pt>
                <c:pt idx="670">
                  <c:v>6.0550399999999998E-4</c:v>
                </c:pt>
                <c:pt idx="671">
                  <c:v>1.3575041000000001E-3</c:v>
                </c:pt>
                <c:pt idx="672">
                  <c:v>6.4070390000000004E-4</c:v>
                </c:pt>
                <c:pt idx="673">
                  <c:v>6.0825600000000005E-4</c:v>
                </c:pt>
                <c:pt idx="674">
                  <c:v>6.1068790000000004E-4</c:v>
                </c:pt>
                <c:pt idx="675">
                  <c:v>6.09568E-4</c:v>
                </c:pt>
                <c:pt idx="676">
                  <c:v>6.0940799999999998E-4</c:v>
                </c:pt>
                <c:pt idx="677">
                  <c:v>6.1001600000000001E-4</c:v>
                </c:pt>
                <c:pt idx="678">
                  <c:v>6.0639999999999999E-4</c:v>
                </c:pt>
                <c:pt idx="679">
                  <c:v>6.0639999999999999E-4</c:v>
                </c:pt>
                <c:pt idx="680">
                  <c:v>6.0934400000000005E-4</c:v>
                </c:pt>
                <c:pt idx="681">
                  <c:v>9.8031989999999999E-4</c:v>
                </c:pt>
                <c:pt idx="682">
                  <c:v>6.0396799999999997E-4</c:v>
                </c:pt>
                <c:pt idx="683">
                  <c:v>6.0873600000000002E-4</c:v>
                </c:pt>
                <c:pt idx="684">
                  <c:v>6.0492800000000002E-4</c:v>
                </c:pt>
                <c:pt idx="685">
                  <c:v>6.0774400000000001E-4</c:v>
                </c:pt>
                <c:pt idx="686">
                  <c:v>6.0483200000000003E-4</c:v>
                </c:pt>
                <c:pt idx="687">
                  <c:v>6.0230400000000001E-4</c:v>
                </c:pt>
                <c:pt idx="688">
                  <c:v>6.0550399999999998E-4</c:v>
                </c:pt>
                <c:pt idx="689">
                  <c:v>6.0755200000000003E-4</c:v>
                </c:pt>
                <c:pt idx="690">
                  <c:v>6.0681600000000004E-4</c:v>
                </c:pt>
                <c:pt idx="691">
                  <c:v>6.0659199999999998E-4</c:v>
                </c:pt>
                <c:pt idx="692">
                  <c:v>6.0470399999999996E-4</c:v>
                </c:pt>
                <c:pt idx="693">
                  <c:v>6.08032E-4</c:v>
                </c:pt>
                <c:pt idx="694">
                  <c:v>6.0355200000000004E-4</c:v>
                </c:pt>
                <c:pt idx="695">
                  <c:v>6.0380799999999995E-4</c:v>
                </c:pt>
                <c:pt idx="696">
                  <c:v>6.0297599999999997E-4</c:v>
                </c:pt>
                <c:pt idx="697">
                  <c:v>6.1532799999999995E-4</c:v>
                </c:pt>
                <c:pt idx="698">
                  <c:v>9.2758399999999996E-4</c:v>
                </c:pt>
                <c:pt idx="699">
                  <c:v>6.1014399999999996E-4</c:v>
                </c:pt>
                <c:pt idx="700">
                  <c:v>6.0780800000000005E-4</c:v>
                </c:pt>
                <c:pt idx="701">
                  <c:v>6.0588799999999996E-4</c:v>
                </c:pt>
                <c:pt idx="702">
                  <c:v>6.1705600000000005E-4</c:v>
                </c:pt>
                <c:pt idx="703">
                  <c:v>6.0912E-4</c:v>
                </c:pt>
                <c:pt idx="704">
                  <c:v>6.0627200000000004E-4</c:v>
                </c:pt>
                <c:pt idx="705">
                  <c:v>5.9987199999999999E-4</c:v>
                </c:pt>
                <c:pt idx="706">
                  <c:v>6.1084799999999999E-4</c:v>
                </c:pt>
                <c:pt idx="707">
                  <c:v>6.0240000000000001E-4</c:v>
                </c:pt>
                <c:pt idx="708">
                  <c:v>6.0659199999999998E-4</c:v>
                </c:pt>
                <c:pt idx="709">
                  <c:v>6.0316799999999996E-4</c:v>
                </c:pt>
                <c:pt idx="710">
                  <c:v>6.03584E-4</c:v>
                </c:pt>
                <c:pt idx="711">
                  <c:v>6.0137600000000004E-4</c:v>
                </c:pt>
                <c:pt idx="712">
                  <c:v>6.0649599999999999E-4</c:v>
                </c:pt>
                <c:pt idx="713">
                  <c:v>6.1295999999999996E-4</c:v>
                </c:pt>
                <c:pt idx="714">
                  <c:v>1.0036799E-3</c:v>
                </c:pt>
                <c:pt idx="715">
                  <c:v>6.0534399999999996E-4</c:v>
                </c:pt>
                <c:pt idx="716">
                  <c:v>6.0736000000000004E-4</c:v>
                </c:pt>
                <c:pt idx="717">
                  <c:v>6.0528000000000003E-4</c:v>
                </c:pt>
                <c:pt idx="718">
                  <c:v>6.0537600000000003E-4</c:v>
                </c:pt>
                <c:pt idx="719">
                  <c:v>6.0815999999999995E-4</c:v>
                </c:pt>
                <c:pt idx="720">
                  <c:v>6.0572800000000004E-4</c:v>
                </c:pt>
                <c:pt idx="721">
                  <c:v>1.3586239999999999E-3</c:v>
                </c:pt>
                <c:pt idx="722">
                  <c:v>6.4057600000000001E-4</c:v>
                </c:pt>
                <c:pt idx="723">
                  <c:v>6.0639999999999999E-4</c:v>
                </c:pt>
                <c:pt idx="724">
                  <c:v>6.0700800000000003E-4</c:v>
                </c:pt>
                <c:pt idx="725">
                  <c:v>6.1414399999999995E-4</c:v>
                </c:pt>
                <c:pt idx="726">
                  <c:v>6.0515199999999997E-4</c:v>
                </c:pt>
                <c:pt idx="727">
                  <c:v>6.0598399999999995E-4</c:v>
                </c:pt>
                <c:pt idx="728">
                  <c:v>6.0659199999999998E-4</c:v>
                </c:pt>
                <c:pt idx="729">
                  <c:v>7.1628800000000004E-4</c:v>
                </c:pt>
                <c:pt idx="730">
                  <c:v>6.1635200000000002E-4</c:v>
                </c:pt>
                <c:pt idx="731">
                  <c:v>8.8588800000000004E-4</c:v>
                </c:pt>
                <c:pt idx="732">
                  <c:v>6.1132799999999996E-4</c:v>
                </c:pt>
                <c:pt idx="733">
                  <c:v>6.0937600000000001E-4</c:v>
                </c:pt>
                <c:pt idx="734">
                  <c:v>2.6521919999999998E-3</c:v>
                </c:pt>
                <c:pt idx="735">
                  <c:v>6.0800000000000003E-4</c:v>
                </c:pt>
                <c:pt idx="736">
                  <c:v>6.0492800000000002E-4</c:v>
                </c:pt>
                <c:pt idx="737">
                  <c:v>6.0473600000000003E-4</c:v>
                </c:pt>
                <c:pt idx="738">
                  <c:v>6.0665600000000001E-4</c:v>
                </c:pt>
                <c:pt idx="739">
                  <c:v>6.1107200000000005E-4</c:v>
                </c:pt>
                <c:pt idx="740">
                  <c:v>6.0441599999999998E-4</c:v>
                </c:pt>
                <c:pt idx="741">
                  <c:v>6.0668799999999998E-4</c:v>
                </c:pt>
                <c:pt idx="742">
                  <c:v>6.1203199999999998E-4</c:v>
                </c:pt>
                <c:pt idx="743">
                  <c:v>1.2456321E-3</c:v>
                </c:pt>
                <c:pt idx="744">
                  <c:v>7.8908799999999996E-4</c:v>
                </c:pt>
                <c:pt idx="745">
                  <c:v>7.6707200000000004E-4</c:v>
                </c:pt>
                <c:pt idx="746">
                  <c:v>6.1056000000000001E-4</c:v>
                </c:pt>
                <c:pt idx="747">
                  <c:v>6.5334400000000004E-4</c:v>
                </c:pt>
                <c:pt idx="748">
                  <c:v>9.3871999999999998E-4</c:v>
                </c:pt>
                <c:pt idx="749">
                  <c:v>6.2908799999999998E-4</c:v>
                </c:pt>
                <c:pt idx="750">
                  <c:v>6.3836800000000005E-4</c:v>
                </c:pt>
                <c:pt idx="751">
                  <c:v>6.0614399999999998E-4</c:v>
                </c:pt>
                <c:pt idx="752">
                  <c:v>6.16192E-4</c:v>
                </c:pt>
                <c:pt idx="753">
                  <c:v>6.4057600000000001E-4</c:v>
                </c:pt>
                <c:pt idx="754">
                  <c:v>6.1833600000000004E-4</c:v>
                </c:pt>
                <c:pt idx="755">
                  <c:v>6.1974399999999998E-4</c:v>
                </c:pt>
                <c:pt idx="756">
                  <c:v>6.2451200000000003E-4</c:v>
                </c:pt>
                <c:pt idx="757">
                  <c:v>6.0489599999999995E-4</c:v>
                </c:pt>
                <c:pt idx="758">
                  <c:v>6.2883199999999996E-4</c:v>
                </c:pt>
                <c:pt idx="759">
                  <c:v>6.3228799999999995E-4</c:v>
                </c:pt>
                <c:pt idx="760">
                  <c:v>6.0617600000000005E-4</c:v>
                </c:pt>
                <c:pt idx="761">
                  <c:v>6.0569599999999997E-4</c:v>
                </c:pt>
                <c:pt idx="762">
                  <c:v>6.0713599999999998E-4</c:v>
                </c:pt>
                <c:pt idx="763">
                  <c:v>6.1881600000000001E-4</c:v>
                </c:pt>
                <c:pt idx="764">
                  <c:v>7.0444799999999999E-4</c:v>
                </c:pt>
                <c:pt idx="765">
                  <c:v>6.0457600000000001E-4</c:v>
                </c:pt>
                <c:pt idx="766">
                  <c:v>6.1664E-4</c:v>
                </c:pt>
                <c:pt idx="767">
                  <c:v>1.305856E-3</c:v>
                </c:pt>
                <c:pt idx="768">
                  <c:v>7.8006400000000002E-4</c:v>
                </c:pt>
                <c:pt idx="769">
                  <c:v>6.0639999999999999E-4</c:v>
                </c:pt>
                <c:pt idx="770">
                  <c:v>6.1452800000000004E-4</c:v>
                </c:pt>
                <c:pt idx="771">
                  <c:v>6.0614399999999998E-4</c:v>
                </c:pt>
                <c:pt idx="772">
                  <c:v>6.0745600000000003E-4</c:v>
                </c:pt>
                <c:pt idx="773">
                  <c:v>6.05216E-4</c:v>
                </c:pt>
                <c:pt idx="774">
                  <c:v>6.0774400000000001E-4</c:v>
                </c:pt>
                <c:pt idx="775">
                  <c:v>6.0348800000000001E-4</c:v>
                </c:pt>
                <c:pt idx="776">
                  <c:v>6.0742399999999996E-4</c:v>
                </c:pt>
                <c:pt idx="777">
                  <c:v>6.0668799999999998E-4</c:v>
                </c:pt>
                <c:pt idx="778">
                  <c:v>6.0915199999999996E-4</c:v>
                </c:pt>
                <c:pt idx="779">
                  <c:v>6.1631999999999995E-4</c:v>
                </c:pt>
                <c:pt idx="780">
                  <c:v>6.0944000000000005E-4</c:v>
                </c:pt>
                <c:pt idx="781">
                  <c:v>6.0860799999999996E-4</c:v>
                </c:pt>
                <c:pt idx="782">
                  <c:v>6.0815999999999995E-4</c:v>
                </c:pt>
                <c:pt idx="783">
                  <c:v>6.1670400000000004E-4</c:v>
                </c:pt>
                <c:pt idx="784">
                  <c:v>6.1791999999999999E-4</c:v>
                </c:pt>
                <c:pt idx="785">
                  <c:v>6.0784000000000001E-4</c:v>
                </c:pt>
                <c:pt idx="786">
                  <c:v>6.0476799999999999E-4</c:v>
                </c:pt>
                <c:pt idx="787">
                  <c:v>7.7542400000000004E-4</c:v>
                </c:pt>
                <c:pt idx="788">
                  <c:v>6.0460799999999997E-4</c:v>
                </c:pt>
                <c:pt idx="789">
                  <c:v>6.1408000000000003E-4</c:v>
                </c:pt>
                <c:pt idx="790">
                  <c:v>1.0702079E-3</c:v>
                </c:pt>
                <c:pt idx="791">
                  <c:v>6.2041600000000004E-4</c:v>
                </c:pt>
                <c:pt idx="792">
                  <c:v>1.031552E-3</c:v>
                </c:pt>
                <c:pt idx="793">
                  <c:v>6.1113599999999997E-4</c:v>
                </c:pt>
                <c:pt idx="794">
                  <c:v>6.0928000000000002E-4</c:v>
                </c:pt>
                <c:pt idx="795">
                  <c:v>1.1494719999999999E-3</c:v>
                </c:pt>
                <c:pt idx="796">
                  <c:v>6.0940799999999998E-4</c:v>
                </c:pt>
                <c:pt idx="797">
                  <c:v>6.0931199999999998E-4</c:v>
                </c:pt>
                <c:pt idx="798">
                  <c:v>1.1001280999999999E-3</c:v>
                </c:pt>
                <c:pt idx="799">
                  <c:v>6.2473599999999998E-4</c:v>
                </c:pt>
                <c:pt idx="800">
                  <c:v>6.0332799999999998E-4</c:v>
                </c:pt>
                <c:pt idx="801">
                  <c:v>1.07792E-3</c:v>
                </c:pt>
                <c:pt idx="802">
                  <c:v>7.8300799999999997E-4</c:v>
                </c:pt>
                <c:pt idx="803">
                  <c:v>9.3737599999999996E-4</c:v>
                </c:pt>
                <c:pt idx="804">
                  <c:v>6.2332800000000003E-4</c:v>
                </c:pt>
                <c:pt idx="805">
                  <c:v>6.0982400000000002E-4</c:v>
                </c:pt>
                <c:pt idx="806">
                  <c:v>6.0848E-4</c:v>
                </c:pt>
                <c:pt idx="807">
                  <c:v>6.1488000000000005E-4</c:v>
                </c:pt>
                <c:pt idx="808">
                  <c:v>6.0572800000000004E-4</c:v>
                </c:pt>
                <c:pt idx="809">
                  <c:v>6.0451199999999997E-4</c:v>
                </c:pt>
                <c:pt idx="810">
                  <c:v>6.0374389999999999E-4</c:v>
                </c:pt>
                <c:pt idx="811">
                  <c:v>6.0502400000000001E-4</c:v>
                </c:pt>
                <c:pt idx="812">
                  <c:v>6.1737599999999999E-4</c:v>
                </c:pt>
                <c:pt idx="813">
                  <c:v>8.9475199999999996E-4</c:v>
                </c:pt>
                <c:pt idx="814">
                  <c:v>6.0796799999999996E-4</c:v>
                </c:pt>
                <c:pt idx="815">
                  <c:v>6.0780800000000005E-4</c:v>
                </c:pt>
                <c:pt idx="816">
                  <c:v>2.8123520000000002E-3</c:v>
                </c:pt>
                <c:pt idx="817">
                  <c:v>6.0643199999999996E-4</c:v>
                </c:pt>
                <c:pt idx="818">
                  <c:v>6.1091200000000002E-4</c:v>
                </c:pt>
                <c:pt idx="819">
                  <c:v>6.0534399999999996E-4</c:v>
                </c:pt>
                <c:pt idx="820">
                  <c:v>6.0531199999999999E-4</c:v>
                </c:pt>
                <c:pt idx="821">
                  <c:v>6.04128E-4</c:v>
                </c:pt>
                <c:pt idx="822">
                  <c:v>6.0367999999999999E-4</c:v>
                </c:pt>
                <c:pt idx="823">
                  <c:v>6.0143999999999996E-4</c:v>
                </c:pt>
                <c:pt idx="824">
                  <c:v>6.07488E-4</c:v>
                </c:pt>
                <c:pt idx="825">
                  <c:v>6.0774400000000001E-4</c:v>
                </c:pt>
                <c:pt idx="826">
                  <c:v>6.1072000000000003E-4</c:v>
                </c:pt>
                <c:pt idx="827">
                  <c:v>6.1225600000000004E-4</c:v>
                </c:pt>
                <c:pt idx="828">
                  <c:v>6.0736000000000004E-4</c:v>
                </c:pt>
                <c:pt idx="829">
                  <c:v>6.0944000000000005E-4</c:v>
                </c:pt>
                <c:pt idx="830">
                  <c:v>6.3238400000000005E-4</c:v>
                </c:pt>
                <c:pt idx="831">
                  <c:v>1.0587839999999999E-3</c:v>
                </c:pt>
                <c:pt idx="832">
                  <c:v>6.0809600000000003E-4</c:v>
                </c:pt>
                <c:pt idx="833">
                  <c:v>6.0732799999999997E-4</c:v>
                </c:pt>
                <c:pt idx="834">
                  <c:v>1.2927680999999999E-3</c:v>
                </c:pt>
                <c:pt idx="835">
                  <c:v>7.1491199999999995E-4</c:v>
                </c:pt>
                <c:pt idx="836">
                  <c:v>6.0681600000000004E-4</c:v>
                </c:pt>
                <c:pt idx="837">
                  <c:v>6.0844809999999997E-4</c:v>
                </c:pt>
                <c:pt idx="838">
                  <c:v>6.1974399999999998E-4</c:v>
                </c:pt>
                <c:pt idx="839">
                  <c:v>6.3609599999999995E-4</c:v>
                </c:pt>
                <c:pt idx="840">
                  <c:v>6.0681600000000004E-4</c:v>
                </c:pt>
                <c:pt idx="841">
                  <c:v>6.0550399999999998E-4</c:v>
                </c:pt>
                <c:pt idx="842">
                  <c:v>6.0851199999999996E-4</c:v>
                </c:pt>
                <c:pt idx="843">
                  <c:v>6.0528000000000003E-4</c:v>
                </c:pt>
                <c:pt idx="844">
                  <c:v>6.09024E-4</c:v>
                </c:pt>
                <c:pt idx="845">
                  <c:v>6.1382400000000001E-4</c:v>
                </c:pt>
                <c:pt idx="846">
                  <c:v>1.017504E-3</c:v>
                </c:pt>
                <c:pt idx="847">
                  <c:v>6.0512000000000001E-4</c:v>
                </c:pt>
                <c:pt idx="848">
                  <c:v>6.0614399999999998E-4</c:v>
                </c:pt>
                <c:pt idx="849">
                  <c:v>6.0963200000000003E-4</c:v>
                </c:pt>
                <c:pt idx="850">
                  <c:v>6.0745600000000003E-4</c:v>
                </c:pt>
                <c:pt idx="851">
                  <c:v>6.0403200000000001E-4</c:v>
                </c:pt>
                <c:pt idx="852">
                  <c:v>6.07488E-4</c:v>
                </c:pt>
                <c:pt idx="853">
                  <c:v>6.0364800000000003E-4</c:v>
                </c:pt>
                <c:pt idx="854">
                  <c:v>6.0374389999999999E-4</c:v>
                </c:pt>
                <c:pt idx="855">
                  <c:v>6.0470399999999996E-4</c:v>
                </c:pt>
                <c:pt idx="856">
                  <c:v>6.0905599999999996E-4</c:v>
                </c:pt>
                <c:pt idx="857">
                  <c:v>6.0627200000000004E-4</c:v>
                </c:pt>
                <c:pt idx="858">
                  <c:v>1.4108160000000001E-3</c:v>
                </c:pt>
                <c:pt idx="859">
                  <c:v>6.1548799999999997E-4</c:v>
                </c:pt>
                <c:pt idx="860">
                  <c:v>6.1097600000000005E-4</c:v>
                </c:pt>
                <c:pt idx="861">
                  <c:v>7.0332800000000003E-4</c:v>
                </c:pt>
                <c:pt idx="862">
                  <c:v>6.2041600000000004E-4</c:v>
                </c:pt>
                <c:pt idx="863">
                  <c:v>8.9139199999999997E-4</c:v>
                </c:pt>
                <c:pt idx="864">
                  <c:v>6.0143999999999996E-4</c:v>
                </c:pt>
                <c:pt idx="865">
                  <c:v>6.0563200000000005E-4</c:v>
                </c:pt>
                <c:pt idx="866">
                  <c:v>6.0928000000000002E-4</c:v>
                </c:pt>
                <c:pt idx="867">
                  <c:v>6.2416000000000001E-4</c:v>
                </c:pt>
                <c:pt idx="868">
                  <c:v>6.21088E-4</c:v>
                </c:pt>
                <c:pt idx="869">
                  <c:v>6.0716800000000005E-4</c:v>
                </c:pt>
                <c:pt idx="870">
                  <c:v>6.1254400000000002E-4</c:v>
                </c:pt>
                <c:pt idx="871">
                  <c:v>6.1529599999999999E-4</c:v>
                </c:pt>
                <c:pt idx="872">
                  <c:v>6.0524799999999996E-4</c:v>
                </c:pt>
                <c:pt idx="873">
                  <c:v>6.1888000000000004E-4</c:v>
                </c:pt>
                <c:pt idx="874">
                  <c:v>6.2115200000000003E-4</c:v>
                </c:pt>
                <c:pt idx="875">
                  <c:v>6.0764800000000002E-4</c:v>
                </c:pt>
                <c:pt idx="876">
                  <c:v>6.1231999999999997E-4</c:v>
                </c:pt>
                <c:pt idx="877">
                  <c:v>6.0703999999999999E-4</c:v>
                </c:pt>
                <c:pt idx="878">
                  <c:v>6.1443200000000004E-4</c:v>
                </c:pt>
                <c:pt idx="879">
                  <c:v>9.1347200000000003E-4</c:v>
                </c:pt>
                <c:pt idx="880">
                  <c:v>6.08576E-4</c:v>
                </c:pt>
                <c:pt idx="881">
                  <c:v>6.1910399999999999E-4</c:v>
                </c:pt>
                <c:pt idx="882">
                  <c:v>6.0623990000000004E-4</c:v>
                </c:pt>
                <c:pt idx="883">
                  <c:v>1.437568E-3</c:v>
                </c:pt>
                <c:pt idx="884">
                  <c:v>6.0579199999999996E-4</c:v>
                </c:pt>
                <c:pt idx="885">
                  <c:v>6.0886399999999998E-4</c:v>
                </c:pt>
                <c:pt idx="886">
                  <c:v>6.0623990000000004E-4</c:v>
                </c:pt>
                <c:pt idx="887">
                  <c:v>6.1929599999999997E-4</c:v>
                </c:pt>
                <c:pt idx="888">
                  <c:v>6.0720000000000001E-4</c:v>
                </c:pt>
                <c:pt idx="889">
                  <c:v>6.0851199999999996E-4</c:v>
                </c:pt>
                <c:pt idx="890">
                  <c:v>6.0895999999999997E-4</c:v>
                </c:pt>
                <c:pt idx="891">
                  <c:v>6.0582400000000003E-4</c:v>
                </c:pt>
                <c:pt idx="892">
                  <c:v>6.0393600000000001E-4</c:v>
                </c:pt>
                <c:pt idx="893">
                  <c:v>6.0950399999999997E-4</c:v>
                </c:pt>
                <c:pt idx="894">
                  <c:v>6.1606400000000004E-4</c:v>
                </c:pt>
                <c:pt idx="895">
                  <c:v>6.1155200000000002E-4</c:v>
                </c:pt>
                <c:pt idx="896">
                  <c:v>8.9388800000000002E-4</c:v>
                </c:pt>
                <c:pt idx="897">
                  <c:v>6.09024E-4</c:v>
                </c:pt>
                <c:pt idx="898">
                  <c:v>6.1260799999999995E-4</c:v>
                </c:pt>
                <c:pt idx="899">
                  <c:v>2.6023999999999999E-3</c:v>
                </c:pt>
                <c:pt idx="900">
                  <c:v>6.0528000000000003E-4</c:v>
                </c:pt>
                <c:pt idx="901">
                  <c:v>6.0771200000000005E-4</c:v>
                </c:pt>
                <c:pt idx="902">
                  <c:v>6.0649599999999999E-4</c:v>
                </c:pt>
                <c:pt idx="903">
                  <c:v>6.1478399999999995E-4</c:v>
                </c:pt>
                <c:pt idx="904">
                  <c:v>6.0646400000000003E-4</c:v>
                </c:pt>
                <c:pt idx="905">
                  <c:v>6.0393600000000001E-4</c:v>
                </c:pt>
                <c:pt idx="906">
                  <c:v>6.0278399999999998E-4</c:v>
                </c:pt>
                <c:pt idx="907">
                  <c:v>6.0345600000000004E-4</c:v>
                </c:pt>
                <c:pt idx="908">
                  <c:v>6.0716800000000005E-4</c:v>
                </c:pt>
                <c:pt idx="909">
                  <c:v>6.0531199999999999E-4</c:v>
                </c:pt>
                <c:pt idx="910">
                  <c:v>6.0367999999999999E-4</c:v>
                </c:pt>
                <c:pt idx="911">
                  <c:v>7.74368E-4</c:v>
                </c:pt>
                <c:pt idx="912">
                  <c:v>6.4329600000000002E-4</c:v>
                </c:pt>
                <c:pt idx="913">
                  <c:v>9.2108800000000003E-4</c:v>
                </c:pt>
                <c:pt idx="914">
                  <c:v>6.0342399999999997E-4</c:v>
                </c:pt>
                <c:pt idx="915">
                  <c:v>6.0508800000000005E-4</c:v>
                </c:pt>
                <c:pt idx="916">
                  <c:v>6.0182400000000004E-4</c:v>
                </c:pt>
                <c:pt idx="917">
                  <c:v>6.1206400000000005E-4</c:v>
                </c:pt>
                <c:pt idx="918">
                  <c:v>6.03584E-4</c:v>
                </c:pt>
                <c:pt idx="919">
                  <c:v>6.0419200000000003E-4</c:v>
                </c:pt>
                <c:pt idx="920">
                  <c:v>6.0380799999999995E-4</c:v>
                </c:pt>
                <c:pt idx="921">
                  <c:v>6.0617600000000005E-4</c:v>
                </c:pt>
                <c:pt idx="922">
                  <c:v>6.0367999999999999E-4</c:v>
                </c:pt>
                <c:pt idx="923">
                  <c:v>6.0963200000000003E-4</c:v>
                </c:pt>
                <c:pt idx="924">
                  <c:v>6.0908800000000003E-4</c:v>
                </c:pt>
                <c:pt idx="925">
                  <c:v>6.0400000000000004E-4</c:v>
                </c:pt>
                <c:pt idx="926">
                  <c:v>6.1728E-4</c:v>
                </c:pt>
                <c:pt idx="927">
                  <c:v>6.1292789999999996E-4</c:v>
                </c:pt>
                <c:pt idx="928">
                  <c:v>1.4723520999999999E-3</c:v>
                </c:pt>
                <c:pt idx="929">
                  <c:v>9.4275200000000004E-4</c:v>
                </c:pt>
                <c:pt idx="930">
                  <c:v>6.0931199999999998E-4</c:v>
                </c:pt>
                <c:pt idx="931">
                  <c:v>6.0831999999999998E-4</c:v>
                </c:pt>
                <c:pt idx="932">
                  <c:v>6.0470399999999996E-4</c:v>
                </c:pt>
                <c:pt idx="933">
                  <c:v>6.0233599999999997E-4</c:v>
                </c:pt>
                <c:pt idx="934">
                  <c:v>6.0969599999999996E-4</c:v>
                </c:pt>
                <c:pt idx="935">
                  <c:v>6.0675200000000001E-4</c:v>
                </c:pt>
                <c:pt idx="936">
                  <c:v>6.05216E-4</c:v>
                </c:pt>
                <c:pt idx="937">
                  <c:v>6.0428800000000003E-4</c:v>
                </c:pt>
                <c:pt idx="938">
                  <c:v>6.0659199999999998E-4</c:v>
                </c:pt>
                <c:pt idx="939">
                  <c:v>6.0387199999999998E-4</c:v>
                </c:pt>
                <c:pt idx="940">
                  <c:v>6.0156800000000002E-4</c:v>
                </c:pt>
                <c:pt idx="941">
                  <c:v>6.0400000000000004E-4</c:v>
                </c:pt>
                <c:pt idx="942">
                  <c:v>6.0566400000000001E-4</c:v>
                </c:pt>
                <c:pt idx="943">
                  <c:v>6.0540799999999999E-4</c:v>
                </c:pt>
                <c:pt idx="944">
                  <c:v>6.1724800000000004E-4</c:v>
                </c:pt>
                <c:pt idx="945">
                  <c:v>1.064576E-3</c:v>
                </c:pt>
                <c:pt idx="946">
                  <c:v>6.0800000000000003E-4</c:v>
                </c:pt>
                <c:pt idx="947">
                  <c:v>6.0390400000000005E-4</c:v>
                </c:pt>
                <c:pt idx="948">
                  <c:v>6.0460799999999997E-4</c:v>
                </c:pt>
                <c:pt idx="949">
                  <c:v>6.15552E-4</c:v>
                </c:pt>
                <c:pt idx="950">
                  <c:v>6.0627200000000004E-4</c:v>
                </c:pt>
                <c:pt idx="951">
                  <c:v>6.08032E-4</c:v>
                </c:pt>
                <c:pt idx="952">
                  <c:v>1.399904E-3</c:v>
                </c:pt>
                <c:pt idx="953">
                  <c:v>6.2236799999999999E-4</c:v>
                </c:pt>
                <c:pt idx="954">
                  <c:v>6.2790399999999998E-4</c:v>
                </c:pt>
                <c:pt idx="955">
                  <c:v>6.2729599999999995E-4</c:v>
                </c:pt>
                <c:pt idx="956">
                  <c:v>6.1849599999999995E-4</c:v>
                </c:pt>
                <c:pt idx="957">
                  <c:v>6.2457599999999995E-4</c:v>
                </c:pt>
                <c:pt idx="958">
                  <c:v>6.0608000000000005E-4</c:v>
                </c:pt>
                <c:pt idx="959">
                  <c:v>6.08032E-4</c:v>
                </c:pt>
                <c:pt idx="960">
                  <c:v>7.0956800000000005E-4</c:v>
                </c:pt>
                <c:pt idx="961">
                  <c:v>6.1811199999999998E-4</c:v>
                </c:pt>
                <c:pt idx="962">
                  <c:v>6.0880000000000005E-4</c:v>
                </c:pt>
                <c:pt idx="963">
                  <c:v>7.9600000000000005E-4</c:v>
                </c:pt>
                <c:pt idx="964">
                  <c:v>6.0620810000000004E-4</c:v>
                </c:pt>
                <c:pt idx="965">
                  <c:v>6.0502400000000001E-4</c:v>
                </c:pt>
                <c:pt idx="966">
                  <c:v>6.2227199999999999E-4</c:v>
                </c:pt>
                <c:pt idx="967">
                  <c:v>6.09568E-4</c:v>
                </c:pt>
                <c:pt idx="968">
                  <c:v>6.0569599999999997E-4</c:v>
                </c:pt>
                <c:pt idx="969">
                  <c:v>6.1100800000000002E-4</c:v>
                </c:pt>
                <c:pt idx="970">
                  <c:v>6.0883200000000001E-4</c:v>
                </c:pt>
                <c:pt idx="971">
                  <c:v>6.16736E-4</c:v>
                </c:pt>
                <c:pt idx="972">
                  <c:v>6.0761599999999995E-4</c:v>
                </c:pt>
                <c:pt idx="973">
                  <c:v>6.1206400000000005E-4</c:v>
                </c:pt>
                <c:pt idx="974">
                  <c:v>1.3590399999999999E-3</c:v>
                </c:pt>
                <c:pt idx="975">
                  <c:v>8.2921600000000002E-4</c:v>
                </c:pt>
                <c:pt idx="976">
                  <c:v>6.0800000000000003E-4</c:v>
                </c:pt>
                <c:pt idx="977">
                  <c:v>6.1622399999999996E-4</c:v>
                </c:pt>
                <c:pt idx="978">
                  <c:v>9.6243200000000004E-4</c:v>
                </c:pt>
                <c:pt idx="979">
                  <c:v>6.0835200000000005E-4</c:v>
                </c:pt>
                <c:pt idx="980">
                  <c:v>6.0672000000000005E-4</c:v>
                </c:pt>
                <c:pt idx="981">
                  <c:v>2.7383680000000001E-3</c:v>
                </c:pt>
                <c:pt idx="982">
                  <c:v>6.0585599999999999E-4</c:v>
                </c:pt>
                <c:pt idx="983">
                  <c:v>6.0844809999999997E-4</c:v>
                </c:pt>
                <c:pt idx="984">
                  <c:v>6.0736000000000004E-4</c:v>
                </c:pt>
                <c:pt idx="985">
                  <c:v>6.0767999999999998E-4</c:v>
                </c:pt>
                <c:pt idx="986">
                  <c:v>6.0518400000000004E-4</c:v>
                </c:pt>
                <c:pt idx="987">
                  <c:v>6.2470400000000001E-4</c:v>
                </c:pt>
                <c:pt idx="988">
                  <c:v>6.0675200000000001E-4</c:v>
                </c:pt>
                <c:pt idx="989">
                  <c:v>6.0576E-4</c:v>
                </c:pt>
                <c:pt idx="990">
                  <c:v>6.0604799999999998E-4</c:v>
                </c:pt>
                <c:pt idx="991">
                  <c:v>6.0835200000000005E-4</c:v>
                </c:pt>
                <c:pt idx="992">
                  <c:v>7.7126400000000002E-4</c:v>
                </c:pt>
                <c:pt idx="993">
                  <c:v>6.0835200000000005E-4</c:v>
                </c:pt>
                <c:pt idx="994">
                  <c:v>6.1913599999999995E-4</c:v>
                </c:pt>
                <c:pt idx="995">
                  <c:v>1.720608E-3</c:v>
                </c:pt>
                <c:pt idx="996">
                  <c:v>6.0908800000000003E-4</c:v>
                </c:pt>
                <c:pt idx="997">
                  <c:v>6.0675200000000001E-4</c:v>
                </c:pt>
                <c:pt idx="998">
                  <c:v>6.0895999999999997E-4</c:v>
                </c:pt>
                <c:pt idx="999">
                  <c:v>6.1126400000000003E-4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8AE-90BA-D42598F3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195198"/>
        <c:axId val="49890137"/>
      </c:barChart>
      <c:catAx>
        <c:axId val="531951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890137"/>
        <c:crosses val="autoZero"/>
        <c:auto val="1"/>
        <c:lblAlgn val="ctr"/>
        <c:lblOffset val="100"/>
        <c:noMultiLvlLbl val="1"/>
      </c:catAx>
      <c:valAx>
        <c:axId val="49890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195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performance'!$N$53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'Delta performance'!$O$52:$P$52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performance'!$O$53:$P$53</c:f>
              <c:numCache>
                <c:formatCode>General</c:formatCode>
                <c:ptCount val="2"/>
                <c:pt idx="0">
                  <c:v>6976.7700199999999</c:v>
                </c:pt>
                <c:pt idx="1">
                  <c:v>39.560001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9-4135-A5ED-33F48FC5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73082"/>
        <c:axId val="80170485"/>
      </c:barChart>
      <c:catAx>
        <c:axId val="496730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70485"/>
        <c:crosses val="autoZero"/>
        <c:auto val="1"/>
        <c:lblAlgn val="ctr"/>
        <c:lblOffset val="100"/>
        <c:noMultiLvlLbl val="1"/>
      </c:catAx>
      <c:valAx>
        <c:axId val="80170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673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performance'!$N$6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'Delta performance'!$O$5:$P$5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performance'!$O$6:$P$6</c:f>
              <c:numCache>
                <c:formatCode>General</c:formatCode>
                <c:ptCount val="2"/>
                <c:pt idx="0">
                  <c:v>156.08999600000001</c:v>
                </c:pt>
                <c:pt idx="1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A-453E-8483-339E57D9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725438"/>
        <c:axId val="17122231"/>
      </c:barChart>
      <c:catAx>
        <c:axId val="61725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122231"/>
        <c:crosses val="autoZero"/>
        <c:auto val="1"/>
        <c:lblAlgn val="ctr"/>
        <c:lblOffset val="100"/>
        <c:noMultiLvlLbl val="1"/>
      </c:catAx>
      <c:valAx>
        <c:axId val="17122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725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077362079898501"/>
          <c:y val="3.8773469614487299E-2"/>
          <c:w val="0.74489537095751401"/>
          <c:h val="0.7568047994667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0.00</c:formatCode>
                <c:ptCount val="3"/>
                <c:pt idx="0">
                  <c:v>17.989999999999998</c:v>
                </c:pt>
                <c:pt idx="1">
                  <c:v>10.24</c:v>
                </c:pt>
                <c:pt idx="2">
                  <c:v>20.388359999999999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5-4111-A2D9-30D474A13B37}"/>
            </c:ext>
          </c:extLst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0.00</c:formatCode>
                <c:ptCount val="3"/>
                <c:pt idx="0">
                  <c:v>17.860001</c:v>
                </c:pt>
                <c:pt idx="2">
                  <c:v>12.156734999999999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5-4111-A2D9-30D474A1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778431"/>
        <c:axId val="15048805"/>
      </c:barChart>
      <c:catAx>
        <c:axId val="83778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048805"/>
        <c:crosses val="autoZero"/>
        <c:auto val="1"/>
        <c:lblAlgn val="ctr"/>
        <c:lblOffset val="100"/>
        <c:noMultiLvlLbl val="1"/>
      </c:catAx>
      <c:valAx>
        <c:axId val="15048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GB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3778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527760</xdr:colOff>
      <xdr:row>0</xdr:row>
      <xdr:rowOff>124560</xdr:rowOff>
    </xdr:from>
    <xdr:to>
      <xdr:col>14</xdr:col>
      <xdr:colOff>436680</xdr:colOff>
      <xdr:row>20</xdr:row>
      <xdr:rowOff>93240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443160</xdr:colOff>
      <xdr:row>30</xdr:row>
      <xdr:rowOff>6120</xdr:rowOff>
    </xdr:from>
    <xdr:to>
      <xdr:col>11</xdr:col>
      <xdr:colOff>1226880</xdr:colOff>
      <xdr:row>49</xdr:row>
      <xdr:rowOff>148680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515520</xdr:colOff>
      <xdr:row>51</xdr:row>
      <xdr:rowOff>86400</xdr:rowOff>
    </xdr:from>
    <xdr:to>
      <xdr:col>14</xdr:col>
      <xdr:colOff>336600</xdr:colOff>
      <xdr:row>71</xdr:row>
      <xdr:rowOff>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134280</xdr:colOff>
      <xdr:row>1</xdr:row>
      <xdr:rowOff>120960</xdr:rowOff>
    </xdr:from>
    <xdr:to>
      <xdr:col>22</xdr:col>
      <xdr:colOff>197640</xdr:colOff>
      <xdr:row>21</xdr:row>
      <xdr:rowOff>105120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76320</xdr:colOff>
      <xdr:row>51</xdr:row>
      <xdr:rowOff>28800</xdr:rowOff>
    </xdr:from>
    <xdr:to>
      <xdr:col>9</xdr:col>
      <xdr:colOff>690480</xdr:colOff>
      <xdr:row>71</xdr:row>
      <xdr:rowOff>15120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1214640</xdr:colOff>
      <xdr:row>959</xdr:row>
      <xdr:rowOff>35280</xdr:rowOff>
    </xdr:from>
    <xdr:to>
      <xdr:col>22</xdr:col>
      <xdr:colOff>534960</xdr:colOff>
      <xdr:row>979</xdr:row>
      <xdr:rowOff>23400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29</xdr:row>
      <xdr:rowOff>9720</xdr:rowOff>
    </xdr:from>
    <xdr:to>
      <xdr:col>21</xdr:col>
      <xdr:colOff>97920</xdr:colOff>
      <xdr:row>48</xdr:row>
      <xdr:rowOff>162720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866880</xdr:colOff>
      <xdr:row>8</xdr:row>
      <xdr:rowOff>76680</xdr:rowOff>
    </xdr:from>
    <xdr:to>
      <xdr:col>20</xdr:col>
      <xdr:colOff>542160</xdr:colOff>
      <xdr:row>28</xdr:row>
      <xdr:rowOff>67320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648360</xdr:colOff>
      <xdr:row>0</xdr:row>
      <xdr:rowOff>10800</xdr:rowOff>
    </xdr:from>
    <xdr:to>
      <xdr:col>13</xdr:col>
      <xdr:colOff>724680</xdr:colOff>
      <xdr:row>20</xdr:row>
      <xdr:rowOff>3610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574200</xdr:colOff>
      <xdr:row>1</xdr:row>
      <xdr:rowOff>57600</xdr:rowOff>
    </xdr:from>
    <xdr:to>
      <xdr:col>21</xdr:col>
      <xdr:colOff>417240</xdr:colOff>
      <xdr:row>24</xdr:row>
      <xdr:rowOff>108360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780120</xdr:colOff>
      <xdr:row>25</xdr:row>
      <xdr:rowOff>97920</xdr:rowOff>
    </xdr:from>
    <xdr:to>
      <xdr:col>21</xdr:col>
      <xdr:colOff>417240</xdr:colOff>
      <xdr:row>50</xdr:row>
      <xdr:rowOff>43560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54720</xdr:colOff>
      <xdr:row>20</xdr:row>
      <xdr:rowOff>141120</xdr:rowOff>
    </xdr:from>
    <xdr:to>
      <xdr:col>16</xdr:col>
      <xdr:colOff>131400</xdr:colOff>
      <xdr:row>40</xdr:row>
      <xdr:rowOff>130320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604440</xdr:colOff>
      <xdr:row>21</xdr:row>
      <xdr:rowOff>108720</xdr:rowOff>
    </xdr:from>
    <xdr:to>
      <xdr:col>15</xdr:col>
      <xdr:colOff>43920</xdr:colOff>
      <xdr:row>45</xdr:row>
      <xdr:rowOff>3970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395640</xdr:colOff>
      <xdr:row>13</xdr:row>
      <xdr:rowOff>75960</xdr:rowOff>
    </xdr:from>
    <xdr:to>
      <xdr:col>24</xdr:col>
      <xdr:colOff>10800</xdr:colOff>
      <xdr:row>42</xdr:row>
      <xdr:rowOff>151200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725040</xdr:colOff>
      <xdr:row>26</xdr:row>
      <xdr:rowOff>151920</xdr:rowOff>
    </xdr:from>
    <xdr:to>
      <xdr:col>18</xdr:col>
      <xdr:colOff>1080</xdr:colOff>
      <xdr:row>46</xdr:row>
      <xdr:rowOff>141120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483480</xdr:colOff>
      <xdr:row>0</xdr:row>
      <xdr:rowOff>0</xdr:rowOff>
    </xdr:from>
    <xdr:to>
      <xdr:col>23</xdr:col>
      <xdr:colOff>33120</xdr:colOff>
      <xdr:row>24</xdr:row>
      <xdr:rowOff>75600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253080</xdr:colOff>
      <xdr:row>51</xdr:row>
      <xdr:rowOff>64800</xdr:rowOff>
    </xdr:from>
    <xdr:to>
      <xdr:col>21</xdr:col>
      <xdr:colOff>329400</xdr:colOff>
      <xdr:row>71</xdr:row>
      <xdr:rowOff>53640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362160</xdr:colOff>
      <xdr:row>23</xdr:row>
      <xdr:rowOff>108360</xdr:rowOff>
    </xdr:from>
    <xdr:to>
      <xdr:col>22</xdr:col>
      <xdr:colOff>165240</xdr:colOff>
      <xdr:row>50</xdr:row>
      <xdr:rowOff>54000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585720</xdr:colOff>
      <xdr:row>75</xdr:row>
      <xdr:rowOff>47160</xdr:rowOff>
    </xdr:from>
    <xdr:to>
      <xdr:col>21</xdr:col>
      <xdr:colOff>655200</xdr:colOff>
      <xdr:row>95</xdr:row>
      <xdr:rowOff>35280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244800</xdr:colOff>
      <xdr:row>70</xdr:row>
      <xdr:rowOff>73080</xdr:rowOff>
    </xdr:from>
    <xdr:to>
      <xdr:col>14</xdr:col>
      <xdr:colOff>403560</xdr:colOff>
      <xdr:row>90</xdr:row>
      <xdr:rowOff>61200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36360</xdr:colOff>
      <xdr:row>80</xdr:row>
      <xdr:rowOff>36000</xdr:rowOff>
    </xdr:from>
    <xdr:to>
      <xdr:col>14</xdr:col>
      <xdr:colOff>195120</xdr:colOff>
      <xdr:row>100</xdr:row>
      <xdr:rowOff>24480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263520</xdr:colOff>
      <xdr:row>27</xdr:row>
      <xdr:rowOff>75960</xdr:rowOff>
    </xdr:from>
    <xdr:to>
      <xdr:col>20</xdr:col>
      <xdr:colOff>219600</xdr:colOff>
      <xdr:row>52</xdr:row>
      <xdr:rowOff>109080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</xdr:col>
      <xdr:colOff>329040</xdr:colOff>
      <xdr:row>52</xdr:row>
      <xdr:rowOff>108720</xdr:rowOff>
    </xdr:from>
    <xdr:to>
      <xdr:col>15</xdr:col>
      <xdr:colOff>636120</xdr:colOff>
      <xdr:row>74</xdr:row>
      <xdr:rowOff>54360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33120</xdr:colOff>
      <xdr:row>99</xdr:row>
      <xdr:rowOff>32760</xdr:rowOff>
    </xdr:from>
    <xdr:to>
      <xdr:col>14</xdr:col>
      <xdr:colOff>321270</xdr:colOff>
      <xdr:row>123</xdr:row>
      <xdr:rowOff>119520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243416</xdr:colOff>
      <xdr:row>131</xdr:row>
      <xdr:rowOff>88900</xdr:rowOff>
    </xdr:from>
    <xdr:to>
      <xdr:col>16</xdr:col>
      <xdr:colOff>306916</xdr:colOff>
      <xdr:row>148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976D6-5AE6-475B-95D9-1637B215D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opLeftCell="A960" zoomScale="90" zoomScaleNormal="90" workbookViewId="0">
      <selection activeCell="Y960" sqref="Y960"/>
    </sheetView>
  </sheetViews>
  <sheetFormatPr defaultRowHeight="12.75"/>
  <cols>
    <col min="1" max="1" width="10.28515625"/>
    <col min="2" max="2" width="16.7109375"/>
    <col min="3" max="3" width="8.5703125"/>
    <col min="4" max="4" width="12.7109375"/>
    <col min="5" max="9" width="8.5703125"/>
    <col min="10" max="10" width="13.28515625"/>
    <col min="11" max="11" width="15.42578125"/>
    <col min="12" max="12" width="18.28515625"/>
    <col min="13" max="13" width="18.140625"/>
    <col min="14" max="1025" width="8.5703125"/>
  </cols>
  <sheetData>
    <row r="1" spans="2:25">
      <c r="B1" t="s">
        <v>0</v>
      </c>
      <c r="X1">
        <v>0</v>
      </c>
      <c r="Y1">
        <v>2.0479678999999998E-3</v>
      </c>
    </row>
    <row r="2" spans="2:25">
      <c r="C2" t="s">
        <v>1</v>
      </c>
      <c r="D2">
        <v>98.505065999999999</v>
      </c>
      <c r="X2">
        <v>1</v>
      </c>
      <c r="Y2">
        <v>1.892E-3</v>
      </c>
    </row>
    <row r="3" spans="2:25">
      <c r="C3" t="s">
        <v>2</v>
      </c>
      <c r="D3">
        <v>89.437652999999997</v>
      </c>
      <c r="X3">
        <v>2</v>
      </c>
      <c r="Y3">
        <v>2.2814719000000001E-3</v>
      </c>
    </row>
    <row r="4" spans="2:25">
      <c r="C4" t="s">
        <v>3</v>
      </c>
      <c r="D4">
        <v>0.28090399999999999</v>
      </c>
      <c r="X4">
        <v>3</v>
      </c>
      <c r="Y4">
        <v>1.7146240000000001E-3</v>
      </c>
    </row>
    <row r="5" spans="2:25">
      <c r="C5" t="s">
        <v>4</v>
      </c>
      <c r="D5">
        <v>35.482719000000003</v>
      </c>
      <c r="X5">
        <v>4</v>
      </c>
      <c r="Y5">
        <v>2.1678718999999999E-3</v>
      </c>
    </row>
    <row r="6" spans="2:25">
      <c r="C6" t="s">
        <v>5</v>
      </c>
      <c r="D6">
        <v>25.965612</v>
      </c>
      <c r="X6">
        <v>5</v>
      </c>
      <c r="Y6">
        <v>1.1184959E-3</v>
      </c>
    </row>
    <row r="7" spans="2:25">
      <c r="C7" t="s">
        <v>6</v>
      </c>
      <c r="D7">
        <v>1.681413</v>
      </c>
      <c r="X7">
        <v>6</v>
      </c>
      <c r="Y7">
        <v>6.9567999999999995E-4</v>
      </c>
    </row>
    <row r="8" spans="2:25">
      <c r="C8" t="s">
        <v>7</v>
      </c>
      <c r="D8">
        <v>18.202218999999999</v>
      </c>
      <c r="X8">
        <v>7</v>
      </c>
      <c r="Y8">
        <v>1.9652801999999999E-3</v>
      </c>
    </row>
    <row r="9" spans="2:25">
      <c r="C9" t="s">
        <v>8</v>
      </c>
      <c r="D9">
        <v>8.0625940000000007</v>
      </c>
      <c r="X9">
        <v>8</v>
      </c>
      <c r="Y9">
        <v>3.0460800000000001E-3</v>
      </c>
    </row>
    <row r="10" spans="2:25">
      <c r="C10" t="s">
        <v>9</v>
      </c>
      <c r="D10" t="s">
        <v>10</v>
      </c>
      <c r="E10">
        <v>3.2018390000000001</v>
      </c>
      <c r="X10">
        <v>9</v>
      </c>
      <c r="Y10">
        <v>1.5452160000000001E-3</v>
      </c>
    </row>
    <row r="11" spans="2:25">
      <c r="B11" t="s">
        <v>11</v>
      </c>
      <c r="X11">
        <v>10</v>
      </c>
      <c r="Y11">
        <v>9.0768000000000001E-4</v>
      </c>
    </row>
    <row r="12" spans="2:25">
      <c r="C12" t="s">
        <v>12</v>
      </c>
      <c r="D12">
        <v>146.97619599999999</v>
      </c>
      <c r="X12">
        <v>11</v>
      </c>
      <c r="Y12">
        <v>6.9539199999999997E-4</v>
      </c>
    </row>
    <row r="13" spans="2:25">
      <c r="C13" t="s">
        <v>2</v>
      </c>
      <c r="D13">
        <v>136.89892599999999</v>
      </c>
      <c r="X13">
        <v>12</v>
      </c>
      <c r="Y13">
        <v>6.9212799999999997E-4</v>
      </c>
    </row>
    <row r="14" spans="2:25">
      <c r="C14" t="s">
        <v>3</v>
      </c>
      <c r="D14">
        <v>1.6446529999999999</v>
      </c>
      <c r="X14">
        <v>13</v>
      </c>
      <c r="Y14">
        <v>8.21344E-4</v>
      </c>
    </row>
    <row r="15" spans="2:25">
      <c r="C15" t="s">
        <v>4</v>
      </c>
      <c r="D15">
        <v>90.955391000000006</v>
      </c>
      <c r="X15">
        <v>14</v>
      </c>
      <c r="Y15">
        <v>8.4895999999999995E-4</v>
      </c>
    </row>
    <row r="16" spans="2:25">
      <c r="C16" t="s">
        <v>5</v>
      </c>
      <c r="D16">
        <v>18.355522000000001</v>
      </c>
      <c r="X16">
        <v>15</v>
      </c>
      <c r="Y16">
        <v>1.019296E-3</v>
      </c>
    </row>
    <row r="17" spans="2:25">
      <c r="C17" t="s">
        <v>6</v>
      </c>
      <c r="D17">
        <v>0.27976400000000001</v>
      </c>
      <c r="X17">
        <v>16</v>
      </c>
      <c r="Y17">
        <v>1.720928E-3</v>
      </c>
    </row>
    <row r="18" spans="2:25">
      <c r="C18" t="s">
        <v>7</v>
      </c>
      <c r="D18">
        <v>27.095482000000001</v>
      </c>
      <c r="X18">
        <v>17</v>
      </c>
      <c r="Y18">
        <v>1.7192001E-3</v>
      </c>
    </row>
    <row r="19" spans="2:25">
      <c r="C19" t="s">
        <v>8</v>
      </c>
      <c r="D19">
        <v>0.269596</v>
      </c>
      <c r="X19">
        <v>18</v>
      </c>
      <c r="Y19">
        <v>1.71648E-3</v>
      </c>
    </row>
    <row r="20" spans="2:25">
      <c r="C20" t="s">
        <v>9</v>
      </c>
      <c r="D20" t="s">
        <v>10</v>
      </c>
      <c r="E20">
        <v>2.948912</v>
      </c>
      <c r="X20">
        <v>19</v>
      </c>
      <c r="Y20">
        <v>1.7140479999999999E-3</v>
      </c>
    </row>
    <row r="21" spans="2:25">
      <c r="X21">
        <v>20</v>
      </c>
      <c r="Y21">
        <v>1.7149439999999999E-3</v>
      </c>
    </row>
    <row r="22" spans="2:25">
      <c r="B22" t="s">
        <v>13</v>
      </c>
      <c r="G22">
        <f>128*128*128</f>
        <v>2097152</v>
      </c>
      <c r="X22">
        <v>21</v>
      </c>
      <c r="Y22">
        <v>1.7165759E-3</v>
      </c>
    </row>
    <row r="23" spans="2:25">
      <c r="C23" t="s">
        <v>14</v>
      </c>
      <c r="D23">
        <v>10.711446</v>
      </c>
      <c r="G23">
        <f>G22*20/D23/1000000</f>
        <v>3.915721556174582</v>
      </c>
      <c r="X23">
        <v>22</v>
      </c>
      <c r="Y23">
        <v>1.71872E-3</v>
      </c>
    </row>
    <row r="24" spans="2:25">
      <c r="C24" t="s">
        <v>2</v>
      </c>
      <c r="D24">
        <v>1.9929049999999999</v>
      </c>
      <c r="X24">
        <v>23</v>
      </c>
      <c r="Y24">
        <v>1.7145280000000001E-3</v>
      </c>
    </row>
    <row r="25" spans="2:25">
      <c r="C25" t="s">
        <v>3</v>
      </c>
      <c r="D25">
        <v>0.27893800000000002</v>
      </c>
      <c r="X25">
        <v>24</v>
      </c>
      <c r="Y25">
        <v>1.7150721E-3</v>
      </c>
    </row>
    <row r="26" spans="2:25">
      <c r="C26" t="s">
        <v>4</v>
      </c>
      <c r="D26">
        <v>0.78556199999999998</v>
      </c>
      <c r="X26">
        <v>25</v>
      </c>
      <c r="Y26">
        <v>1.7141439999999999E-3</v>
      </c>
    </row>
    <row r="27" spans="2:25">
      <c r="C27" t="s">
        <v>5</v>
      </c>
      <c r="D27">
        <v>0.56491499999999994</v>
      </c>
      <c r="X27">
        <v>26</v>
      </c>
      <c r="Y27">
        <v>1.712704E-3</v>
      </c>
    </row>
    <row r="28" spans="2:25">
      <c r="C28" t="s">
        <v>6</v>
      </c>
      <c r="D28">
        <v>3.5066E-2</v>
      </c>
      <c r="X28">
        <v>27</v>
      </c>
      <c r="Y28">
        <v>1.7052799E-3</v>
      </c>
    </row>
    <row r="29" spans="2:25">
      <c r="C29" t="s">
        <v>7</v>
      </c>
      <c r="D29">
        <v>0.40415499999999999</v>
      </c>
      <c r="X29">
        <v>28</v>
      </c>
      <c r="Y29">
        <v>1.7072000999999999E-3</v>
      </c>
    </row>
    <row r="30" spans="2:25">
      <c r="C30" t="s">
        <v>8</v>
      </c>
      <c r="D30">
        <v>0.19362699999999999</v>
      </c>
      <c r="X30">
        <v>29</v>
      </c>
      <c r="Y30">
        <v>1.7101760000000001E-3</v>
      </c>
    </row>
    <row r="31" spans="2:25">
      <c r="C31" t="s">
        <v>9</v>
      </c>
      <c r="D31" t="s">
        <v>10</v>
      </c>
      <c r="E31">
        <v>3.0029080000000001</v>
      </c>
      <c r="X31">
        <v>30</v>
      </c>
      <c r="Y31">
        <v>1.7050881E-3</v>
      </c>
    </row>
    <row r="32" spans="2:25">
      <c r="X32">
        <v>31</v>
      </c>
      <c r="Y32">
        <v>1.7075840000000001E-3</v>
      </c>
    </row>
    <row r="33" spans="1:25">
      <c r="A33" t="s">
        <v>15</v>
      </c>
      <c r="B33" t="s">
        <v>16</v>
      </c>
      <c r="C33" t="s">
        <v>1</v>
      </c>
      <c r="D33">
        <v>945.59674099999995</v>
      </c>
      <c r="F33" t="s">
        <v>1</v>
      </c>
      <c r="G33">
        <v>537.77624500000002</v>
      </c>
      <c r="X33">
        <v>32</v>
      </c>
      <c r="Y33">
        <v>1.7059521E-3</v>
      </c>
    </row>
    <row r="34" spans="1:25">
      <c r="A34">
        <f>128*128*128</f>
        <v>2097152</v>
      </c>
      <c r="C34" t="s">
        <v>2</v>
      </c>
      <c r="D34">
        <v>937.053223</v>
      </c>
      <c r="F34" t="s">
        <v>2</v>
      </c>
      <c r="G34">
        <v>530.08837900000003</v>
      </c>
      <c r="X34">
        <v>33</v>
      </c>
      <c r="Y34">
        <v>1.7054080000000001E-3</v>
      </c>
    </row>
    <row r="35" spans="1:25">
      <c r="C35" t="s">
        <v>3</v>
      </c>
      <c r="D35">
        <v>0.26628200000000002</v>
      </c>
      <c r="F35" t="s">
        <v>3</v>
      </c>
      <c r="G35">
        <v>0.223528</v>
      </c>
      <c r="X35">
        <v>34</v>
      </c>
      <c r="Y35">
        <v>1.709856E-3</v>
      </c>
    </row>
    <row r="36" spans="1:25">
      <c r="C36" t="s">
        <v>4</v>
      </c>
      <c r="D36">
        <v>365.63107300000001</v>
      </c>
      <c r="F36" t="s">
        <v>4</v>
      </c>
      <c r="G36">
        <v>229.27372700000001</v>
      </c>
      <c r="X36">
        <v>35</v>
      </c>
      <c r="Y36">
        <v>1.701344E-3</v>
      </c>
    </row>
    <row r="37" spans="1:25">
      <c r="C37" t="s">
        <v>5</v>
      </c>
      <c r="D37">
        <v>273.36105300000003</v>
      </c>
      <c r="F37" t="s">
        <v>5</v>
      </c>
      <c r="G37">
        <v>129.59889200000001</v>
      </c>
      <c r="X37">
        <v>36</v>
      </c>
      <c r="Y37">
        <v>1.9258241000000001E-3</v>
      </c>
    </row>
    <row r="38" spans="1:25">
      <c r="C38" t="s">
        <v>6</v>
      </c>
      <c r="D38">
        <v>18.024039999999999</v>
      </c>
      <c r="F38" t="s">
        <v>6</v>
      </c>
      <c r="G38">
        <v>10.092112999999999</v>
      </c>
      <c r="X38">
        <v>37</v>
      </c>
      <c r="Y38">
        <v>9.5007999999999996E-4</v>
      </c>
    </row>
    <row r="39" spans="1:25">
      <c r="C39" t="s">
        <v>7</v>
      </c>
      <c r="D39">
        <v>192.248322</v>
      </c>
      <c r="F39" t="s">
        <v>7</v>
      </c>
      <c r="G39">
        <v>73.178818000000007</v>
      </c>
      <c r="X39">
        <v>38</v>
      </c>
      <c r="Y39">
        <v>8.1548799999999996E-4</v>
      </c>
    </row>
    <row r="40" spans="1:25">
      <c r="C40" t="s">
        <v>8</v>
      </c>
      <c r="D40">
        <v>86.274223000000006</v>
      </c>
      <c r="F40" t="s">
        <v>8</v>
      </c>
      <c r="G40">
        <v>87.348067999999998</v>
      </c>
      <c r="X40">
        <v>39</v>
      </c>
      <c r="Y40">
        <v>1.9319999999999999E-3</v>
      </c>
    </row>
    <row r="41" spans="1:25">
      <c r="C41" t="s">
        <v>9</v>
      </c>
      <c r="D41" t="s">
        <v>10</v>
      </c>
      <c r="E41">
        <v>2.8615629999999999</v>
      </c>
      <c r="F41" t="s">
        <v>9</v>
      </c>
      <c r="G41" t="s">
        <v>10</v>
      </c>
      <c r="H41">
        <v>2.0422349999999998</v>
      </c>
      <c r="X41">
        <v>40</v>
      </c>
      <c r="Y41">
        <v>1.705472E-3</v>
      </c>
    </row>
    <row r="42" spans="1:25">
      <c r="B42" t="s">
        <v>17</v>
      </c>
      <c r="C42" t="s">
        <v>18</v>
      </c>
      <c r="D42">
        <f>$A$34*10000/D33/1000000</f>
        <v>22.178079820602935</v>
      </c>
      <c r="X42">
        <v>41</v>
      </c>
      <c r="Y42">
        <v>1.6967359999999999E-3</v>
      </c>
    </row>
    <row r="43" spans="1:25">
      <c r="X43">
        <v>42</v>
      </c>
      <c r="Y43">
        <v>1.700032E-3</v>
      </c>
    </row>
    <row r="44" spans="1:25">
      <c r="A44" t="s">
        <v>15</v>
      </c>
      <c r="X44">
        <v>43</v>
      </c>
      <c r="Y44">
        <v>1.7030719999999999E-3</v>
      </c>
    </row>
    <row r="45" spans="1:25">
      <c r="A45">
        <f>128*128</f>
        <v>16384</v>
      </c>
      <c r="B45" t="s">
        <v>19</v>
      </c>
      <c r="C45" t="s">
        <v>12</v>
      </c>
      <c r="D45">
        <v>200.27372700000001</v>
      </c>
      <c r="X45">
        <v>44</v>
      </c>
      <c r="Y45">
        <v>1.70032E-3</v>
      </c>
    </row>
    <row r="46" spans="1:25">
      <c r="C46" t="s">
        <v>2</v>
      </c>
      <c r="D46">
        <v>200.085342</v>
      </c>
      <c r="X46">
        <v>45</v>
      </c>
      <c r="Y46">
        <v>1.7018560000000001E-3</v>
      </c>
    </row>
    <row r="47" spans="1:25">
      <c r="C47" t="s">
        <v>3</v>
      </c>
      <c r="D47">
        <v>9.6220000000000003E-3</v>
      </c>
      <c r="X47">
        <v>46</v>
      </c>
      <c r="Y47">
        <v>1.69776E-3</v>
      </c>
    </row>
    <row r="48" spans="1:25">
      <c r="C48" t="s">
        <v>4</v>
      </c>
      <c r="D48">
        <v>160.742142</v>
      </c>
      <c r="X48">
        <v>47</v>
      </c>
      <c r="Y48">
        <v>1.6972160999999999E-3</v>
      </c>
    </row>
    <row r="49" spans="2:25">
      <c r="C49" t="s">
        <v>5</v>
      </c>
      <c r="D49">
        <v>10.45682</v>
      </c>
      <c r="X49">
        <v>48</v>
      </c>
      <c r="Y49">
        <v>1.6972160999999999E-3</v>
      </c>
    </row>
    <row r="50" spans="2:25">
      <c r="C50" t="s">
        <v>6</v>
      </c>
      <c r="D50">
        <v>0.12528700000000001</v>
      </c>
      <c r="X50">
        <v>49</v>
      </c>
      <c r="Y50">
        <v>1.6985920000000001E-3</v>
      </c>
    </row>
    <row r="51" spans="2:25">
      <c r="C51" t="s">
        <v>7</v>
      </c>
      <c r="D51">
        <v>22.867538</v>
      </c>
      <c r="X51">
        <v>50</v>
      </c>
      <c r="Y51">
        <v>1.693696E-3</v>
      </c>
    </row>
    <row r="52" spans="2:25">
      <c r="C52" t="s">
        <v>8</v>
      </c>
      <c r="D52">
        <v>5.4572010000000004</v>
      </c>
      <c r="X52">
        <v>51</v>
      </c>
      <c r="Y52">
        <v>1.7064001000000001E-3</v>
      </c>
    </row>
    <row r="53" spans="2:25">
      <c r="C53" t="s">
        <v>9</v>
      </c>
      <c r="D53" t="s">
        <v>10</v>
      </c>
      <c r="E53">
        <v>4.7944000000000001E-2</v>
      </c>
      <c r="X53">
        <v>52</v>
      </c>
      <c r="Y53">
        <v>1.694816E-3</v>
      </c>
    </row>
    <row r="54" spans="2:25">
      <c r="C54" t="s">
        <v>18</v>
      </c>
      <c r="D54">
        <f>$A$45*10000/D45/1000000</f>
        <v>0.81808034660482443</v>
      </c>
      <c r="X54">
        <v>53</v>
      </c>
      <c r="Y54">
        <v>1.6951041E-3</v>
      </c>
    </row>
    <row r="55" spans="2:25">
      <c r="B55" t="s">
        <v>20</v>
      </c>
      <c r="X55">
        <v>54</v>
      </c>
      <c r="Y55">
        <v>1.6994880000000001E-3</v>
      </c>
    </row>
    <row r="56" spans="2:25">
      <c r="C56" t="s">
        <v>14</v>
      </c>
      <c r="D56">
        <v>8.4097519999999992</v>
      </c>
      <c r="X56">
        <v>55</v>
      </c>
      <c r="Y56">
        <v>1.6960959E-3</v>
      </c>
    </row>
    <row r="57" spans="2:25">
      <c r="C57" t="s">
        <v>2</v>
      </c>
      <c r="D57">
        <v>8.2618720000000003</v>
      </c>
      <c r="X57">
        <v>56</v>
      </c>
      <c r="Y57">
        <v>1.6937918999999999E-3</v>
      </c>
    </row>
    <row r="58" spans="2:25">
      <c r="C58" t="s">
        <v>3</v>
      </c>
      <c r="D58">
        <v>4.3800000000000002E-3</v>
      </c>
      <c r="X58">
        <v>57</v>
      </c>
      <c r="Y58">
        <v>1.692832E-3</v>
      </c>
    </row>
    <row r="59" spans="2:25">
      <c r="C59" t="s">
        <v>4</v>
      </c>
      <c r="D59">
        <v>3.3603519999999998</v>
      </c>
      <c r="X59">
        <v>58</v>
      </c>
      <c r="Y59">
        <v>1.694624E-3</v>
      </c>
    </row>
    <row r="60" spans="2:25">
      <c r="C60" t="s">
        <v>5</v>
      </c>
      <c r="D60">
        <v>1.1013310000000001</v>
      </c>
      <c r="X60">
        <v>59</v>
      </c>
      <c r="Y60">
        <v>3.1267840000000001E-3</v>
      </c>
    </row>
    <row r="61" spans="2:25">
      <c r="C61" t="s">
        <v>6</v>
      </c>
      <c r="D61">
        <v>0.25359799999999999</v>
      </c>
      <c r="X61">
        <v>60</v>
      </c>
      <c r="Y61">
        <v>8.0870400000000004E-4</v>
      </c>
    </row>
    <row r="62" spans="2:25">
      <c r="C62" t="s">
        <v>7</v>
      </c>
      <c r="D62">
        <v>1.7064429999999999</v>
      </c>
      <c r="X62">
        <v>61</v>
      </c>
      <c r="Y62">
        <v>1.49968E-3</v>
      </c>
    </row>
    <row r="63" spans="2:25">
      <c r="C63" t="s">
        <v>8</v>
      </c>
      <c r="D63">
        <v>1.1515249999999999</v>
      </c>
      <c r="X63">
        <v>62</v>
      </c>
      <c r="Y63">
        <v>1.6964479999999999E-3</v>
      </c>
    </row>
    <row r="64" spans="2:25">
      <c r="C64" t="s">
        <v>9</v>
      </c>
      <c r="D64" t="s">
        <v>10</v>
      </c>
      <c r="E64">
        <v>4.3647999999999999E-2</v>
      </c>
      <c r="X64">
        <v>63</v>
      </c>
      <c r="Y64">
        <v>1.691552E-3</v>
      </c>
    </row>
    <row r="65" spans="2:25">
      <c r="B65" t="s">
        <v>21</v>
      </c>
      <c r="C65" t="s">
        <v>18</v>
      </c>
      <c r="D65">
        <f>$A$45*10000/D56/1000000</f>
        <v>19.48214406322565</v>
      </c>
      <c r="X65">
        <v>64</v>
      </c>
      <c r="Y65">
        <v>1.688768E-3</v>
      </c>
    </row>
    <row r="66" spans="2:25">
      <c r="X66">
        <v>65</v>
      </c>
      <c r="Y66">
        <v>1.6966399999999999E-3</v>
      </c>
    </row>
    <row r="67" spans="2:25">
      <c r="X67">
        <v>66</v>
      </c>
      <c r="Y67">
        <v>1.6975359999999999E-3</v>
      </c>
    </row>
    <row r="68" spans="2:25">
      <c r="X68">
        <v>67</v>
      </c>
      <c r="Y68">
        <v>1.6928640000000001E-3</v>
      </c>
    </row>
    <row r="69" spans="2:25">
      <c r="X69">
        <v>68</v>
      </c>
      <c r="Y69">
        <v>1.6936640000000001E-3</v>
      </c>
    </row>
    <row r="70" spans="2:25">
      <c r="X70">
        <v>69</v>
      </c>
      <c r="Y70">
        <v>1.688672E-3</v>
      </c>
    </row>
    <row r="71" spans="2:25">
      <c r="X71">
        <v>70</v>
      </c>
      <c r="Y71">
        <v>1.6895040000000001E-3</v>
      </c>
    </row>
    <row r="72" spans="2:25">
      <c r="X72">
        <v>71</v>
      </c>
      <c r="Y72">
        <v>1.6920640000000001E-3</v>
      </c>
    </row>
    <row r="73" spans="2:25">
      <c r="X73">
        <v>72</v>
      </c>
      <c r="Y73">
        <v>1.6943039E-3</v>
      </c>
    </row>
    <row r="74" spans="2:25">
      <c r="X74">
        <v>73</v>
      </c>
      <c r="Y74">
        <v>1.700544E-3</v>
      </c>
    </row>
    <row r="75" spans="2:25">
      <c r="C75" t="s">
        <v>22</v>
      </c>
      <c r="X75">
        <v>74</v>
      </c>
      <c r="Y75">
        <v>1.695584E-3</v>
      </c>
    </row>
    <row r="76" spans="2:25">
      <c r="B76">
        <v>128</v>
      </c>
      <c r="C76" t="s">
        <v>23</v>
      </c>
      <c r="D76" t="s">
        <v>24</v>
      </c>
      <c r="E76" t="s">
        <v>25</v>
      </c>
      <c r="F76" t="s">
        <v>26</v>
      </c>
      <c r="X76">
        <v>75</v>
      </c>
      <c r="Y76">
        <v>1.6995199999999999E-3</v>
      </c>
    </row>
    <row r="77" spans="2:25">
      <c r="B77" t="s">
        <v>27</v>
      </c>
      <c r="C77">
        <v>1725</v>
      </c>
      <c r="D77">
        <v>2785</v>
      </c>
      <c r="E77">
        <v>587</v>
      </c>
      <c r="F77">
        <v>581</v>
      </c>
      <c r="G77">
        <v>21.8</v>
      </c>
      <c r="H77">
        <v>33.6</v>
      </c>
      <c r="I77" t="s">
        <v>28</v>
      </c>
      <c r="J77" t="s">
        <v>29</v>
      </c>
      <c r="K77" t="s">
        <v>30</v>
      </c>
      <c r="L77" t="s">
        <v>31</v>
      </c>
      <c r="M77" t="s">
        <v>32</v>
      </c>
      <c r="X77">
        <v>76</v>
      </c>
      <c r="Y77">
        <v>1.6906559E-3</v>
      </c>
    </row>
    <row r="78" spans="2:25">
      <c r="B78">
        <v>256</v>
      </c>
      <c r="C78" t="s">
        <v>23</v>
      </c>
      <c r="D78" t="s">
        <v>24</v>
      </c>
      <c r="E78" t="s">
        <v>25</v>
      </c>
      <c r="F78" t="s">
        <v>26</v>
      </c>
      <c r="I78" t="s">
        <v>21</v>
      </c>
      <c r="J78" t="s">
        <v>33</v>
      </c>
      <c r="K78">
        <f>128*128</f>
        <v>16384</v>
      </c>
      <c r="L78" t="s">
        <v>34</v>
      </c>
      <c r="M78" t="s">
        <v>35</v>
      </c>
      <c r="X78">
        <v>77</v>
      </c>
      <c r="Y78">
        <v>1.6935038999999999E-3</v>
      </c>
    </row>
    <row r="79" spans="2:25">
      <c r="B79" t="s">
        <v>27</v>
      </c>
      <c r="C79">
        <v>9637</v>
      </c>
      <c r="D79">
        <v>18091</v>
      </c>
      <c r="E79">
        <v>605</v>
      </c>
      <c r="F79">
        <v>637</v>
      </c>
      <c r="G79">
        <v>47.97</v>
      </c>
      <c r="H79">
        <v>83.95</v>
      </c>
      <c r="I79" t="s">
        <v>17</v>
      </c>
      <c r="J79" t="s">
        <v>36</v>
      </c>
      <c r="K79">
        <f>128*128*128</f>
        <v>2097152</v>
      </c>
      <c r="L79">
        <v>1725</v>
      </c>
      <c r="M79">
        <v>2785</v>
      </c>
      <c r="X79">
        <v>78</v>
      </c>
      <c r="Y79">
        <v>2.4552000999999999E-3</v>
      </c>
    </row>
    <row r="80" spans="2:25">
      <c r="I80" t="s">
        <v>21</v>
      </c>
      <c r="J80" t="s">
        <v>37</v>
      </c>
      <c r="K80">
        <f>256*256</f>
        <v>65536</v>
      </c>
      <c r="L80" t="s">
        <v>38</v>
      </c>
      <c r="M80" t="s">
        <v>39</v>
      </c>
      <c r="X80">
        <v>79</v>
      </c>
      <c r="Y80">
        <v>6.7343999999999998E-4</v>
      </c>
    </row>
    <row r="81" spans="9:25">
      <c r="I81" t="s">
        <v>17</v>
      </c>
      <c r="J81" t="s">
        <v>40</v>
      </c>
      <c r="K81">
        <f>256*256*256</f>
        <v>16777216</v>
      </c>
      <c r="L81">
        <v>9637</v>
      </c>
      <c r="M81">
        <v>18091</v>
      </c>
      <c r="R81" s="6"/>
      <c r="X81">
        <v>80</v>
      </c>
      <c r="Y81">
        <v>6.7248000000000004E-4</v>
      </c>
    </row>
    <row r="82" spans="9:25">
      <c r="X82">
        <v>81</v>
      </c>
      <c r="Y82">
        <v>6.7068800000000001E-4</v>
      </c>
    </row>
    <row r="83" spans="9:25">
      <c r="X83">
        <v>82</v>
      </c>
      <c r="Y83">
        <v>6.7171199999999998E-4</v>
      </c>
    </row>
    <row r="84" spans="9:25">
      <c r="X84">
        <v>83</v>
      </c>
      <c r="Y84">
        <v>6.7379199999999999E-4</v>
      </c>
    </row>
    <row r="85" spans="9:25">
      <c r="X85">
        <v>84</v>
      </c>
      <c r="Y85">
        <v>6.7235199999999998E-4</v>
      </c>
    </row>
    <row r="86" spans="9:25">
      <c r="X86">
        <v>85</v>
      </c>
      <c r="Y86">
        <v>6.80768E-4</v>
      </c>
    </row>
    <row r="87" spans="9:25">
      <c r="X87">
        <v>86</v>
      </c>
      <c r="Y87">
        <v>9.0470399999999999E-4</v>
      </c>
    </row>
    <row r="88" spans="9:25">
      <c r="X88">
        <v>87</v>
      </c>
      <c r="Y88">
        <v>6.74784E-4</v>
      </c>
    </row>
    <row r="89" spans="9:25">
      <c r="X89">
        <v>88</v>
      </c>
      <c r="Y89">
        <v>6.7199999999999996E-4</v>
      </c>
    </row>
    <row r="90" spans="9:25">
      <c r="X90">
        <v>89</v>
      </c>
      <c r="Y90">
        <v>6.7308799999999996E-4</v>
      </c>
    </row>
    <row r="91" spans="9:25">
      <c r="X91">
        <v>90</v>
      </c>
      <c r="Y91">
        <v>6.6879999999999999E-4</v>
      </c>
    </row>
    <row r="92" spans="9:25">
      <c r="X92">
        <v>91</v>
      </c>
      <c r="Y92">
        <v>7.9356800000000003E-4</v>
      </c>
    </row>
    <row r="93" spans="9:25">
      <c r="X93">
        <v>92</v>
      </c>
      <c r="Y93">
        <v>6.71968E-4</v>
      </c>
    </row>
    <row r="94" spans="9:25">
      <c r="X94">
        <v>93</v>
      </c>
      <c r="Y94">
        <v>6.7350400000000001E-4</v>
      </c>
    </row>
    <row r="95" spans="9:25">
      <c r="X95">
        <v>94</v>
      </c>
      <c r="Y95">
        <v>6.7689599999999996E-4</v>
      </c>
    </row>
    <row r="96" spans="9:25">
      <c r="X96">
        <v>95</v>
      </c>
      <c r="Y96">
        <v>6.78048E-4</v>
      </c>
    </row>
    <row r="97" spans="24:25">
      <c r="X97">
        <v>96</v>
      </c>
      <c r="Y97">
        <v>6.7420800000000003E-4</v>
      </c>
    </row>
    <row r="98" spans="24:25">
      <c r="X98">
        <v>97</v>
      </c>
      <c r="Y98">
        <v>6.7148800000000003E-4</v>
      </c>
    </row>
    <row r="99" spans="24:25">
      <c r="X99">
        <v>98</v>
      </c>
      <c r="Y99">
        <v>1.3638720999999999E-3</v>
      </c>
    </row>
    <row r="100" spans="24:25">
      <c r="X100">
        <v>99</v>
      </c>
      <c r="Y100">
        <v>7.5376000000000002E-4</v>
      </c>
    </row>
    <row r="101" spans="24:25">
      <c r="X101">
        <v>100</v>
      </c>
      <c r="Y101">
        <v>6.7500800000000005E-4</v>
      </c>
    </row>
    <row r="102" spans="24:25">
      <c r="X102">
        <v>101</v>
      </c>
      <c r="Y102">
        <v>6.7430400000000003E-4</v>
      </c>
    </row>
    <row r="103" spans="24:25">
      <c r="X103">
        <v>102</v>
      </c>
      <c r="Y103">
        <v>6.7977599999999999E-4</v>
      </c>
    </row>
    <row r="104" spans="24:25">
      <c r="X104">
        <v>103</v>
      </c>
      <c r="Y104">
        <v>1.0219840000000001E-3</v>
      </c>
    </row>
    <row r="105" spans="24:25">
      <c r="X105">
        <v>104</v>
      </c>
      <c r="Y105">
        <v>6.7164799999999995E-4</v>
      </c>
    </row>
    <row r="106" spans="24:25">
      <c r="X106">
        <v>105</v>
      </c>
      <c r="Y106">
        <v>6.7225599999999998E-4</v>
      </c>
    </row>
    <row r="107" spans="24:25">
      <c r="X107">
        <v>106</v>
      </c>
      <c r="Y107">
        <v>6.7232000000000001E-4</v>
      </c>
    </row>
    <row r="108" spans="24:25">
      <c r="X108">
        <v>107</v>
      </c>
      <c r="Y108">
        <v>6.7238400000000005E-4</v>
      </c>
    </row>
    <row r="109" spans="24:25">
      <c r="X109">
        <v>108</v>
      </c>
      <c r="Y109">
        <v>6.7257600000000003E-4</v>
      </c>
    </row>
    <row r="110" spans="24:25">
      <c r="X110">
        <v>109</v>
      </c>
      <c r="Y110">
        <v>6.7331200000000002E-4</v>
      </c>
    </row>
    <row r="111" spans="24:25">
      <c r="X111">
        <v>110</v>
      </c>
      <c r="Y111">
        <v>6.7865600000000003E-4</v>
      </c>
    </row>
    <row r="112" spans="24:25">
      <c r="X112">
        <v>111</v>
      </c>
      <c r="Y112">
        <v>6.7520000000000004E-4</v>
      </c>
    </row>
    <row r="113" spans="24:25">
      <c r="X113">
        <v>112</v>
      </c>
      <c r="Y113">
        <v>6.74144E-4</v>
      </c>
    </row>
    <row r="114" spans="24:25">
      <c r="X114">
        <v>113</v>
      </c>
      <c r="Y114">
        <v>6.7766400000000002E-4</v>
      </c>
    </row>
    <row r="115" spans="24:25">
      <c r="X115">
        <v>114</v>
      </c>
      <c r="Y115">
        <v>6.7116799999999998E-4</v>
      </c>
    </row>
    <row r="116" spans="24:25">
      <c r="X116">
        <v>115</v>
      </c>
      <c r="Y116">
        <v>6.7203200000000003E-4</v>
      </c>
    </row>
    <row r="117" spans="24:25">
      <c r="X117">
        <v>116</v>
      </c>
      <c r="Y117">
        <v>6.7151999999999999E-4</v>
      </c>
    </row>
    <row r="118" spans="24:25">
      <c r="X118">
        <v>117</v>
      </c>
      <c r="Y118">
        <v>2.3147198000000001E-3</v>
      </c>
    </row>
    <row r="119" spans="24:25">
      <c r="X119">
        <v>118</v>
      </c>
      <c r="Y119">
        <v>1.4172480000000001E-3</v>
      </c>
    </row>
    <row r="120" spans="24:25">
      <c r="X120">
        <v>119</v>
      </c>
      <c r="Y120">
        <v>9.5670399999999995E-4</v>
      </c>
    </row>
    <row r="121" spans="24:25">
      <c r="X121">
        <v>120</v>
      </c>
      <c r="Y121">
        <v>6.3510400000000005E-4</v>
      </c>
    </row>
    <row r="122" spans="24:25">
      <c r="X122">
        <v>121</v>
      </c>
      <c r="Y122">
        <v>6.3081599999999997E-4</v>
      </c>
    </row>
    <row r="123" spans="24:25">
      <c r="X123">
        <v>122</v>
      </c>
      <c r="Y123">
        <v>6.3513600000000001E-4</v>
      </c>
    </row>
    <row r="124" spans="24:25">
      <c r="X124">
        <v>123</v>
      </c>
      <c r="Y124">
        <v>6.4092800000000003E-4</v>
      </c>
    </row>
    <row r="125" spans="24:25">
      <c r="X125">
        <v>124</v>
      </c>
      <c r="Y125">
        <v>6.3452799999999998E-4</v>
      </c>
    </row>
    <row r="126" spans="24:25">
      <c r="X126">
        <v>125</v>
      </c>
      <c r="Y126">
        <v>6.3568000000000001E-4</v>
      </c>
    </row>
    <row r="127" spans="24:25">
      <c r="X127">
        <v>126</v>
      </c>
      <c r="Y127">
        <v>6.337599E-4</v>
      </c>
    </row>
    <row r="128" spans="24:25">
      <c r="X128">
        <v>127</v>
      </c>
      <c r="Y128">
        <v>6.3676800000000001E-4</v>
      </c>
    </row>
    <row r="129" spans="24:25">
      <c r="X129">
        <v>128</v>
      </c>
      <c r="Y129">
        <v>6.3561599999999998E-4</v>
      </c>
    </row>
    <row r="130" spans="24:25">
      <c r="X130">
        <v>129</v>
      </c>
      <c r="Y130">
        <v>6.3852799999999997E-4</v>
      </c>
    </row>
    <row r="131" spans="24:25">
      <c r="X131">
        <v>130</v>
      </c>
      <c r="Y131">
        <v>6.3833599999999998E-4</v>
      </c>
    </row>
    <row r="132" spans="24:25">
      <c r="X132">
        <v>131</v>
      </c>
      <c r="Y132">
        <v>6.3471999999999997E-4</v>
      </c>
    </row>
    <row r="133" spans="24:25">
      <c r="X133">
        <v>132</v>
      </c>
      <c r="Y133">
        <v>6.3894400000000001E-4</v>
      </c>
    </row>
    <row r="134" spans="24:25">
      <c r="X134">
        <v>133</v>
      </c>
      <c r="Y134">
        <v>6.3673600000000005E-4</v>
      </c>
    </row>
    <row r="135" spans="24:25">
      <c r="X135">
        <v>134</v>
      </c>
      <c r="Y135">
        <v>6.3177600000000002E-4</v>
      </c>
    </row>
    <row r="136" spans="24:25">
      <c r="X136">
        <v>135</v>
      </c>
      <c r="Y136">
        <v>7.3993599999999996E-4</v>
      </c>
    </row>
    <row r="137" spans="24:25">
      <c r="X137">
        <v>136</v>
      </c>
      <c r="Y137">
        <v>9.3932800000000002E-4</v>
      </c>
    </row>
    <row r="138" spans="24:25">
      <c r="X138">
        <v>137</v>
      </c>
      <c r="Y138">
        <v>6.3449600000000002E-4</v>
      </c>
    </row>
    <row r="139" spans="24:25">
      <c r="X139">
        <v>138</v>
      </c>
      <c r="Y139">
        <v>6.3884800000000002E-4</v>
      </c>
    </row>
    <row r="140" spans="24:25">
      <c r="X140">
        <v>139</v>
      </c>
      <c r="Y140">
        <v>1.285792E-3</v>
      </c>
    </row>
    <row r="141" spans="24:25">
      <c r="X141">
        <v>140</v>
      </c>
      <c r="Y141">
        <v>8.0966399999999998E-4</v>
      </c>
    </row>
    <row r="142" spans="24:25">
      <c r="X142">
        <v>141</v>
      </c>
      <c r="Y142">
        <v>6.3062399999999998E-4</v>
      </c>
    </row>
    <row r="143" spans="24:25">
      <c r="X143">
        <v>142</v>
      </c>
      <c r="Y143">
        <v>6.4771200000000005E-4</v>
      </c>
    </row>
    <row r="144" spans="24:25">
      <c r="X144">
        <v>143</v>
      </c>
      <c r="Y144">
        <v>6.4857599999999999E-4</v>
      </c>
    </row>
    <row r="145" spans="24:25">
      <c r="X145">
        <v>144</v>
      </c>
      <c r="Y145">
        <v>6.3916799999999996E-4</v>
      </c>
    </row>
    <row r="146" spans="24:25">
      <c r="X146">
        <v>145</v>
      </c>
      <c r="Y146">
        <v>6.4316799999999995E-4</v>
      </c>
    </row>
    <row r="147" spans="24:25">
      <c r="X147">
        <v>146</v>
      </c>
      <c r="Y147">
        <v>6.3737600000000004E-4</v>
      </c>
    </row>
    <row r="148" spans="24:25">
      <c r="X148">
        <v>147</v>
      </c>
      <c r="Y148">
        <v>3.1657601000000001E-3</v>
      </c>
    </row>
    <row r="149" spans="24:25">
      <c r="X149">
        <v>148</v>
      </c>
      <c r="Y149">
        <v>6.3593600000000003E-4</v>
      </c>
    </row>
    <row r="150" spans="24:25">
      <c r="X150">
        <v>149</v>
      </c>
      <c r="Y150">
        <v>6.3968E-4</v>
      </c>
    </row>
    <row r="151" spans="24:25">
      <c r="X151">
        <v>150</v>
      </c>
      <c r="Y151">
        <v>6.3574400000000004E-4</v>
      </c>
    </row>
    <row r="152" spans="24:25">
      <c r="X152">
        <v>151</v>
      </c>
      <c r="Y152">
        <v>6.3715199999999999E-4</v>
      </c>
    </row>
    <row r="153" spans="24:25">
      <c r="X153">
        <v>152</v>
      </c>
      <c r="Y153">
        <v>6.7632E-4</v>
      </c>
    </row>
    <row r="154" spans="24:25">
      <c r="X154">
        <v>153</v>
      </c>
      <c r="Y154">
        <v>9.6617600000000001E-4</v>
      </c>
    </row>
    <row r="155" spans="24:25">
      <c r="X155">
        <v>154</v>
      </c>
      <c r="Y155">
        <v>6.3875200000000003E-4</v>
      </c>
    </row>
    <row r="156" spans="24:25">
      <c r="X156">
        <v>155</v>
      </c>
      <c r="Y156">
        <v>6.3897599999999998E-4</v>
      </c>
    </row>
    <row r="157" spans="24:25">
      <c r="X157">
        <v>156</v>
      </c>
      <c r="Y157">
        <v>6.3615999999999998E-4</v>
      </c>
    </row>
    <row r="158" spans="24:25">
      <c r="X158">
        <v>157</v>
      </c>
      <c r="Y158">
        <v>6.3740800000000001E-4</v>
      </c>
    </row>
    <row r="159" spans="24:25">
      <c r="X159">
        <v>158</v>
      </c>
      <c r="Y159">
        <v>6.3593600000000003E-4</v>
      </c>
    </row>
    <row r="160" spans="24:25">
      <c r="X160">
        <v>159</v>
      </c>
      <c r="Y160">
        <v>1.2896318999999999E-3</v>
      </c>
    </row>
    <row r="161" spans="24:25">
      <c r="X161">
        <v>160</v>
      </c>
      <c r="Y161">
        <v>8.1603199999999996E-4</v>
      </c>
    </row>
    <row r="162" spans="24:25">
      <c r="X162">
        <v>161</v>
      </c>
      <c r="Y162">
        <v>6.3817599999999996E-4</v>
      </c>
    </row>
    <row r="163" spans="24:25">
      <c r="X163">
        <v>162</v>
      </c>
      <c r="Y163">
        <v>6.3353599999999997E-4</v>
      </c>
    </row>
    <row r="164" spans="24:25">
      <c r="X164">
        <v>163</v>
      </c>
      <c r="Y164">
        <v>6.3660799999999999E-4</v>
      </c>
    </row>
    <row r="165" spans="24:25">
      <c r="X165">
        <v>164</v>
      </c>
      <c r="Y165">
        <v>6.3756800000000003E-4</v>
      </c>
    </row>
    <row r="166" spans="24:25">
      <c r="X166">
        <v>165</v>
      </c>
      <c r="Y166">
        <v>6.3523200000000001E-4</v>
      </c>
    </row>
    <row r="167" spans="24:25">
      <c r="X167">
        <v>166</v>
      </c>
      <c r="Y167">
        <v>6.35328E-4</v>
      </c>
    </row>
    <row r="168" spans="24:25">
      <c r="X168">
        <v>167</v>
      </c>
      <c r="Y168">
        <v>7.5014400000000001E-4</v>
      </c>
    </row>
    <row r="169" spans="24:25">
      <c r="X169">
        <v>168</v>
      </c>
      <c r="Y169">
        <v>6.44032E-4</v>
      </c>
    </row>
    <row r="170" spans="24:25">
      <c r="X170">
        <v>169</v>
      </c>
      <c r="Y170">
        <v>9.4537600000000005E-4</v>
      </c>
    </row>
    <row r="171" spans="24:25">
      <c r="X171">
        <v>170</v>
      </c>
      <c r="Y171">
        <v>6.3692800000000004E-4</v>
      </c>
    </row>
    <row r="172" spans="24:25">
      <c r="X172">
        <v>171</v>
      </c>
      <c r="Y172">
        <v>6.3516799999999997E-4</v>
      </c>
    </row>
    <row r="173" spans="24:25">
      <c r="X173">
        <v>172</v>
      </c>
      <c r="Y173">
        <v>6.3849600000000001E-4</v>
      </c>
    </row>
    <row r="174" spans="24:25">
      <c r="X174">
        <v>173</v>
      </c>
      <c r="Y174">
        <v>6.3395200000000002E-4</v>
      </c>
    </row>
    <row r="175" spans="24:25">
      <c r="X175">
        <v>174</v>
      </c>
      <c r="Y175">
        <v>6.3792000000000005E-4</v>
      </c>
    </row>
    <row r="176" spans="24:25">
      <c r="X176">
        <v>175</v>
      </c>
      <c r="Y176">
        <v>6.3699199999999996E-4</v>
      </c>
    </row>
    <row r="177" spans="24:25">
      <c r="X177">
        <v>176</v>
      </c>
      <c r="Y177">
        <v>6.3625599999999997E-4</v>
      </c>
    </row>
    <row r="178" spans="24:25">
      <c r="X178">
        <v>177</v>
      </c>
      <c r="Y178">
        <v>6.3865600000000003E-4</v>
      </c>
    </row>
    <row r="179" spans="24:25">
      <c r="X179">
        <v>178</v>
      </c>
      <c r="Y179">
        <v>6.3721600000000002E-4</v>
      </c>
    </row>
    <row r="180" spans="24:25">
      <c r="X180">
        <v>179</v>
      </c>
      <c r="Y180">
        <v>6.3385600000000002E-4</v>
      </c>
    </row>
    <row r="181" spans="24:25">
      <c r="X181">
        <v>180</v>
      </c>
      <c r="Y181">
        <v>6.3379199999999999E-4</v>
      </c>
    </row>
    <row r="182" spans="24:25">
      <c r="X182">
        <v>181</v>
      </c>
      <c r="Y182">
        <v>6.3446399999999995E-4</v>
      </c>
    </row>
    <row r="183" spans="24:25">
      <c r="X183">
        <v>182</v>
      </c>
      <c r="Y183">
        <v>1.3712959999999999E-3</v>
      </c>
    </row>
    <row r="184" spans="24:25">
      <c r="X184">
        <v>183</v>
      </c>
      <c r="Y184">
        <v>6.5968000000000005E-4</v>
      </c>
    </row>
    <row r="185" spans="24:25">
      <c r="X185">
        <v>184</v>
      </c>
      <c r="Y185">
        <v>8.4015999999999995E-4</v>
      </c>
    </row>
    <row r="186" spans="24:25">
      <c r="X186">
        <v>185</v>
      </c>
      <c r="Y186">
        <v>6.38592E-4</v>
      </c>
    </row>
    <row r="187" spans="24:25">
      <c r="X187">
        <v>186</v>
      </c>
      <c r="Y187">
        <v>9.5468799999999998E-4</v>
      </c>
    </row>
    <row r="188" spans="24:25">
      <c r="X188">
        <v>187</v>
      </c>
      <c r="Y188">
        <v>6.3353599999999997E-4</v>
      </c>
    </row>
    <row r="189" spans="24:25">
      <c r="X189">
        <v>188</v>
      </c>
      <c r="Y189">
        <v>6.3984000000000003E-4</v>
      </c>
    </row>
    <row r="190" spans="24:25">
      <c r="X190">
        <v>189</v>
      </c>
      <c r="Y190">
        <v>6.3916799999999996E-4</v>
      </c>
    </row>
    <row r="191" spans="24:25">
      <c r="X191">
        <v>190</v>
      </c>
      <c r="Y191">
        <v>6.3228799999999995E-4</v>
      </c>
    </row>
    <row r="192" spans="24:25">
      <c r="X192">
        <v>191</v>
      </c>
      <c r="Y192">
        <v>6.3683200000000004E-4</v>
      </c>
    </row>
    <row r="193" spans="24:25">
      <c r="X193">
        <v>192</v>
      </c>
      <c r="Y193">
        <v>6.3526399999999997E-4</v>
      </c>
    </row>
    <row r="194" spans="24:25">
      <c r="X194">
        <v>193</v>
      </c>
      <c r="Y194">
        <v>6.4015999999999997E-4</v>
      </c>
    </row>
    <row r="195" spans="24:25">
      <c r="X195">
        <v>194</v>
      </c>
      <c r="Y195">
        <v>6.3712000000000003E-4</v>
      </c>
    </row>
    <row r="196" spans="24:25">
      <c r="X196">
        <v>195</v>
      </c>
      <c r="Y196">
        <v>6.3715199999999999E-4</v>
      </c>
    </row>
    <row r="197" spans="24:25">
      <c r="X197">
        <v>196</v>
      </c>
      <c r="Y197">
        <v>6.3759999999999999E-4</v>
      </c>
    </row>
    <row r="198" spans="24:25">
      <c r="X198">
        <v>197</v>
      </c>
      <c r="Y198">
        <v>6.3427199999999996E-4</v>
      </c>
    </row>
    <row r="199" spans="24:25">
      <c r="X199">
        <v>198</v>
      </c>
      <c r="Y199">
        <v>6.3427199999999996E-4</v>
      </c>
    </row>
    <row r="200" spans="24:25">
      <c r="X200">
        <v>199</v>
      </c>
      <c r="Y200">
        <v>6.3964800000000004E-4</v>
      </c>
    </row>
    <row r="201" spans="24:25">
      <c r="X201">
        <v>200</v>
      </c>
      <c r="Y201">
        <v>6.3471999999999997E-4</v>
      </c>
    </row>
    <row r="202" spans="24:25">
      <c r="X202">
        <v>201</v>
      </c>
      <c r="Y202">
        <v>6.3814399999999999E-4</v>
      </c>
    </row>
    <row r="203" spans="24:25">
      <c r="X203">
        <v>202</v>
      </c>
      <c r="Y203">
        <v>1.04112E-3</v>
      </c>
    </row>
    <row r="204" spans="24:25">
      <c r="X204">
        <v>203</v>
      </c>
      <c r="Y204">
        <v>6.3263999999999996E-4</v>
      </c>
    </row>
    <row r="205" spans="24:25">
      <c r="X205">
        <v>204</v>
      </c>
      <c r="Y205">
        <v>1.4138238999999999E-3</v>
      </c>
    </row>
    <row r="206" spans="24:25">
      <c r="X206">
        <v>205</v>
      </c>
      <c r="Y206">
        <v>6.5116800000000004E-4</v>
      </c>
    </row>
    <row r="207" spans="24:25">
      <c r="X207">
        <v>206</v>
      </c>
      <c r="Y207">
        <v>6.3676800000000001E-4</v>
      </c>
    </row>
    <row r="208" spans="24:25">
      <c r="X208">
        <v>207</v>
      </c>
      <c r="Y208">
        <v>6.3276800000000002E-4</v>
      </c>
    </row>
    <row r="209" spans="24:25">
      <c r="X209">
        <v>208</v>
      </c>
      <c r="Y209">
        <v>6.3891200000000005E-4</v>
      </c>
    </row>
    <row r="210" spans="24:25">
      <c r="X210">
        <v>209</v>
      </c>
      <c r="Y210">
        <v>6.3407999999999997E-4</v>
      </c>
    </row>
    <row r="211" spans="24:25">
      <c r="X211">
        <v>210</v>
      </c>
      <c r="Y211">
        <v>6.3923199999999999E-4</v>
      </c>
    </row>
    <row r="212" spans="24:25">
      <c r="X212">
        <v>211</v>
      </c>
      <c r="Y212">
        <v>6.4118400000000005E-4</v>
      </c>
    </row>
    <row r="213" spans="24:25">
      <c r="X213">
        <v>212</v>
      </c>
      <c r="Y213">
        <v>6.45664E-4</v>
      </c>
    </row>
    <row r="214" spans="24:25">
      <c r="X214">
        <v>213</v>
      </c>
      <c r="Y214">
        <v>6.3673600000000005E-4</v>
      </c>
    </row>
    <row r="215" spans="24:25">
      <c r="X215">
        <v>214</v>
      </c>
      <c r="Y215">
        <v>6.3904000000000001E-4</v>
      </c>
    </row>
    <row r="216" spans="24:25">
      <c r="X216">
        <v>215</v>
      </c>
      <c r="Y216">
        <v>6.3667200000000002E-4</v>
      </c>
    </row>
    <row r="217" spans="24:25">
      <c r="X217">
        <v>216</v>
      </c>
      <c r="Y217">
        <v>7.4835199999999998E-4</v>
      </c>
    </row>
    <row r="218" spans="24:25">
      <c r="X218">
        <v>217</v>
      </c>
      <c r="Y218">
        <v>6.3523200000000001E-4</v>
      </c>
    </row>
    <row r="219" spans="24:25">
      <c r="X219">
        <v>218</v>
      </c>
      <c r="Y219">
        <v>6.4934400000000005E-4</v>
      </c>
    </row>
    <row r="220" spans="24:25">
      <c r="X220">
        <v>219</v>
      </c>
      <c r="Y220">
        <v>9.3968000000000003E-4</v>
      </c>
    </row>
    <row r="221" spans="24:25">
      <c r="X221">
        <v>220</v>
      </c>
      <c r="Y221">
        <v>6.5251199999999995E-4</v>
      </c>
    </row>
    <row r="222" spans="24:25">
      <c r="X222">
        <v>221</v>
      </c>
      <c r="Y222">
        <v>6.5020799999999999E-4</v>
      </c>
    </row>
    <row r="223" spans="24:25">
      <c r="X223">
        <v>222</v>
      </c>
      <c r="Y223">
        <v>6.3743999999999997E-4</v>
      </c>
    </row>
    <row r="224" spans="24:25">
      <c r="X224">
        <v>223</v>
      </c>
      <c r="Y224">
        <v>6.3555199999999995E-4</v>
      </c>
    </row>
    <row r="225" spans="24:25">
      <c r="X225">
        <v>224</v>
      </c>
      <c r="Y225">
        <v>6.3404800000000001E-4</v>
      </c>
    </row>
    <row r="226" spans="24:25">
      <c r="X226">
        <v>225</v>
      </c>
      <c r="Y226">
        <v>6.3471999999999997E-4</v>
      </c>
    </row>
    <row r="227" spans="24:25">
      <c r="X227">
        <v>226</v>
      </c>
      <c r="Y227">
        <v>6.32512E-4</v>
      </c>
    </row>
    <row r="228" spans="24:25">
      <c r="X228">
        <v>227</v>
      </c>
      <c r="Y228">
        <v>1.3264640000000001E-3</v>
      </c>
    </row>
    <row r="229" spans="24:25">
      <c r="X229">
        <v>228</v>
      </c>
      <c r="Y229">
        <v>7.2563200000000003E-4</v>
      </c>
    </row>
    <row r="230" spans="24:25">
      <c r="X230">
        <v>229</v>
      </c>
      <c r="Y230">
        <v>6.3468800000000001E-4</v>
      </c>
    </row>
    <row r="231" spans="24:25">
      <c r="X231">
        <v>230</v>
      </c>
      <c r="Y231">
        <v>2.8654078000000002E-3</v>
      </c>
    </row>
    <row r="232" spans="24:25">
      <c r="X232">
        <v>231</v>
      </c>
      <c r="Y232">
        <v>8.2169600000000001E-4</v>
      </c>
    </row>
    <row r="233" spans="24:25">
      <c r="X233">
        <v>232</v>
      </c>
      <c r="Y233">
        <v>6.3705599999999999E-4</v>
      </c>
    </row>
    <row r="234" spans="24:25">
      <c r="X234">
        <v>233</v>
      </c>
      <c r="Y234">
        <v>6.3686400000000001E-4</v>
      </c>
    </row>
    <row r="235" spans="24:25">
      <c r="X235">
        <v>234</v>
      </c>
      <c r="Y235">
        <v>6.3753599999999996E-4</v>
      </c>
    </row>
    <row r="236" spans="24:25">
      <c r="X236">
        <v>235</v>
      </c>
      <c r="Y236">
        <v>6.77408E-4</v>
      </c>
    </row>
    <row r="237" spans="24:25">
      <c r="X237">
        <v>236</v>
      </c>
      <c r="Y237">
        <v>9.6486399999999996E-4</v>
      </c>
    </row>
    <row r="238" spans="24:25">
      <c r="X238">
        <v>237</v>
      </c>
      <c r="Y238">
        <v>6.4176000000000001E-4</v>
      </c>
    </row>
    <row r="239" spans="24:25">
      <c r="X239">
        <v>238</v>
      </c>
      <c r="Y239">
        <v>6.3187200000000001E-4</v>
      </c>
    </row>
    <row r="240" spans="24:25">
      <c r="X240">
        <v>239</v>
      </c>
      <c r="Y240">
        <v>6.3427199999999996E-4</v>
      </c>
    </row>
    <row r="241" spans="24:25">
      <c r="X241">
        <v>240</v>
      </c>
      <c r="Y241">
        <v>6.3539200000000003E-4</v>
      </c>
    </row>
    <row r="242" spans="24:25">
      <c r="X242">
        <v>241</v>
      </c>
      <c r="Y242">
        <v>6.3465600000000004E-4</v>
      </c>
    </row>
    <row r="243" spans="24:25">
      <c r="X243">
        <v>242</v>
      </c>
      <c r="Y243">
        <v>6.3324799999999999E-4</v>
      </c>
    </row>
    <row r="244" spans="24:25">
      <c r="X244">
        <v>243</v>
      </c>
      <c r="Y244">
        <v>6.3753599999999996E-4</v>
      </c>
    </row>
    <row r="245" spans="24:25">
      <c r="X245">
        <v>244</v>
      </c>
      <c r="Y245">
        <v>6.3184000000000005E-4</v>
      </c>
    </row>
    <row r="246" spans="24:25">
      <c r="X246">
        <v>245</v>
      </c>
      <c r="Y246">
        <v>6.3840000000000001E-4</v>
      </c>
    </row>
    <row r="247" spans="24:25">
      <c r="X247">
        <v>246</v>
      </c>
      <c r="Y247">
        <v>6.3551999999999999E-4</v>
      </c>
    </row>
    <row r="248" spans="24:25">
      <c r="X248">
        <v>247</v>
      </c>
      <c r="Y248">
        <v>1.3279038999999999E-3</v>
      </c>
    </row>
    <row r="249" spans="24:25">
      <c r="X249">
        <v>248</v>
      </c>
      <c r="Y249">
        <v>7.2265600000000001E-4</v>
      </c>
    </row>
    <row r="250" spans="24:25">
      <c r="X250">
        <v>249</v>
      </c>
      <c r="Y250">
        <v>6.3990399999999995E-4</v>
      </c>
    </row>
    <row r="251" spans="24:25">
      <c r="X251">
        <v>250</v>
      </c>
      <c r="Y251">
        <v>7.4147199999999996E-4</v>
      </c>
    </row>
    <row r="252" spans="24:25">
      <c r="X252">
        <v>251</v>
      </c>
      <c r="Y252">
        <v>6.5190400000000003E-4</v>
      </c>
    </row>
    <row r="253" spans="24:25">
      <c r="X253">
        <v>252</v>
      </c>
      <c r="Y253">
        <v>9.791680000000001E-4</v>
      </c>
    </row>
    <row r="254" spans="24:25">
      <c r="X254">
        <v>253</v>
      </c>
      <c r="Y254">
        <v>6.3667200000000002E-4</v>
      </c>
    </row>
    <row r="255" spans="24:25">
      <c r="X255">
        <v>254</v>
      </c>
      <c r="Y255">
        <v>6.3782400000000005E-4</v>
      </c>
    </row>
    <row r="256" spans="24:25">
      <c r="X256">
        <v>255</v>
      </c>
      <c r="Y256">
        <v>6.3475200000000004E-4</v>
      </c>
    </row>
    <row r="257" spans="24:25">
      <c r="X257">
        <v>256</v>
      </c>
      <c r="Y257">
        <v>6.3462399999999997E-4</v>
      </c>
    </row>
    <row r="258" spans="24:25">
      <c r="X258">
        <v>257</v>
      </c>
      <c r="Y258">
        <v>6.4707199999999995E-4</v>
      </c>
    </row>
    <row r="259" spans="24:25">
      <c r="X259">
        <v>258</v>
      </c>
      <c r="Y259">
        <v>6.4095999999999999E-4</v>
      </c>
    </row>
    <row r="260" spans="24:25">
      <c r="X260">
        <v>259</v>
      </c>
      <c r="Y260">
        <v>6.3686400000000001E-4</v>
      </c>
    </row>
    <row r="261" spans="24:25">
      <c r="X261">
        <v>260</v>
      </c>
      <c r="Y261">
        <v>6.3520000000000004E-4</v>
      </c>
    </row>
    <row r="262" spans="24:25">
      <c r="X262">
        <v>261</v>
      </c>
      <c r="Y262">
        <v>6.3728000000000005E-4</v>
      </c>
    </row>
    <row r="263" spans="24:25">
      <c r="X263">
        <v>262</v>
      </c>
      <c r="Y263">
        <v>6.4079999999999996E-4</v>
      </c>
    </row>
    <row r="264" spans="24:25">
      <c r="X264">
        <v>263</v>
      </c>
      <c r="Y264">
        <v>6.3504000000000002E-4</v>
      </c>
    </row>
    <row r="265" spans="24:25">
      <c r="X265">
        <v>264</v>
      </c>
      <c r="Y265">
        <v>6.3513600000000001E-4</v>
      </c>
    </row>
    <row r="266" spans="24:25">
      <c r="X266">
        <v>265</v>
      </c>
      <c r="Y266">
        <v>6.3849600000000001E-4</v>
      </c>
    </row>
    <row r="267" spans="24:25">
      <c r="X267">
        <v>266</v>
      </c>
      <c r="Y267">
        <v>6.3526399999999997E-4</v>
      </c>
    </row>
    <row r="268" spans="24:25">
      <c r="X268">
        <v>267</v>
      </c>
      <c r="Y268">
        <v>6.3871999999999996E-4</v>
      </c>
    </row>
    <row r="269" spans="24:25">
      <c r="X269">
        <v>268</v>
      </c>
      <c r="Y269">
        <v>1.5602241000000001E-3</v>
      </c>
    </row>
    <row r="270" spans="24:25">
      <c r="X270">
        <v>269</v>
      </c>
      <c r="Y270">
        <v>7.1856000000000003E-4</v>
      </c>
    </row>
    <row r="271" spans="24:25">
      <c r="X271">
        <v>270</v>
      </c>
      <c r="Y271">
        <v>6.3830400000000002E-4</v>
      </c>
    </row>
    <row r="272" spans="24:25">
      <c r="X272">
        <v>271</v>
      </c>
      <c r="Y272">
        <v>6.3651199999999999E-4</v>
      </c>
    </row>
    <row r="273" spans="24:25">
      <c r="X273">
        <v>272</v>
      </c>
      <c r="Y273">
        <v>6.4054400000000005E-4</v>
      </c>
    </row>
    <row r="274" spans="24:25">
      <c r="X274">
        <v>273</v>
      </c>
      <c r="Y274">
        <v>6.3705599999999999E-4</v>
      </c>
    </row>
    <row r="275" spans="24:25">
      <c r="X275">
        <v>274</v>
      </c>
      <c r="Y275">
        <v>6.3849600000000001E-4</v>
      </c>
    </row>
    <row r="276" spans="24:25">
      <c r="X276">
        <v>275</v>
      </c>
      <c r="Y276">
        <v>6.3705599999999999E-4</v>
      </c>
    </row>
    <row r="277" spans="24:25">
      <c r="X277">
        <v>276</v>
      </c>
      <c r="Y277">
        <v>6.3487999999999999E-4</v>
      </c>
    </row>
    <row r="278" spans="24:25">
      <c r="X278">
        <v>277</v>
      </c>
      <c r="Y278">
        <v>6.3360000000000001E-4</v>
      </c>
    </row>
    <row r="279" spans="24:25">
      <c r="X279">
        <v>278</v>
      </c>
      <c r="Y279">
        <v>6.3507199999999998E-4</v>
      </c>
    </row>
    <row r="280" spans="24:25">
      <c r="X280">
        <v>279</v>
      </c>
      <c r="Y280">
        <v>6.3740800000000001E-4</v>
      </c>
    </row>
    <row r="281" spans="24:25">
      <c r="X281">
        <v>280</v>
      </c>
      <c r="Y281">
        <v>6.3811200000000003E-4</v>
      </c>
    </row>
    <row r="282" spans="24:25">
      <c r="X282">
        <v>281</v>
      </c>
      <c r="Y282">
        <v>6.3862399999999996E-4</v>
      </c>
    </row>
    <row r="283" spans="24:25">
      <c r="X283">
        <v>282</v>
      </c>
      <c r="Y283">
        <v>6.4095999999999999E-4</v>
      </c>
    </row>
    <row r="284" spans="24:25">
      <c r="X284">
        <v>283</v>
      </c>
      <c r="Y284">
        <v>7.4348800000000005E-4</v>
      </c>
    </row>
    <row r="285" spans="24:25">
      <c r="X285">
        <v>284</v>
      </c>
      <c r="Y285">
        <v>6.4268799999999998E-4</v>
      </c>
    </row>
    <row r="286" spans="24:25">
      <c r="X286">
        <v>285</v>
      </c>
      <c r="Y286">
        <v>9.58656E-4</v>
      </c>
    </row>
    <row r="287" spans="24:25">
      <c r="X287">
        <v>286</v>
      </c>
      <c r="Y287">
        <v>6.3599999999999996E-4</v>
      </c>
    </row>
    <row r="288" spans="24:25">
      <c r="X288">
        <v>287</v>
      </c>
      <c r="Y288">
        <v>6.3520000000000004E-4</v>
      </c>
    </row>
    <row r="289" spans="24:25">
      <c r="X289">
        <v>288</v>
      </c>
      <c r="Y289">
        <v>6.3468800000000001E-4</v>
      </c>
    </row>
    <row r="290" spans="24:25">
      <c r="X290">
        <v>289</v>
      </c>
      <c r="Y290">
        <v>6.3596810000000003E-4</v>
      </c>
    </row>
    <row r="291" spans="24:25">
      <c r="X291">
        <v>290</v>
      </c>
      <c r="Y291">
        <v>6.33152E-4</v>
      </c>
    </row>
    <row r="292" spans="24:25">
      <c r="X292">
        <v>291</v>
      </c>
      <c r="Y292">
        <v>6.3689599999999997E-4</v>
      </c>
    </row>
    <row r="293" spans="24:25">
      <c r="X293">
        <v>292</v>
      </c>
      <c r="Y293">
        <v>1.4124160000000001E-3</v>
      </c>
    </row>
    <row r="294" spans="24:25">
      <c r="X294">
        <v>293</v>
      </c>
      <c r="Y294">
        <v>6.4601600000000002E-4</v>
      </c>
    </row>
    <row r="295" spans="24:25">
      <c r="X295">
        <v>294</v>
      </c>
      <c r="Y295">
        <v>6.3894400000000001E-4</v>
      </c>
    </row>
    <row r="296" spans="24:25">
      <c r="X296">
        <v>295</v>
      </c>
      <c r="Y296">
        <v>6.3487999999999999E-4</v>
      </c>
    </row>
    <row r="297" spans="24:25">
      <c r="X297">
        <v>296</v>
      </c>
      <c r="Y297">
        <v>6.3199999999999997E-4</v>
      </c>
    </row>
    <row r="298" spans="24:25">
      <c r="X298">
        <v>297</v>
      </c>
      <c r="Y298">
        <v>6.3792000000000005E-4</v>
      </c>
    </row>
    <row r="299" spans="24:25">
      <c r="X299">
        <v>298</v>
      </c>
      <c r="Y299">
        <v>6.3766400000000003E-4</v>
      </c>
    </row>
    <row r="300" spans="24:25">
      <c r="X300">
        <v>299</v>
      </c>
      <c r="Y300">
        <v>6.3734399999999997E-4</v>
      </c>
    </row>
    <row r="301" spans="24:25">
      <c r="X301">
        <v>300</v>
      </c>
      <c r="Y301">
        <v>7.7065599999999999E-4</v>
      </c>
    </row>
    <row r="302" spans="24:25">
      <c r="X302">
        <v>301</v>
      </c>
      <c r="Y302">
        <v>9.4848000000000003E-4</v>
      </c>
    </row>
    <row r="303" spans="24:25">
      <c r="X303">
        <v>302</v>
      </c>
      <c r="Y303">
        <v>6.3692800000000004E-4</v>
      </c>
    </row>
    <row r="304" spans="24:25">
      <c r="X304">
        <v>303</v>
      </c>
      <c r="Y304">
        <v>6.4291200000000004E-4</v>
      </c>
    </row>
    <row r="305" spans="24:25">
      <c r="X305">
        <v>304</v>
      </c>
      <c r="Y305">
        <v>6.3734399999999997E-4</v>
      </c>
    </row>
    <row r="306" spans="24:25">
      <c r="X306">
        <v>305</v>
      </c>
      <c r="Y306">
        <v>6.3324799999999999E-4</v>
      </c>
    </row>
    <row r="307" spans="24:25">
      <c r="X307">
        <v>306</v>
      </c>
      <c r="Y307">
        <v>6.5817600000000001E-4</v>
      </c>
    </row>
    <row r="308" spans="24:25">
      <c r="X308">
        <v>307</v>
      </c>
      <c r="Y308">
        <v>6.3788799999999997E-4</v>
      </c>
    </row>
    <row r="309" spans="24:25">
      <c r="X309">
        <v>308</v>
      </c>
      <c r="Y309">
        <v>6.3644799999999996E-4</v>
      </c>
    </row>
    <row r="310" spans="24:25">
      <c r="X310">
        <v>309</v>
      </c>
      <c r="Y310">
        <v>6.3974400000000003E-4</v>
      </c>
    </row>
    <row r="311" spans="24:25">
      <c r="X311">
        <v>310</v>
      </c>
      <c r="Y311">
        <v>6.3529600000000004E-4</v>
      </c>
    </row>
    <row r="312" spans="24:25">
      <c r="X312">
        <v>311</v>
      </c>
      <c r="Y312">
        <v>6.2963199999999998E-4</v>
      </c>
    </row>
    <row r="313" spans="24:25">
      <c r="X313">
        <v>312</v>
      </c>
      <c r="Y313">
        <v>6.4048000000000002E-4</v>
      </c>
    </row>
    <row r="314" spans="24:25">
      <c r="X314">
        <v>313</v>
      </c>
      <c r="Y314">
        <v>6.3820789999999999E-4</v>
      </c>
    </row>
    <row r="315" spans="24:25">
      <c r="X315">
        <v>314</v>
      </c>
      <c r="Y315">
        <v>6.3263999999999996E-4</v>
      </c>
    </row>
    <row r="316" spans="24:25">
      <c r="X316">
        <v>315</v>
      </c>
      <c r="Y316">
        <v>1.3259840000000001E-3</v>
      </c>
    </row>
    <row r="317" spans="24:25">
      <c r="X317">
        <v>316</v>
      </c>
      <c r="Y317">
        <v>8.1571200000000001E-4</v>
      </c>
    </row>
    <row r="318" spans="24:25">
      <c r="X318">
        <v>317</v>
      </c>
      <c r="Y318">
        <v>6.4019200000000004E-4</v>
      </c>
    </row>
    <row r="319" spans="24:25">
      <c r="X319">
        <v>318</v>
      </c>
      <c r="Y319">
        <v>1.024032E-3</v>
      </c>
    </row>
    <row r="320" spans="24:25">
      <c r="X320">
        <v>319</v>
      </c>
      <c r="Y320">
        <v>6.4035199999999996E-4</v>
      </c>
    </row>
    <row r="321" spans="24:25">
      <c r="X321">
        <v>320</v>
      </c>
      <c r="Y321">
        <v>6.3977599999999999E-4</v>
      </c>
    </row>
    <row r="322" spans="24:25">
      <c r="X322">
        <v>321</v>
      </c>
      <c r="Y322">
        <v>2.948544E-3</v>
      </c>
    </row>
    <row r="323" spans="24:25">
      <c r="X323">
        <v>322</v>
      </c>
      <c r="Y323">
        <v>6.3868799999999999E-4</v>
      </c>
    </row>
    <row r="324" spans="24:25">
      <c r="X324">
        <v>323</v>
      </c>
      <c r="Y324">
        <v>6.3692800000000004E-4</v>
      </c>
    </row>
    <row r="325" spans="24:25">
      <c r="X325">
        <v>324</v>
      </c>
      <c r="Y325">
        <v>6.3715199999999999E-4</v>
      </c>
    </row>
    <row r="326" spans="24:25">
      <c r="X326">
        <v>325</v>
      </c>
      <c r="Y326">
        <v>6.3721600000000002E-4</v>
      </c>
    </row>
    <row r="327" spans="24:25">
      <c r="X327">
        <v>326</v>
      </c>
      <c r="Y327">
        <v>6.3779199999999998E-4</v>
      </c>
    </row>
    <row r="328" spans="24:25">
      <c r="X328">
        <v>327</v>
      </c>
      <c r="Y328">
        <v>6.3660799999999999E-4</v>
      </c>
    </row>
    <row r="329" spans="24:25">
      <c r="X329">
        <v>328</v>
      </c>
      <c r="Y329">
        <v>6.3689599999999997E-4</v>
      </c>
    </row>
    <row r="330" spans="24:25">
      <c r="X330">
        <v>329</v>
      </c>
      <c r="Y330">
        <v>6.3596810000000003E-4</v>
      </c>
    </row>
    <row r="331" spans="24:25">
      <c r="X331">
        <v>330</v>
      </c>
      <c r="Y331">
        <v>7.7846399999999998E-4</v>
      </c>
    </row>
    <row r="332" spans="24:25">
      <c r="X332">
        <v>331</v>
      </c>
      <c r="Y332">
        <v>6.3705599999999999E-4</v>
      </c>
    </row>
    <row r="333" spans="24:25">
      <c r="X333">
        <v>332</v>
      </c>
      <c r="Y333">
        <v>6.3731200000000001E-4</v>
      </c>
    </row>
    <row r="334" spans="24:25">
      <c r="X334">
        <v>333</v>
      </c>
      <c r="Y334">
        <v>1.287072E-3</v>
      </c>
    </row>
    <row r="335" spans="24:25">
      <c r="X335">
        <v>334</v>
      </c>
      <c r="Y335">
        <v>8.0236800000000003E-4</v>
      </c>
    </row>
    <row r="336" spans="24:25">
      <c r="X336">
        <v>335</v>
      </c>
      <c r="Y336">
        <v>9.6979200000000003E-4</v>
      </c>
    </row>
    <row r="337" spans="24:25">
      <c r="X337">
        <v>336</v>
      </c>
      <c r="Y337">
        <v>6.40224E-4</v>
      </c>
    </row>
    <row r="338" spans="24:25">
      <c r="X338">
        <v>337</v>
      </c>
      <c r="Y338">
        <v>6.3862399999999996E-4</v>
      </c>
    </row>
    <row r="339" spans="24:25">
      <c r="X339">
        <v>338</v>
      </c>
      <c r="Y339">
        <v>6.3718399999999995E-4</v>
      </c>
    </row>
    <row r="340" spans="24:25">
      <c r="X340">
        <v>339</v>
      </c>
      <c r="Y340">
        <v>6.3296000000000001E-4</v>
      </c>
    </row>
    <row r="341" spans="24:25">
      <c r="X341">
        <v>340</v>
      </c>
      <c r="Y341">
        <v>2.2040318999999998E-3</v>
      </c>
    </row>
    <row r="342" spans="24:25">
      <c r="X342">
        <v>341</v>
      </c>
      <c r="Y342">
        <v>6.0755200000000003E-4</v>
      </c>
    </row>
    <row r="343" spans="24:25">
      <c r="X343">
        <v>342</v>
      </c>
      <c r="Y343">
        <v>6.0572800000000004E-4</v>
      </c>
    </row>
    <row r="344" spans="24:25">
      <c r="X344">
        <v>343</v>
      </c>
      <c r="Y344">
        <v>6.09024E-4</v>
      </c>
    </row>
    <row r="345" spans="24:25">
      <c r="X345">
        <v>344</v>
      </c>
      <c r="Y345">
        <v>6.0815999999999995E-4</v>
      </c>
    </row>
    <row r="346" spans="24:25">
      <c r="X346">
        <v>345</v>
      </c>
      <c r="Y346">
        <v>6.0163199999999995E-4</v>
      </c>
    </row>
    <row r="347" spans="24:25">
      <c r="X347">
        <v>346</v>
      </c>
      <c r="Y347">
        <v>6.0611200000000001E-4</v>
      </c>
    </row>
    <row r="348" spans="24:25">
      <c r="X348">
        <v>347</v>
      </c>
      <c r="Y348">
        <v>6.0380799999999995E-4</v>
      </c>
    </row>
    <row r="349" spans="24:25">
      <c r="X349">
        <v>348</v>
      </c>
      <c r="Y349">
        <v>7.0499199999999999E-4</v>
      </c>
    </row>
    <row r="350" spans="24:25">
      <c r="X350">
        <v>349</v>
      </c>
      <c r="Y350">
        <v>6.0636800000000003E-4</v>
      </c>
    </row>
    <row r="351" spans="24:25">
      <c r="X351">
        <v>350</v>
      </c>
      <c r="Y351">
        <v>6.1641599999999995E-4</v>
      </c>
    </row>
    <row r="352" spans="24:25">
      <c r="X352">
        <v>351</v>
      </c>
      <c r="Y352">
        <v>9.1219200000000004E-4</v>
      </c>
    </row>
    <row r="353" spans="24:25">
      <c r="X353">
        <v>352</v>
      </c>
      <c r="Y353">
        <v>6.0729600000000001E-4</v>
      </c>
    </row>
    <row r="354" spans="24:25">
      <c r="X354">
        <v>353</v>
      </c>
      <c r="Y354">
        <v>6.0345600000000004E-4</v>
      </c>
    </row>
    <row r="355" spans="24:25">
      <c r="X355">
        <v>354</v>
      </c>
      <c r="Y355">
        <v>6.0576E-4</v>
      </c>
    </row>
    <row r="356" spans="24:25">
      <c r="X356">
        <v>355</v>
      </c>
      <c r="Y356">
        <v>1.406624E-3</v>
      </c>
    </row>
    <row r="357" spans="24:25">
      <c r="X357">
        <v>356</v>
      </c>
      <c r="Y357">
        <v>6.1676799999999996E-4</v>
      </c>
    </row>
    <row r="358" spans="24:25">
      <c r="X358">
        <v>357</v>
      </c>
      <c r="Y358">
        <v>6.0454400000000004E-4</v>
      </c>
    </row>
    <row r="359" spans="24:25">
      <c r="X359">
        <v>358</v>
      </c>
      <c r="Y359">
        <v>6.0720000000000001E-4</v>
      </c>
    </row>
    <row r="360" spans="24:25">
      <c r="X360">
        <v>359</v>
      </c>
      <c r="Y360">
        <v>6.0771200000000005E-4</v>
      </c>
    </row>
    <row r="361" spans="24:25">
      <c r="X361">
        <v>360</v>
      </c>
      <c r="Y361">
        <v>6.0419200000000003E-4</v>
      </c>
    </row>
    <row r="362" spans="24:25">
      <c r="X362">
        <v>361</v>
      </c>
      <c r="Y362">
        <v>6.0758399999999999E-4</v>
      </c>
    </row>
    <row r="363" spans="24:25">
      <c r="X363">
        <v>362</v>
      </c>
      <c r="Y363">
        <v>6.07936E-4</v>
      </c>
    </row>
    <row r="364" spans="24:25">
      <c r="X364">
        <v>363</v>
      </c>
      <c r="Y364">
        <v>6.0633599999999996E-4</v>
      </c>
    </row>
    <row r="365" spans="24:25">
      <c r="X365">
        <v>364</v>
      </c>
      <c r="Y365">
        <v>6.0502400000000001E-4</v>
      </c>
    </row>
    <row r="366" spans="24:25">
      <c r="X366">
        <v>365</v>
      </c>
      <c r="Y366">
        <v>6.1702399999999998E-4</v>
      </c>
    </row>
    <row r="367" spans="24:25">
      <c r="X367">
        <v>366</v>
      </c>
      <c r="Y367">
        <v>7.9420800000000002E-4</v>
      </c>
    </row>
    <row r="368" spans="24:25">
      <c r="X368">
        <v>367</v>
      </c>
      <c r="Y368">
        <v>6.0886399999999998E-4</v>
      </c>
    </row>
    <row r="369" spans="24:25">
      <c r="X369">
        <v>368</v>
      </c>
      <c r="Y369">
        <v>6.0707199999999995E-4</v>
      </c>
    </row>
    <row r="370" spans="24:25">
      <c r="X370">
        <v>369</v>
      </c>
      <c r="Y370">
        <v>6.0815999999999995E-4</v>
      </c>
    </row>
    <row r="371" spans="24:25">
      <c r="X371">
        <v>370</v>
      </c>
      <c r="Y371">
        <v>7.4105609999999995E-4</v>
      </c>
    </row>
    <row r="372" spans="24:25">
      <c r="X372">
        <v>371</v>
      </c>
      <c r="Y372">
        <v>6.2719999999999996E-4</v>
      </c>
    </row>
    <row r="373" spans="24:25">
      <c r="X373">
        <v>372</v>
      </c>
      <c r="Y373">
        <v>1.4076799999999999E-3</v>
      </c>
    </row>
    <row r="374" spans="24:25">
      <c r="X374">
        <v>373</v>
      </c>
      <c r="Y374">
        <v>6.2585600000000005E-4</v>
      </c>
    </row>
    <row r="375" spans="24:25">
      <c r="X375">
        <v>374</v>
      </c>
      <c r="Y375">
        <v>9.0646399999999995E-4</v>
      </c>
    </row>
    <row r="376" spans="24:25">
      <c r="X376">
        <v>375</v>
      </c>
      <c r="Y376">
        <v>6.1027200000000003E-4</v>
      </c>
    </row>
    <row r="377" spans="24:25">
      <c r="X377">
        <v>376</v>
      </c>
      <c r="Y377">
        <v>6.0588799999999996E-4</v>
      </c>
    </row>
    <row r="378" spans="24:25">
      <c r="X378">
        <v>377</v>
      </c>
      <c r="Y378">
        <v>1.3059840000000001E-3</v>
      </c>
    </row>
    <row r="379" spans="24:25">
      <c r="X379">
        <v>378</v>
      </c>
      <c r="Y379">
        <v>7.0563199999999998E-4</v>
      </c>
    </row>
    <row r="380" spans="24:25">
      <c r="X380">
        <v>379</v>
      </c>
      <c r="Y380">
        <v>6.0755200000000003E-4</v>
      </c>
    </row>
    <row r="381" spans="24:25">
      <c r="X381">
        <v>380</v>
      </c>
      <c r="Y381">
        <v>6.0627200000000004E-4</v>
      </c>
    </row>
    <row r="382" spans="24:25">
      <c r="X382">
        <v>381</v>
      </c>
      <c r="Y382">
        <v>6.0534399999999996E-4</v>
      </c>
    </row>
    <row r="383" spans="24:25">
      <c r="X383">
        <v>382</v>
      </c>
      <c r="Y383">
        <v>6.0595210000000002E-4</v>
      </c>
    </row>
    <row r="384" spans="24:25">
      <c r="X384">
        <v>383</v>
      </c>
      <c r="Y384">
        <v>6.1449599999999997E-4</v>
      </c>
    </row>
    <row r="385" spans="24:25">
      <c r="X385">
        <v>384</v>
      </c>
      <c r="Y385">
        <v>9.0384000000000005E-4</v>
      </c>
    </row>
    <row r="386" spans="24:25">
      <c r="X386">
        <v>385</v>
      </c>
      <c r="Y386">
        <v>6.0889600000000005E-4</v>
      </c>
    </row>
    <row r="387" spans="24:25">
      <c r="X387">
        <v>386</v>
      </c>
      <c r="Y387">
        <v>6.2527999999999998E-4</v>
      </c>
    </row>
    <row r="388" spans="24:25">
      <c r="X388">
        <v>387</v>
      </c>
      <c r="Y388">
        <v>6.0367999999999999E-4</v>
      </c>
    </row>
    <row r="389" spans="24:25">
      <c r="X389">
        <v>388</v>
      </c>
      <c r="Y389">
        <v>7.8828800000000005E-4</v>
      </c>
    </row>
    <row r="390" spans="24:25">
      <c r="X390">
        <v>389</v>
      </c>
      <c r="Y390">
        <v>6.0601600000000002E-4</v>
      </c>
    </row>
    <row r="391" spans="24:25">
      <c r="X391">
        <v>390</v>
      </c>
      <c r="Y391">
        <v>2.69856E-3</v>
      </c>
    </row>
    <row r="392" spans="24:25">
      <c r="X392">
        <v>391</v>
      </c>
      <c r="Y392">
        <v>6.09568E-4</v>
      </c>
    </row>
    <row r="393" spans="24:25">
      <c r="X393">
        <v>392</v>
      </c>
      <c r="Y393">
        <v>6.0259199999999999E-4</v>
      </c>
    </row>
    <row r="394" spans="24:25">
      <c r="X394">
        <v>393</v>
      </c>
      <c r="Y394">
        <v>6.0502400000000001E-4</v>
      </c>
    </row>
    <row r="395" spans="24:25">
      <c r="X395">
        <v>394</v>
      </c>
      <c r="Y395">
        <v>6.0451199999999997E-4</v>
      </c>
    </row>
    <row r="396" spans="24:25">
      <c r="X396">
        <v>395</v>
      </c>
      <c r="Y396">
        <v>6.0556800000000001E-4</v>
      </c>
    </row>
    <row r="397" spans="24:25">
      <c r="X397">
        <v>396</v>
      </c>
      <c r="Y397">
        <v>6.0259199999999999E-4</v>
      </c>
    </row>
    <row r="398" spans="24:25">
      <c r="X398">
        <v>397</v>
      </c>
      <c r="Y398">
        <v>6.0048000000000002E-4</v>
      </c>
    </row>
    <row r="399" spans="24:25">
      <c r="X399">
        <v>398</v>
      </c>
      <c r="Y399">
        <v>1.4005440999999999E-3</v>
      </c>
    </row>
    <row r="400" spans="24:25">
      <c r="X400">
        <v>399</v>
      </c>
      <c r="Y400">
        <v>6.21632E-4</v>
      </c>
    </row>
    <row r="401" spans="24:25">
      <c r="X401">
        <v>400</v>
      </c>
      <c r="Y401">
        <v>6.2976000000000004E-4</v>
      </c>
    </row>
    <row r="402" spans="24:25">
      <c r="X402">
        <v>401</v>
      </c>
      <c r="Y402">
        <v>9.966720000000001E-4</v>
      </c>
    </row>
    <row r="403" spans="24:25">
      <c r="X403">
        <v>402</v>
      </c>
      <c r="Y403">
        <v>6.1251199999999995E-4</v>
      </c>
    </row>
    <row r="404" spans="24:25">
      <c r="X404">
        <v>403</v>
      </c>
      <c r="Y404">
        <v>6.0761599999999995E-4</v>
      </c>
    </row>
    <row r="405" spans="24:25">
      <c r="X405">
        <v>404</v>
      </c>
      <c r="Y405">
        <v>7.6988800000000004E-4</v>
      </c>
    </row>
    <row r="406" spans="24:25">
      <c r="X406">
        <v>405</v>
      </c>
      <c r="Y406">
        <v>6.0438400000000002E-4</v>
      </c>
    </row>
    <row r="407" spans="24:25">
      <c r="X407">
        <v>406</v>
      </c>
      <c r="Y407">
        <v>6.0361599999999996E-4</v>
      </c>
    </row>
    <row r="408" spans="24:25">
      <c r="X408">
        <v>407</v>
      </c>
      <c r="Y408">
        <v>6.0825600000000005E-4</v>
      </c>
    </row>
    <row r="409" spans="24:25">
      <c r="X409">
        <v>408</v>
      </c>
      <c r="Y409">
        <v>5.9945599999999995E-4</v>
      </c>
    </row>
    <row r="410" spans="24:25">
      <c r="X410">
        <v>409</v>
      </c>
      <c r="Y410">
        <v>6.0998400000000005E-4</v>
      </c>
    </row>
    <row r="411" spans="24:25">
      <c r="X411">
        <v>410</v>
      </c>
      <c r="Y411">
        <v>6.0569599999999997E-4</v>
      </c>
    </row>
    <row r="412" spans="24:25">
      <c r="X412">
        <v>411</v>
      </c>
      <c r="Y412">
        <v>6.0230400000000001E-4</v>
      </c>
    </row>
    <row r="413" spans="24:25">
      <c r="X413">
        <v>412</v>
      </c>
      <c r="Y413">
        <v>6.0428800000000003E-4</v>
      </c>
    </row>
    <row r="414" spans="24:25">
      <c r="X414">
        <v>413</v>
      </c>
      <c r="Y414">
        <v>6.0585599999999999E-4</v>
      </c>
    </row>
    <row r="415" spans="24:25">
      <c r="X415">
        <v>414</v>
      </c>
      <c r="Y415">
        <v>6.0643199999999996E-4</v>
      </c>
    </row>
    <row r="416" spans="24:25">
      <c r="X416">
        <v>415</v>
      </c>
      <c r="Y416">
        <v>6.0505599999999997E-4</v>
      </c>
    </row>
    <row r="417" spans="24:25">
      <c r="X417">
        <v>416</v>
      </c>
      <c r="Y417">
        <v>6.2012799999999996E-4</v>
      </c>
    </row>
    <row r="418" spans="24:25">
      <c r="X418">
        <v>417</v>
      </c>
      <c r="Y418">
        <v>9.1308800000000005E-4</v>
      </c>
    </row>
    <row r="419" spans="24:25">
      <c r="X419">
        <v>418</v>
      </c>
      <c r="Y419">
        <v>6.0512000000000001E-4</v>
      </c>
    </row>
    <row r="420" spans="24:25">
      <c r="X420">
        <v>419</v>
      </c>
      <c r="Y420">
        <v>6.0553600000000005E-4</v>
      </c>
    </row>
    <row r="421" spans="24:25">
      <c r="X421">
        <v>420</v>
      </c>
      <c r="Y421">
        <v>6.0588799999999996E-4</v>
      </c>
    </row>
    <row r="422" spans="24:25">
      <c r="X422">
        <v>421</v>
      </c>
      <c r="Y422">
        <v>1.4090559000000001E-3</v>
      </c>
    </row>
    <row r="423" spans="24:25">
      <c r="X423">
        <v>422</v>
      </c>
      <c r="Y423">
        <v>6.1433600000000005E-4</v>
      </c>
    </row>
    <row r="424" spans="24:25">
      <c r="X424">
        <v>423</v>
      </c>
      <c r="Y424">
        <v>6.0559999999999998E-4</v>
      </c>
    </row>
    <row r="425" spans="24:25">
      <c r="X425">
        <v>424</v>
      </c>
      <c r="Y425">
        <v>6.0809600000000003E-4</v>
      </c>
    </row>
    <row r="426" spans="24:25">
      <c r="X426">
        <v>425</v>
      </c>
      <c r="Y426">
        <v>6.0707199999999995E-4</v>
      </c>
    </row>
    <row r="427" spans="24:25">
      <c r="X427">
        <v>426</v>
      </c>
      <c r="Y427">
        <v>6.0662400000000005E-4</v>
      </c>
    </row>
    <row r="428" spans="24:25">
      <c r="X428">
        <v>427</v>
      </c>
      <c r="Y428">
        <v>6.09024E-4</v>
      </c>
    </row>
    <row r="429" spans="24:25">
      <c r="X429">
        <v>428</v>
      </c>
      <c r="Y429">
        <v>6.0547200000000002E-4</v>
      </c>
    </row>
    <row r="430" spans="24:25">
      <c r="X430">
        <v>429</v>
      </c>
      <c r="Y430">
        <v>6.0889600000000005E-4</v>
      </c>
    </row>
    <row r="431" spans="24:25">
      <c r="X431">
        <v>430</v>
      </c>
      <c r="Y431">
        <v>6.0384000000000002E-4</v>
      </c>
    </row>
    <row r="432" spans="24:25">
      <c r="X432">
        <v>431</v>
      </c>
      <c r="Y432">
        <v>6.0287999999999997E-4</v>
      </c>
    </row>
    <row r="433" spans="24:25">
      <c r="X433">
        <v>432</v>
      </c>
      <c r="Y433">
        <v>6.9052800000000004E-4</v>
      </c>
    </row>
    <row r="434" spans="24:25">
      <c r="X434">
        <v>433</v>
      </c>
      <c r="Y434">
        <v>9.0441600000000001E-4</v>
      </c>
    </row>
    <row r="435" spans="24:25">
      <c r="X435">
        <v>434</v>
      </c>
      <c r="Y435">
        <v>6.0367999999999999E-4</v>
      </c>
    </row>
    <row r="436" spans="24:25">
      <c r="X436">
        <v>435</v>
      </c>
      <c r="Y436">
        <v>6.0486399999999999E-4</v>
      </c>
    </row>
    <row r="437" spans="24:25">
      <c r="X437">
        <v>436</v>
      </c>
      <c r="Y437">
        <v>6.0543999999999995E-4</v>
      </c>
    </row>
    <row r="438" spans="24:25">
      <c r="X438">
        <v>437</v>
      </c>
      <c r="Y438">
        <v>6.0332799999999998E-4</v>
      </c>
    </row>
    <row r="439" spans="24:25">
      <c r="X439">
        <v>438</v>
      </c>
      <c r="Y439">
        <v>6.0604799999999998E-4</v>
      </c>
    </row>
    <row r="440" spans="24:25">
      <c r="X440">
        <v>439</v>
      </c>
      <c r="Y440">
        <v>6.10112E-4</v>
      </c>
    </row>
    <row r="441" spans="24:25">
      <c r="X441">
        <v>440</v>
      </c>
      <c r="Y441">
        <v>6.04128E-4</v>
      </c>
    </row>
    <row r="442" spans="24:25">
      <c r="X442">
        <v>441</v>
      </c>
      <c r="Y442">
        <v>6.0665600000000001E-4</v>
      </c>
    </row>
    <row r="443" spans="24:25">
      <c r="X443">
        <v>442</v>
      </c>
      <c r="Y443">
        <v>6.0627200000000004E-4</v>
      </c>
    </row>
    <row r="444" spans="24:25">
      <c r="X444">
        <v>443</v>
      </c>
      <c r="Y444">
        <v>6.0710400000000002E-4</v>
      </c>
    </row>
    <row r="445" spans="24:25">
      <c r="X445">
        <v>444</v>
      </c>
      <c r="Y445">
        <v>6.0716800000000005E-4</v>
      </c>
    </row>
    <row r="446" spans="24:25">
      <c r="X446">
        <v>445</v>
      </c>
      <c r="Y446">
        <v>1.4013439999999999E-3</v>
      </c>
    </row>
    <row r="447" spans="24:25">
      <c r="X447">
        <v>446</v>
      </c>
      <c r="Y447">
        <v>6.1375999999999998E-4</v>
      </c>
    </row>
    <row r="448" spans="24:25">
      <c r="X448">
        <v>447</v>
      </c>
      <c r="Y448">
        <v>6.0159999999999999E-4</v>
      </c>
    </row>
    <row r="449" spans="24:25">
      <c r="X449">
        <v>448</v>
      </c>
      <c r="Y449">
        <v>7.7241600000000005E-4</v>
      </c>
    </row>
    <row r="450" spans="24:25">
      <c r="X450">
        <v>449</v>
      </c>
      <c r="Y450">
        <v>6.1750399999999995E-4</v>
      </c>
    </row>
    <row r="451" spans="24:25">
      <c r="X451">
        <v>450</v>
      </c>
      <c r="Y451">
        <v>9.8335999999999996E-4</v>
      </c>
    </row>
    <row r="452" spans="24:25">
      <c r="X452">
        <v>451</v>
      </c>
      <c r="Y452">
        <v>6.0121600000000001E-4</v>
      </c>
    </row>
    <row r="453" spans="24:25">
      <c r="X453">
        <v>452</v>
      </c>
      <c r="Y453">
        <v>6.0889600000000005E-4</v>
      </c>
    </row>
    <row r="454" spans="24:25">
      <c r="X454">
        <v>453</v>
      </c>
      <c r="Y454">
        <v>6.0758399999999999E-4</v>
      </c>
    </row>
    <row r="455" spans="24:25">
      <c r="X455">
        <v>454</v>
      </c>
      <c r="Y455">
        <v>6.0675200000000001E-4</v>
      </c>
    </row>
    <row r="456" spans="24:25">
      <c r="X456">
        <v>455</v>
      </c>
      <c r="Y456">
        <v>6.0668799999999998E-4</v>
      </c>
    </row>
    <row r="457" spans="24:25">
      <c r="X457">
        <v>456</v>
      </c>
      <c r="Y457">
        <v>6.0617600000000005E-4</v>
      </c>
    </row>
    <row r="458" spans="24:25">
      <c r="X458">
        <v>457</v>
      </c>
      <c r="Y458">
        <v>6.0828800000000001E-4</v>
      </c>
    </row>
    <row r="459" spans="24:25">
      <c r="X459">
        <v>458</v>
      </c>
      <c r="Y459">
        <v>6.0652799999999995E-4</v>
      </c>
    </row>
    <row r="460" spans="24:25">
      <c r="X460">
        <v>459</v>
      </c>
      <c r="Y460">
        <v>6.0441599999999998E-4</v>
      </c>
    </row>
    <row r="461" spans="24:25">
      <c r="X461">
        <v>460</v>
      </c>
      <c r="Y461">
        <v>6.0451199999999997E-4</v>
      </c>
    </row>
    <row r="462" spans="24:25">
      <c r="X462">
        <v>461</v>
      </c>
      <c r="Y462">
        <v>6.0697599999999996E-4</v>
      </c>
    </row>
    <row r="463" spans="24:25">
      <c r="X463">
        <v>462</v>
      </c>
      <c r="Y463">
        <v>6.0415999999999996E-4</v>
      </c>
    </row>
    <row r="464" spans="24:25">
      <c r="X464">
        <v>463</v>
      </c>
      <c r="Y464">
        <v>6.0940799999999998E-4</v>
      </c>
    </row>
    <row r="465" spans="24:25">
      <c r="X465">
        <v>464</v>
      </c>
      <c r="Y465">
        <v>6.0540799999999999E-4</v>
      </c>
    </row>
    <row r="466" spans="24:25">
      <c r="X466">
        <v>465</v>
      </c>
      <c r="Y466">
        <v>6.13376E-4</v>
      </c>
    </row>
    <row r="467" spans="24:25">
      <c r="X467">
        <v>466</v>
      </c>
      <c r="Y467">
        <v>9.8905600000000009E-4</v>
      </c>
    </row>
    <row r="468" spans="24:25">
      <c r="X468">
        <v>467</v>
      </c>
      <c r="Y468">
        <v>6.0892800000000001E-4</v>
      </c>
    </row>
    <row r="469" spans="24:25">
      <c r="X469">
        <v>468</v>
      </c>
      <c r="Y469">
        <v>1.3503999E-3</v>
      </c>
    </row>
    <row r="470" spans="24:25">
      <c r="X470">
        <v>469</v>
      </c>
      <c r="Y470">
        <v>6.4707199999999995E-4</v>
      </c>
    </row>
    <row r="471" spans="24:25">
      <c r="X471">
        <v>470</v>
      </c>
      <c r="Y471">
        <v>6.0713599999999998E-4</v>
      </c>
    </row>
    <row r="472" spans="24:25">
      <c r="X472">
        <v>471</v>
      </c>
      <c r="Y472">
        <v>6.0131200000000001E-4</v>
      </c>
    </row>
    <row r="473" spans="24:25">
      <c r="X473">
        <v>472</v>
      </c>
      <c r="Y473">
        <v>6.1030399999999999E-4</v>
      </c>
    </row>
    <row r="474" spans="24:25">
      <c r="X474">
        <v>473</v>
      </c>
      <c r="Y474">
        <v>6.0617600000000005E-4</v>
      </c>
    </row>
    <row r="475" spans="24:25">
      <c r="X475">
        <v>474</v>
      </c>
      <c r="Y475">
        <v>6.3440000000000002E-4</v>
      </c>
    </row>
    <row r="476" spans="24:25">
      <c r="X476">
        <v>475</v>
      </c>
      <c r="Y476">
        <v>6.1516800000000003E-4</v>
      </c>
    </row>
    <row r="477" spans="24:25">
      <c r="X477">
        <v>476</v>
      </c>
      <c r="Y477">
        <v>6.0928000000000002E-4</v>
      </c>
    </row>
    <row r="478" spans="24:25">
      <c r="X478">
        <v>477</v>
      </c>
      <c r="Y478">
        <v>6.2576000000000005E-4</v>
      </c>
    </row>
    <row r="479" spans="24:25">
      <c r="X479">
        <v>478</v>
      </c>
      <c r="Y479">
        <v>6.0915199999999996E-4</v>
      </c>
    </row>
    <row r="480" spans="24:25">
      <c r="X480">
        <v>479</v>
      </c>
      <c r="Y480">
        <v>2.7203520000000001E-3</v>
      </c>
    </row>
    <row r="481" spans="24:25">
      <c r="X481">
        <v>480</v>
      </c>
      <c r="Y481">
        <v>6.0105599999999999E-4</v>
      </c>
    </row>
    <row r="482" spans="24:25">
      <c r="X482">
        <v>481</v>
      </c>
      <c r="Y482">
        <v>6.0598399999999995E-4</v>
      </c>
    </row>
    <row r="483" spans="24:25">
      <c r="X483">
        <v>482</v>
      </c>
      <c r="Y483">
        <v>6.1398400000000004E-4</v>
      </c>
    </row>
    <row r="484" spans="24:25">
      <c r="X484">
        <v>483</v>
      </c>
      <c r="Y484">
        <v>6.41312E-4</v>
      </c>
    </row>
    <row r="485" spans="24:25">
      <c r="X485">
        <v>484</v>
      </c>
      <c r="Y485">
        <v>9.0988799999999997E-4</v>
      </c>
    </row>
    <row r="486" spans="24:25">
      <c r="X486">
        <v>485</v>
      </c>
      <c r="Y486">
        <v>6.1356799999999999E-4</v>
      </c>
    </row>
    <row r="487" spans="24:25">
      <c r="X487">
        <v>486</v>
      </c>
      <c r="Y487">
        <v>6.1766399999999997E-4</v>
      </c>
    </row>
    <row r="488" spans="24:25">
      <c r="X488">
        <v>487</v>
      </c>
      <c r="Y488">
        <v>6.0220800000000002E-4</v>
      </c>
    </row>
    <row r="489" spans="24:25">
      <c r="X489">
        <v>488</v>
      </c>
      <c r="Y489">
        <v>6.0774400000000001E-4</v>
      </c>
    </row>
    <row r="490" spans="24:25">
      <c r="X490">
        <v>489</v>
      </c>
      <c r="Y490">
        <v>1.3106239E-3</v>
      </c>
    </row>
    <row r="491" spans="24:25">
      <c r="X491">
        <v>490</v>
      </c>
      <c r="Y491">
        <v>7.7014399999999995E-4</v>
      </c>
    </row>
    <row r="492" spans="24:25">
      <c r="X492">
        <v>491</v>
      </c>
      <c r="Y492">
        <v>6.0774400000000001E-4</v>
      </c>
    </row>
    <row r="493" spans="24:25">
      <c r="X493">
        <v>492</v>
      </c>
      <c r="Y493">
        <v>8.4064000000000003E-4</v>
      </c>
    </row>
    <row r="494" spans="24:25">
      <c r="X494">
        <v>493</v>
      </c>
      <c r="Y494">
        <v>6.0598399999999995E-4</v>
      </c>
    </row>
    <row r="495" spans="24:25">
      <c r="X495">
        <v>494</v>
      </c>
      <c r="Y495">
        <v>6.1539210000000001E-4</v>
      </c>
    </row>
    <row r="496" spans="24:25">
      <c r="X496">
        <v>495</v>
      </c>
      <c r="Y496">
        <v>6.0524799999999996E-4</v>
      </c>
    </row>
    <row r="497" spans="24:25">
      <c r="X497">
        <v>496</v>
      </c>
      <c r="Y497">
        <v>6.0038400000000003E-4</v>
      </c>
    </row>
    <row r="498" spans="24:25">
      <c r="X498">
        <v>497</v>
      </c>
      <c r="Y498">
        <v>6.0406399999999997E-4</v>
      </c>
    </row>
    <row r="499" spans="24:25">
      <c r="X499">
        <v>498</v>
      </c>
      <c r="Y499">
        <v>6.0988800000000005E-4</v>
      </c>
    </row>
    <row r="500" spans="24:25">
      <c r="X500">
        <v>499</v>
      </c>
      <c r="Y500">
        <v>9.0748800000000002E-4</v>
      </c>
    </row>
    <row r="501" spans="24:25">
      <c r="X501">
        <v>500</v>
      </c>
      <c r="Y501">
        <v>6.2111999999999996E-4</v>
      </c>
    </row>
    <row r="502" spans="24:25">
      <c r="X502">
        <v>501</v>
      </c>
      <c r="Y502">
        <v>6.0880000000000005E-4</v>
      </c>
    </row>
    <row r="503" spans="24:25">
      <c r="X503">
        <v>502</v>
      </c>
      <c r="Y503">
        <v>6.0729600000000001E-4</v>
      </c>
    </row>
    <row r="504" spans="24:25">
      <c r="X504">
        <v>503</v>
      </c>
      <c r="Y504">
        <v>6.0512000000000001E-4</v>
      </c>
    </row>
    <row r="505" spans="24:25">
      <c r="X505">
        <v>504</v>
      </c>
      <c r="Y505">
        <v>6.0534399999999996E-4</v>
      </c>
    </row>
    <row r="506" spans="24:25">
      <c r="X506">
        <v>505</v>
      </c>
      <c r="Y506">
        <v>6.0998400000000005E-4</v>
      </c>
    </row>
    <row r="507" spans="24:25">
      <c r="X507">
        <v>506</v>
      </c>
      <c r="Y507">
        <v>6.0867199999999999E-4</v>
      </c>
    </row>
    <row r="508" spans="24:25">
      <c r="X508">
        <v>507</v>
      </c>
      <c r="Y508">
        <v>6.0585599999999999E-4</v>
      </c>
    </row>
    <row r="509" spans="24:25">
      <c r="X509">
        <v>508</v>
      </c>
      <c r="Y509">
        <v>6.0473600000000003E-4</v>
      </c>
    </row>
    <row r="510" spans="24:25">
      <c r="X510">
        <v>509</v>
      </c>
      <c r="Y510">
        <v>6.0448000000000001E-4</v>
      </c>
    </row>
    <row r="511" spans="24:25">
      <c r="X511">
        <v>510</v>
      </c>
      <c r="Y511">
        <v>6.0364800000000003E-4</v>
      </c>
    </row>
    <row r="512" spans="24:25">
      <c r="X512">
        <v>511</v>
      </c>
      <c r="Y512">
        <v>6.0176010000000005E-4</v>
      </c>
    </row>
    <row r="513" spans="24:25">
      <c r="X513">
        <v>512</v>
      </c>
      <c r="Y513">
        <v>1.2505280000000001E-3</v>
      </c>
    </row>
    <row r="514" spans="24:25">
      <c r="X514">
        <v>513</v>
      </c>
      <c r="Y514">
        <v>8.1110399999999999E-4</v>
      </c>
    </row>
    <row r="515" spans="24:25">
      <c r="X515">
        <v>514</v>
      </c>
      <c r="Y515">
        <v>6.9961600000000002E-4</v>
      </c>
    </row>
    <row r="516" spans="24:25">
      <c r="X516">
        <v>515</v>
      </c>
      <c r="Y516">
        <v>6.1971200000000002E-4</v>
      </c>
    </row>
    <row r="517" spans="24:25">
      <c r="X517">
        <v>516</v>
      </c>
      <c r="Y517">
        <v>9.6025600000000004E-4</v>
      </c>
    </row>
    <row r="518" spans="24:25">
      <c r="X518">
        <v>517</v>
      </c>
      <c r="Y518">
        <v>6.1139199999999999E-4</v>
      </c>
    </row>
    <row r="519" spans="24:25">
      <c r="X519">
        <v>518</v>
      </c>
      <c r="Y519">
        <v>6.2019199999999999E-4</v>
      </c>
    </row>
    <row r="520" spans="24:25">
      <c r="X520">
        <v>519</v>
      </c>
      <c r="Y520">
        <v>6.0668799999999998E-4</v>
      </c>
    </row>
    <row r="521" spans="24:25">
      <c r="X521">
        <v>520</v>
      </c>
      <c r="Y521">
        <v>6.0464000000000004E-4</v>
      </c>
    </row>
    <row r="522" spans="24:25">
      <c r="X522">
        <v>521</v>
      </c>
      <c r="Y522">
        <v>6.0742399999999996E-4</v>
      </c>
    </row>
    <row r="523" spans="24:25">
      <c r="X523">
        <v>522</v>
      </c>
      <c r="Y523">
        <v>6.0425599999999996E-4</v>
      </c>
    </row>
    <row r="524" spans="24:25">
      <c r="X524">
        <v>523</v>
      </c>
      <c r="Y524">
        <v>6.1023999999999996E-4</v>
      </c>
    </row>
    <row r="525" spans="24:25">
      <c r="X525">
        <v>524</v>
      </c>
      <c r="Y525">
        <v>6.3935999999999995E-4</v>
      </c>
    </row>
    <row r="526" spans="24:25">
      <c r="X526">
        <v>525</v>
      </c>
      <c r="Y526">
        <v>6.2185599999999995E-4</v>
      </c>
    </row>
    <row r="527" spans="24:25">
      <c r="X527">
        <v>526</v>
      </c>
      <c r="Y527">
        <v>6.3737600000000004E-4</v>
      </c>
    </row>
    <row r="528" spans="24:25">
      <c r="X528">
        <v>527</v>
      </c>
      <c r="Y528">
        <v>6.0409600000000004E-4</v>
      </c>
    </row>
    <row r="529" spans="24:25">
      <c r="X529">
        <v>528</v>
      </c>
      <c r="Y529">
        <v>6.0912E-4</v>
      </c>
    </row>
    <row r="530" spans="24:25">
      <c r="X530">
        <v>529</v>
      </c>
      <c r="Y530">
        <v>6.0649599999999999E-4</v>
      </c>
    </row>
    <row r="531" spans="24:25">
      <c r="X531">
        <v>530</v>
      </c>
      <c r="Y531">
        <v>6.0732799999999997E-4</v>
      </c>
    </row>
    <row r="532" spans="24:25">
      <c r="X532">
        <v>531</v>
      </c>
      <c r="Y532">
        <v>6.1404799999999996E-4</v>
      </c>
    </row>
    <row r="533" spans="24:25">
      <c r="X533">
        <v>532</v>
      </c>
      <c r="Y533">
        <v>8.9420799999999996E-4</v>
      </c>
    </row>
    <row r="534" spans="24:25">
      <c r="X534">
        <v>533</v>
      </c>
      <c r="Y534">
        <v>6.0742399999999996E-4</v>
      </c>
    </row>
    <row r="535" spans="24:25">
      <c r="X535">
        <v>534</v>
      </c>
      <c r="Y535">
        <v>6.0489599999999995E-4</v>
      </c>
    </row>
    <row r="536" spans="24:25">
      <c r="X536">
        <v>535</v>
      </c>
      <c r="Y536">
        <v>6.0409600000000004E-4</v>
      </c>
    </row>
    <row r="537" spans="24:25">
      <c r="X537">
        <v>536</v>
      </c>
      <c r="Y537">
        <v>1.4110080000000001E-3</v>
      </c>
    </row>
    <row r="538" spans="24:25">
      <c r="X538">
        <v>537</v>
      </c>
      <c r="Y538">
        <v>6.2675199999999995E-4</v>
      </c>
    </row>
    <row r="539" spans="24:25">
      <c r="X539">
        <v>538</v>
      </c>
      <c r="Y539">
        <v>6.0339200000000001E-4</v>
      </c>
    </row>
    <row r="540" spans="24:25">
      <c r="X540">
        <v>539</v>
      </c>
      <c r="Y540">
        <v>6.0713599999999998E-4</v>
      </c>
    </row>
    <row r="541" spans="24:25">
      <c r="X541">
        <v>540</v>
      </c>
      <c r="Y541">
        <v>6.1635200000000002E-4</v>
      </c>
    </row>
    <row r="542" spans="24:25">
      <c r="X542">
        <v>541</v>
      </c>
      <c r="Y542">
        <v>6.0806399999999996E-4</v>
      </c>
    </row>
    <row r="543" spans="24:25">
      <c r="X543">
        <v>542</v>
      </c>
      <c r="Y543">
        <v>6.0831999999999998E-4</v>
      </c>
    </row>
    <row r="544" spans="24:25">
      <c r="X544">
        <v>543</v>
      </c>
      <c r="Y544">
        <v>6.0742399999999996E-4</v>
      </c>
    </row>
    <row r="545" spans="24:25">
      <c r="X545">
        <v>544</v>
      </c>
      <c r="Y545">
        <v>6.0537600000000003E-4</v>
      </c>
    </row>
    <row r="546" spans="24:25">
      <c r="X546">
        <v>545</v>
      </c>
      <c r="Y546">
        <v>6.0819200000000002E-4</v>
      </c>
    </row>
    <row r="547" spans="24:25">
      <c r="X547">
        <v>546</v>
      </c>
      <c r="Y547">
        <v>6.0540799999999999E-4</v>
      </c>
    </row>
    <row r="548" spans="24:25">
      <c r="X548">
        <v>547</v>
      </c>
      <c r="Y548">
        <v>7.0060800000000003E-4</v>
      </c>
    </row>
    <row r="549" spans="24:25">
      <c r="X549">
        <v>548</v>
      </c>
      <c r="Y549">
        <v>6.1884799999999997E-4</v>
      </c>
    </row>
    <row r="550" spans="24:25">
      <c r="X550">
        <v>549</v>
      </c>
      <c r="Y550">
        <v>8.8556799999999999E-4</v>
      </c>
    </row>
    <row r="551" spans="24:25">
      <c r="X551">
        <v>550</v>
      </c>
      <c r="Y551">
        <v>6.0908800000000003E-4</v>
      </c>
    </row>
    <row r="552" spans="24:25">
      <c r="X552">
        <v>551</v>
      </c>
      <c r="Y552">
        <v>6.0880000000000005E-4</v>
      </c>
    </row>
    <row r="553" spans="24:25">
      <c r="X553">
        <v>552</v>
      </c>
      <c r="Y553">
        <v>6.0831999999999998E-4</v>
      </c>
    </row>
    <row r="554" spans="24:25">
      <c r="X554">
        <v>553</v>
      </c>
      <c r="Y554">
        <v>6.0639999999999999E-4</v>
      </c>
    </row>
    <row r="555" spans="24:25">
      <c r="X555">
        <v>554</v>
      </c>
      <c r="Y555">
        <v>6.2144000000000001E-4</v>
      </c>
    </row>
    <row r="556" spans="24:25">
      <c r="X556">
        <v>555</v>
      </c>
      <c r="Y556">
        <v>6.0576E-4</v>
      </c>
    </row>
    <row r="557" spans="24:25">
      <c r="X557">
        <v>556</v>
      </c>
      <c r="Y557">
        <v>6.0672000000000005E-4</v>
      </c>
    </row>
    <row r="558" spans="24:25">
      <c r="X558">
        <v>557</v>
      </c>
      <c r="Y558">
        <v>6.0854400000000003E-4</v>
      </c>
    </row>
    <row r="559" spans="24:25">
      <c r="X559">
        <v>558</v>
      </c>
      <c r="Y559">
        <v>6.2208010000000004E-4</v>
      </c>
    </row>
    <row r="560" spans="24:25">
      <c r="X560">
        <v>559</v>
      </c>
      <c r="Y560">
        <v>1.3095359E-3</v>
      </c>
    </row>
    <row r="561" spans="24:25">
      <c r="X561">
        <v>560</v>
      </c>
      <c r="Y561">
        <v>7.0960000000000001E-4</v>
      </c>
    </row>
    <row r="562" spans="24:25">
      <c r="X562">
        <v>561</v>
      </c>
      <c r="Y562">
        <v>6.0415999999999996E-4</v>
      </c>
    </row>
    <row r="563" spans="24:25">
      <c r="X563">
        <v>562</v>
      </c>
      <c r="Y563">
        <v>6.0892800000000001E-4</v>
      </c>
    </row>
    <row r="564" spans="24:25">
      <c r="X564">
        <v>563</v>
      </c>
      <c r="Y564">
        <v>6.0611200000000001E-4</v>
      </c>
    </row>
    <row r="565" spans="24:25">
      <c r="X565">
        <v>564</v>
      </c>
      <c r="Y565">
        <v>7.71648E-4</v>
      </c>
    </row>
    <row r="566" spans="24:25">
      <c r="X566">
        <v>565</v>
      </c>
      <c r="Y566">
        <v>8.8745600000000001E-4</v>
      </c>
    </row>
    <row r="567" spans="24:25">
      <c r="X567">
        <v>566</v>
      </c>
      <c r="Y567">
        <v>6.0892800000000001E-4</v>
      </c>
    </row>
    <row r="568" spans="24:25">
      <c r="X568">
        <v>567</v>
      </c>
      <c r="Y568">
        <v>6.0895999999999997E-4</v>
      </c>
    </row>
    <row r="569" spans="24:25">
      <c r="X569">
        <v>568</v>
      </c>
      <c r="Y569">
        <v>2.6884478999999999E-3</v>
      </c>
    </row>
    <row r="570" spans="24:25">
      <c r="X570">
        <v>569</v>
      </c>
      <c r="Y570">
        <v>6.0934400000000005E-4</v>
      </c>
    </row>
    <row r="571" spans="24:25">
      <c r="X571">
        <v>570</v>
      </c>
      <c r="Y571">
        <v>6.0758399999999999E-4</v>
      </c>
    </row>
    <row r="572" spans="24:25">
      <c r="X572">
        <v>571</v>
      </c>
      <c r="Y572">
        <v>6.06848E-4</v>
      </c>
    </row>
    <row r="573" spans="24:25">
      <c r="X573">
        <v>572</v>
      </c>
      <c r="Y573">
        <v>6.0556800000000001E-4</v>
      </c>
    </row>
    <row r="574" spans="24:25">
      <c r="X574">
        <v>573</v>
      </c>
      <c r="Y574">
        <v>6.0508800000000005E-4</v>
      </c>
    </row>
    <row r="575" spans="24:25">
      <c r="X575">
        <v>574</v>
      </c>
      <c r="Y575">
        <v>6.0726400000000005E-4</v>
      </c>
    </row>
    <row r="576" spans="24:25">
      <c r="X576">
        <v>575</v>
      </c>
      <c r="Y576">
        <v>6.1631999999999995E-4</v>
      </c>
    </row>
    <row r="577" spans="24:25">
      <c r="X577">
        <v>576</v>
      </c>
      <c r="Y577">
        <v>6.0531199999999999E-4</v>
      </c>
    </row>
    <row r="578" spans="24:25">
      <c r="X578">
        <v>577</v>
      </c>
      <c r="Y578">
        <v>6.0639999999999999E-4</v>
      </c>
    </row>
    <row r="579" spans="24:25">
      <c r="X579">
        <v>578</v>
      </c>
      <c r="Y579">
        <v>6.0451199999999997E-4</v>
      </c>
    </row>
    <row r="580" spans="24:25">
      <c r="X580">
        <v>579</v>
      </c>
      <c r="Y580">
        <v>7.7849600000000005E-4</v>
      </c>
    </row>
    <row r="581" spans="24:25">
      <c r="X581">
        <v>580</v>
      </c>
      <c r="Y581">
        <v>1.2853439999999999E-3</v>
      </c>
    </row>
    <row r="582" spans="24:25">
      <c r="X582">
        <v>581</v>
      </c>
      <c r="Y582">
        <v>7.7510399999999998E-4</v>
      </c>
    </row>
    <row r="583" spans="24:25">
      <c r="X583">
        <v>582</v>
      </c>
      <c r="Y583">
        <v>6.0895999999999997E-4</v>
      </c>
    </row>
    <row r="584" spans="24:25">
      <c r="X584">
        <v>583</v>
      </c>
      <c r="Y584">
        <v>9.1164800000000004E-4</v>
      </c>
    </row>
    <row r="585" spans="24:25">
      <c r="X585">
        <v>584</v>
      </c>
      <c r="Y585">
        <v>6.0508800000000005E-4</v>
      </c>
    </row>
    <row r="586" spans="24:25">
      <c r="X586">
        <v>585</v>
      </c>
      <c r="Y586">
        <v>6.0559999999999998E-4</v>
      </c>
    </row>
    <row r="587" spans="24:25">
      <c r="X587">
        <v>586</v>
      </c>
      <c r="Y587">
        <v>6.0703999999999999E-4</v>
      </c>
    </row>
    <row r="588" spans="24:25">
      <c r="X588">
        <v>587</v>
      </c>
      <c r="Y588">
        <v>6.1072000000000003E-4</v>
      </c>
    </row>
    <row r="589" spans="24:25">
      <c r="X589">
        <v>588</v>
      </c>
      <c r="Y589">
        <v>6.1113599999999997E-4</v>
      </c>
    </row>
    <row r="590" spans="24:25">
      <c r="X590">
        <v>589</v>
      </c>
      <c r="Y590">
        <v>6.0998400000000005E-4</v>
      </c>
    </row>
    <row r="591" spans="24:25">
      <c r="X591">
        <v>590</v>
      </c>
      <c r="Y591">
        <v>6.0944000000000005E-4</v>
      </c>
    </row>
    <row r="592" spans="24:25">
      <c r="X592">
        <v>591</v>
      </c>
      <c r="Y592">
        <v>6.0598399999999995E-4</v>
      </c>
    </row>
    <row r="593" spans="24:25">
      <c r="X593">
        <v>592</v>
      </c>
      <c r="Y593">
        <v>6.1481600000000002E-4</v>
      </c>
    </row>
    <row r="594" spans="24:25">
      <c r="X594">
        <v>593</v>
      </c>
      <c r="Y594">
        <v>6.1030399999999999E-4</v>
      </c>
    </row>
    <row r="595" spans="24:25">
      <c r="X595">
        <v>594</v>
      </c>
      <c r="Y595">
        <v>8.4972800000000001E-4</v>
      </c>
    </row>
    <row r="596" spans="24:25">
      <c r="X596">
        <v>595</v>
      </c>
      <c r="Y596">
        <v>6.0812799999999999E-4</v>
      </c>
    </row>
    <row r="597" spans="24:25">
      <c r="X597">
        <v>596</v>
      </c>
      <c r="Y597">
        <v>6.0582400000000003E-4</v>
      </c>
    </row>
    <row r="598" spans="24:25">
      <c r="X598">
        <v>597</v>
      </c>
      <c r="Y598">
        <v>6.1196799999999995E-4</v>
      </c>
    </row>
    <row r="599" spans="24:25">
      <c r="X599">
        <v>598</v>
      </c>
      <c r="Y599">
        <v>1.0621119E-3</v>
      </c>
    </row>
    <row r="600" spans="24:25">
      <c r="X600">
        <v>599</v>
      </c>
      <c r="Y600">
        <v>6.0617600000000005E-4</v>
      </c>
    </row>
    <row r="601" spans="24:25">
      <c r="X601">
        <v>600</v>
      </c>
      <c r="Y601">
        <v>6.0470399999999996E-4</v>
      </c>
    </row>
    <row r="602" spans="24:25">
      <c r="X602">
        <v>601</v>
      </c>
      <c r="Y602">
        <v>6.0419200000000003E-4</v>
      </c>
    </row>
    <row r="603" spans="24:25">
      <c r="X603">
        <v>602</v>
      </c>
      <c r="Y603">
        <v>6.0931199999999998E-4</v>
      </c>
    </row>
    <row r="604" spans="24:25">
      <c r="X604">
        <v>603</v>
      </c>
      <c r="Y604">
        <v>1.3026240000000001E-3</v>
      </c>
    </row>
    <row r="605" spans="24:25">
      <c r="X605">
        <v>604</v>
      </c>
      <c r="Y605">
        <v>7.79168E-4</v>
      </c>
    </row>
    <row r="606" spans="24:25">
      <c r="X606">
        <v>605</v>
      </c>
      <c r="Y606">
        <v>6.0691200000000003E-4</v>
      </c>
    </row>
    <row r="607" spans="24:25">
      <c r="X607">
        <v>606</v>
      </c>
      <c r="Y607">
        <v>6.0528000000000003E-4</v>
      </c>
    </row>
    <row r="608" spans="24:25">
      <c r="X608">
        <v>607</v>
      </c>
      <c r="Y608">
        <v>6.0617600000000005E-4</v>
      </c>
    </row>
    <row r="609" spans="24:25">
      <c r="X609">
        <v>608</v>
      </c>
      <c r="Y609">
        <v>6.1206400000000005E-4</v>
      </c>
    </row>
    <row r="610" spans="24:25">
      <c r="X610">
        <v>609</v>
      </c>
      <c r="Y610">
        <v>6.0716800000000005E-4</v>
      </c>
    </row>
    <row r="611" spans="24:25">
      <c r="X611">
        <v>610</v>
      </c>
      <c r="Y611">
        <v>6.0707199999999995E-4</v>
      </c>
    </row>
    <row r="612" spans="24:25">
      <c r="X612">
        <v>611</v>
      </c>
      <c r="Y612">
        <v>6.0608000000000005E-4</v>
      </c>
    </row>
    <row r="613" spans="24:25">
      <c r="X613">
        <v>612</v>
      </c>
      <c r="Y613">
        <v>6.0633599999999996E-4</v>
      </c>
    </row>
    <row r="614" spans="24:25">
      <c r="X614">
        <v>613</v>
      </c>
      <c r="Y614">
        <v>6.95552E-4</v>
      </c>
    </row>
    <row r="615" spans="24:25">
      <c r="X615">
        <v>614</v>
      </c>
      <c r="Y615">
        <v>6.1142399999999995E-4</v>
      </c>
    </row>
    <row r="616" spans="24:25">
      <c r="X616">
        <v>615</v>
      </c>
      <c r="Y616">
        <v>8.9167999999999995E-4</v>
      </c>
    </row>
    <row r="617" spans="24:25">
      <c r="X617">
        <v>616</v>
      </c>
      <c r="Y617">
        <v>6.1651200000000005E-4</v>
      </c>
    </row>
    <row r="618" spans="24:25">
      <c r="X618">
        <v>617</v>
      </c>
      <c r="Y618">
        <v>6.0390400000000005E-4</v>
      </c>
    </row>
    <row r="619" spans="24:25">
      <c r="X619">
        <v>618</v>
      </c>
      <c r="Y619">
        <v>6.0780800000000005E-4</v>
      </c>
    </row>
    <row r="620" spans="24:25">
      <c r="X620">
        <v>619</v>
      </c>
      <c r="Y620">
        <v>6.0761599999999995E-4</v>
      </c>
    </row>
    <row r="621" spans="24:25">
      <c r="X621">
        <v>620</v>
      </c>
      <c r="Y621">
        <v>6.0854400000000003E-4</v>
      </c>
    </row>
    <row r="622" spans="24:25">
      <c r="X622">
        <v>621</v>
      </c>
      <c r="Y622">
        <v>6.0246400000000004E-4</v>
      </c>
    </row>
    <row r="623" spans="24:25">
      <c r="X623">
        <v>622</v>
      </c>
      <c r="Y623">
        <v>6.0764800000000002E-4</v>
      </c>
    </row>
    <row r="624" spans="24:25">
      <c r="X624">
        <v>623</v>
      </c>
      <c r="Y624">
        <v>6.0659199999999998E-4</v>
      </c>
    </row>
    <row r="625" spans="24:25">
      <c r="X625">
        <v>624</v>
      </c>
      <c r="Y625">
        <v>6.0262399999999995E-4</v>
      </c>
    </row>
    <row r="626" spans="24:25">
      <c r="X626">
        <v>625</v>
      </c>
      <c r="Y626">
        <v>6.0537600000000003E-4</v>
      </c>
    </row>
    <row r="627" spans="24:25">
      <c r="X627">
        <v>626</v>
      </c>
      <c r="Y627">
        <v>6.0207999999999995E-4</v>
      </c>
    </row>
    <row r="628" spans="24:25">
      <c r="X628">
        <v>627</v>
      </c>
      <c r="Y628">
        <v>1.3020480000000001E-3</v>
      </c>
    </row>
    <row r="629" spans="24:25">
      <c r="X629">
        <v>628</v>
      </c>
      <c r="Y629">
        <v>7.4489599999999999E-4</v>
      </c>
    </row>
    <row r="630" spans="24:25">
      <c r="X630">
        <v>629</v>
      </c>
      <c r="Y630">
        <v>6.0457600000000001E-4</v>
      </c>
    </row>
    <row r="631" spans="24:25">
      <c r="X631">
        <v>630</v>
      </c>
      <c r="Y631">
        <v>6.1209600000000002E-4</v>
      </c>
    </row>
    <row r="632" spans="24:25">
      <c r="X632">
        <v>631</v>
      </c>
      <c r="Y632">
        <v>1.02352E-3</v>
      </c>
    </row>
    <row r="633" spans="24:25">
      <c r="X633">
        <v>632</v>
      </c>
      <c r="Y633">
        <v>6.0806399999999996E-4</v>
      </c>
    </row>
    <row r="634" spans="24:25">
      <c r="X634">
        <v>633</v>
      </c>
      <c r="Y634">
        <v>6.0508800000000005E-4</v>
      </c>
    </row>
    <row r="635" spans="24:25">
      <c r="X635">
        <v>634</v>
      </c>
      <c r="Y635">
        <v>6.0371199999999996E-4</v>
      </c>
    </row>
    <row r="636" spans="24:25">
      <c r="X636">
        <v>635</v>
      </c>
      <c r="Y636">
        <v>6.0508800000000005E-4</v>
      </c>
    </row>
    <row r="637" spans="24:25">
      <c r="X637">
        <v>636</v>
      </c>
      <c r="Y637">
        <v>6.0694399999999999E-4</v>
      </c>
    </row>
    <row r="638" spans="24:25">
      <c r="X638">
        <v>637</v>
      </c>
      <c r="Y638">
        <v>6.0697599999999996E-4</v>
      </c>
    </row>
    <row r="639" spans="24:25">
      <c r="X639">
        <v>638</v>
      </c>
      <c r="Y639">
        <v>6.2643200000000001E-4</v>
      </c>
    </row>
    <row r="640" spans="24:25">
      <c r="X640">
        <v>639</v>
      </c>
      <c r="Y640">
        <v>6.1612799999999997E-4</v>
      </c>
    </row>
    <row r="641" spans="24:25">
      <c r="X641">
        <v>640</v>
      </c>
      <c r="Y641">
        <v>6.0908800000000003E-4</v>
      </c>
    </row>
    <row r="642" spans="24:25">
      <c r="X642">
        <v>641</v>
      </c>
      <c r="Y642">
        <v>6.0614399999999998E-4</v>
      </c>
    </row>
    <row r="643" spans="24:25">
      <c r="X643">
        <v>642</v>
      </c>
      <c r="Y643">
        <v>2.6861441000000002E-3</v>
      </c>
    </row>
    <row r="644" spans="24:25">
      <c r="X644">
        <v>643</v>
      </c>
      <c r="Y644">
        <v>6.0851199999999996E-4</v>
      </c>
    </row>
    <row r="645" spans="24:25">
      <c r="X645">
        <v>644</v>
      </c>
      <c r="Y645">
        <v>6.0323199999999999E-4</v>
      </c>
    </row>
    <row r="646" spans="24:25">
      <c r="X646">
        <v>645</v>
      </c>
      <c r="Y646">
        <v>6.0588799999999996E-4</v>
      </c>
    </row>
    <row r="647" spans="24:25">
      <c r="X647">
        <v>646</v>
      </c>
      <c r="Y647">
        <v>7.7760000000000004E-4</v>
      </c>
    </row>
    <row r="648" spans="24:25">
      <c r="X648">
        <v>647</v>
      </c>
      <c r="Y648">
        <v>1.309504E-3</v>
      </c>
    </row>
    <row r="649" spans="24:25">
      <c r="X649">
        <v>648</v>
      </c>
      <c r="Y649">
        <v>8.2300799999999996E-4</v>
      </c>
    </row>
    <row r="650" spans="24:25">
      <c r="X650">
        <v>649</v>
      </c>
      <c r="Y650">
        <v>9.9007989999999992E-4</v>
      </c>
    </row>
    <row r="651" spans="24:25">
      <c r="X651">
        <v>650</v>
      </c>
      <c r="Y651">
        <v>6.0742399999999996E-4</v>
      </c>
    </row>
    <row r="652" spans="24:25">
      <c r="X652">
        <v>651</v>
      </c>
      <c r="Y652">
        <v>6.0431999999999999E-4</v>
      </c>
    </row>
    <row r="653" spans="24:25">
      <c r="X653">
        <v>652</v>
      </c>
      <c r="Y653">
        <v>6.0470399999999996E-4</v>
      </c>
    </row>
    <row r="654" spans="24:25">
      <c r="X654">
        <v>653</v>
      </c>
      <c r="Y654">
        <v>6.0531199999999999E-4</v>
      </c>
    </row>
    <row r="655" spans="24:25">
      <c r="X655">
        <v>654</v>
      </c>
      <c r="Y655">
        <v>6.0483200000000003E-4</v>
      </c>
    </row>
    <row r="656" spans="24:25">
      <c r="X656">
        <v>655</v>
      </c>
      <c r="Y656">
        <v>6.0880000000000005E-4</v>
      </c>
    </row>
    <row r="657" spans="24:25">
      <c r="X657">
        <v>656</v>
      </c>
      <c r="Y657">
        <v>5.9958400000000001E-4</v>
      </c>
    </row>
    <row r="658" spans="24:25">
      <c r="X658">
        <v>657</v>
      </c>
      <c r="Y658">
        <v>6.0329600000000002E-4</v>
      </c>
    </row>
    <row r="659" spans="24:25">
      <c r="X659">
        <v>658</v>
      </c>
      <c r="Y659">
        <v>6.0595210000000002E-4</v>
      </c>
    </row>
    <row r="660" spans="24:25">
      <c r="X660">
        <v>659</v>
      </c>
      <c r="Y660">
        <v>6.0608000000000005E-4</v>
      </c>
    </row>
    <row r="661" spans="24:25">
      <c r="X661">
        <v>660</v>
      </c>
      <c r="Y661">
        <v>6.0931199999999998E-4</v>
      </c>
    </row>
    <row r="662" spans="24:25">
      <c r="X662">
        <v>661</v>
      </c>
      <c r="Y662">
        <v>6.0998400000000005E-4</v>
      </c>
    </row>
    <row r="663" spans="24:25">
      <c r="X663">
        <v>662</v>
      </c>
      <c r="Y663">
        <v>6.0784000000000001E-4</v>
      </c>
    </row>
    <row r="664" spans="24:25">
      <c r="X664">
        <v>663</v>
      </c>
      <c r="Y664">
        <v>6.1715200000000004E-4</v>
      </c>
    </row>
    <row r="665" spans="24:25">
      <c r="X665">
        <v>664</v>
      </c>
      <c r="Y665">
        <v>9.9759999999999996E-4</v>
      </c>
    </row>
    <row r="666" spans="24:25">
      <c r="X666">
        <v>665</v>
      </c>
      <c r="Y666">
        <v>6.1142399999999995E-4</v>
      </c>
    </row>
    <row r="667" spans="24:25">
      <c r="X667">
        <v>666</v>
      </c>
      <c r="Y667">
        <v>6.1193599999999999E-4</v>
      </c>
    </row>
    <row r="668" spans="24:25">
      <c r="X668">
        <v>667</v>
      </c>
      <c r="Y668">
        <v>6.0515199999999997E-4</v>
      </c>
    </row>
    <row r="669" spans="24:25">
      <c r="X669">
        <v>668</v>
      </c>
      <c r="Y669">
        <v>6.0601600000000002E-4</v>
      </c>
    </row>
    <row r="670" spans="24:25">
      <c r="X670">
        <v>669</v>
      </c>
      <c r="Y670">
        <v>6.0387199999999998E-4</v>
      </c>
    </row>
    <row r="671" spans="24:25">
      <c r="X671">
        <v>670</v>
      </c>
      <c r="Y671">
        <v>6.0550399999999998E-4</v>
      </c>
    </row>
    <row r="672" spans="24:25">
      <c r="X672">
        <v>671</v>
      </c>
      <c r="Y672">
        <v>1.3575041000000001E-3</v>
      </c>
    </row>
    <row r="673" spans="24:25">
      <c r="X673">
        <v>672</v>
      </c>
      <c r="Y673">
        <v>6.4070390000000004E-4</v>
      </c>
    </row>
    <row r="674" spans="24:25">
      <c r="X674">
        <v>673</v>
      </c>
      <c r="Y674">
        <v>6.0825600000000005E-4</v>
      </c>
    </row>
    <row r="675" spans="24:25">
      <c r="X675">
        <v>674</v>
      </c>
      <c r="Y675">
        <v>6.1068790000000004E-4</v>
      </c>
    </row>
    <row r="676" spans="24:25">
      <c r="X676">
        <v>675</v>
      </c>
      <c r="Y676">
        <v>6.09568E-4</v>
      </c>
    </row>
    <row r="677" spans="24:25">
      <c r="X677">
        <v>676</v>
      </c>
      <c r="Y677">
        <v>6.0940799999999998E-4</v>
      </c>
    </row>
    <row r="678" spans="24:25">
      <c r="X678">
        <v>677</v>
      </c>
      <c r="Y678">
        <v>6.1001600000000001E-4</v>
      </c>
    </row>
    <row r="679" spans="24:25">
      <c r="X679">
        <v>678</v>
      </c>
      <c r="Y679">
        <v>6.0639999999999999E-4</v>
      </c>
    </row>
    <row r="680" spans="24:25">
      <c r="X680">
        <v>679</v>
      </c>
      <c r="Y680">
        <v>6.0639999999999999E-4</v>
      </c>
    </row>
    <row r="681" spans="24:25">
      <c r="X681">
        <v>680</v>
      </c>
      <c r="Y681">
        <v>6.0934400000000005E-4</v>
      </c>
    </row>
    <row r="682" spans="24:25">
      <c r="X682">
        <v>681</v>
      </c>
      <c r="Y682">
        <v>9.8031989999999999E-4</v>
      </c>
    </row>
    <row r="683" spans="24:25">
      <c r="X683">
        <v>682</v>
      </c>
      <c r="Y683">
        <v>6.0396799999999997E-4</v>
      </c>
    </row>
    <row r="684" spans="24:25">
      <c r="X684">
        <v>683</v>
      </c>
      <c r="Y684">
        <v>6.0873600000000002E-4</v>
      </c>
    </row>
    <row r="685" spans="24:25">
      <c r="X685">
        <v>684</v>
      </c>
      <c r="Y685">
        <v>6.0492800000000002E-4</v>
      </c>
    </row>
    <row r="686" spans="24:25">
      <c r="X686">
        <v>685</v>
      </c>
      <c r="Y686">
        <v>6.0774400000000001E-4</v>
      </c>
    </row>
    <row r="687" spans="24:25">
      <c r="X687">
        <v>686</v>
      </c>
      <c r="Y687">
        <v>6.0483200000000003E-4</v>
      </c>
    </row>
    <row r="688" spans="24:25">
      <c r="X688">
        <v>687</v>
      </c>
      <c r="Y688">
        <v>6.0230400000000001E-4</v>
      </c>
    </row>
    <row r="689" spans="24:25">
      <c r="X689">
        <v>688</v>
      </c>
      <c r="Y689">
        <v>6.0550399999999998E-4</v>
      </c>
    </row>
    <row r="690" spans="24:25">
      <c r="X690">
        <v>689</v>
      </c>
      <c r="Y690">
        <v>6.0755200000000003E-4</v>
      </c>
    </row>
    <row r="691" spans="24:25">
      <c r="X691">
        <v>690</v>
      </c>
      <c r="Y691">
        <v>6.0681600000000004E-4</v>
      </c>
    </row>
    <row r="692" spans="24:25">
      <c r="X692">
        <v>691</v>
      </c>
      <c r="Y692">
        <v>6.0659199999999998E-4</v>
      </c>
    </row>
    <row r="693" spans="24:25">
      <c r="X693">
        <v>692</v>
      </c>
      <c r="Y693">
        <v>6.0470399999999996E-4</v>
      </c>
    </row>
    <row r="694" spans="24:25">
      <c r="X694">
        <v>693</v>
      </c>
      <c r="Y694">
        <v>6.08032E-4</v>
      </c>
    </row>
    <row r="695" spans="24:25">
      <c r="X695">
        <v>694</v>
      </c>
      <c r="Y695">
        <v>6.0355200000000004E-4</v>
      </c>
    </row>
    <row r="696" spans="24:25">
      <c r="X696">
        <v>695</v>
      </c>
      <c r="Y696">
        <v>6.0380799999999995E-4</v>
      </c>
    </row>
    <row r="697" spans="24:25">
      <c r="X697">
        <v>696</v>
      </c>
      <c r="Y697">
        <v>6.0297599999999997E-4</v>
      </c>
    </row>
    <row r="698" spans="24:25">
      <c r="X698">
        <v>697</v>
      </c>
      <c r="Y698">
        <v>6.1532799999999995E-4</v>
      </c>
    </row>
    <row r="699" spans="24:25">
      <c r="X699">
        <v>698</v>
      </c>
      <c r="Y699">
        <v>9.2758399999999996E-4</v>
      </c>
    </row>
    <row r="700" spans="24:25">
      <c r="X700">
        <v>699</v>
      </c>
      <c r="Y700">
        <v>6.1014399999999996E-4</v>
      </c>
    </row>
    <row r="701" spans="24:25">
      <c r="X701">
        <v>700</v>
      </c>
      <c r="Y701">
        <v>6.0780800000000005E-4</v>
      </c>
    </row>
    <row r="702" spans="24:25">
      <c r="X702">
        <v>701</v>
      </c>
      <c r="Y702">
        <v>6.0588799999999996E-4</v>
      </c>
    </row>
    <row r="703" spans="24:25">
      <c r="X703">
        <v>702</v>
      </c>
      <c r="Y703">
        <v>6.1705600000000005E-4</v>
      </c>
    </row>
    <row r="704" spans="24:25">
      <c r="X704">
        <v>703</v>
      </c>
      <c r="Y704">
        <v>6.0912E-4</v>
      </c>
    </row>
    <row r="705" spans="24:25">
      <c r="X705">
        <v>704</v>
      </c>
      <c r="Y705">
        <v>6.0627200000000004E-4</v>
      </c>
    </row>
    <row r="706" spans="24:25">
      <c r="X706">
        <v>705</v>
      </c>
      <c r="Y706">
        <v>5.9987199999999999E-4</v>
      </c>
    </row>
    <row r="707" spans="24:25">
      <c r="X707">
        <v>706</v>
      </c>
      <c r="Y707">
        <v>6.1084799999999999E-4</v>
      </c>
    </row>
    <row r="708" spans="24:25">
      <c r="X708">
        <v>707</v>
      </c>
      <c r="Y708">
        <v>6.0240000000000001E-4</v>
      </c>
    </row>
    <row r="709" spans="24:25">
      <c r="X709">
        <v>708</v>
      </c>
      <c r="Y709">
        <v>6.0659199999999998E-4</v>
      </c>
    </row>
    <row r="710" spans="24:25">
      <c r="X710">
        <v>709</v>
      </c>
      <c r="Y710">
        <v>6.0316799999999996E-4</v>
      </c>
    </row>
    <row r="711" spans="24:25">
      <c r="X711">
        <v>710</v>
      </c>
      <c r="Y711">
        <v>6.03584E-4</v>
      </c>
    </row>
    <row r="712" spans="24:25">
      <c r="X712">
        <v>711</v>
      </c>
      <c r="Y712">
        <v>6.0137600000000004E-4</v>
      </c>
    </row>
    <row r="713" spans="24:25">
      <c r="X713">
        <v>712</v>
      </c>
      <c r="Y713">
        <v>6.0649599999999999E-4</v>
      </c>
    </row>
    <row r="714" spans="24:25">
      <c r="X714">
        <v>713</v>
      </c>
      <c r="Y714">
        <v>6.1295999999999996E-4</v>
      </c>
    </row>
    <row r="715" spans="24:25">
      <c r="X715">
        <v>714</v>
      </c>
      <c r="Y715">
        <v>1.0036799E-3</v>
      </c>
    </row>
    <row r="716" spans="24:25">
      <c r="X716">
        <v>715</v>
      </c>
      <c r="Y716">
        <v>6.0534399999999996E-4</v>
      </c>
    </row>
    <row r="717" spans="24:25">
      <c r="X717">
        <v>716</v>
      </c>
      <c r="Y717">
        <v>6.0736000000000004E-4</v>
      </c>
    </row>
    <row r="718" spans="24:25">
      <c r="X718">
        <v>717</v>
      </c>
      <c r="Y718">
        <v>6.0528000000000003E-4</v>
      </c>
    </row>
    <row r="719" spans="24:25">
      <c r="X719">
        <v>718</v>
      </c>
      <c r="Y719">
        <v>6.0537600000000003E-4</v>
      </c>
    </row>
    <row r="720" spans="24:25">
      <c r="X720">
        <v>719</v>
      </c>
      <c r="Y720">
        <v>6.0815999999999995E-4</v>
      </c>
    </row>
    <row r="721" spans="24:25">
      <c r="X721">
        <v>720</v>
      </c>
      <c r="Y721">
        <v>6.0572800000000004E-4</v>
      </c>
    </row>
    <row r="722" spans="24:25">
      <c r="X722">
        <v>721</v>
      </c>
      <c r="Y722">
        <v>1.3586239999999999E-3</v>
      </c>
    </row>
    <row r="723" spans="24:25">
      <c r="X723">
        <v>722</v>
      </c>
      <c r="Y723">
        <v>6.4057600000000001E-4</v>
      </c>
    </row>
    <row r="724" spans="24:25">
      <c r="X724">
        <v>723</v>
      </c>
      <c r="Y724">
        <v>6.0639999999999999E-4</v>
      </c>
    </row>
    <row r="725" spans="24:25">
      <c r="X725">
        <v>724</v>
      </c>
      <c r="Y725">
        <v>6.0700800000000003E-4</v>
      </c>
    </row>
    <row r="726" spans="24:25">
      <c r="X726">
        <v>725</v>
      </c>
      <c r="Y726">
        <v>6.1414399999999995E-4</v>
      </c>
    </row>
    <row r="727" spans="24:25">
      <c r="X727">
        <v>726</v>
      </c>
      <c r="Y727">
        <v>6.0515199999999997E-4</v>
      </c>
    </row>
    <row r="728" spans="24:25">
      <c r="X728">
        <v>727</v>
      </c>
      <c r="Y728">
        <v>6.0598399999999995E-4</v>
      </c>
    </row>
    <row r="729" spans="24:25">
      <c r="X729">
        <v>728</v>
      </c>
      <c r="Y729">
        <v>6.0659199999999998E-4</v>
      </c>
    </row>
    <row r="730" spans="24:25">
      <c r="X730">
        <v>729</v>
      </c>
      <c r="Y730">
        <v>7.1628800000000004E-4</v>
      </c>
    </row>
    <row r="731" spans="24:25">
      <c r="X731">
        <v>730</v>
      </c>
      <c r="Y731">
        <v>6.1635200000000002E-4</v>
      </c>
    </row>
    <row r="732" spans="24:25">
      <c r="X732">
        <v>731</v>
      </c>
      <c r="Y732">
        <v>8.8588800000000004E-4</v>
      </c>
    </row>
    <row r="733" spans="24:25">
      <c r="X733">
        <v>732</v>
      </c>
      <c r="Y733">
        <v>6.1132799999999996E-4</v>
      </c>
    </row>
    <row r="734" spans="24:25">
      <c r="X734">
        <v>733</v>
      </c>
      <c r="Y734">
        <v>6.0937600000000001E-4</v>
      </c>
    </row>
    <row r="735" spans="24:25">
      <c r="X735">
        <v>734</v>
      </c>
      <c r="Y735">
        <v>2.6521919999999998E-3</v>
      </c>
    </row>
    <row r="736" spans="24:25">
      <c r="X736">
        <v>735</v>
      </c>
      <c r="Y736">
        <v>6.0800000000000003E-4</v>
      </c>
    </row>
    <row r="737" spans="24:25">
      <c r="X737">
        <v>736</v>
      </c>
      <c r="Y737">
        <v>6.0492800000000002E-4</v>
      </c>
    </row>
    <row r="738" spans="24:25">
      <c r="X738">
        <v>737</v>
      </c>
      <c r="Y738">
        <v>6.0473600000000003E-4</v>
      </c>
    </row>
    <row r="739" spans="24:25">
      <c r="X739">
        <v>738</v>
      </c>
      <c r="Y739">
        <v>6.0665600000000001E-4</v>
      </c>
    </row>
    <row r="740" spans="24:25">
      <c r="X740">
        <v>739</v>
      </c>
      <c r="Y740">
        <v>6.1107200000000005E-4</v>
      </c>
    </row>
    <row r="741" spans="24:25">
      <c r="X741">
        <v>740</v>
      </c>
      <c r="Y741">
        <v>6.0441599999999998E-4</v>
      </c>
    </row>
    <row r="742" spans="24:25">
      <c r="X742">
        <v>741</v>
      </c>
      <c r="Y742">
        <v>6.0668799999999998E-4</v>
      </c>
    </row>
    <row r="743" spans="24:25">
      <c r="X743">
        <v>742</v>
      </c>
      <c r="Y743">
        <v>6.1203199999999998E-4</v>
      </c>
    </row>
    <row r="744" spans="24:25">
      <c r="X744">
        <v>743</v>
      </c>
      <c r="Y744">
        <v>1.2456321E-3</v>
      </c>
    </row>
    <row r="745" spans="24:25">
      <c r="X745">
        <v>744</v>
      </c>
      <c r="Y745">
        <v>7.8908799999999996E-4</v>
      </c>
    </row>
    <row r="746" spans="24:25">
      <c r="X746">
        <v>745</v>
      </c>
      <c r="Y746">
        <v>7.6707200000000004E-4</v>
      </c>
    </row>
    <row r="747" spans="24:25">
      <c r="X747">
        <v>746</v>
      </c>
      <c r="Y747">
        <v>6.1056000000000001E-4</v>
      </c>
    </row>
    <row r="748" spans="24:25">
      <c r="X748">
        <v>747</v>
      </c>
      <c r="Y748">
        <v>6.5334400000000004E-4</v>
      </c>
    </row>
    <row r="749" spans="24:25">
      <c r="X749">
        <v>748</v>
      </c>
      <c r="Y749">
        <v>9.3871999999999998E-4</v>
      </c>
    </row>
    <row r="750" spans="24:25">
      <c r="X750">
        <v>749</v>
      </c>
      <c r="Y750">
        <v>6.2908799999999998E-4</v>
      </c>
    </row>
    <row r="751" spans="24:25">
      <c r="X751">
        <v>750</v>
      </c>
      <c r="Y751">
        <v>6.3836800000000005E-4</v>
      </c>
    </row>
    <row r="752" spans="24:25">
      <c r="X752">
        <v>751</v>
      </c>
      <c r="Y752">
        <v>6.0614399999999998E-4</v>
      </c>
    </row>
    <row r="753" spans="24:25">
      <c r="X753">
        <v>752</v>
      </c>
      <c r="Y753">
        <v>6.16192E-4</v>
      </c>
    </row>
    <row r="754" spans="24:25">
      <c r="X754">
        <v>753</v>
      </c>
      <c r="Y754">
        <v>6.4057600000000001E-4</v>
      </c>
    </row>
    <row r="755" spans="24:25">
      <c r="X755">
        <v>754</v>
      </c>
      <c r="Y755">
        <v>6.1833600000000004E-4</v>
      </c>
    </row>
    <row r="756" spans="24:25">
      <c r="X756">
        <v>755</v>
      </c>
      <c r="Y756">
        <v>6.1974399999999998E-4</v>
      </c>
    </row>
    <row r="757" spans="24:25">
      <c r="X757">
        <v>756</v>
      </c>
      <c r="Y757">
        <v>6.2451200000000003E-4</v>
      </c>
    </row>
    <row r="758" spans="24:25">
      <c r="X758">
        <v>757</v>
      </c>
      <c r="Y758">
        <v>6.0489599999999995E-4</v>
      </c>
    </row>
    <row r="759" spans="24:25">
      <c r="X759">
        <v>758</v>
      </c>
      <c r="Y759">
        <v>6.2883199999999996E-4</v>
      </c>
    </row>
    <row r="760" spans="24:25">
      <c r="X760">
        <v>759</v>
      </c>
      <c r="Y760">
        <v>6.3228799999999995E-4</v>
      </c>
    </row>
    <row r="761" spans="24:25">
      <c r="X761">
        <v>760</v>
      </c>
      <c r="Y761">
        <v>6.0617600000000005E-4</v>
      </c>
    </row>
    <row r="762" spans="24:25">
      <c r="X762">
        <v>761</v>
      </c>
      <c r="Y762">
        <v>6.0569599999999997E-4</v>
      </c>
    </row>
    <row r="763" spans="24:25">
      <c r="X763">
        <v>762</v>
      </c>
      <c r="Y763">
        <v>6.0713599999999998E-4</v>
      </c>
    </row>
    <row r="764" spans="24:25">
      <c r="X764">
        <v>763</v>
      </c>
      <c r="Y764">
        <v>6.1881600000000001E-4</v>
      </c>
    </row>
    <row r="765" spans="24:25">
      <c r="X765">
        <v>764</v>
      </c>
      <c r="Y765">
        <v>7.0444799999999999E-4</v>
      </c>
    </row>
    <row r="766" spans="24:25">
      <c r="X766">
        <v>765</v>
      </c>
      <c r="Y766">
        <v>6.0457600000000001E-4</v>
      </c>
    </row>
    <row r="767" spans="24:25">
      <c r="X767">
        <v>766</v>
      </c>
      <c r="Y767">
        <v>6.1664E-4</v>
      </c>
    </row>
    <row r="768" spans="24:25">
      <c r="X768">
        <v>767</v>
      </c>
      <c r="Y768">
        <v>1.305856E-3</v>
      </c>
    </row>
    <row r="769" spans="24:25">
      <c r="X769">
        <v>768</v>
      </c>
      <c r="Y769">
        <v>7.8006400000000002E-4</v>
      </c>
    </row>
    <row r="770" spans="24:25">
      <c r="X770">
        <v>769</v>
      </c>
      <c r="Y770">
        <v>6.0639999999999999E-4</v>
      </c>
    </row>
    <row r="771" spans="24:25">
      <c r="X771">
        <v>770</v>
      </c>
      <c r="Y771">
        <v>6.1452800000000004E-4</v>
      </c>
    </row>
    <row r="772" spans="24:25">
      <c r="X772">
        <v>771</v>
      </c>
      <c r="Y772">
        <v>6.0614399999999998E-4</v>
      </c>
    </row>
    <row r="773" spans="24:25">
      <c r="X773">
        <v>772</v>
      </c>
      <c r="Y773">
        <v>6.0745600000000003E-4</v>
      </c>
    </row>
    <row r="774" spans="24:25">
      <c r="X774">
        <v>773</v>
      </c>
      <c r="Y774">
        <v>6.05216E-4</v>
      </c>
    </row>
    <row r="775" spans="24:25">
      <c r="X775">
        <v>774</v>
      </c>
      <c r="Y775">
        <v>6.0774400000000001E-4</v>
      </c>
    </row>
    <row r="776" spans="24:25">
      <c r="X776">
        <v>775</v>
      </c>
      <c r="Y776">
        <v>6.0348800000000001E-4</v>
      </c>
    </row>
    <row r="777" spans="24:25">
      <c r="X777">
        <v>776</v>
      </c>
      <c r="Y777">
        <v>6.0742399999999996E-4</v>
      </c>
    </row>
    <row r="778" spans="24:25">
      <c r="X778">
        <v>777</v>
      </c>
      <c r="Y778">
        <v>6.0668799999999998E-4</v>
      </c>
    </row>
    <row r="779" spans="24:25">
      <c r="X779">
        <v>778</v>
      </c>
      <c r="Y779">
        <v>6.0915199999999996E-4</v>
      </c>
    </row>
    <row r="780" spans="24:25">
      <c r="X780">
        <v>779</v>
      </c>
      <c r="Y780">
        <v>6.1631999999999995E-4</v>
      </c>
    </row>
    <row r="781" spans="24:25">
      <c r="X781">
        <v>780</v>
      </c>
      <c r="Y781">
        <v>6.0944000000000005E-4</v>
      </c>
    </row>
    <row r="782" spans="24:25">
      <c r="X782">
        <v>781</v>
      </c>
      <c r="Y782">
        <v>6.0860799999999996E-4</v>
      </c>
    </row>
    <row r="783" spans="24:25">
      <c r="X783">
        <v>782</v>
      </c>
      <c r="Y783">
        <v>6.0815999999999995E-4</v>
      </c>
    </row>
    <row r="784" spans="24:25">
      <c r="X784">
        <v>783</v>
      </c>
      <c r="Y784">
        <v>6.1670400000000004E-4</v>
      </c>
    </row>
    <row r="785" spans="24:25">
      <c r="X785">
        <v>784</v>
      </c>
      <c r="Y785">
        <v>6.1791999999999999E-4</v>
      </c>
    </row>
    <row r="786" spans="24:25">
      <c r="X786">
        <v>785</v>
      </c>
      <c r="Y786">
        <v>6.0784000000000001E-4</v>
      </c>
    </row>
    <row r="787" spans="24:25">
      <c r="X787">
        <v>786</v>
      </c>
      <c r="Y787">
        <v>6.0476799999999999E-4</v>
      </c>
    </row>
    <row r="788" spans="24:25">
      <c r="X788">
        <v>787</v>
      </c>
      <c r="Y788">
        <v>7.7542400000000004E-4</v>
      </c>
    </row>
    <row r="789" spans="24:25">
      <c r="X789">
        <v>788</v>
      </c>
      <c r="Y789">
        <v>6.0460799999999997E-4</v>
      </c>
    </row>
    <row r="790" spans="24:25">
      <c r="X790">
        <v>789</v>
      </c>
      <c r="Y790">
        <v>6.1408000000000003E-4</v>
      </c>
    </row>
    <row r="791" spans="24:25">
      <c r="X791">
        <v>790</v>
      </c>
      <c r="Y791">
        <v>1.0702079E-3</v>
      </c>
    </row>
    <row r="792" spans="24:25">
      <c r="X792">
        <v>791</v>
      </c>
      <c r="Y792">
        <v>6.2041600000000004E-4</v>
      </c>
    </row>
    <row r="793" spans="24:25">
      <c r="X793">
        <v>792</v>
      </c>
      <c r="Y793">
        <v>1.031552E-3</v>
      </c>
    </row>
    <row r="794" spans="24:25">
      <c r="X794">
        <v>793</v>
      </c>
      <c r="Y794">
        <v>6.1113599999999997E-4</v>
      </c>
    </row>
    <row r="795" spans="24:25">
      <c r="X795">
        <v>794</v>
      </c>
      <c r="Y795">
        <v>6.0928000000000002E-4</v>
      </c>
    </row>
    <row r="796" spans="24:25">
      <c r="X796">
        <v>795</v>
      </c>
      <c r="Y796">
        <v>1.1494719999999999E-3</v>
      </c>
    </row>
    <row r="797" spans="24:25">
      <c r="X797">
        <v>796</v>
      </c>
      <c r="Y797">
        <v>6.0940799999999998E-4</v>
      </c>
    </row>
    <row r="798" spans="24:25">
      <c r="X798">
        <v>797</v>
      </c>
      <c r="Y798">
        <v>6.0931199999999998E-4</v>
      </c>
    </row>
    <row r="799" spans="24:25">
      <c r="X799">
        <v>798</v>
      </c>
      <c r="Y799">
        <v>1.1001280999999999E-3</v>
      </c>
    </row>
    <row r="800" spans="24:25">
      <c r="X800">
        <v>799</v>
      </c>
      <c r="Y800">
        <v>6.2473599999999998E-4</v>
      </c>
    </row>
    <row r="801" spans="24:25">
      <c r="X801">
        <v>800</v>
      </c>
      <c r="Y801">
        <v>6.0332799999999998E-4</v>
      </c>
    </row>
    <row r="802" spans="24:25">
      <c r="X802">
        <v>801</v>
      </c>
      <c r="Y802">
        <v>1.07792E-3</v>
      </c>
    </row>
    <row r="803" spans="24:25">
      <c r="X803">
        <v>802</v>
      </c>
      <c r="Y803">
        <v>7.8300799999999997E-4</v>
      </c>
    </row>
    <row r="804" spans="24:25">
      <c r="X804">
        <v>803</v>
      </c>
      <c r="Y804">
        <v>9.3737599999999996E-4</v>
      </c>
    </row>
    <row r="805" spans="24:25">
      <c r="X805">
        <v>804</v>
      </c>
      <c r="Y805">
        <v>6.2332800000000003E-4</v>
      </c>
    </row>
    <row r="806" spans="24:25">
      <c r="X806">
        <v>805</v>
      </c>
      <c r="Y806">
        <v>6.0982400000000002E-4</v>
      </c>
    </row>
    <row r="807" spans="24:25">
      <c r="X807">
        <v>806</v>
      </c>
      <c r="Y807">
        <v>6.0848E-4</v>
      </c>
    </row>
    <row r="808" spans="24:25">
      <c r="X808">
        <v>807</v>
      </c>
      <c r="Y808">
        <v>6.1488000000000005E-4</v>
      </c>
    </row>
    <row r="809" spans="24:25">
      <c r="X809">
        <v>808</v>
      </c>
      <c r="Y809">
        <v>6.0572800000000004E-4</v>
      </c>
    </row>
    <row r="810" spans="24:25">
      <c r="X810">
        <v>809</v>
      </c>
      <c r="Y810">
        <v>6.0451199999999997E-4</v>
      </c>
    </row>
    <row r="811" spans="24:25">
      <c r="X811">
        <v>810</v>
      </c>
      <c r="Y811">
        <v>6.0374389999999999E-4</v>
      </c>
    </row>
    <row r="812" spans="24:25">
      <c r="X812">
        <v>811</v>
      </c>
      <c r="Y812">
        <v>6.0502400000000001E-4</v>
      </c>
    </row>
    <row r="813" spans="24:25">
      <c r="X813">
        <v>812</v>
      </c>
      <c r="Y813">
        <v>6.1737599999999999E-4</v>
      </c>
    </row>
    <row r="814" spans="24:25">
      <c r="X814">
        <v>813</v>
      </c>
      <c r="Y814">
        <v>8.9475199999999996E-4</v>
      </c>
    </row>
    <row r="815" spans="24:25">
      <c r="X815">
        <v>814</v>
      </c>
      <c r="Y815">
        <v>6.0796799999999996E-4</v>
      </c>
    </row>
    <row r="816" spans="24:25">
      <c r="X816">
        <v>815</v>
      </c>
      <c r="Y816">
        <v>6.0780800000000005E-4</v>
      </c>
    </row>
    <row r="817" spans="24:25">
      <c r="X817">
        <v>816</v>
      </c>
      <c r="Y817">
        <v>2.8123520000000002E-3</v>
      </c>
    </row>
    <row r="818" spans="24:25">
      <c r="X818">
        <v>817</v>
      </c>
      <c r="Y818">
        <v>6.0643199999999996E-4</v>
      </c>
    </row>
    <row r="819" spans="24:25">
      <c r="X819">
        <v>818</v>
      </c>
      <c r="Y819">
        <v>6.1091200000000002E-4</v>
      </c>
    </row>
    <row r="820" spans="24:25">
      <c r="X820">
        <v>819</v>
      </c>
      <c r="Y820">
        <v>6.0534399999999996E-4</v>
      </c>
    </row>
    <row r="821" spans="24:25">
      <c r="X821">
        <v>820</v>
      </c>
      <c r="Y821">
        <v>6.0531199999999999E-4</v>
      </c>
    </row>
    <row r="822" spans="24:25">
      <c r="X822">
        <v>821</v>
      </c>
      <c r="Y822">
        <v>6.04128E-4</v>
      </c>
    </row>
    <row r="823" spans="24:25">
      <c r="X823">
        <v>822</v>
      </c>
      <c r="Y823">
        <v>6.0367999999999999E-4</v>
      </c>
    </row>
    <row r="824" spans="24:25">
      <c r="X824">
        <v>823</v>
      </c>
      <c r="Y824">
        <v>6.0143999999999996E-4</v>
      </c>
    </row>
    <row r="825" spans="24:25">
      <c r="X825">
        <v>824</v>
      </c>
      <c r="Y825">
        <v>6.07488E-4</v>
      </c>
    </row>
    <row r="826" spans="24:25">
      <c r="X826">
        <v>825</v>
      </c>
      <c r="Y826">
        <v>6.0774400000000001E-4</v>
      </c>
    </row>
    <row r="827" spans="24:25">
      <c r="X827">
        <v>826</v>
      </c>
      <c r="Y827">
        <v>6.1072000000000003E-4</v>
      </c>
    </row>
    <row r="828" spans="24:25">
      <c r="X828">
        <v>827</v>
      </c>
      <c r="Y828">
        <v>6.1225600000000004E-4</v>
      </c>
    </row>
    <row r="829" spans="24:25">
      <c r="X829">
        <v>828</v>
      </c>
      <c r="Y829">
        <v>6.0736000000000004E-4</v>
      </c>
    </row>
    <row r="830" spans="24:25">
      <c r="X830">
        <v>829</v>
      </c>
      <c r="Y830">
        <v>6.0944000000000005E-4</v>
      </c>
    </row>
    <row r="831" spans="24:25">
      <c r="X831">
        <v>830</v>
      </c>
      <c r="Y831">
        <v>6.3238400000000005E-4</v>
      </c>
    </row>
    <row r="832" spans="24:25">
      <c r="X832">
        <v>831</v>
      </c>
      <c r="Y832">
        <v>1.0587839999999999E-3</v>
      </c>
    </row>
    <row r="833" spans="24:25">
      <c r="X833">
        <v>832</v>
      </c>
      <c r="Y833">
        <v>6.0809600000000003E-4</v>
      </c>
    </row>
    <row r="834" spans="24:25">
      <c r="X834">
        <v>833</v>
      </c>
      <c r="Y834">
        <v>6.0732799999999997E-4</v>
      </c>
    </row>
    <row r="835" spans="24:25">
      <c r="X835">
        <v>834</v>
      </c>
      <c r="Y835">
        <v>1.2927680999999999E-3</v>
      </c>
    </row>
    <row r="836" spans="24:25">
      <c r="X836">
        <v>835</v>
      </c>
      <c r="Y836">
        <v>7.1491199999999995E-4</v>
      </c>
    </row>
    <row r="837" spans="24:25">
      <c r="X837">
        <v>836</v>
      </c>
      <c r="Y837">
        <v>6.0681600000000004E-4</v>
      </c>
    </row>
    <row r="838" spans="24:25">
      <c r="X838">
        <v>837</v>
      </c>
      <c r="Y838">
        <v>6.0844809999999997E-4</v>
      </c>
    </row>
    <row r="839" spans="24:25">
      <c r="X839">
        <v>838</v>
      </c>
      <c r="Y839">
        <v>6.1974399999999998E-4</v>
      </c>
    </row>
    <row r="840" spans="24:25">
      <c r="X840">
        <v>839</v>
      </c>
      <c r="Y840">
        <v>6.3609599999999995E-4</v>
      </c>
    </row>
    <row r="841" spans="24:25">
      <c r="X841">
        <v>840</v>
      </c>
      <c r="Y841">
        <v>6.0681600000000004E-4</v>
      </c>
    </row>
    <row r="842" spans="24:25">
      <c r="X842">
        <v>841</v>
      </c>
      <c r="Y842">
        <v>6.0550399999999998E-4</v>
      </c>
    </row>
    <row r="843" spans="24:25">
      <c r="X843">
        <v>842</v>
      </c>
      <c r="Y843">
        <v>6.0851199999999996E-4</v>
      </c>
    </row>
    <row r="844" spans="24:25">
      <c r="X844">
        <v>843</v>
      </c>
      <c r="Y844">
        <v>6.0528000000000003E-4</v>
      </c>
    </row>
    <row r="845" spans="24:25">
      <c r="X845">
        <v>844</v>
      </c>
      <c r="Y845">
        <v>6.09024E-4</v>
      </c>
    </row>
    <row r="846" spans="24:25">
      <c r="X846">
        <v>845</v>
      </c>
      <c r="Y846">
        <v>6.1382400000000001E-4</v>
      </c>
    </row>
    <row r="847" spans="24:25">
      <c r="X847">
        <v>846</v>
      </c>
      <c r="Y847">
        <v>1.017504E-3</v>
      </c>
    </row>
    <row r="848" spans="24:25">
      <c r="X848">
        <v>847</v>
      </c>
      <c r="Y848">
        <v>6.0512000000000001E-4</v>
      </c>
    </row>
    <row r="849" spans="24:25">
      <c r="X849">
        <v>848</v>
      </c>
      <c r="Y849">
        <v>6.0614399999999998E-4</v>
      </c>
    </row>
    <row r="850" spans="24:25">
      <c r="X850">
        <v>849</v>
      </c>
      <c r="Y850">
        <v>6.0963200000000003E-4</v>
      </c>
    </row>
    <row r="851" spans="24:25">
      <c r="X851">
        <v>850</v>
      </c>
      <c r="Y851">
        <v>6.0745600000000003E-4</v>
      </c>
    </row>
    <row r="852" spans="24:25">
      <c r="X852">
        <v>851</v>
      </c>
      <c r="Y852">
        <v>6.0403200000000001E-4</v>
      </c>
    </row>
    <row r="853" spans="24:25">
      <c r="X853">
        <v>852</v>
      </c>
      <c r="Y853">
        <v>6.07488E-4</v>
      </c>
    </row>
    <row r="854" spans="24:25">
      <c r="X854">
        <v>853</v>
      </c>
      <c r="Y854">
        <v>6.0364800000000003E-4</v>
      </c>
    </row>
    <row r="855" spans="24:25">
      <c r="X855">
        <v>854</v>
      </c>
      <c r="Y855">
        <v>6.0374389999999999E-4</v>
      </c>
    </row>
    <row r="856" spans="24:25">
      <c r="X856">
        <v>855</v>
      </c>
      <c r="Y856">
        <v>6.0470399999999996E-4</v>
      </c>
    </row>
    <row r="857" spans="24:25">
      <c r="X857">
        <v>856</v>
      </c>
      <c r="Y857">
        <v>6.0905599999999996E-4</v>
      </c>
    </row>
    <row r="858" spans="24:25">
      <c r="X858">
        <v>857</v>
      </c>
      <c r="Y858">
        <v>6.0627200000000004E-4</v>
      </c>
    </row>
    <row r="859" spans="24:25">
      <c r="X859">
        <v>858</v>
      </c>
      <c r="Y859">
        <v>1.4108160000000001E-3</v>
      </c>
    </row>
    <row r="860" spans="24:25">
      <c r="X860">
        <v>859</v>
      </c>
      <c r="Y860">
        <v>6.1548799999999997E-4</v>
      </c>
    </row>
    <row r="861" spans="24:25">
      <c r="X861">
        <v>860</v>
      </c>
      <c r="Y861">
        <v>6.1097600000000005E-4</v>
      </c>
    </row>
    <row r="862" spans="24:25">
      <c r="X862">
        <v>861</v>
      </c>
      <c r="Y862">
        <v>7.0332800000000003E-4</v>
      </c>
    </row>
    <row r="863" spans="24:25">
      <c r="X863">
        <v>862</v>
      </c>
      <c r="Y863">
        <v>6.2041600000000004E-4</v>
      </c>
    </row>
    <row r="864" spans="24:25">
      <c r="X864">
        <v>863</v>
      </c>
      <c r="Y864">
        <v>8.9139199999999997E-4</v>
      </c>
    </row>
    <row r="865" spans="24:25">
      <c r="X865">
        <v>864</v>
      </c>
      <c r="Y865">
        <v>6.0143999999999996E-4</v>
      </c>
    </row>
    <row r="866" spans="24:25">
      <c r="X866">
        <v>865</v>
      </c>
      <c r="Y866">
        <v>6.0563200000000005E-4</v>
      </c>
    </row>
    <row r="867" spans="24:25">
      <c r="X867">
        <v>866</v>
      </c>
      <c r="Y867">
        <v>6.0928000000000002E-4</v>
      </c>
    </row>
    <row r="868" spans="24:25">
      <c r="X868">
        <v>867</v>
      </c>
      <c r="Y868">
        <v>6.2416000000000001E-4</v>
      </c>
    </row>
    <row r="869" spans="24:25">
      <c r="X869">
        <v>868</v>
      </c>
      <c r="Y869">
        <v>6.21088E-4</v>
      </c>
    </row>
    <row r="870" spans="24:25">
      <c r="X870">
        <v>869</v>
      </c>
      <c r="Y870">
        <v>6.0716800000000005E-4</v>
      </c>
    </row>
    <row r="871" spans="24:25">
      <c r="X871">
        <v>870</v>
      </c>
      <c r="Y871">
        <v>6.1254400000000002E-4</v>
      </c>
    </row>
    <row r="872" spans="24:25">
      <c r="X872">
        <v>871</v>
      </c>
      <c r="Y872">
        <v>6.1529599999999999E-4</v>
      </c>
    </row>
    <row r="873" spans="24:25">
      <c r="X873">
        <v>872</v>
      </c>
      <c r="Y873">
        <v>6.0524799999999996E-4</v>
      </c>
    </row>
    <row r="874" spans="24:25">
      <c r="X874">
        <v>873</v>
      </c>
      <c r="Y874">
        <v>6.1888000000000004E-4</v>
      </c>
    </row>
    <row r="875" spans="24:25">
      <c r="X875">
        <v>874</v>
      </c>
      <c r="Y875">
        <v>6.2115200000000003E-4</v>
      </c>
    </row>
    <row r="876" spans="24:25">
      <c r="X876">
        <v>875</v>
      </c>
      <c r="Y876">
        <v>6.0764800000000002E-4</v>
      </c>
    </row>
    <row r="877" spans="24:25">
      <c r="X877">
        <v>876</v>
      </c>
      <c r="Y877">
        <v>6.1231999999999997E-4</v>
      </c>
    </row>
    <row r="878" spans="24:25">
      <c r="X878">
        <v>877</v>
      </c>
      <c r="Y878">
        <v>6.0703999999999999E-4</v>
      </c>
    </row>
    <row r="879" spans="24:25">
      <c r="X879">
        <v>878</v>
      </c>
      <c r="Y879">
        <v>6.1443200000000004E-4</v>
      </c>
    </row>
    <row r="880" spans="24:25">
      <c r="X880">
        <v>879</v>
      </c>
      <c r="Y880">
        <v>9.1347200000000003E-4</v>
      </c>
    </row>
    <row r="881" spans="24:25">
      <c r="X881">
        <v>880</v>
      </c>
      <c r="Y881">
        <v>6.08576E-4</v>
      </c>
    </row>
    <row r="882" spans="24:25">
      <c r="X882">
        <v>881</v>
      </c>
      <c r="Y882">
        <v>6.1910399999999999E-4</v>
      </c>
    </row>
    <row r="883" spans="24:25">
      <c r="X883">
        <v>882</v>
      </c>
      <c r="Y883">
        <v>6.0623990000000004E-4</v>
      </c>
    </row>
    <row r="884" spans="24:25">
      <c r="X884">
        <v>883</v>
      </c>
      <c r="Y884">
        <v>1.437568E-3</v>
      </c>
    </row>
    <row r="885" spans="24:25">
      <c r="X885">
        <v>884</v>
      </c>
      <c r="Y885">
        <v>6.0579199999999996E-4</v>
      </c>
    </row>
    <row r="886" spans="24:25">
      <c r="X886">
        <v>885</v>
      </c>
      <c r="Y886">
        <v>6.0886399999999998E-4</v>
      </c>
    </row>
    <row r="887" spans="24:25">
      <c r="X887">
        <v>886</v>
      </c>
      <c r="Y887">
        <v>6.0623990000000004E-4</v>
      </c>
    </row>
    <row r="888" spans="24:25">
      <c r="X888">
        <v>887</v>
      </c>
      <c r="Y888">
        <v>6.1929599999999997E-4</v>
      </c>
    </row>
    <row r="889" spans="24:25">
      <c r="X889">
        <v>888</v>
      </c>
      <c r="Y889">
        <v>6.0720000000000001E-4</v>
      </c>
    </row>
    <row r="890" spans="24:25">
      <c r="X890">
        <v>889</v>
      </c>
      <c r="Y890">
        <v>6.0851199999999996E-4</v>
      </c>
    </row>
    <row r="891" spans="24:25">
      <c r="X891">
        <v>890</v>
      </c>
      <c r="Y891">
        <v>6.0895999999999997E-4</v>
      </c>
    </row>
    <row r="892" spans="24:25">
      <c r="X892">
        <v>891</v>
      </c>
      <c r="Y892">
        <v>6.0582400000000003E-4</v>
      </c>
    </row>
    <row r="893" spans="24:25">
      <c r="X893">
        <v>892</v>
      </c>
      <c r="Y893">
        <v>6.0393600000000001E-4</v>
      </c>
    </row>
    <row r="894" spans="24:25">
      <c r="X894">
        <v>893</v>
      </c>
      <c r="Y894">
        <v>6.0950399999999997E-4</v>
      </c>
    </row>
    <row r="895" spans="24:25">
      <c r="X895">
        <v>894</v>
      </c>
      <c r="Y895">
        <v>6.1606400000000004E-4</v>
      </c>
    </row>
    <row r="896" spans="24:25">
      <c r="X896">
        <v>895</v>
      </c>
      <c r="Y896">
        <v>6.1155200000000002E-4</v>
      </c>
    </row>
    <row r="897" spans="24:25">
      <c r="X897">
        <v>896</v>
      </c>
      <c r="Y897">
        <v>8.9388800000000002E-4</v>
      </c>
    </row>
    <row r="898" spans="24:25">
      <c r="X898">
        <v>897</v>
      </c>
      <c r="Y898">
        <v>6.09024E-4</v>
      </c>
    </row>
    <row r="899" spans="24:25">
      <c r="X899">
        <v>898</v>
      </c>
      <c r="Y899">
        <v>6.1260799999999995E-4</v>
      </c>
    </row>
    <row r="900" spans="24:25">
      <c r="X900">
        <v>899</v>
      </c>
      <c r="Y900">
        <v>2.6023999999999999E-3</v>
      </c>
    </row>
    <row r="901" spans="24:25">
      <c r="X901">
        <v>900</v>
      </c>
      <c r="Y901">
        <v>6.0528000000000003E-4</v>
      </c>
    </row>
    <row r="902" spans="24:25">
      <c r="X902">
        <v>901</v>
      </c>
      <c r="Y902">
        <v>6.0771200000000005E-4</v>
      </c>
    </row>
    <row r="903" spans="24:25">
      <c r="X903">
        <v>902</v>
      </c>
      <c r="Y903">
        <v>6.0649599999999999E-4</v>
      </c>
    </row>
    <row r="904" spans="24:25">
      <c r="X904">
        <v>903</v>
      </c>
      <c r="Y904">
        <v>6.1478399999999995E-4</v>
      </c>
    </row>
    <row r="905" spans="24:25">
      <c r="X905">
        <v>904</v>
      </c>
      <c r="Y905">
        <v>6.0646400000000003E-4</v>
      </c>
    </row>
    <row r="906" spans="24:25">
      <c r="X906">
        <v>905</v>
      </c>
      <c r="Y906">
        <v>6.0393600000000001E-4</v>
      </c>
    </row>
    <row r="907" spans="24:25">
      <c r="X907">
        <v>906</v>
      </c>
      <c r="Y907">
        <v>6.0278399999999998E-4</v>
      </c>
    </row>
    <row r="908" spans="24:25">
      <c r="X908">
        <v>907</v>
      </c>
      <c r="Y908">
        <v>6.0345600000000004E-4</v>
      </c>
    </row>
    <row r="909" spans="24:25">
      <c r="X909">
        <v>908</v>
      </c>
      <c r="Y909">
        <v>6.0716800000000005E-4</v>
      </c>
    </row>
    <row r="910" spans="24:25">
      <c r="X910">
        <v>909</v>
      </c>
      <c r="Y910">
        <v>6.0531199999999999E-4</v>
      </c>
    </row>
    <row r="911" spans="24:25">
      <c r="X911">
        <v>910</v>
      </c>
      <c r="Y911">
        <v>6.0367999999999999E-4</v>
      </c>
    </row>
    <row r="912" spans="24:25">
      <c r="X912">
        <v>911</v>
      </c>
      <c r="Y912">
        <v>7.74368E-4</v>
      </c>
    </row>
    <row r="913" spans="24:25">
      <c r="X913">
        <v>912</v>
      </c>
      <c r="Y913">
        <v>6.4329600000000002E-4</v>
      </c>
    </row>
    <row r="914" spans="24:25">
      <c r="X914">
        <v>913</v>
      </c>
      <c r="Y914">
        <v>9.2108800000000003E-4</v>
      </c>
    </row>
    <row r="915" spans="24:25">
      <c r="X915">
        <v>914</v>
      </c>
      <c r="Y915">
        <v>6.0342399999999997E-4</v>
      </c>
    </row>
    <row r="916" spans="24:25">
      <c r="X916">
        <v>915</v>
      </c>
      <c r="Y916">
        <v>6.0508800000000005E-4</v>
      </c>
    </row>
    <row r="917" spans="24:25">
      <c r="X917">
        <v>916</v>
      </c>
      <c r="Y917">
        <v>6.0182400000000004E-4</v>
      </c>
    </row>
    <row r="918" spans="24:25">
      <c r="X918">
        <v>917</v>
      </c>
      <c r="Y918">
        <v>6.1206400000000005E-4</v>
      </c>
    </row>
    <row r="919" spans="24:25">
      <c r="X919">
        <v>918</v>
      </c>
      <c r="Y919">
        <v>6.03584E-4</v>
      </c>
    </row>
    <row r="920" spans="24:25">
      <c r="X920">
        <v>919</v>
      </c>
      <c r="Y920">
        <v>6.0419200000000003E-4</v>
      </c>
    </row>
    <row r="921" spans="24:25">
      <c r="X921">
        <v>920</v>
      </c>
      <c r="Y921">
        <v>6.0380799999999995E-4</v>
      </c>
    </row>
    <row r="922" spans="24:25">
      <c r="X922">
        <v>921</v>
      </c>
      <c r="Y922">
        <v>6.0617600000000005E-4</v>
      </c>
    </row>
    <row r="923" spans="24:25">
      <c r="X923">
        <v>922</v>
      </c>
      <c r="Y923">
        <v>6.0367999999999999E-4</v>
      </c>
    </row>
    <row r="924" spans="24:25">
      <c r="X924">
        <v>923</v>
      </c>
      <c r="Y924">
        <v>6.0963200000000003E-4</v>
      </c>
    </row>
    <row r="925" spans="24:25">
      <c r="X925">
        <v>924</v>
      </c>
      <c r="Y925">
        <v>6.0908800000000003E-4</v>
      </c>
    </row>
    <row r="926" spans="24:25">
      <c r="X926">
        <v>925</v>
      </c>
      <c r="Y926">
        <v>6.0400000000000004E-4</v>
      </c>
    </row>
    <row r="927" spans="24:25">
      <c r="X927">
        <v>926</v>
      </c>
      <c r="Y927">
        <v>6.1728E-4</v>
      </c>
    </row>
    <row r="928" spans="24:25">
      <c r="X928">
        <v>927</v>
      </c>
      <c r="Y928">
        <v>6.1292789999999996E-4</v>
      </c>
    </row>
    <row r="929" spans="24:25">
      <c r="X929">
        <v>928</v>
      </c>
      <c r="Y929">
        <v>1.4723520999999999E-3</v>
      </c>
    </row>
    <row r="930" spans="24:25">
      <c r="X930">
        <v>929</v>
      </c>
      <c r="Y930">
        <v>9.4275200000000004E-4</v>
      </c>
    </row>
    <row r="931" spans="24:25">
      <c r="X931">
        <v>930</v>
      </c>
      <c r="Y931">
        <v>6.0931199999999998E-4</v>
      </c>
    </row>
    <row r="932" spans="24:25">
      <c r="X932">
        <v>931</v>
      </c>
      <c r="Y932">
        <v>6.0831999999999998E-4</v>
      </c>
    </row>
    <row r="933" spans="24:25">
      <c r="X933">
        <v>932</v>
      </c>
      <c r="Y933">
        <v>6.0470399999999996E-4</v>
      </c>
    </row>
    <row r="934" spans="24:25">
      <c r="X934">
        <v>933</v>
      </c>
      <c r="Y934">
        <v>6.0233599999999997E-4</v>
      </c>
    </row>
    <row r="935" spans="24:25">
      <c r="X935">
        <v>934</v>
      </c>
      <c r="Y935">
        <v>6.0969599999999996E-4</v>
      </c>
    </row>
    <row r="936" spans="24:25">
      <c r="X936">
        <v>935</v>
      </c>
      <c r="Y936">
        <v>6.0675200000000001E-4</v>
      </c>
    </row>
    <row r="937" spans="24:25">
      <c r="X937">
        <v>936</v>
      </c>
      <c r="Y937">
        <v>6.05216E-4</v>
      </c>
    </row>
    <row r="938" spans="24:25">
      <c r="X938">
        <v>937</v>
      </c>
      <c r="Y938">
        <v>6.0428800000000003E-4</v>
      </c>
    </row>
    <row r="939" spans="24:25">
      <c r="X939">
        <v>938</v>
      </c>
      <c r="Y939">
        <v>6.0659199999999998E-4</v>
      </c>
    </row>
    <row r="940" spans="24:25">
      <c r="X940">
        <v>939</v>
      </c>
      <c r="Y940">
        <v>6.0387199999999998E-4</v>
      </c>
    </row>
    <row r="941" spans="24:25">
      <c r="X941">
        <v>940</v>
      </c>
      <c r="Y941">
        <v>6.0156800000000002E-4</v>
      </c>
    </row>
    <row r="942" spans="24:25">
      <c r="X942">
        <v>941</v>
      </c>
      <c r="Y942">
        <v>6.0400000000000004E-4</v>
      </c>
    </row>
    <row r="943" spans="24:25">
      <c r="X943">
        <v>942</v>
      </c>
      <c r="Y943">
        <v>6.0566400000000001E-4</v>
      </c>
    </row>
    <row r="944" spans="24:25">
      <c r="X944">
        <v>943</v>
      </c>
      <c r="Y944">
        <v>6.0540799999999999E-4</v>
      </c>
    </row>
    <row r="945" spans="24:25">
      <c r="X945">
        <v>944</v>
      </c>
      <c r="Y945">
        <v>6.1724800000000004E-4</v>
      </c>
    </row>
    <row r="946" spans="24:25">
      <c r="X946">
        <v>945</v>
      </c>
      <c r="Y946">
        <v>1.064576E-3</v>
      </c>
    </row>
    <row r="947" spans="24:25">
      <c r="X947">
        <v>946</v>
      </c>
      <c r="Y947">
        <v>6.0800000000000003E-4</v>
      </c>
    </row>
    <row r="948" spans="24:25">
      <c r="X948">
        <v>947</v>
      </c>
      <c r="Y948">
        <v>6.0390400000000005E-4</v>
      </c>
    </row>
    <row r="949" spans="24:25">
      <c r="X949">
        <v>948</v>
      </c>
      <c r="Y949">
        <v>6.0460799999999997E-4</v>
      </c>
    </row>
    <row r="950" spans="24:25">
      <c r="X950">
        <v>949</v>
      </c>
      <c r="Y950">
        <v>6.15552E-4</v>
      </c>
    </row>
    <row r="951" spans="24:25">
      <c r="X951">
        <v>950</v>
      </c>
      <c r="Y951">
        <v>6.0627200000000004E-4</v>
      </c>
    </row>
    <row r="952" spans="24:25">
      <c r="X952">
        <v>951</v>
      </c>
      <c r="Y952">
        <v>6.08032E-4</v>
      </c>
    </row>
    <row r="953" spans="24:25">
      <c r="X953">
        <v>952</v>
      </c>
      <c r="Y953">
        <v>1.399904E-3</v>
      </c>
    </row>
    <row r="954" spans="24:25">
      <c r="X954">
        <v>953</v>
      </c>
      <c r="Y954">
        <v>6.2236799999999999E-4</v>
      </c>
    </row>
    <row r="955" spans="24:25">
      <c r="X955">
        <v>954</v>
      </c>
      <c r="Y955">
        <v>6.2790399999999998E-4</v>
      </c>
    </row>
    <row r="956" spans="24:25">
      <c r="X956">
        <v>955</v>
      </c>
      <c r="Y956">
        <v>6.2729599999999995E-4</v>
      </c>
    </row>
    <row r="957" spans="24:25">
      <c r="X957">
        <v>956</v>
      </c>
      <c r="Y957">
        <v>6.1849599999999995E-4</v>
      </c>
    </row>
    <row r="958" spans="24:25">
      <c r="X958">
        <v>957</v>
      </c>
      <c r="Y958">
        <v>6.2457599999999995E-4</v>
      </c>
    </row>
    <row r="959" spans="24:25">
      <c r="X959">
        <v>958</v>
      </c>
      <c r="Y959">
        <v>6.0608000000000005E-4</v>
      </c>
    </row>
    <row r="960" spans="24:25">
      <c r="X960">
        <v>959</v>
      </c>
      <c r="Y960">
        <v>6.08032E-4</v>
      </c>
    </row>
    <row r="961" spans="24:25">
      <c r="X961">
        <v>960</v>
      </c>
      <c r="Y961">
        <v>7.0956800000000005E-4</v>
      </c>
    </row>
    <row r="962" spans="24:25">
      <c r="X962">
        <v>961</v>
      </c>
      <c r="Y962">
        <v>6.1811199999999998E-4</v>
      </c>
    </row>
    <row r="963" spans="24:25">
      <c r="X963">
        <v>962</v>
      </c>
      <c r="Y963">
        <v>6.0880000000000005E-4</v>
      </c>
    </row>
    <row r="964" spans="24:25">
      <c r="X964">
        <v>963</v>
      </c>
      <c r="Y964">
        <v>7.9600000000000005E-4</v>
      </c>
    </row>
    <row r="965" spans="24:25">
      <c r="X965">
        <v>964</v>
      </c>
      <c r="Y965">
        <v>6.0620810000000004E-4</v>
      </c>
    </row>
    <row r="966" spans="24:25">
      <c r="X966">
        <v>965</v>
      </c>
      <c r="Y966">
        <v>6.0502400000000001E-4</v>
      </c>
    </row>
    <row r="967" spans="24:25">
      <c r="X967">
        <v>966</v>
      </c>
      <c r="Y967">
        <v>6.2227199999999999E-4</v>
      </c>
    </row>
    <row r="968" spans="24:25">
      <c r="X968">
        <v>967</v>
      </c>
      <c r="Y968">
        <v>6.09568E-4</v>
      </c>
    </row>
    <row r="969" spans="24:25">
      <c r="X969">
        <v>968</v>
      </c>
      <c r="Y969">
        <v>6.0569599999999997E-4</v>
      </c>
    </row>
    <row r="970" spans="24:25">
      <c r="X970">
        <v>969</v>
      </c>
      <c r="Y970">
        <v>6.1100800000000002E-4</v>
      </c>
    </row>
    <row r="971" spans="24:25">
      <c r="X971">
        <v>970</v>
      </c>
      <c r="Y971">
        <v>6.0883200000000001E-4</v>
      </c>
    </row>
    <row r="972" spans="24:25">
      <c r="X972">
        <v>971</v>
      </c>
      <c r="Y972">
        <v>6.16736E-4</v>
      </c>
    </row>
    <row r="973" spans="24:25">
      <c r="X973">
        <v>972</v>
      </c>
      <c r="Y973">
        <v>6.0761599999999995E-4</v>
      </c>
    </row>
    <row r="974" spans="24:25">
      <c r="X974">
        <v>973</v>
      </c>
      <c r="Y974">
        <v>6.1206400000000005E-4</v>
      </c>
    </row>
    <row r="975" spans="24:25">
      <c r="X975">
        <v>974</v>
      </c>
      <c r="Y975">
        <v>1.3590399999999999E-3</v>
      </c>
    </row>
    <row r="976" spans="24:25">
      <c r="X976">
        <v>975</v>
      </c>
      <c r="Y976">
        <v>8.2921600000000002E-4</v>
      </c>
    </row>
    <row r="977" spans="24:25">
      <c r="X977">
        <v>976</v>
      </c>
      <c r="Y977">
        <v>6.0800000000000003E-4</v>
      </c>
    </row>
    <row r="978" spans="24:25">
      <c r="X978">
        <v>977</v>
      </c>
      <c r="Y978">
        <v>6.1622399999999996E-4</v>
      </c>
    </row>
    <row r="979" spans="24:25">
      <c r="X979">
        <v>978</v>
      </c>
      <c r="Y979">
        <v>9.6243200000000004E-4</v>
      </c>
    </row>
    <row r="980" spans="24:25">
      <c r="X980">
        <v>979</v>
      </c>
      <c r="Y980">
        <v>6.0835200000000005E-4</v>
      </c>
    </row>
    <row r="981" spans="24:25">
      <c r="X981">
        <v>980</v>
      </c>
      <c r="Y981">
        <v>6.0672000000000005E-4</v>
      </c>
    </row>
    <row r="982" spans="24:25">
      <c r="X982">
        <v>981</v>
      </c>
      <c r="Y982">
        <v>2.7383680000000001E-3</v>
      </c>
    </row>
    <row r="983" spans="24:25">
      <c r="X983">
        <v>982</v>
      </c>
      <c r="Y983">
        <v>6.0585599999999999E-4</v>
      </c>
    </row>
    <row r="984" spans="24:25">
      <c r="X984">
        <v>983</v>
      </c>
      <c r="Y984">
        <v>6.0844809999999997E-4</v>
      </c>
    </row>
    <row r="985" spans="24:25">
      <c r="X985">
        <v>984</v>
      </c>
      <c r="Y985">
        <v>6.0736000000000004E-4</v>
      </c>
    </row>
    <row r="986" spans="24:25">
      <c r="X986">
        <v>985</v>
      </c>
      <c r="Y986">
        <v>6.0767999999999998E-4</v>
      </c>
    </row>
    <row r="987" spans="24:25">
      <c r="X987">
        <v>986</v>
      </c>
      <c r="Y987">
        <v>6.0518400000000004E-4</v>
      </c>
    </row>
    <row r="988" spans="24:25">
      <c r="X988">
        <v>987</v>
      </c>
      <c r="Y988">
        <v>6.2470400000000001E-4</v>
      </c>
    </row>
    <row r="989" spans="24:25">
      <c r="X989">
        <v>988</v>
      </c>
      <c r="Y989">
        <v>6.0675200000000001E-4</v>
      </c>
    </row>
    <row r="990" spans="24:25">
      <c r="X990">
        <v>989</v>
      </c>
      <c r="Y990">
        <v>6.0576E-4</v>
      </c>
    </row>
    <row r="991" spans="24:25">
      <c r="X991">
        <v>990</v>
      </c>
      <c r="Y991">
        <v>6.0604799999999998E-4</v>
      </c>
    </row>
    <row r="992" spans="24:25">
      <c r="X992">
        <v>991</v>
      </c>
      <c r="Y992">
        <v>6.0835200000000005E-4</v>
      </c>
    </row>
    <row r="993" spans="22:25">
      <c r="X993">
        <v>992</v>
      </c>
      <c r="Y993">
        <v>7.7126400000000002E-4</v>
      </c>
    </row>
    <row r="994" spans="22:25">
      <c r="X994">
        <v>993</v>
      </c>
      <c r="Y994">
        <v>6.0835200000000005E-4</v>
      </c>
    </row>
    <row r="995" spans="22:25">
      <c r="X995">
        <v>994</v>
      </c>
      <c r="Y995">
        <v>6.1913599999999995E-4</v>
      </c>
    </row>
    <row r="996" spans="22:25">
      <c r="X996">
        <v>995</v>
      </c>
      <c r="Y996">
        <v>1.720608E-3</v>
      </c>
    </row>
    <row r="997" spans="22:25">
      <c r="X997">
        <v>996</v>
      </c>
      <c r="Y997">
        <v>6.0908800000000003E-4</v>
      </c>
    </row>
    <row r="998" spans="22:25">
      <c r="X998">
        <v>997</v>
      </c>
      <c r="Y998">
        <v>6.0675200000000001E-4</v>
      </c>
    </row>
    <row r="999" spans="22:25">
      <c r="X999">
        <v>998</v>
      </c>
      <c r="Y999">
        <v>6.0895999999999997E-4</v>
      </c>
    </row>
    <row r="1000" spans="22:25">
      <c r="X1000">
        <v>999</v>
      </c>
      <c r="Y1000">
        <v>6.1126400000000003E-4</v>
      </c>
    </row>
    <row r="1002" spans="22:25">
      <c r="V1002" t="s">
        <v>41</v>
      </c>
      <c r="W1002">
        <f>AVERAGE(X1:X1001)</f>
        <v>499.5</v>
      </c>
    </row>
    <row r="1003" spans="22:25">
      <c r="V1003" t="s">
        <v>42</v>
      </c>
      <c r="W1003">
        <f>STDEVP(X1:X1001)</f>
        <v>288.67499025720952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A40" zoomScale="90" zoomScaleNormal="90" workbookViewId="0">
      <selection activeCell="O67" sqref="O67"/>
    </sheetView>
  </sheetViews>
  <sheetFormatPr defaultRowHeight="12.75"/>
  <cols>
    <col min="1" max="4" width="8.5703125"/>
    <col min="5" max="5" width="11.28515625"/>
    <col min="6" max="9" width="8.5703125"/>
    <col min="10" max="10" width="17.5703125"/>
    <col min="11" max="11" width="18.140625"/>
    <col min="12" max="12" width="19.5703125"/>
    <col min="13" max="13" width="13.7109375"/>
    <col min="14" max="14" width="8.5703125"/>
    <col min="15" max="15" width="14.5703125"/>
    <col min="16" max="16" width="14.140625"/>
    <col min="17" max="17" width="13"/>
    <col min="18" max="18" width="16.5703125"/>
    <col min="19" max="19" width="12.7109375"/>
    <col min="20" max="20" width="8.5703125"/>
    <col min="21" max="21" width="12.28515625"/>
    <col min="22" max="24" width="8.5703125"/>
    <col min="25" max="25" width="15.5703125"/>
    <col min="26" max="26" width="8.5703125"/>
    <col min="27" max="27" width="10.7109375"/>
    <col min="28" max="31" width="8.5703125"/>
    <col min="32" max="32" width="10.85546875"/>
    <col min="33" max="1025" width="8.5703125"/>
  </cols>
  <sheetData>
    <row r="1" spans="1:34" ht="12.75" customHeight="1">
      <c r="A1" s="5" t="s">
        <v>43</v>
      </c>
      <c r="B1" s="5"/>
      <c r="C1" s="5"/>
      <c r="D1" s="5"/>
      <c r="E1" s="5"/>
      <c r="F1" s="5"/>
    </row>
    <row r="2" spans="1:34">
      <c r="A2" s="7" t="s">
        <v>44</v>
      </c>
      <c r="B2" s="8" t="s">
        <v>45</v>
      </c>
      <c r="C2" s="8" t="s">
        <v>46</v>
      </c>
      <c r="D2" s="8" t="s">
        <v>47</v>
      </c>
      <c r="E2" s="8" t="s">
        <v>48</v>
      </c>
      <c r="F2" s="9" t="s">
        <v>49</v>
      </c>
    </row>
    <row r="3" spans="1:34">
      <c r="A3" s="10">
        <v>128</v>
      </c>
      <c r="B3" s="10">
        <v>128</v>
      </c>
      <c r="C3" s="10">
        <v>1</v>
      </c>
      <c r="D3" s="11">
        <f>A3*B3*C3</f>
        <v>16384</v>
      </c>
      <c r="E3" s="12">
        <v>1496</v>
      </c>
      <c r="F3" s="13">
        <v>496</v>
      </c>
    </row>
    <row r="4" spans="1:34" ht="12.75" customHeight="1">
      <c r="A4" s="7" t="s">
        <v>50</v>
      </c>
      <c r="B4" s="8" t="s">
        <v>51</v>
      </c>
      <c r="C4" s="4" t="s">
        <v>52</v>
      </c>
      <c r="D4" s="4"/>
      <c r="E4" s="14" t="s">
        <v>53</v>
      </c>
      <c r="F4" s="15"/>
      <c r="G4" s="5" t="s">
        <v>54</v>
      </c>
      <c r="H4" s="5"/>
      <c r="I4" s="5"/>
      <c r="J4" s="5"/>
      <c r="K4" s="5"/>
      <c r="L4" s="5"/>
      <c r="N4" s="5" t="s">
        <v>55</v>
      </c>
      <c r="O4" s="5"/>
      <c r="P4" s="5"/>
      <c r="Q4" s="5"/>
      <c r="R4" s="5"/>
      <c r="S4" s="5"/>
      <c r="V4" s="5" t="s">
        <v>56</v>
      </c>
      <c r="W4" s="5"/>
      <c r="X4" s="5"/>
      <c r="Y4" s="5"/>
      <c r="Z4" s="5"/>
      <c r="AA4" s="5"/>
      <c r="AC4" s="5" t="s">
        <v>57</v>
      </c>
      <c r="AD4" s="5"/>
      <c r="AE4" s="5"/>
      <c r="AF4" s="5"/>
      <c r="AG4" s="5"/>
      <c r="AH4" s="5"/>
    </row>
    <row r="5" spans="1:34">
      <c r="A5" s="16">
        <v>4</v>
      </c>
      <c r="B5" s="17">
        <v>4</v>
      </c>
      <c r="C5" s="3">
        <v>8</v>
      </c>
      <c r="D5" s="3"/>
      <c r="E5" s="14">
        <v>8</v>
      </c>
      <c r="F5" s="15"/>
      <c r="G5" s="18" t="s">
        <v>58</v>
      </c>
      <c r="H5" s="19" t="s">
        <v>59</v>
      </c>
      <c r="I5" s="19" t="s">
        <v>60</v>
      </c>
      <c r="J5" s="19" t="s">
        <v>61</v>
      </c>
      <c r="K5" s="19" t="s">
        <v>62</v>
      </c>
      <c r="L5" s="20" t="s">
        <v>29</v>
      </c>
      <c r="N5" s="18" t="s">
        <v>58</v>
      </c>
      <c r="O5" s="19" t="s">
        <v>59</v>
      </c>
      <c r="P5" s="19" t="s">
        <v>60</v>
      </c>
      <c r="Q5" s="19" t="s">
        <v>61</v>
      </c>
      <c r="R5" s="19" t="s">
        <v>62</v>
      </c>
      <c r="S5" s="20" t="s">
        <v>29</v>
      </c>
      <c r="V5" s="18" t="s">
        <v>58</v>
      </c>
      <c r="W5" s="19" t="s">
        <v>59</v>
      </c>
      <c r="X5" s="19" t="s">
        <v>60</v>
      </c>
      <c r="Y5" s="19" t="s">
        <v>61</v>
      </c>
      <c r="Z5" s="19" t="s">
        <v>62</v>
      </c>
      <c r="AA5" s="20" t="s">
        <v>29</v>
      </c>
      <c r="AC5" s="18" t="s">
        <v>58</v>
      </c>
      <c r="AD5" s="19" t="s">
        <v>59</v>
      </c>
      <c r="AE5" s="19" t="s">
        <v>60</v>
      </c>
      <c r="AF5" s="19" t="s">
        <v>61</v>
      </c>
      <c r="AG5" s="19" t="s">
        <v>62</v>
      </c>
      <c r="AH5" s="20" t="s">
        <v>29</v>
      </c>
    </row>
    <row r="6" spans="1:34">
      <c r="G6" s="21">
        <f>$D$3*$B$5</f>
        <v>65536</v>
      </c>
      <c r="H6" s="22">
        <f t="shared" ref="H6:I25" si="0">G6/1024</f>
        <v>64</v>
      </c>
      <c r="I6" s="22">
        <f t="shared" si="0"/>
        <v>6.25E-2</v>
      </c>
      <c r="J6" s="22" t="s">
        <v>63</v>
      </c>
      <c r="K6" s="22" t="s">
        <v>64</v>
      </c>
      <c r="L6" s="23" t="s">
        <v>65</v>
      </c>
      <c r="N6" s="21">
        <f>$D$3*$B$5</f>
        <v>65536</v>
      </c>
      <c r="O6" s="22">
        <f t="shared" ref="O6:P25" si="1">N6/1024</f>
        <v>64</v>
      </c>
      <c r="P6" s="22">
        <f t="shared" si="1"/>
        <v>6.25E-2</v>
      </c>
      <c r="Q6" s="22" t="s">
        <v>63</v>
      </c>
      <c r="R6" s="22" t="s">
        <v>64</v>
      </c>
      <c r="S6" s="23" t="s">
        <v>65</v>
      </c>
      <c r="V6" s="21">
        <f>$D$3*$B$5</f>
        <v>65536</v>
      </c>
      <c r="W6" s="22">
        <f t="shared" ref="W6:X25" si="2">V6/1024</f>
        <v>64</v>
      </c>
      <c r="X6" s="22">
        <f t="shared" si="2"/>
        <v>6.25E-2</v>
      </c>
      <c r="Y6" s="22" t="s">
        <v>63</v>
      </c>
      <c r="Z6" s="22" t="s">
        <v>64</v>
      </c>
      <c r="AA6" s="23" t="s">
        <v>65</v>
      </c>
      <c r="AC6" s="21">
        <f>$D$3*$B$5</f>
        <v>65536</v>
      </c>
      <c r="AD6" s="22">
        <f t="shared" ref="AD6:AE25" si="3">AC6/1024</f>
        <v>64</v>
      </c>
      <c r="AE6" s="22">
        <f t="shared" si="3"/>
        <v>6.25E-2</v>
      </c>
      <c r="AF6" s="22" t="s">
        <v>63</v>
      </c>
      <c r="AG6" s="22" t="s">
        <v>64</v>
      </c>
      <c r="AH6" s="23" t="s">
        <v>65</v>
      </c>
    </row>
    <row r="7" spans="1:34">
      <c r="G7" s="21">
        <f>$D$3*$A$5</f>
        <v>65536</v>
      </c>
      <c r="H7" s="22">
        <f t="shared" si="0"/>
        <v>64</v>
      </c>
      <c r="I7" s="22">
        <f t="shared" si="0"/>
        <v>6.25E-2</v>
      </c>
      <c r="J7" s="22" t="s">
        <v>66</v>
      </c>
      <c r="K7" s="22" t="s">
        <v>67</v>
      </c>
      <c r="L7" s="23" t="s">
        <v>65</v>
      </c>
      <c r="N7" s="21">
        <f>$E$5*$D$3</f>
        <v>131072</v>
      </c>
      <c r="O7" s="22">
        <f t="shared" si="1"/>
        <v>128</v>
      </c>
      <c r="P7" s="22">
        <f t="shared" si="1"/>
        <v>0.125</v>
      </c>
      <c r="Q7" s="22" t="s">
        <v>66</v>
      </c>
      <c r="R7" s="22" t="s">
        <v>67</v>
      </c>
      <c r="S7" s="23" t="s">
        <v>65</v>
      </c>
      <c r="V7" s="21">
        <f>$D$3*$A$5</f>
        <v>65536</v>
      </c>
      <c r="W7" s="22">
        <f t="shared" si="2"/>
        <v>64</v>
      </c>
      <c r="X7" s="22">
        <f t="shared" si="2"/>
        <v>6.25E-2</v>
      </c>
      <c r="Y7" s="22" t="s">
        <v>66</v>
      </c>
      <c r="Z7" s="22" t="s">
        <v>67</v>
      </c>
      <c r="AA7" s="23" t="s">
        <v>65</v>
      </c>
      <c r="AC7" s="21">
        <f>$E$5*$D$3</f>
        <v>131072</v>
      </c>
      <c r="AD7" s="22">
        <f t="shared" si="3"/>
        <v>128</v>
      </c>
      <c r="AE7" s="22">
        <f t="shared" si="3"/>
        <v>0.125</v>
      </c>
      <c r="AF7" s="22" t="s">
        <v>66</v>
      </c>
      <c r="AG7" s="22" t="s">
        <v>67</v>
      </c>
      <c r="AH7" s="23" t="s">
        <v>65</v>
      </c>
    </row>
    <row r="8" spans="1:34">
      <c r="G8" s="21">
        <f>$D$3*$A$5</f>
        <v>65536</v>
      </c>
      <c r="H8" s="22">
        <f t="shared" si="0"/>
        <v>64</v>
      </c>
      <c r="I8" s="22">
        <f t="shared" si="0"/>
        <v>6.25E-2</v>
      </c>
      <c r="J8" s="22" t="s">
        <v>66</v>
      </c>
      <c r="K8" s="22" t="s">
        <v>68</v>
      </c>
      <c r="L8" s="23" t="s">
        <v>65</v>
      </c>
      <c r="N8" s="21">
        <f>$E$5*$D$3</f>
        <v>131072</v>
      </c>
      <c r="O8" s="22">
        <f t="shared" si="1"/>
        <v>128</v>
      </c>
      <c r="P8" s="22">
        <f t="shared" si="1"/>
        <v>0.125</v>
      </c>
      <c r="Q8" s="22" t="s">
        <v>66</v>
      </c>
      <c r="R8" s="22" t="s">
        <v>68</v>
      </c>
      <c r="S8" s="23" t="s">
        <v>65</v>
      </c>
      <c r="V8" s="21">
        <f>$D$3*$A$5</f>
        <v>65536</v>
      </c>
      <c r="W8" s="22">
        <f t="shared" si="2"/>
        <v>64</v>
      </c>
      <c r="X8" s="22">
        <f t="shared" si="2"/>
        <v>6.25E-2</v>
      </c>
      <c r="Y8" s="22" t="s">
        <v>66</v>
      </c>
      <c r="Z8" s="22" t="s">
        <v>68</v>
      </c>
      <c r="AA8" s="23" t="s">
        <v>65</v>
      </c>
      <c r="AC8" s="21">
        <f>$E$5*$D$3</f>
        <v>131072</v>
      </c>
      <c r="AD8" s="22">
        <f t="shared" si="3"/>
        <v>128</v>
      </c>
      <c r="AE8" s="22">
        <f t="shared" si="3"/>
        <v>0.125</v>
      </c>
      <c r="AF8" s="22" t="s">
        <v>66</v>
      </c>
      <c r="AG8" s="22" t="s">
        <v>68</v>
      </c>
      <c r="AH8" s="23" t="s">
        <v>65</v>
      </c>
    </row>
    <row r="9" spans="1:34">
      <c r="G9" s="21">
        <v>0</v>
      </c>
      <c r="H9" s="22">
        <f t="shared" si="0"/>
        <v>0</v>
      </c>
      <c r="I9" s="22">
        <f t="shared" si="0"/>
        <v>0</v>
      </c>
      <c r="J9" s="22" t="s">
        <v>66</v>
      </c>
      <c r="K9" s="22" t="s">
        <v>69</v>
      </c>
      <c r="L9" s="23" t="s">
        <v>65</v>
      </c>
      <c r="N9" s="21">
        <v>0</v>
      </c>
      <c r="O9" s="22">
        <f t="shared" si="1"/>
        <v>0</v>
      </c>
      <c r="P9" s="22">
        <f t="shared" si="1"/>
        <v>0</v>
      </c>
      <c r="Q9" s="22" t="s">
        <v>66</v>
      </c>
      <c r="R9" s="22" t="s">
        <v>69</v>
      </c>
      <c r="S9" s="23" t="s">
        <v>65</v>
      </c>
      <c r="V9" s="21">
        <f>$D$3*$A$5</f>
        <v>65536</v>
      </c>
      <c r="W9" s="22">
        <f t="shared" si="2"/>
        <v>64</v>
      </c>
      <c r="X9" s="22">
        <f t="shared" si="2"/>
        <v>6.25E-2</v>
      </c>
      <c r="Y9" s="22" t="s">
        <v>66</v>
      </c>
      <c r="Z9" s="22" t="s">
        <v>69</v>
      </c>
      <c r="AA9" s="23" t="s">
        <v>65</v>
      </c>
      <c r="AC9" s="21">
        <f>$E$5*$D$3</f>
        <v>131072</v>
      </c>
      <c r="AD9" s="22">
        <f t="shared" si="3"/>
        <v>128</v>
      </c>
      <c r="AE9" s="22">
        <f t="shared" si="3"/>
        <v>0.125</v>
      </c>
      <c r="AF9" s="22" t="s">
        <v>66</v>
      </c>
      <c r="AG9" s="22" t="s">
        <v>69</v>
      </c>
      <c r="AH9" s="23" t="s">
        <v>65</v>
      </c>
    </row>
    <row r="10" spans="1:34">
      <c r="G10" s="21">
        <f>$E$3*$B$5</f>
        <v>5984</v>
      </c>
      <c r="H10" s="22">
        <f t="shared" si="0"/>
        <v>5.84375</v>
      </c>
      <c r="I10" s="22">
        <f t="shared" si="0"/>
        <v>5.706787109375E-3</v>
      </c>
      <c r="J10" s="22" t="s">
        <v>63</v>
      </c>
      <c r="K10" s="22" t="s">
        <v>70</v>
      </c>
      <c r="L10" s="23" t="s">
        <v>71</v>
      </c>
      <c r="N10" s="21">
        <f>$E$3*$B$5</f>
        <v>5984</v>
      </c>
      <c r="O10" s="22">
        <f t="shared" si="1"/>
        <v>5.84375</v>
      </c>
      <c r="P10" s="22">
        <f t="shared" si="1"/>
        <v>5.706787109375E-3</v>
      </c>
      <c r="Q10" s="22" t="s">
        <v>63</v>
      </c>
      <c r="R10" s="22" t="s">
        <v>70</v>
      </c>
      <c r="S10" s="23" t="s">
        <v>71</v>
      </c>
      <c r="V10" s="21">
        <f t="shared" ref="V10:V15" si="4">$E$3*$B$5</f>
        <v>5984</v>
      </c>
      <c r="W10" s="22">
        <f t="shared" si="2"/>
        <v>5.84375</v>
      </c>
      <c r="X10" s="22">
        <f t="shared" si="2"/>
        <v>5.706787109375E-3</v>
      </c>
      <c r="Y10" s="22" t="s">
        <v>63</v>
      </c>
      <c r="Z10" s="22" t="s">
        <v>70</v>
      </c>
      <c r="AA10" s="23" t="s">
        <v>71</v>
      </c>
      <c r="AC10" s="21">
        <f t="shared" ref="AC10:AC15" si="5">$E$3*$B$5</f>
        <v>5984</v>
      </c>
      <c r="AD10" s="22">
        <f t="shared" si="3"/>
        <v>5.84375</v>
      </c>
      <c r="AE10" s="22">
        <f t="shared" si="3"/>
        <v>5.706787109375E-3</v>
      </c>
      <c r="AF10" s="22" t="s">
        <v>63</v>
      </c>
      <c r="AG10" s="22" t="s">
        <v>70</v>
      </c>
      <c r="AH10" s="23" t="s">
        <v>71</v>
      </c>
    </row>
    <row r="11" spans="1:34">
      <c r="G11" s="21">
        <f>$E$3*$B$5</f>
        <v>5984</v>
      </c>
      <c r="H11" s="22">
        <f t="shared" si="0"/>
        <v>5.84375</v>
      </c>
      <c r="I11" s="22">
        <f t="shared" si="0"/>
        <v>5.706787109375E-3</v>
      </c>
      <c r="J11" s="22" t="s">
        <v>63</v>
      </c>
      <c r="K11" s="22" t="s">
        <v>72</v>
      </c>
      <c r="L11" s="23" t="s">
        <v>71</v>
      </c>
      <c r="N11" s="21">
        <f>$E$3*$B$5</f>
        <v>5984</v>
      </c>
      <c r="O11" s="22">
        <f t="shared" si="1"/>
        <v>5.84375</v>
      </c>
      <c r="P11" s="22">
        <f t="shared" si="1"/>
        <v>5.706787109375E-3</v>
      </c>
      <c r="Q11" s="22" t="s">
        <v>63</v>
      </c>
      <c r="R11" s="22" t="s">
        <v>72</v>
      </c>
      <c r="S11" s="23" t="s">
        <v>71</v>
      </c>
      <c r="V11" s="21">
        <f t="shared" si="4"/>
        <v>5984</v>
      </c>
      <c r="W11" s="22">
        <f t="shared" si="2"/>
        <v>5.84375</v>
      </c>
      <c r="X11" s="22">
        <f t="shared" si="2"/>
        <v>5.706787109375E-3</v>
      </c>
      <c r="Y11" s="22" t="s">
        <v>63</v>
      </c>
      <c r="Z11" s="22" t="s">
        <v>72</v>
      </c>
      <c r="AA11" s="23" t="s">
        <v>71</v>
      </c>
      <c r="AC11" s="21">
        <f t="shared" si="5"/>
        <v>5984</v>
      </c>
      <c r="AD11" s="22">
        <f t="shared" si="3"/>
        <v>5.84375</v>
      </c>
      <c r="AE11" s="22">
        <f t="shared" si="3"/>
        <v>5.706787109375E-3</v>
      </c>
      <c r="AF11" s="22" t="s">
        <v>63</v>
      </c>
      <c r="AG11" s="22" t="s">
        <v>72</v>
      </c>
      <c r="AH11" s="23" t="s">
        <v>71</v>
      </c>
    </row>
    <row r="12" spans="1:34">
      <c r="G12" s="21">
        <v>0</v>
      </c>
      <c r="H12" s="22">
        <f t="shared" si="0"/>
        <v>0</v>
      </c>
      <c r="I12" s="22">
        <f t="shared" si="0"/>
        <v>0</v>
      </c>
      <c r="J12" s="22" t="s">
        <v>63</v>
      </c>
      <c r="K12" s="22" t="s">
        <v>73</v>
      </c>
      <c r="L12" s="23" t="s">
        <v>71</v>
      </c>
      <c r="N12" s="21">
        <v>0</v>
      </c>
      <c r="O12" s="22">
        <f t="shared" si="1"/>
        <v>0</v>
      </c>
      <c r="P12" s="22">
        <f t="shared" si="1"/>
        <v>0</v>
      </c>
      <c r="Q12" s="22" t="s">
        <v>63</v>
      </c>
      <c r="R12" s="22" t="s">
        <v>73</v>
      </c>
      <c r="S12" s="23" t="s">
        <v>71</v>
      </c>
      <c r="V12" s="21">
        <f t="shared" si="4"/>
        <v>5984</v>
      </c>
      <c r="W12" s="22">
        <f t="shared" si="2"/>
        <v>5.84375</v>
      </c>
      <c r="X12" s="22">
        <f t="shared" si="2"/>
        <v>5.706787109375E-3</v>
      </c>
      <c r="Y12" s="22" t="s">
        <v>63</v>
      </c>
      <c r="Z12" s="22" t="s">
        <v>73</v>
      </c>
      <c r="AA12" s="23" t="s">
        <v>71</v>
      </c>
      <c r="AC12" s="21">
        <f t="shared" si="5"/>
        <v>5984</v>
      </c>
      <c r="AD12" s="22">
        <f t="shared" si="3"/>
        <v>5.84375</v>
      </c>
      <c r="AE12" s="22">
        <f t="shared" si="3"/>
        <v>5.706787109375E-3</v>
      </c>
      <c r="AF12" s="22" t="s">
        <v>63</v>
      </c>
      <c r="AG12" s="22" t="s">
        <v>73</v>
      </c>
      <c r="AH12" s="23" t="s">
        <v>71</v>
      </c>
    </row>
    <row r="13" spans="1:34">
      <c r="G13" s="21">
        <f>$E$3*$B$5</f>
        <v>5984</v>
      </c>
      <c r="H13" s="22">
        <f t="shared" si="0"/>
        <v>5.84375</v>
      </c>
      <c r="I13" s="22">
        <f t="shared" si="0"/>
        <v>5.706787109375E-3</v>
      </c>
      <c r="J13" s="22" t="s">
        <v>63</v>
      </c>
      <c r="K13" s="22" t="s">
        <v>74</v>
      </c>
      <c r="L13" s="23" t="s">
        <v>71</v>
      </c>
      <c r="N13" s="21">
        <f>$E$3*$B$5</f>
        <v>5984</v>
      </c>
      <c r="O13" s="22">
        <f t="shared" si="1"/>
        <v>5.84375</v>
      </c>
      <c r="P13" s="22">
        <f t="shared" si="1"/>
        <v>5.706787109375E-3</v>
      </c>
      <c r="Q13" s="22" t="s">
        <v>63</v>
      </c>
      <c r="R13" s="22" t="s">
        <v>74</v>
      </c>
      <c r="S13" s="23" t="s">
        <v>71</v>
      </c>
      <c r="V13" s="21">
        <f t="shared" si="4"/>
        <v>5984</v>
      </c>
      <c r="W13" s="22">
        <f t="shared" si="2"/>
        <v>5.84375</v>
      </c>
      <c r="X13" s="22">
        <f t="shared" si="2"/>
        <v>5.706787109375E-3</v>
      </c>
      <c r="Y13" s="22" t="s">
        <v>63</v>
      </c>
      <c r="Z13" s="22" t="s">
        <v>74</v>
      </c>
      <c r="AA13" s="23" t="s">
        <v>71</v>
      </c>
      <c r="AC13" s="21">
        <f t="shared" si="5"/>
        <v>5984</v>
      </c>
      <c r="AD13" s="22">
        <f t="shared" si="3"/>
        <v>5.84375</v>
      </c>
      <c r="AE13" s="22">
        <f t="shared" si="3"/>
        <v>5.706787109375E-3</v>
      </c>
      <c r="AF13" s="22" t="s">
        <v>63</v>
      </c>
      <c r="AG13" s="22" t="s">
        <v>74</v>
      </c>
      <c r="AH13" s="23" t="s">
        <v>71</v>
      </c>
    </row>
    <row r="14" spans="1:34">
      <c r="G14" s="21">
        <f>$E$3*$B$5</f>
        <v>5984</v>
      </c>
      <c r="H14" s="22">
        <f t="shared" si="0"/>
        <v>5.84375</v>
      </c>
      <c r="I14" s="22">
        <f t="shared" si="0"/>
        <v>5.706787109375E-3</v>
      </c>
      <c r="J14" s="22" t="s">
        <v>63</v>
      </c>
      <c r="K14" s="22" t="s">
        <v>75</v>
      </c>
      <c r="L14" s="23" t="s">
        <v>71</v>
      </c>
      <c r="N14" s="21">
        <f>$E$3*$B$5</f>
        <v>5984</v>
      </c>
      <c r="O14" s="22">
        <f t="shared" si="1"/>
        <v>5.84375</v>
      </c>
      <c r="P14" s="22">
        <f t="shared" si="1"/>
        <v>5.706787109375E-3</v>
      </c>
      <c r="Q14" s="22" t="s">
        <v>63</v>
      </c>
      <c r="R14" s="22" t="s">
        <v>75</v>
      </c>
      <c r="S14" s="23" t="s">
        <v>71</v>
      </c>
      <c r="V14" s="21">
        <f t="shared" si="4"/>
        <v>5984</v>
      </c>
      <c r="W14" s="22">
        <f t="shared" si="2"/>
        <v>5.84375</v>
      </c>
      <c r="X14" s="22">
        <f t="shared" si="2"/>
        <v>5.706787109375E-3</v>
      </c>
      <c r="Y14" s="22" t="s">
        <v>63</v>
      </c>
      <c r="Z14" s="22" t="s">
        <v>75</v>
      </c>
      <c r="AA14" s="23" t="s">
        <v>71</v>
      </c>
      <c r="AC14" s="21">
        <f t="shared" si="5"/>
        <v>5984</v>
      </c>
      <c r="AD14" s="22">
        <f t="shared" si="3"/>
        <v>5.84375</v>
      </c>
      <c r="AE14" s="22">
        <f t="shared" si="3"/>
        <v>5.706787109375E-3</v>
      </c>
      <c r="AF14" s="22" t="s">
        <v>63</v>
      </c>
      <c r="AG14" s="22" t="s">
        <v>75</v>
      </c>
      <c r="AH14" s="23" t="s">
        <v>71</v>
      </c>
    </row>
    <row r="15" spans="1:34">
      <c r="G15" s="21">
        <f>$E$3*$B$5</f>
        <v>5984</v>
      </c>
      <c r="H15" s="22">
        <f t="shared" si="0"/>
        <v>5.84375</v>
      </c>
      <c r="I15" s="22">
        <f t="shared" si="0"/>
        <v>5.706787109375E-3</v>
      </c>
      <c r="J15" s="22" t="s">
        <v>63</v>
      </c>
      <c r="K15" s="22" t="s">
        <v>76</v>
      </c>
      <c r="L15" s="23" t="s">
        <v>71</v>
      </c>
      <c r="N15" s="21">
        <f>$E$3*$B$5</f>
        <v>5984</v>
      </c>
      <c r="O15" s="22">
        <f t="shared" si="1"/>
        <v>5.84375</v>
      </c>
      <c r="P15" s="22">
        <f t="shared" si="1"/>
        <v>5.706787109375E-3</v>
      </c>
      <c r="Q15" s="22" t="s">
        <v>63</v>
      </c>
      <c r="R15" s="22" t="s">
        <v>76</v>
      </c>
      <c r="S15" s="23" t="s">
        <v>71</v>
      </c>
      <c r="V15" s="21">
        <f t="shared" si="4"/>
        <v>5984</v>
      </c>
      <c r="W15" s="22">
        <f t="shared" si="2"/>
        <v>5.84375</v>
      </c>
      <c r="X15" s="22">
        <f t="shared" si="2"/>
        <v>5.706787109375E-3</v>
      </c>
      <c r="Y15" s="22" t="s">
        <v>63</v>
      </c>
      <c r="Z15" s="22" t="s">
        <v>76</v>
      </c>
      <c r="AA15" s="23" t="s">
        <v>71</v>
      </c>
      <c r="AC15" s="21">
        <f t="shared" si="5"/>
        <v>5984</v>
      </c>
      <c r="AD15" s="22">
        <f t="shared" si="3"/>
        <v>5.84375</v>
      </c>
      <c r="AE15" s="22">
        <f t="shared" si="3"/>
        <v>5.706787109375E-3</v>
      </c>
      <c r="AF15" s="22" t="s">
        <v>63</v>
      </c>
      <c r="AG15" s="22" t="s">
        <v>76</v>
      </c>
      <c r="AH15" s="23" t="s">
        <v>71</v>
      </c>
    </row>
    <row r="16" spans="1:34">
      <c r="G16" s="21">
        <f>$E$3*$A$5</f>
        <v>5984</v>
      </c>
      <c r="H16" s="22">
        <f t="shared" si="0"/>
        <v>5.84375</v>
      </c>
      <c r="I16" s="22">
        <f t="shared" si="0"/>
        <v>5.706787109375E-3</v>
      </c>
      <c r="J16" s="22" t="s">
        <v>66</v>
      </c>
      <c r="K16" s="22" t="s">
        <v>77</v>
      </c>
      <c r="L16" s="23" t="s">
        <v>71</v>
      </c>
      <c r="N16" s="21">
        <f>$E$3*$E$5</f>
        <v>11968</v>
      </c>
      <c r="O16" s="22">
        <f t="shared" si="1"/>
        <v>11.6875</v>
      </c>
      <c r="P16" s="22">
        <f t="shared" si="1"/>
        <v>1.141357421875E-2</v>
      </c>
      <c r="Q16" s="22" t="s">
        <v>66</v>
      </c>
      <c r="R16" s="22" t="s">
        <v>77</v>
      </c>
      <c r="S16" s="23" t="s">
        <v>71</v>
      </c>
      <c r="V16" s="21">
        <f>$E$3*$A$5</f>
        <v>5984</v>
      </c>
      <c r="W16" s="22">
        <f t="shared" si="2"/>
        <v>5.84375</v>
      </c>
      <c r="X16" s="22">
        <f t="shared" si="2"/>
        <v>5.706787109375E-3</v>
      </c>
      <c r="Y16" s="22" t="s">
        <v>66</v>
      </c>
      <c r="Z16" s="22" t="s">
        <v>77</v>
      </c>
      <c r="AA16" s="23" t="s">
        <v>71</v>
      </c>
      <c r="AC16" s="21">
        <f>$E$3*$E$5</f>
        <v>11968</v>
      </c>
      <c r="AD16" s="22">
        <f t="shared" si="3"/>
        <v>11.6875</v>
      </c>
      <c r="AE16" s="22">
        <f t="shared" si="3"/>
        <v>1.141357421875E-2</v>
      </c>
      <c r="AF16" s="22" t="s">
        <v>66</v>
      </c>
      <c r="AG16" s="22" t="s">
        <v>77</v>
      </c>
      <c r="AH16" s="23" t="s">
        <v>71</v>
      </c>
    </row>
    <row r="17" spans="7:34">
      <c r="G17" s="21">
        <f>$E$3*$A$5</f>
        <v>5984</v>
      </c>
      <c r="H17" s="22">
        <f t="shared" si="0"/>
        <v>5.84375</v>
      </c>
      <c r="I17" s="22">
        <f t="shared" si="0"/>
        <v>5.706787109375E-3</v>
      </c>
      <c r="J17" s="22" t="s">
        <v>66</v>
      </c>
      <c r="K17" s="22" t="s">
        <v>78</v>
      </c>
      <c r="L17" s="23" t="s">
        <v>71</v>
      </c>
      <c r="N17" s="21">
        <f>$E$3*$E$5</f>
        <v>11968</v>
      </c>
      <c r="O17" s="22">
        <f t="shared" si="1"/>
        <v>11.6875</v>
      </c>
      <c r="P17" s="22">
        <f t="shared" si="1"/>
        <v>1.141357421875E-2</v>
      </c>
      <c r="Q17" s="22" t="s">
        <v>66</v>
      </c>
      <c r="R17" s="22" t="s">
        <v>78</v>
      </c>
      <c r="S17" s="23" t="s">
        <v>71</v>
      </c>
      <c r="V17" s="21">
        <f>$E$3*$A$5</f>
        <v>5984</v>
      </c>
      <c r="W17" s="22">
        <f t="shared" si="2"/>
        <v>5.84375</v>
      </c>
      <c r="X17" s="22">
        <f t="shared" si="2"/>
        <v>5.706787109375E-3</v>
      </c>
      <c r="Y17" s="22" t="s">
        <v>66</v>
      </c>
      <c r="Z17" s="22" t="s">
        <v>78</v>
      </c>
      <c r="AA17" s="23" t="s">
        <v>71</v>
      </c>
      <c r="AC17" s="21">
        <f>$E$3*$E$5</f>
        <v>11968</v>
      </c>
      <c r="AD17" s="22">
        <f t="shared" si="3"/>
        <v>11.6875</v>
      </c>
      <c r="AE17" s="22">
        <f t="shared" si="3"/>
        <v>1.141357421875E-2</v>
      </c>
      <c r="AF17" s="22" t="s">
        <v>66</v>
      </c>
      <c r="AG17" s="22" t="s">
        <v>78</v>
      </c>
      <c r="AH17" s="23" t="s">
        <v>71</v>
      </c>
    </row>
    <row r="18" spans="7:34">
      <c r="G18" s="21">
        <v>0</v>
      </c>
      <c r="H18" s="22">
        <f t="shared" si="0"/>
        <v>0</v>
      </c>
      <c r="I18" s="22">
        <f t="shared" si="0"/>
        <v>0</v>
      </c>
      <c r="J18" s="22" t="s">
        <v>66</v>
      </c>
      <c r="K18" s="22" t="s">
        <v>79</v>
      </c>
      <c r="L18" s="23" t="s">
        <v>71</v>
      </c>
      <c r="N18" s="21">
        <v>0</v>
      </c>
      <c r="O18" s="22">
        <f t="shared" si="1"/>
        <v>0</v>
      </c>
      <c r="P18" s="22">
        <f t="shared" si="1"/>
        <v>0</v>
      </c>
      <c r="Q18" s="22" t="s">
        <v>66</v>
      </c>
      <c r="R18" s="22" t="s">
        <v>79</v>
      </c>
      <c r="S18" s="23" t="s">
        <v>71</v>
      </c>
      <c r="V18" s="21">
        <f>$E$3*$A$5</f>
        <v>5984</v>
      </c>
      <c r="W18" s="22">
        <f t="shared" si="2"/>
        <v>5.84375</v>
      </c>
      <c r="X18" s="22">
        <f t="shared" si="2"/>
        <v>5.706787109375E-3</v>
      </c>
      <c r="Y18" s="22" t="s">
        <v>66</v>
      </c>
      <c r="Z18" s="22" t="s">
        <v>79</v>
      </c>
      <c r="AA18" s="23" t="s">
        <v>71</v>
      </c>
      <c r="AC18" s="21">
        <f>$E$3*$E$5</f>
        <v>11968</v>
      </c>
      <c r="AD18" s="22">
        <f t="shared" si="3"/>
        <v>11.6875</v>
      </c>
      <c r="AE18" s="22">
        <f t="shared" si="3"/>
        <v>1.141357421875E-2</v>
      </c>
      <c r="AF18" s="22" t="s">
        <v>66</v>
      </c>
      <c r="AG18" s="22" t="s">
        <v>79</v>
      </c>
      <c r="AH18" s="23" t="s">
        <v>71</v>
      </c>
    </row>
    <row r="19" spans="7:34">
      <c r="G19" s="21">
        <f>$D$3*$A$5</f>
        <v>65536</v>
      </c>
      <c r="H19" s="22">
        <f t="shared" si="0"/>
        <v>64</v>
      </c>
      <c r="I19" s="22">
        <f t="shared" si="0"/>
        <v>6.25E-2</v>
      </c>
      <c r="J19" s="22" t="s">
        <v>66</v>
      </c>
      <c r="K19" s="22" t="s">
        <v>80</v>
      </c>
      <c r="L19" s="23" t="s">
        <v>65</v>
      </c>
      <c r="N19" s="21">
        <f>$D$3*$E$5</f>
        <v>131072</v>
      </c>
      <c r="O19" s="22">
        <f t="shared" si="1"/>
        <v>128</v>
      </c>
      <c r="P19" s="22">
        <f t="shared" si="1"/>
        <v>0.125</v>
      </c>
      <c r="Q19" s="22" t="s">
        <v>66</v>
      </c>
      <c r="R19" s="22" t="s">
        <v>80</v>
      </c>
      <c r="S19" s="23" t="s">
        <v>65</v>
      </c>
      <c r="V19" s="21">
        <f>$D$3*$A$5</f>
        <v>65536</v>
      </c>
      <c r="W19" s="22">
        <f t="shared" si="2"/>
        <v>64</v>
      </c>
      <c r="X19" s="22">
        <f t="shared" si="2"/>
        <v>6.25E-2</v>
      </c>
      <c r="Y19" s="22" t="s">
        <v>66</v>
      </c>
      <c r="Z19" s="22" t="s">
        <v>80</v>
      </c>
      <c r="AA19" s="23" t="s">
        <v>65</v>
      </c>
      <c r="AC19" s="21">
        <f>$D$3*$E$5</f>
        <v>131072</v>
      </c>
      <c r="AD19" s="22">
        <f t="shared" si="3"/>
        <v>128</v>
      </c>
      <c r="AE19" s="22">
        <f t="shared" si="3"/>
        <v>0.125</v>
      </c>
      <c r="AF19" s="22" t="s">
        <v>66</v>
      </c>
      <c r="AG19" s="22" t="s">
        <v>80</v>
      </c>
      <c r="AH19" s="23" t="s">
        <v>65</v>
      </c>
    </row>
    <row r="20" spans="7:34">
      <c r="G20" s="21">
        <f>$D$3*$A$5</f>
        <v>65536</v>
      </c>
      <c r="H20" s="22">
        <f t="shared" si="0"/>
        <v>64</v>
      </c>
      <c r="I20" s="22">
        <f t="shared" si="0"/>
        <v>6.25E-2</v>
      </c>
      <c r="J20" s="22" t="s">
        <v>66</v>
      </c>
      <c r="K20" s="22" t="s">
        <v>81</v>
      </c>
      <c r="L20" s="23" t="s">
        <v>65</v>
      </c>
      <c r="N20" s="21">
        <f>$D$3*$E$5</f>
        <v>131072</v>
      </c>
      <c r="O20" s="22">
        <f t="shared" si="1"/>
        <v>128</v>
      </c>
      <c r="P20" s="22">
        <f t="shared" si="1"/>
        <v>0.125</v>
      </c>
      <c r="Q20" s="22" t="s">
        <v>66</v>
      </c>
      <c r="R20" s="22" t="s">
        <v>81</v>
      </c>
      <c r="S20" s="23" t="s">
        <v>65</v>
      </c>
      <c r="V20" s="21">
        <f>$D$3*$A$5</f>
        <v>65536</v>
      </c>
      <c r="W20" s="22">
        <f t="shared" si="2"/>
        <v>64</v>
      </c>
      <c r="X20" s="22">
        <f t="shared" si="2"/>
        <v>6.25E-2</v>
      </c>
      <c r="Y20" s="22" t="s">
        <v>66</v>
      </c>
      <c r="Z20" s="22" t="s">
        <v>81</v>
      </c>
      <c r="AA20" s="23" t="s">
        <v>65</v>
      </c>
      <c r="AC20" s="21">
        <f>$D$3*$E$5</f>
        <v>131072</v>
      </c>
      <c r="AD20" s="22">
        <f t="shared" si="3"/>
        <v>128</v>
      </c>
      <c r="AE20" s="22">
        <f t="shared" si="3"/>
        <v>0.125</v>
      </c>
      <c r="AF20" s="22" t="s">
        <v>66</v>
      </c>
      <c r="AG20" s="22" t="s">
        <v>81</v>
      </c>
      <c r="AH20" s="23" t="s">
        <v>65</v>
      </c>
    </row>
    <row r="21" spans="7:34">
      <c r="G21" s="21">
        <f>$D$3*$A$5</f>
        <v>65536</v>
      </c>
      <c r="H21" s="22">
        <f t="shared" si="0"/>
        <v>64</v>
      </c>
      <c r="I21" s="22">
        <f t="shared" si="0"/>
        <v>6.25E-2</v>
      </c>
      <c r="J21" s="22" t="s">
        <v>66</v>
      </c>
      <c r="K21" s="22" t="s">
        <v>82</v>
      </c>
      <c r="L21" s="23" t="s">
        <v>65</v>
      </c>
      <c r="N21" s="21">
        <f>$D$3*$E$5</f>
        <v>131072</v>
      </c>
      <c r="O21" s="22">
        <f t="shared" si="1"/>
        <v>128</v>
      </c>
      <c r="P21" s="22">
        <f t="shared" si="1"/>
        <v>0.125</v>
      </c>
      <c r="Q21" s="22" t="s">
        <v>66</v>
      </c>
      <c r="R21" s="22" t="s">
        <v>82</v>
      </c>
      <c r="S21" s="23" t="s">
        <v>65</v>
      </c>
      <c r="V21" s="21">
        <f>$D$3*$A$5</f>
        <v>65536</v>
      </c>
      <c r="W21" s="22">
        <f t="shared" si="2"/>
        <v>64</v>
      </c>
      <c r="X21" s="22">
        <f t="shared" si="2"/>
        <v>6.25E-2</v>
      </c>
      <c r="Y21" s="22" t="s">
        <v>66</v>
      </c>
      <c r="Z21" s="22" t="s">
        <v>82</v>
      </c>
      <c r="AA21" s="23" t="s">
        <v>65</v>
      </c>
      <c r="AC21" s="21">
        <f>$D$3*$E$5</f>
        <v>131072</v>
      </c>
      <c r="AD21" s="22">
        <f t="shared" si="3"/>
        <v>128</v>
      </c>
      <c r="AE21" s="22">
        <f t="shared" si="3"/>
        <v>0.125</v>
      </c>
      <c r="AF21" s="22" t="s">
        <v>66</v>
      </c>
      <c r="AG21" s="22" t="s">
        <v>82</v>
      </c>
      <c r="AH21" s="23" t="s">
        <v>65</v>
      </c>
    </row>
    <row r="22" spans="7:34">
      <c r="G22" s="21">
        <v>0</v>
      </c>
      <c r="H22" s="22">
        <f t="shared" si="0"/>
        <v>0</v>
      </c>
      <c r="I22" s="22">
        <f t="shared" si="0"/>
        <v>0</v>
      </c>
      <c r="J22" s="22" t="s">
        <v>66</v>
      </c>
      <c r="K22" s="22" t="s">
        <v>83</v>
      </c>
      <c r="L22" s="23" t="s">
        <v>65</v>
      </c>
      <c r="N22" s="21">
        <v>0</v>
      </c>
      <c r="O22" s="22">
        <f t="shared" si="1"/>
        <v>0</v>
      </c>
      <c r="P22" s="22">
        <f t="shared" si="1"/>
        <v>0</v>
      </c>
      <c r="Q22" s="22" t="s">
        <v>66</v>
      </c>
      <c r="R22" s="22" t="s">
        <v>83</v>
      </c>
      <c r="S22" s="23" t="s">
        <v>65</v>
      </c>
      <c r="V22" s="21">
        <f>$D$3*$A$5</f>
        <v>65536</v>
      </c>
      <c r="W22" s="22">
        <f t="shared" si="2"/>
        <v>64</v>
      </c>
      <c r="X22" s="22">
        <f t="shared" si="2"/>
        <v>6.25E-2</v>
      </c>
      <c r="Y22" s="22" t="s">
        <v>66</v>
      </c>
      <c r="Z22" s="22" t="s">
        <v>83</v>
      </c>
      <c r="AA22" s="23" t="s">
        <v>65</v>
      </c>
      <c r="AC22" s="21">
        <f>$D$3*$E$5</f>
        <v>131072</v>
      </c>
      <c r="AD22" s="22">
        <f t="shared" si="3"/>
        <v>128</v>
      </c>
      <c r="AE22" s="22">
        <f t="shared" si="3"/>
        <v>0.125</v>
      </c>
      <c r="AF22" s="22" t="s">
        <v>66</v>
      </c>
      <c r="AG22" s="22" t="s">
        <v>83</v>
      </c>
      <c r="AH22" s="23" t="s">
        <v>65</v>
      </c>
    </row>
    <row r="23" spans="7:34">
      <c r="G23" s="21">
        <f>9*$D$3*$A$5</f>
        <v>589824</v>
      </c>
      <c r="H23" s="22">
        <f t="shared" si="0"/>
        <v>576</v>
      </c>
      <c r="I23" s="22">
        <f t="shared" si="0"/>
        <v>0.5625</v>
      </c>
      <c r="J23" s="22" t="s">
        <v>66</v>
      </c>
      <c r="K23" s="22" t="s">
        <v>84</v>
      </c>
      <c r="L23" s="23" t="s">
        <v>85</v>
      </c>
      <c r="N23" s="21">
        <f>$D$3*$E$5*9</f>
        <v>1179648</v>
      </c>
      <c r="O23" s="22">
        <f t="shared" si="1"/>
        <v>1152</v>
      </c>
      <c r="P23" s="22">
        <f t="shared" si="1"/>
        <v>1.125</v>
      </c>
      <c r="Q23" s="22" t="s">
        <v>66</v>
      </c>
      <c r="R23" s="22" t="s">
        <v>84</v>
      </c>
      <c r="S23" s="23" t="s">
        <v>85</v>
      </c>
      <c r="V23" s="21">
        <f>19*$D$3*$A$5</f>
        <v>1245184</v>
      </c>
      <c r="W23" s="22">
        <f t="shared" si="2"/>
        <v>1216</v>
      </c>
      <c r="X23" s="22">
        <f t="shared" si="2"/>
        <v>1.1875</v>
      </c>
      <c r="Y23" s="22" t="s">
        <v>66</v>
      </c>
      <c r="Z23" s="22" t="s">
        <v>84</v>
      </c>
      <c r="AA23" s="23" t="s">
        <v>86</v>
      </c>
      <c r="AC23" s="21">
        <f>$D$3*$E$5*19</f>
        <v>2490368</v>
      </c>
      <c r="AD23" s="22">
        <f t="shared" si="3"/>
        <v>2432</v>
      </c>
      <c r="AE23" s="22">
        <f t="shared" si="3"/>
        <v>2.375</v>
      </c>
      <c r="AF23" s="22" t="s">
        <v>66</v>
      </c>
      <c r="AG23" s="22" t="s">
        <v>84</v>
      </c>
      <c r="AH23" s="23" t="s">
        <v>86</v>
      </c>
    </row>
    <row r="24" spans="7:34">
      <c r="G24" s="21">
        <f>9*$D$3*$A$5</f>
        <v>589824</v>
      </c>
      <c r="H24" s="22">
        <f t="shared" si="0"/>
        <v>576</v>
      </c>
      <c r="I24" s="22">
        <f t="shared" si="0"/>
        <v>0.5625</v>
      </c>
      <c r="J24" s="22" t="s">
        <v>66</v>
      </c>
      <c r="K24" s="22" t="s">
        <v>87</v>
      </c>
      <c r="L24" s="23" t="s">
        <v>85</v>
      </c>
      <c r="N24" s="21">
        <f>$D$3*$E$5*9</f>
        <v>1179648</v>
      </c>
      <c r="O24" s="22">
        <f t="shared" si="1"/>
        <v>1152</v>
      </c>
      <c r="P24" s="22">
        <f t="shared" si="1"/>
        <v>1.125</v>
      </c>
      <c r="Q24" s="22" t="s">
        <v>66</v>
      </c>
      <c r="R24" s="22" t="s">
        <v>87</v>
      </c>
      <c r="S24" s="23" t="s">
        <v>85</v>
      </c>
      <c r="V24" s="21">
        <f>19*$D$3*$A$5</f>
        <v>1245184</v>
      </c>
      <c r="W24" s="22">
        <f t="shared" si="2"/>
        <v>1216</v>
      </c>
      <c r="X24" s="22">
        <f t="shared" si="2"/>
        <v>1.1875</v>
      </c>
      <c r="Y24" s="22" t="s">
        <v>66</v>
      </c>
      <c r="Z24" s="22" t="s">
        <v>87</v>
      </c>
      <c r="AA24" s="23" t="s">
        <v>86</v>
      </c>
      <c r="AC24" s="21">
        <f>$D$3*$E$5*19</f>
        <v>2490368</v>
      </c>
      <c r="AD24" s="22">
        <f t="shared" si="3"/>
        <v>2432</v>
      </c>
      <c r="AE24" s="22">
        <f t="shared" si="3"/>
        <v>2.375</v>
      </c>
      <c r="AF24" s="22" t="s">
        <v>66</v>
      </c>
      <c r="AG24" s="22" t="s">
        <v>87</v>
      </c>
      <c r="AH24" s="23" t="s">
        <v>86</v>
      </c>
    </row>
    <row r="25" spans="7:34">
      <c r="G25" s="21">
        <f>9*$D$3*$A$5</f>
        <v>589824</v>
      </c>
      <c r="H25" s="22">
        <f t="shared" si="0"/>
        <v>576</v>
      </c>
      <c r="I25" s="22">
        <f t="shared" si="0"/>
        <v>0.5625</v>
      </c>
      <c r="J25" s="22" t="s">
        <v>66</v>
      </c>
      <c r="K25" t="s">
        <v>88</v>
      </c>
      <c r="L25" s="23" t="s">
        <v>85</v>
      </c>
      <c r="N25" s="21">
        <f>9*$D$3*$E$5</f>
        <v>1179648</v>
      </c>
      <c r="O25" s="22">
        <f t="shared" si="1"/>
        <v>1152</v>
      </c>
      <c r="P25" s="22">
        <f t="shared" si="1"/>
        <v>1.125</v>
      </c>
      <c r="Q25" s="22" t="s">
        <v>66</v>
      </c>
      <c r="R25" t="s">
        <v>88</v>
      </c>
      <c r="S25" s="23" t="s">
        <v>85</v>
      </c>
      <c r="V25" s="21">
        <f>19*$D$3*$A$5</f>
        <v>1245184</v>
      </c>
      <c r="W25" s="22">
        <f t="shared" si="2"/>
        <v>1216</v>
      </c>
      <c r="X25" s="22">
        <f t="shared" si="2"/>
        <v>1.1875</v>
      </c>
      <c r="Y25" s="22" t="s">
        <v>66</v>
      </c>
      <c r="Z25" t="s">
        <v>88</v>
      </c>
      <c r="AA25" s="23" t="s">
        <v>86</v>
      </c>
      <c r="AC25" s="21">
        <f>19*$D$3*$E$5</f>
        <v>2490368</v>
      </c>
      <c r="AD25" s="22">
        <f t="shared" si="3"/>
        <v>2432</v>
      </c>
      <c r="AE25" s="22">
        <f t="shared" si="3"/>
        <v>2.375</v>
      </c>
      <c r="AF25" s="22" t="s">
        <v>66</v>
      </c>
      <c r="AG25" t="s">
        <v>88</v>
      </c>
      <c r="AH25" s="23" t="s">
        <v>86</v>
      </c>
    </row>
    <row r="26" spans="7:34">
      <c r="G26" s="21">
        <f>$D$3*$A$5*9</f>
        <v>589824</v>
      </c>
      <c r="H26" s="22">
        <f t="shared" ref="H26:I45" si="6">G26/1024</f>
        <v>576</v>
      </c>
      <c r="I26" s="22">
        <f t="shared" si="6"/>
        <v>0.5625</v>
      </c>
      <c r="J26" s="22" t="s">
        <v>66</v>
      </c>
      <c r="K26" s="22" t="s">
        <v>89</v>
      </c>
      <c r="L26" s="23" t="s">
        <v>47</v>
      </c>
      <c r="N26" s="21">
        <f>$D$3*$E$5*9</f>
        <v>1179648</v>
      </c>
      <c r="O26" s="22">
        <f t="shared" ref="O26:P45" si="7">N26/1024</f>
        <v>1152</v>
      </c>
      <c r="P26" s="22">
        <f t="shared" si="7"/>
        <v>1.125</v>
      </c>
      <c r="Q26" s="22" t="s">
        <v>66</v>
      </c>
      <c r="R26" s="22" t="s">
        <v>89</v>
      </c>
      <c r="S26" s="23" t="s">
        <v>47</v>
      </c>
      <c r="V26" s="21">
        <f>$D$3*$A$5*19</f>
        <v>1245184</v>
      </c>
      <c r="W26" s="22">
        <f t="shared" ref="W26:X45" si="8">V26/1024</f>
        <v>1216</v>
      </c>
      <c r="X26" s="22">
        <f t="shared" si="8"/>
        <v>1.1875</v>
      </c>
      <c r="Y26" s="22" t="s">
        <v>66</v>
      </c>
      <c r="Z26" s="22" t="s">
        <v>89</v>
      </c>
      <c r="AA26" s="23" t="s">
        <v>86</v>
      </c>
      <c r="AC26" s="21">
        <f>$D$3*$E$5*19</f>
        <v>2490368</v>
      </c>
      <c r="AD26" s="22">
        <f t="shared" ref="AD26:AE45" si="9">AC26/1024</f>
        <v>2432</v>
      </c>
      <c r="AE26" s="22">
        <f t="shared" si="9"/>
        <v>2.375</v>
      </c>
      <c r="AF26" s="22" t="s">
        <v>66</v>
      </c>
      <c r="AG26" s="22" t="s">
        <v>89</v>
      </c>
      <c r="AH26" s="23" t="s">
        <v>47</v>
      </c>
    </row>
    <row r="27" spans="7:34">
      <c r="G27" s="21">
        <f>$D$3*$A$5*9</f>
        <v>589824</v>
      </c>
      <c r="H27" s="22">
        <f t="shared" si="6"/>
        <v>576</v>
      </c>
      <c r="I27" s="22">
        <f t="shared" si="6"/>
        <v>0.5625</v>
      </c>
      <c r="J27" s="22" t="s">
        <v>66</v>
      </c>
      <c r="K27" s="22" t="s">
        <v>90</v>
      </c>
      <c r="L27" s="23" t="s">
        <v>47</v>
      </c>
      <c r="N27" s="21">
        <f>$D$3*$E$5*9</f>
        <v>1179648</v>
      </c>
      <c r="O27" s="22">
        <f t="shared" si="7"/>
        <v>1152</v>
      </c>
      <c r="P27" s="22">
        <f t="shared" si="7"/>
        <v>1.125</v>
      </c>
      <c r="Q27" s="22" t="s">
        <v>66</v>
      </c>
      <c r="R27" s="22" t="s">
        <v>90</v>
      </c>
      <c r="S27" s="23" t="s">
        <v>47</v>
      </c>
      <c r="V27" s="21">
        <f>$D$3*$A$5*19</f>
        <v>1245184</v>
      </c>
      <c r="W27" s="22">
        <f t="shared" si="8"/>
        <v>1216</v>
      </c>
      <c r="X27" s="22">
        <f t="shared" si="8"/>
        <v>1.1875</v>
      </c>
      <c r="Y27" s="22" t="s">
        <v>66</v>
      </c>
      <c r="Z27" s="22" t="s">
        <v>90</v>
      </c>
      <c r="AA27" s="23" t="s">
        <v>86</v>
      </c>
      <c r="AC27" s="21">
        <f>$D$3*$E$5*19</f>
        <v>2490368</v>
      </c>
      <c r="AD27" s="22">
        <f t="shared" si="9"/>
        <v>2432</v>
      </c>
      <c r="AE27" s="22">
        <f t="shared" si="9"/>
        <v>2.375</v>
      </c>
      <c r="AF27" s="22" t="s">
        <v>66</v>
      </c>
      <c r="AG27" s="22" t="s">
        <v>90</v>
      </c>
      <c r="AH27" s="23" t="s">
        <v>47</v>
      </c>
    </row>
    <row r="28" spans="7:34">
      <c r="G28" s="21">
        <f>$D$3*$A$5</f>
        <v>65536</v>
      </c>
      <c r="H28" s="22">
        <f t="shared" si="6"/>
        <v>64</v>
      </c>
      <c r="I28" s="22">
        <f t="shared" si="6"/>
        <v>6.25E-2</v>
      </c>
      <c r="J28" s="22" t="s">
        <v>66</v>
      </c>
      <c r="K28" s="22" t="s">
        <v>91</v>
      </c>
      <c r="L28" s="23" t="s">
        <v>47</v>
      </c>
      <c r="N28" s="21">
        <f>$D$3*$E$5</f>
        <v>131072</v>
      </c>
      <c r="O28" s="22">
        <f t="shared" si="7"/>
        <v>128</v>
      </c>
      <c r="P28" s="22">
        <f t="shared" si="7"/>
        <v>0.125</v>
      </c>
      <c r="Q28" s="22" t="s">
        <v>66</v>
      </c>
      <c r="R28" s="22" t="s">
        <v>91</v>
      </c>
      <c r="S28" s="23" t="s">
        <v>47</v>
      </c>
      <c r="V28" s="21">
        <f>$D$3*$A$5</f>
        <v>65536</v>
      </c>
      <c r="W28" s="22">
        <f t="shared" si="8"/>
        <v>64</v>
      </c>
      <c r="X28" s="22">
        <f t="shared" si="8"/>
        <v>6.25E-2</v>
      </c>
      <c r="Y28" s="22" t="s">
        <v>66</v>
      </c>
      <c r="Z28" s="22" t="s">
        <v>91</v>
      </c>
      <c r="AA28" s="23" t="s">
        <v>47</v>
      </c>
      <c r="AC28" s="21">
        <f>$D$3*$E$5</f>
        <v>131072</v>
      </c>
      <c r="AD28" s="22">
        <f t="shared" si="9"/>
        <v>128</v>
      </c>
      <c r="AE28" s="22">
        <f t="shared" si="9"/>
        <v>0.125</v>
      </c>
      <c r="AF28" s="22" t="s">
        <v>66</v>
      </c>
      <c r="AG28" s="22" t="s">
        <v>91</v>
      </c>
      <c r="AH28" s="23" t="s">
        <v>47</v>
      </c>
    </row>
    <row r="29" spans="7:34">
      <c r="G29" s="21">
        <f>$D$3*$A$5</f>
        <v>65536</v>
      </c>
      <c r="H29" s="22">
        <f t="shared" si="6"/>
        <v>64</v>
      </c>
      <c r="I29" s="22">
        <f t="shared" si="6"/>
        <v>6.25E-2</v>
      </c>
      <c r="J29" s="22" t="s">
        <v>66</v>
      </c>
      <c r="K29" s="22" t="s">
        <v>92</v>
      </c>
      <c r="L29" s="23" t="s">
        <v>47</v>
      </c>
      <c r="N29" s="21">
        <f>$D$3*$E$5</f>
        <v>131072</v>
      </c>
      <c r="O29" s="22">
        <f t="shared" si="7"/>
        <v>128</v>
      </c>
      <c r="P29" s="22">
        <f t="shared" si="7"/>
        <v>0.125</v>
      </c>
      <c r="Q29" s="22" t="s">
        <v>66</v>
      </c>
      <c r="R29" s="22" t="s">
        <v>92</v>
      </c>
      <c r="S29" s="23" t="s">
        <v>47</v>
      </c>
      <c r="V29" s="21">
        <f>$D$3*$A$5</f>
        <v>65536</v>
      </c>
      <c r="W29" s="22">
        <f t="shared" si="8"/>
        <v>64</v>
      </c>
      <c r="X29" s="22">
        <f t="shared" si="8"/>
        <v>6.25E-2</v>
      </c>
      <c r="Y29" s="22" t="s">
        <v>66</v>
      </c>
      <c r="Z29" s="22" t="s">
        <v>92</v>
      </c>
      <c r="AA29" s="23" t="s">
        <v>47</v>
      </c>
      <c r="AC29" s="21">
        <f>$D$3*$E$5</f>
        <v>131072</v>
      </c>
      <c r="AD29" s="22">
        <f t="shared" si="9"/>
        <v>128</v>
      </c>
      <c r="AE29" s="22">
        <f t="shared" si="9"/>
        <v>0.125</v>
      </c>
      <c r="AF29" s="22" t="s">
        <v>66</v>
      </c>
      <c r="AG29" s="22" t="s">
        <v>92</v>
      </c>
      <c r="AH29" s="23" t="s">
        <v>47</v>
      </c>
    </row>
    <row r="30" spans="7:34">
      <c r="G30" s="21">
        <v>0</v>
      </c>
      <c r="H30" s="22">
        <f t="shared" si="6"/>
        <v>0</v>
      </c>
      <c r="I30" s="22">
        <f t="shared" si="6"/>
        <v>0</v>
      </c>
      <c r="J30" s="22" t="s">
        <v>66</v>
      </c>
      <c r="K30" s="22" t="s">
        <v>93</v>
      </c>
      <c r="L30" s="23" t="s">
        <v>47</v>
      </c>
      <c r="N30" s="21">
        <v>0</v>
      </c>
      <c r="O30" s="22">
        <f t="shared" si="7"/>
        <v>0</v>
      </c>
      <c r="P30" s="22">
        <f t="shared" si="7"/>
        <v>0</v>
      </c>
      <c r="Q30" s="22" t="s">
        <v>66</v>
      </c>
      <c r="R30" s="22" t="s">
        <v>93</v>
      </c>
      <c r="S30" s="23" t="s">
        <v>47</v>
      </c>
      <c r="V30" s="21">
        <f>$D$3*$A$5</f>
        <v>65536</v>
      </c>
      <c r="W30" s="22">
        <f t="shared" si="8"/>
        <v>64</v>
      </c>
      <c r="X30" s="22">
        <f t="shared" si="8"/>
        <v>6.25E-2</v>
      </c>
      <c r="Y30" s="22" t="s">
        <v>66</v>
      </c>
      <c r="Z30" s="22" t="s">
        <v>93</v>
      </c>
      <c r="AA30" s="23" t="s">
        <v>47</v>
      </c>
      <c r="AC30" s="21">
        <f>$D$3*$E$5</f>
        <v>131072</v>
      </c>
      <c r="AD30" s="22">
        <f t="shared" si="9"/>
        <v>128</v>
      </c>
      <c r="AE30" s="22">
        <f t="shared" si="9"/>
        <v>0.125</v>
      </c>
      <c r="AF30" s="22" t="s">
        <v>66</v>
      </c>
      <c r="AG30" s="22" t="s">
        <v>93</v>
      </c>
      <c r="AH30" s="23" t="s">
        <v>47</v>
      </c>
    </row>
    <row r="31" spans="7:34">
      <c r="G31" s="21">
        <f>$D$3*$C$5</f>
        <v>131072</v>
      </c>
      <c r="H31" s="22">
        <f t="shared" si="6"/>
        <v>128</v>
      </c>
      <c r="I31" s="22">
        <f t="shared" si="6"/>
        <v>0.125</v>
      </c>
      <c r="J31" s="22" t="s">
        <v>94</v>
      </c>
      <c r="K31" s="22" t="s">
        <v>95</v>
      </c>
      <c r="L31" s="23" t="s">
        <v>47</v>
      </c>
      <c r="N31" s="21">
        <f>$D$3*$C$5</f>
        <v>131072</v>
      </c>
      <c r="O31" s="22">
        <f t="shared" si="7"/>
        <v>128</v>
      </c>
      <c r="P31" s="22">
        <f t="shared" si="7"/>
        <v>0.125</v>
      </c>
      <c r="Q31" s="22" t="s">
        <v>94</v>
      </c>
      <c r="R31" s="22" t="s">
        <v>95</v>
      </c>
      <c r="S31" s="23" t="s">
        <v>47</v>
      </c>
      <c r="V31" s="21">
        <f>$D$3*$C$5</f>
        <v>131072</v>
      </c>
      <c r="W31" s="22">
        <f t="shared" si="8"/>
        <v>128</v>
      </c>
      <c r="X31" s="22">
        <f t="shared" si="8"/>
        <v>0.125</v>
      </c>
      <c r="Y31" s="22" t="s">
        <v>94</v>
      </c>
      <c r="Z31" s="22" t="s">
        <v>95</v>
      </c>
      <c r="AA31" s="23" t="s">
        <v>47</v>
      </c>
      <c r="AC31" s="21">
        <f>$D$3*$C$5</f>
        <v>131072</v>
      </c>
      <c r="AD31" s="22">
        <f t="shared" si="9"/>
        <v>128</v>
      </c>
      <c r="AE31" s="22">
        <f t="shared" si="9"/>
        <v>0.125</v>
      </c>
      <c r="AF31" s="22" t="s">
        <v>94</v>
      </c>
      <c r="AG31" s="22" t="s">
        <v>95</v>
      </c>
      <c r="AH31" s="23" t="s">
        <v>47</v>
      </c>
    </row>
    <row r="32" spans="7:34">
      <c r="G32" s="21">
        <f>$F$3*$B$5</f>
        <v>1984</v>
      </c>
      <c r="H32" s="22">
        <f t="shared" si="6"/>
        <v>1.9375</v>
      </c>
      <c r="I32" s="22">
        <f t="shared" si="6"/>
        <v>1.89208984375E-3</v>
      </c>
      <c r="J32" s="22" t="s">
        <v>63</v>
      </c>
      <c r="K32" s="22" t="s">
        <v>96</v>
      </c>
      <c r="L32" s="23" t="s">
        <v>49</v>
      </c>
      <c r="N32" s="21">
        <f>$F$3*$B$5</f>
        <v>1984</v>
      </c>
      <c r="O32" s="22">
        <f t="shared" si="7"/>
        <v>1.9375</v>
      </c>
      <c r="P32" s="22">
        <f t="shared" si="7"/>
        <v>1.89208984375E-3</v>
      </c>
      <c r="Q32" s="22" t="s">
        <v>63</v>
      </c>
      <c r="R32" s="22" t="s">
        <v>96</v>
      </c>
      <c r="S32" s="23" t="s">
        <v>49</v>
      </c>
      <c r="V32" s="21">
        <f>$F$3*$B$5</f>
        <v>1984</v>
      </c>
      <c r="W32" s="22">
        <f t="shared" si="8"/>
        <v>1.9375</v>
      </c>
      <c r="X32" s="22">
        <f t="shared" si="8"/>
        <v>1.89208984375E-3</v>
      </c>
      <c r="Y32" s="22" t="s">
        <v>63</v>
      </c>
      <c r="Z32" s="22" t="s">
        <v>96</v>
      </c>
      <c r="AA32" s="23" t="s">
        <v>49</v>
      </c>
      <c r="AC32" s="21">
        <f>$F$3*$B$5</f>
        <v>1984</v>
      </c>
      <c r="AD32" s="22">
        <f t="shared" si="9"/>
        <v>1.9375</v>
      </c>
      <c r="AE32" s="22">
        <f t="shared" si="9"/>
        <v>1.89208984375E-3</v>
      </c>
      <c r="AF32" s="22" t="s">
        <v>63</v>
      </c>
      <c r="AG32" s="22" t="s">
        <v>96</v>
      </c>
      <c r="AH32" s="23" t="s">
        <v>49</v>
      </c>
    </row>
    <row r="33" spans="7:34">
      <c r="G33" s="21">
        <f>$F$3*$C$5</f>
        <v>3968</v>
      </c>
      <c r="H33" s="22">
        <f t="shared" si="6"/>
        <v>3.875</v>
      </c>
      <c r="I33" s="22">
        <f t="shared" si="6"/>
        <v>3.7841796875E-3</v>
      </c>
      <c r="J33" s="22" t="s">
        <v>94</v>
      </c>
      <c r="K33" s="22" t="s">
        <v>97</v>
      </c>
      <c r="L33" s="23" t="s">
        <v>49</v>
      </c>
      <c r="N33" s="21">
        <f>$F$3*$C$5</f>
        <v>3968</v>
      </c>
      <c r="O33" s="22">
        <f t="shared" si="7"/>
        <v>3.875</v>
      </c>
      <c r="P33" s="22">
        <f t="shared" si="7"/>
        <v>3.7841796875E-3</v>
      </c>
      <c r="Q33" s="22" t="s">
        <v>94</v>
      </c>
      <c r="R33" s="22" t="s">
        <v>97</v>
      </c>
      <c r="S33" s="23" t="s">
        <v>49</v>
      </c>
      <c r="V33" s="21">
        <f>$F$3*$C$5</f>
        <v>3968</v>
      </c>
      <c r="W33" s="22">
        <f t="shared" si="8"/>
        <v>3.875</v>
      </c>
      <c r="X33" s="22">
        <f t="shared" si="8"/>
        <v>3.7841796875E-3</v>
      </c>
      <c r="Y33" s="22" t="s">
        <v>94</v>
      </c>
      <c r="Z33" s="22" t="s">
        <v>97</v>
      </c>
      <c r="AA33" s="23" t="s">
        <v>49</v>
      </c>
      <c r="AC33" s="21">
        <f>$F$3*$C$5</f>
        <v>3968</v>
      </c>
      <c r="AD33" s="22">
        <f t="shared" si="9"/>
        <v>3.875</v>
      </c>
      <c r="AE33" s="22">
        <f t="shared" si="9"/>
        <v>3.7841796875E-3</v>
      </c>
      <c r="AF33" s="22" t="s">
        <v>94</v>
      </c>
      <c r="AG33" s="22" t="s">
        <v>97</v>
      </c>
      <c r="AH33" s="23" t="s">
        <v>49</v>
      </c>
    </row>
    <row r="34" spans="7:34">
      <c r="G34" s="21">
        <f>$D$3*$B$5</f>
        <v>65536</v>
      </c>
      <c r="H34" s="22">
        <f t="shared" si="6"/>
        <v>64</v>
      </c>
      <c r="I34" s="22">
        <f t="shared" si="6"/>
        <v>6.25E-2</v>
      </c>
      <c r="J34" s="22" t="s">
        <v>63</v>
      </c>
      <c r="K34" s="22" t="s">
        <v>98</v>
      </c>
      <c r="L34" s="23" t="s">
        <v>47</v>
      </c>
      <c r="N34" s="21">
        <f>$D$3*$B$5</f>
        <v>65536</v>
      </c>
      <c r="O34" s="22">
        <f t="shared" si="7"/>
        <v>64</v>
      </c>
      <c r="P34" s="22">
        <f t="shared" si="7"/>
        <v>6.25E-2</v>
      </c>
      <c r="Q34" s="22" t="s">
        <v>63</v>
      </c>
      <c r="R34" s="22" t="s">
        <v>98</v>
      </c>
      <c r="S34" s="23" t="s">
        <v>47</v>
      </c>
      <c r="V34" s="21">
        <f>$D$3*$B$5</f>
        <v>65536</v>
      </c>
      <c r="W34" s="22">
        <f t="shared" si="8"/>
        <v>64</v>
      </c>
      <c r="X34" s="22">
        <f t="shared" si="8"/>
        <v>6.25E-2</v>
      </c>
      <c r="Y34" s="22" t="s">
        <v>63</v>
      </c>
      <c r="Z34" s="22" t="s">
        <v>98</v>
      </c>
      <c r="AA34" s="23" t="s">
        <v>47</v>
      </c>
      <c r="AC34" s="21">
        <f>$D$3*$B$5</f>
        <v>65536</v>
      </c>
      <c r="AD34" s="22">
        <f t="shared" si="9"/>
        <v>64</v>
      </c>
      <c r="AE34" s="22">
        <f t="shared" si="9"/>
        <v>6.25E-2</v>
      </c>
      <c r="AF34" s="22" t="s">
        <v>63</v>
      </c>
      <c r="AG34" s="22" t="s">
        <v>98</v>
      </c>
      <c r="AH34" s="23" t="s">
        <v>47</v>
      </c>
    </row>
    <row r="35" spans="7:34">
      <c r="G35" s="24">
        <f>8*$D$3</f>
        <v>131072</v>
      </c>
      <c r="H35" s="25">
        <f t="shared" si="6"/>
        <v>128</v>
      </c>
      <c r="I35" s="25">
        <f t="shared" si="6"/>
        <v>0.125</v>
      </c>
      <c r="J35" s="25" t="s">
        <v>99</v>
      </c>
      <c r="K35" s="25" t="s">
        <v>100</v>
      </c>
      <c r="L35" s="26" t="s">
        <v>101</v>
      </c>
      <c r="N35" s="24">
        <f>8*$D$3</f>
        <v>131072</v>
      </c>
      <c r="O35" s="25">
        <f t="shared" si="7"/>
        <v>128</v>
      </c>
      <c r="P35" s="25">
        <f t="shared" si="7"/>
        <v>0.125</v>
      </c>
      <c r="Q35" s="25" t="s">
        <v>99</v>
      </c>
      <c r="R35" s="25" t="s">
        <v>100</v>
      </c>
      <c r="S35" s="26" t="s">
        <v>101</v>
      </c>
      <c r="V35" s="24">
        <f>18*$D$3</f>
        <v>294912</v>
      </c>
      <c r="W35" s="25">
        <f t="shared" si="8"/>
        <v>288</v>
      </c>
      <c r="X35" s="25">
        <f t="shared" si="8"/>
        <v>0.28125</v>
      </c>
      <c r="Y35" s="25" t="s">
        <v>99</v>
      </c>
      <c r="Z35" s="25" t="s">
        <v>100</v>
      </c>
      <c r="AA35" s="26" t="s">
        <v>102</v>
      </c>
      <c r="AC35" s="24">
        <f>18*$D$3</f>
        <v>294912</v>
      </c>
      <c r="AD35" s="25">
        <f t="shared" si="9"/>
        <v>288</v>
      </c>
      <c r="AE35" s="25">
        <f t="shared" si="9"/>
        <v>0.28125</v>
      </c>
      <c r="AF35" s="25" t="s">
        <v>99</v>
      </c>
      <c r="AG35" s="25" t="s">
        <v>100</v>
      </c>
      <c r="AH35" s="26" t="s">
        <v>102</v>
      </c>
    </row>
    <row r="36" spans="7:34">
      <c r="G36" s="21">
        <f>$A$5*$D$3</f>
        <v>65536</v>
      </c>
      <c r="H36" s="22">
        <f t="shared" si="6"/>
        <v>64</v>
      </c>
      <c r="I36" s="22">
        <f t="shared" si="6"/>
        <v>6.25E-2</v>
      </c>
      <c r="J36" s="22" t="s">
        <v>66</v>
      </c>
      <c r="K36" s="22" t="s">
        <v>103</v>
      </c>
      <c r="L36" s="23" t="s">
        <v>65</v>
      </c>
      <c r="N36" s="21">
        <f>$E$5*$D$3</f>
        <v>131072</v>
      </c>
      <c r="O36" s="22">
        <f t="shared" si="7"/>
        <v>128</v>
      </c>
      <c r="P36" s="22">
        <f t="shared" si="7"/>
        <v>0.125</v>
      </c>
      <c r="Q36" s="22" t="s">
        <v>66</v>
      </c>
      <c r="R36" s="22" t="s">
        <v>103</v>
      </c>
      <c r="S36" s="23" t="s">
        <v>65</v>
      </c>
      <c r="V36" s="21">
        <f>$A$5*$D$3</f>
        <v>65536</v>
      </c>
      <c r="W36" s="22">
        <f t="shared" si="8"/>
        <v>64</v>
      </c>
      <c r="X36" s="22">
        <f t="shared" si="8"/>
        <v>6.25E-2</v>
      </c>
      <c r="Y36" s="22" t="s">
        <v>66</v>
      </c>
      <c r="Z36" s="22" t="s">
        <v>103</v>
      </c>
      <c r="AA36" s="23" t="s">
        <v>65</v>
      </c>
      <c r="AC36" s="21">
        <f>$E$5*$D$3</f>
        <v>131072</v>
      </c>
      <c r="AD36" s="22">
        <f t="shared" si="9"/>
        <v>128</v>
      </c>
      <c r="AE36" s="22">
        <f t="shared" si="9"/>
        <v>0.125</v>
      </c>
      <c r="AF36" s="22" t="s">
        <v>66</v>
      </c>
      <c r="AG36" s="22" t="s">
        <v>103</v>
      </c>
      <c r="AH36" s="23" t="s">
        <v>65</v>
      </c>
    </row>
    <row r="37" spans="7:34">
      <c r="G37" s="21">
        <f>$A$5*$D$3</f>
        <v>65536</v>
      </c>
      <c r="H37" s="22">
        <f t="shared" si="6"/>
        <v>64</v>
      </c>
      <c r="I37" s="22">
        <f t="shared" si="6"/>
        <v>6.25E-2</v>
      </c>
      <c r="J37" s="22" t="s">
        <v>66</v>
      </c>
      <c r="K37" s="22" t="s">
        <v>104</v>
      </c>
      <c r="L37" s="23" t="s">
        <v>65</v>
      </c>
      <c r="N37" s="21">
        <f>$E$5*$D$3</f>
        <v>131072</v>
      </c>
      <c r="O37" s="22">
        <f t="shared" si="7"/>
        <v>128</v>
      </c>
      <c r="P37" s="22">
        <f t="shared" si="7"/>
        <v>0.125</v>
      </c>
      <c r="Q37" s="22" t="s">
        <v>66</v>
      </c>
      <c r="R37" s="22" t="s">
        <v>104</v>
      </c>
      <c r="S37" s="23" t="s">
        <v>65</v>
      </c>
      <c r="V37" s="21">
        <f>$A$5*$D$3</f>
        <v>65536</v>
      </c>
      <c r="W37" s="22">
        <f t="shared" si="8"/>
        <v>64</v>
      </c>
      <c r="X37" s="22">
        <f t="shared" si="8"/>
        <v>6.25E-2</v>
      </c>
      <c r="Y37" s="22" t="s">
        <v>66</v>
      </c>
      <c r="Z37" s="22" t="s">
        <v>104</v>
      </c>
      <c r="AA37" s="23" t="s">
        <v>65</v>
      </c>
      <c r="AC37" s="21">
        <f>$E$5*$D$3</f>
        <v>131072</v>
      </c>
      <c r="AD37" s="22">
        <f t="shared" si="9"/>
        <v>128</v>
      </c>
      <c r="AE37" s="22">
        <f t="shared" si="9"/>
        <v>0.125</v>
      </c>
      <c r="AF37" s="22" t="s">
        <v>66</v>
      </c>
      <c r="AG37" s="22" t="s">
        <v>104</v>
      </c>
      <c r="AH37" s="23" t="s">
        <v>65</v>
      </c>
    </row>
    <row r="38" spans="7:34">
      <c r="G38" s="21">
        <f>$A$5*$D$3*9</f>
        <v>589824</v>
      </c>
      <c r="H38" s="22">
        <f t="shared" si="6"/>
        <v>576</v>
      </c>
      <c r="I38" s="22">
        <f t="shared" si="6"/>
        <v>0.5625</v>
      </c>
      <c r="J38" s="22" t="s">
        <v>66</v>
      </c>
      <c r="K38" s="22" t="s">
        <v>105</v>
      </c>
      <c r="L38" s="23" t="s">
        <v>85</v>
      </c>
      <c r="N38" s="21">
        <f>$E$5*$D$3*9</f>
        <v>1179648</v>
      </c>
      <c r="O38" s="22">
        <f t="shared" si="7"/>
        <v>1152</v>
      </c>
      <c r="P38" s="22">
        <f t="shared" si="7"/>
        <v>1.125</v>
      </c>
      <c r="Q38" s="22" t="s">
        <v>66</v>
      </c>
      <c r="R38" s="22" t="s">
        <v>105</v>
      </c>
      <c r="S38" s="23" t="s">
        <v>85</v>
      </c>
      <c r="V38" s="21">
        <f>$A$5*$D$3*19</f>
        <v>1245184</v>
      </c>
      <c r="W38" s="22">
        <f t="shared" si="8"/>
        <v>1216</v>
      </c>
      <c r="X38" s="22">
        <f t="shared" si="8"/>
        <v>1.1875</v>
      </c>
      <c r="Y38" s="22" t="s">
        <v>66</v>
      </c>
      <c r="Z38" s="22" t="s">
        <v>105</v>
      </c>
      <c r="AA38" s="23" t="s">
        <v>86</v>
      </c>
      <c r="AC38" s="21">
        <f>$E$5*$D$3*19</f>
        <v>2490368</v>
      </c>
      <c r="AD38" s="22">
        <f t="shared" si="9"/>
        <v>2432</v>
      </c>
      <c r="AE38" s="22">
        <f t="shared" si="9"/>
        <v>2.375</v>
      </c>
      <c r="AF38" s="22" t="s">
        <v>66</v>
      </c>
      <c r="AG38" s="22" t="s">
        <v>105</v>
      </c>
      <c r="AH38" s="23" t="s">
        <v>86</v>
      </c>
    </row>
    <row r="39" spans="7:34">
      <c r="G39" s="21">
        <f>$A$5*$D$3*9</f>
        <v>589824</v>
      </c>
      <c r="H39" s="22">
        <f t="shared" si="6"/>
        <v>576</v>
      </c>
      <c r="I39" s="22">
        <f t="shared" si="6"/>
        <v>0.5625</v>
      </c>
      <c r="J39" s="22" t="s">
        <v>66</v>
      </c>
      <c r="K39" s="22" t="s">
        <v>106</v>
      </c>
      <c r="L39" s="23" t="s">
        <v>85</v>
      </c>
      <c r="N39" s="21">
        <f>$E$5*$D$3*9</f>
        <v>1179648</v>
      </c>
      <c r="O39" s="22">
        <f t="shared" si="7"/>
        <v>1152</v>
      </c>
      <c r="P39" s="22">
        <f t="shared" si="7"/>
        <v>1.125</v>
      </c>
      <c r="Q39" s="22" t="s">
        <v>66</v>
      </c>
      <c r="R39" s="22" t="s">
        <v>106</v>
      </c>
      <c r="S39" s="23" t="s">
        <v>85</v>
      </c>
      <c r="V39" s="21">
        <f>$A$5*$D$3*19</f>
        <v>1245184</v>
      </c>
      <c r="W39" s="22">
        <f t="shared" si="8"/>
        <v>1216</v>
      </c>
      <c r="X39" s="22">
        <f t="shared" si="8"/>
        <v>1.1875</v>
      </c>
      <c r="Y39" s="22" t="s">
        <v>66</v>
      </c>
      <c r="Z39" s="22" t="s">
        <v>106</v>
      </c>
      <c r="AA39" s="23" t="s">
        <v>86</v>
      </c>
      <c r="AC39" s="21">
        <f>$E$5*$D$3*19</f>
        <v>2490368</v>
      </c>
      <c r="AD39" s="22">
        <f t="shared" si="9"/>
        <v>2432</v>
      </c>
      <c r="AE39" s="22">
        <f t="shared" si="9"/>
        <v>2.375</v>
      </c>
      <c r="AF39" s="22" t="s">
        <v>66</v>
      </c>
      <c r="AG39" s="22" t="s">
        <v>106</v>
      </c>
      <c r="AH39" s="23" t="s">
        <v>86</v>
      </c>
    </row>
    <row r="40" spans="7:34">
      <c r="G40" s="21">
        <f>$A$5*$D$3*9</f>
        <v>589824</v>
      </c>
      <c r="H40" s="22">
        <f t="shared" si="6"/>
        <v>576</v>
      </c>
      <c r="I40" s="22">
        <f t="shared" si="6"/>
        <v>0.5625</v>
      </c>
      <c r="J40" s="22" t="s">
        <v>66</v>
      </c>
      <c r="K40" s="22" t="s">
        <v>107</v>
      </c>
      <c r="L40" s="23" t="s">
        <v>85</v>
      </c>
      <c r="N40" s="21">
        <f>$E$5*$D$3*9</f>
        <v>1179648</v>
      </c>
      <c r="O40" s="22">
        <f t="shared" si="7"/>
        <v>1152</v>
      </c>
      <c r="P40" s="22">
        <f t="shared" si="7"/>
        <v>1.125</v>
      </c>
      <c r="Q40" s="22" t="s">
        <v>66</v>
      </c>
      <c r="R40" s="22" t="s">
        <v>107</v>
      </c>
      <c r="S40" s="23" t="s">
        <v>85</v>
      </c>
      <c r="V40" s="21">
        <f>$A$5*$D$3*19</f>
        <v>1245184</v>
      </c>
      <c r="W40" s="22">
        <f t="shared" si="8"/>
        <v>1216</v>
      </c>
      <c r="X40" s="22">
        <f t="shared" si="8"/>
        <v>1.1875</v>
      </c>
      <c r="Y40" s="22" t="s">
        <v>66</v>
      </c>
      <c r="Z40" s="22" t="s">
        <v>107</v>
      </c>
      <c r="AA40" s="23" t="s">
        <v>86</v>
      </c>
      <c r="AC40" s="21">
        <f>$E$5*$D$3*19</f>
        <v>2490368</v>
      </c>
      <c r="AD40" s="22">
        <f t="shared" si="9"/>
        <v>2432</v>
      </c>
      <c r="AE40" s="22">
        <f t="shared" si="9"/>
        <v>2.375</v>
      </c>
      <c r="AF40" s="22" t="s">
        <v>66</v>
      </c>
      <c r="AG40" s="22" t="s">
        <v>107</v>
      </c>
      <c r="AH40" s="23" t="s">
        <v>86</v>
      </c>
    </row>
    <row r="41" spans="7:34">
      <c r="G41" s="21">
        <f>$A$5*$D$3*9</f>
        <v>589824</v>
      </c>
      <c r="H41" s="22">
        <f t="shared" si="6"/>
        <v>576</v>
      </c>
      <c r="I41" s="22">
        <f t="shared" si="6"/>
        <v>0.5625</v>
      </c>
      <c r="J41" s="22" t="s">
        <v>66</v>
      </c>
      <c r="K41" s="22" t="s">
        <v>108</v>
      </c>
      <c r="L41" s="23" t="s">
        <v>85</v>
      </c>
      <c r="N41" s="21">
        <f>$E$5*$D$3*9</f>
        <v>1179648</v>
      </c>
      <c r="O41" s="22">
        <f t="shared" si="7"/>
        <v>1152</v>
      </c>
      <c r="P41" s="22">
        <f t="shared" si="7"/>
        <v>1.125</v>
      </c>
      <c r="Q41" s="22" t="s">
        <v>66</v>
      </c>
      <c r="R41" s="22" t="s">
        <v>108</v>
      </c>
      <c r="S41" s="23" t="s">
        <v>85</v>
      </c>
      <c r="V41" s="21">
        <f>$A$5*$D$3*19</f>
        <v>1245184</v>
      </c>
      <c r="W41" s="22">
        <f t="shared" si="8"/>
        <v>1216</v>
      </c>
      <c r="X41" s="22">
        <f t="shared" si="8"/>
        <v>1.1875</v>
      </c>
      <c r="Y41" s="22" t="s">
        <v>66</v>
      </c>
      <c r="Z41" s="22" t="s">
        <v>108</v>
      </c>
      <c r="AA41" s="23" t="s">
        <v>86</v>
      </c>
      <c r="AC41" s="21">
        <f>$E$5*$D$3*19</f>
        <v>2490368</v>
      </c>
      <c r="AD41" s="22">
        <f t="shared" si="9"/>
        <v>2432</v>
      </c>
      <c r="AE41" s="22">
        <f t="shared" si="9"/>
        <v>2.375</v>
      </c>
      <c r="AF41" s="22" t="s">
        <v>66</v>
      </c>
      <c r="AG41" s="22" t="s">
        <v>108</v>
      </c>
      <c r="AH41" s="23" t="s">
        <v>86</v>
      </c>
    </row>
    <row r="42" spans="7:34">
      <c r="G42">
        <f>$B$5*$D$3</f>
        <v>65536</v>
      </c>
      <c r="H42" s="22">
        <f t="shared" si="6"/>
        <v>64</v>
      </c>
      <c r="I42" s="22">
        <f t="shared" si="6"/>
        <v>6.25E-2</v>
      </c>
      <c r="J42" t="s">
        <v>63</v>
      </c>
      <c r="K42" t="s">
        <v>109</v>
      </c>
      <c r="L42" t="s">
        <v>65</v>
      </c>
      <c r="N42">
        <f>$B$5*$D$3</f>
        <v>65536</v>
      </c>
      <c r="O42" s="22">
        <f t="shared" si="7"/>
        <v>64</v>
      </c>
      <c r="P42" s="22">
        <f t="shared" si="7"/>
        <v>6.25E-2</v>
      </c>
      <c r="Q42" t="s">
        <v>63</v>
      </c>
      <c r="R42" t="s">
        <v>109</v>
      </c>
      <c r="S42" t="s">
        <v>65</v>
      </c>
      <c r="V42">
        <f>$B$5*$D$3</f>
        <v>65536</v>
      </c>
      <c r="W42" s="22">
        <f t="shared" si="8"/>
        <v>64</v>
      </c>
      <c r="X42" s="22">
        <f t="shared" si="8"/>
        <v>6.25E-2</v>
      </c>
      <c r="Y42" t="s">
        <v>63</v>
      </c>
      <c r="Z42" t="s">
        <v>109</v>
      </c>
      <c r="AA42" t="s">
        <v>65</v>
      </c>
      <c r="AC42">
        <f>$B$5*$D$3</f>
        <v>65536</v>
      </c>
      <c r="AD42" s="22">
        <f t="shared" si="9"/>
        <v>64</v>
      </c>
      <c r="AE42" s="22">
        <f t="shared" si="9"/>
        <v>6.25E-2</v>
      </c>
      <c r="AF42" t="s">
        <v>63</v>
      </c>
      <c r="AG42" t="s">
        <v>109</v>
      </c>
      <c r="AH42" t="s">
        <v>65</v>
      </c>
    </row>
    <row r="44" spans="7:34">
      <c r="G44" s="27" t="s">
        <v>110</v>
      </c>
      <c r="H44" s="28"/>
      <c r="I44" s="28"/>
      <c r="J44" s="29"/>
      <c r="N44" s="27" t="s">
        <v>110</v>
      </c>
      <c r="O44" s="28"/>
      <c r="P44" s="28"/>
      <c r="Q44" s="29"/>
      <c r="V44" s="27" t="s">
        <v>110</v>
      </c>
      <c r="W44" s="28"/>
      <c r="X44" s="28"/>
      <c r="Y44" s="29"/>
      <c r="AC44" s="27" t="s">
        <v>110</v>
      </c>
      <c r="AD44" s="28"/>
      <c r="AE44" s="28"/>
      <c r="AF44" s="29"/>
    </row>
    <row r="45" spans="7:34">
      <c r="I45" s="30">
        <f>SUM(I6:I41)</f>
        <v>6.045623779296875</v>
      </c>
      <c r="J45" s="30" t="s">
        <v>27</v>
      </c>
      <c r="P45" s="30">
        <f>SUM(P6:P41)</f>
        <v>11.682037353515625</v>
      </c>
      <c r="Q45" s="30" t="s">
        <v>27</v>
      </c>
      <c r="X45" s="30">
        <f>SUM(X6:X42)</f>
        <v>12.088287353515625</v>
      </c>
      <c r="Y45" s="30" t="s">
        <v>27</v>
      </c>
      <c r="AE45" s="30">
        <f>SUM(AE6:AE42)</f>
        <v>23.54290771484375</v>
      </c>
      <c r="AF45" s="30" t="s">
        <v>27</v>
      </c>
    </row>
    <row r="50" spans="7:23">
      <c r="U50" s="31" t="s">
        <v>111</v>
      </c>
      <c r="V50" s="31" t="s">
        <v>112</v>
      </c>
      <c r="W50" s="31" t="s">
        <v>113</v>
      </c>
    </row>
    <row r="51" spans="7:23">
      <c r="G51" s="32"/>
      <c r="I51" s="32"/>
      <c r="N51" s="32"/>
      <c r="P51" s="32"/>
      <c r="U51" s="31" t="s">
        <v>114</v>
      </c>
      <c r="V51">
        <v>675</v>
      </c>
      <c r="W51">
        <v>863</v>
      </c>
    </row>
    <row r="52" spans="7:23">
      <c r="U52" s="31"/>
    </row>
    <row r="53" spans="7:23">
      <c r="U53" s="31" t="s">
        <v>115</v>
      </c>
      <c r="V53" s="31" t="s">
        <v>112</v>
      </c>
      <c r="W53" s="31" t="s">
        <v>113</v>
      </c>
    </row>
    <row r="54" spans="7:23">
      <c r="U54" s="31" t="s">
        <v>114</v>
      </c>
      <c r="V54">
        <v>1563</v>
      </c>
      <c r="W54">
        <v>3026</v>
      </c>
    </row>
    <row r="56" spans="7:23">
      <c r="O56" s="33"/>
      <c r="P56" s="33"/>
      <c r="Q56" s="2" t="s">
        <v>116</v>
      </c>
      <c r="R56" s="2"/>
      <c r="U56" s="31" t="s">
        <v>117</v>
      </c>
      <c r="V56" s="31" t="s">
        <v>112</v>
      </c>
      <c r="W56" s="31" t="s">
        <v>113</v>
      </c>
    </row>
    <row r="57" spans="7:23">
      <c r="K57" t="s">
        <v>118</v>
      </c>
      <c r="O57" s="34" t="s">
        <v>61</v>
      </c>
      <c r="P57" s="34" t="s">
        <v>119</v>
      </c>
      <c r="Q57" s="34" t="s">
        <v>112</v>
      </c>
      <c r="R57" s="34" t="s">
        <v>113</v>
      </c>
      <c r="U57" s="31" t="s">
        <v>114</v>
      </c>
      <c r="V57">
        <v>12336</v>
      </c>
      <c r="W57">
        <v>24054</v>
      </c>
    </row>
    <row r="58" spans="7:23">
      <c r="K58" s="31" t="s">
        <v>120</v>
      </c>
      <c r="L58" s="31" t="s">
        <v>121</v>
      </c>
      <c r="M58" s="31" t="s">
        <v>122</v>
      </c>
      <c r="O58" s="34" t="s">
        <v>123</v>
      </c>
      <c r="P58" s="33">
        <f>128*128</f>
        <v>16384</v>
      </c>
      <c r="Q58" s="33">
        <v>6.32</v>
      </c>
      <c r="R58" s="33">
        <v>11.7</v>
      </c>
    </row>
    <row r="59" spans="7:23">
      <c r="K59" s="31" t="s">
        <v>124</v>
      </c>
      <c r="L59" t="s">
        <v>125</v>
      </c>
      <c r="M59">
        <f>3 * 128 * 128 * 4 / 1024 / 1024</f>
        <v>0.1875</v>
      </c>
      <c r="O59" s="34" t="s">
        <v>126</v>
      </c>
      <c r="P59" s="33">
        <f>256*256</f>
        <v>65536</v>
      </c>
      <c r="Q59" s="33">
        <v>24</v>
      </c>
      <c r="R59" s="33">
        <v>46.57</v>
      </c>
    </row>
    <row r="60" spans="7:23">
      <c r="K60" s="31" t="s">
        <v>127</v>
      </c>
      <c r="L60" t="s">
        <v>128</v>
      </c>
      <c r="M60">
        <f>7 * 1496 * 4 / 1024 / 1024</f>
        <v>3.9947509765625E-2</v>
      </c>
      <c r="O60" s="34" t="s">
        <v>129</v>
      </c>
      <c r="P60" s="33">
        <f>128*128*128</f>
        <v>2097152</v>
      </c>
      <c r="Q60" s="33">
        <v>1563</v>
      </c>
      <c r="R60" s="33">
        <v>3026</v>
      </c>
    </row>
    <row r="61" spans="7:23">
      <c r="K61" s="31" t="s">
        <v>130</v>
      </c>
      <c r="L61" t="s">
        <v>131</v>
      </c>
      <c r="M61">
        <f>9 * 128 * 128 * 4 / 1024 / 1024</f>
        <v>0.5625</v>
      </c>
      <c r="O61" s="34" t="s">
        <v>132</v>
      </c>
      <c r="P61" s="33">
        <f>256*256*256</f>
        <v>16777216</v>
      </c>
      <c r="Q61" s="33">
        <v>12336</v>
      </c>
      <c r="R61" s="33">
        <v>24054</v>
      </c>
    </row>
    <row r="62" spans="7:23">
      <c r="K62" s="31" t="s">
        <v>133</v>
      </c>
      <c r="L62" t="s">
        <v>134</v>
      </c>
      <c r="M62">
        <f>16 * 496 * 4 / 1024 / 1024</f>
        <v>3.02734375E-2</v>
      </c>
    </row>
    <row r="63" spans="7:23">
      <c r="K63" s="31" t="s">
        <v>135</v>
      </c>
      <c r="L63" t="s">
        <v>136</v>
      </c>
      <c r="M63">
        <f>6 * 9 * 128 * 128 * 4 / 1024 / 1024</f>
        <v>3.375</v>
      </c>
    </row>
    <row r="64" spans="7:23">
      <c r="K64" s="31" t="s">
        <v>8</v>
      </c>
      <c r="L64" t="s">
        <v>137</v>
      </c>
      <c r="M64">
        <f>3 * 9 * 128 * 128 * 4 / 1024 / 1024</f>
        <v>1.6875</v>
      </c>
    </row>
    <row r="65" spans="11:18">
      <c r="K65" s="31" t="s">
        <v>138</v>
      </c>
      <c r="L65" t="s">
        <v>139</v>
      </c>
      <c r="M65">
        <f>5 * 128 * 128 * 4 / 1024 / 1024</f>
        <v>0.3125</v>
      </c>
    </row>
    <row r="66" spans="11:18">
      <c r="K66" s="31" t="s">
        <v>140</v>
      </c>
      <c r="L66" t="s">
        <v>141</v>
      </c>
      <c r="M66">
        <f>8 * 128 * 128 / 1024 / 1024</f>
        <v>0.125</v>
      </c>
    </row>
    <row r="67" spans="11:18">
      <c r="K67" s="31" t="s">
        <v>142</v>
      </c>
      <c r="M67">
        <f>SUM(M59:M66)</f>
        <v>6.320220947265625</v>
      </c>
      <c r="P67" t="s">
        <v>143</v>
      </c>
      <c r="Q67" t="s">
        <v>144</v>
      </c>
      <c r="R67" t="s">
        <v>145</v>
      </c>
    </row>
    <row r="68" spans="11:18">
      <c r="O68" t="s">
        <v>146</v>
      </c>
      <c r="P68" t="s">
        <v>147</v>
      </c>
      <c r="Q68" t="s">
        <v>148</v>
      </c>
      <c r="R68" t="s">
        <v>149</v>
      </c>
    </row>
    <row r="69" spans="11:18">
      <c r="K69" t="s">
        <v>150</v>
      </c>
      <c r="O69" t="s">
        <v>22</v>
      </c>
      <c r="P69" t="s">
        <v>151</v>
      </c>
      <c r="Q69" t="s">
        <v>152</v>
      </c>
      <c r="R69" t="s">
        <v>153</v>
      </c>
    </row>
    <row r="70" spans="11:18">
      <c r="K70" s="31" t="s">
        <v>120</v>
      </c>
      <c r="L70" s="31" t="s">
        <v>121</v>
      </c>
      <c r="M70" s="31" t="s">
        <v>122</v>
      </c>
      <c r="O70" t="s">
        <v>154</v>
      </c>
      <c r="P70">
        <v>3.5</v>
      </c>
      <c r="Q70">
        <v>3.7</v>
      </c>
      <c r="R70">
        <v>5</v>
      </c>
    </row>
    <row r="71" spans="11:18">
      <c r="K71" s="31" t="s">
        <v>124</v>
      </c>
      <c r="L71" t="s">
        <v>155</v>
      </c>
      <c r="M71">
        <f>4 * 128 * 128 * 128 * 4 / 1024 / 1024</f>
        <v>32</v>
      </c>
      <c r="O71" t="s">
        <v>156</v>
      </c>
      <c r="P71">
        <v>2880</v>
      </c>
      <c r="Q71">
        <v>2496</v>
      </c>
      <c r="R71">
        <v>640</v>
      </c>
    </row>
    <row r="72" spans="11:18">
      <c r="K72" s="31" t="s">
        <v>127</v>
      </c>
      <c r="L72" t="s">
        <v>157</v>
      </c>
      <c r="M72">
        <f>8 * 489984 * 4 / 1024 / 1024</f>
        <v>14.953125</v>
      </c>
      <c r="O72" t="s">
        <v>158</v>
      </c>
      <c r="P72" t="s">
        <v>159</v>
      </c>
      <c r="Q72" t="s">
        <v>160</v>
      </c>
      <c r="R72" t="s">
        <v>161</v>
      </c>
    </row>
    <row r="73" spans="11:18">
      <c r="K73" s="31" t="s">
        <v>130</v>
      </c>
      <c r="L73" t="s">
        <v>162</v>
      </c>
      <c r="M73">
        <f>9 * 128 * 128 * 128 * 4 / 1024 / 1024</f>
        <v>72</v>
      </c>
      <c r="O73" t="s">
        <v>163</v>
      </c>
      <c r="P73" t="s">
        <v>164</v>
      </c>
      <c r="Q73" t="s">
        <v>165</v>
      </c>
      <c r="R73" t="s">
        <v>166</v>
      </c>
    </row>
    <row r="74" spans="11:18">
      <c r="K74" s="31" t="s">
        <v>133</v>
      </c>
      <c r="L74" t="s">
        <v>167</v>
      </c>
      <c r="M74">
        <f>3 * 1008 * 4 / 1024 / 1024</f>
        <v>1.153564453125E-2</v>
      </c>
    </row>
    <row r="75" spans="11:18">
      <c r="K75" s="31" t="s">
        <v>135</v>
      </c>
      <c r="L75" t="s">
        <v>168</v>
      </c>
      <c r="M75">
        <f>6 * 19 * 128 * 128 * 128 * 4 / 1024 / 1024</f>
        <v>912</v>
      </c>
    </row>
    <row r="76" spans="11:18">
      <c r="K76" s="31" t="s">
        <v>8</v>
      </c>
      <c r="L76" t="s">
        <v>169</v>
      </c>
      <c r="M76">
        <f>3 * 19 * 128 * 128 * 128 * 4 / 1024 / 1024</f>
        <v>456</v>
      </c>
    </row>
    <row r="77" spans="11:18">
      <c r="K77" s="31" t="s">
        <v>138</v>
      </c>
      <c r="L77" t="s">
        <v>170</v>
      </c>
      <c r="M77">
        <f>5 * 128 * 128 * 128 * 4 / 1024 / 1024</f>
        <v>40</v>
      </c>
    </row>
    <row r="78" spans="11:18">
      <c r="K78" s="31" t="s">
        <v>140</v>
      </c>
      <c r="L78" t="s">
        <v>171</v>
      </c>
      <c r="M78">
        <f>18 * 128 * 128 * 128 / 1024 / 1024</f>
        <v>36</v>
      </c>
    </row>
    <row r="79" spans="11:18">
      <c r="K79" s="31" t="s">
        <v>142</v>
      </c>
      <c r="M79">
        <f>SUM(M71:M78)</f>
        <v>1562.9646606445313</v>
      </c>
    </row>
  </sheetData>
  <mergeCells count="8">
    <mergeCell ref="AC4:AH4"/>
    <mergeCell ref="C5:D5"/>
    <mergeCell ref="Q56:R56"/>
    <mergeCell ref="A1:F1"/>
    <mergeCell ref="C4:D4"/>
    <mergeCell ref="G4:L4"/>
    <mergeCell ref="N4:S4"/>
    <mergeCell ref="V4:AA4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A25" zoomScaleNormal="100" workbookViewId="0">
      <selection activeCell="I43" activeCellId="1" sqref="B43 I43"/>
    </sheetView>
  </sheetViews>
  <sheetFormatPr defaultRowHeight="12.75"/>
  <cols>
    <col min="1" max="1" width="19.7109375"/>
    <col min="2" max="2" width="18.28515625"/>
    <col min="3" max="3" width="16.140625"/>
    <col min="4" max="4" width="20.85546875"/>
    <col min="6" max="6" width="8.42578125"/>
    <col min="7" max="7" width="8.5703125"/>
    <col min="8" max="8" width="15.140625"/>
    <col min="9" max="9" width="20.5703125"/>
    <col min="10" max="10" width="16.42578125"/>
    <col min="11" max="11" width="13.42578125"/>
  </cols>
  <sheetData>
    <row r="1" spans="1:16">
      <c r="A1" s="31" t="s">
        <v>172</v>
      </c>
    </row>
    <row r="2" spans="1:16">
      <c r="A2" s="31" t="s">
        <v>15</v>
      </c>
      <c r="B2" s="31" t="s">
        <v>173</v>
      </c>
    </row>
    <row r="3" spans="1:16">
      <c r="A3">
        <f>128*128</f>
        <v>16384</v>
      </c>
      <c r="B3">
        <v>10000</v>
      </c>
    </row>
    <row r="4" spans="1:16">
      <c r="A4" s="2" t="s">
        <v>174</v>
      </c>
      <c r="B4" s="2"/>
      <c r="C4" s="2"/>
      <c r="D4" s="2"/>
      <c r="H4" s="2" t="s">
        <v>175</v>
      </c>
      <c r="I4" s="2"/>
      <c r="J4" s="2"/>
      <c r="K4" s="2"/>
    </row>
    <row r="5" spans="1:16">
      <c r="A5" s="2" t="s">
        <v>176</v>
      </c>
      <c r="B5" s="2"/>
      <c r="C5" s="2" t="s">
        <v>177</v>
      </c>
      <c r="D5" s="2"/>
      <c r="H5" s="2" t="s">
        <v>176</v>
      </c>
      <c r="I5" s="2"/>
      <c r="J5" s="2" t="s">
        <v>177</v>
      </c>
      <c r="K5" s="2"/>
      <c r="O5" s="35" t="s">
        <v>12</v>
      </c>
      <c r="P5" s="35" t="s">
        <v>14</v>
      </c>
    </row>
    <row r="6" spans="1:16">
      <c r="A6" s="31" t="s">
        <v>178</v>
      </c>
      <c r="B6">
        <v>17.989999999999998</v>
      </c>
      <c r="C6" s="31" t="s">
        <v>1</v>
      </c>
      <c r="D6">
        <v>21.05</v>
      </c>
      <c r="H6" s="31" t="s">
        <v>178</v>
      </c>
      <c r="I6">
        <v>17.860001</v>
      </c>
      <c r="J6" s="31" t="s">
        <v>1</v>
      </c>
      <c r="K6">
        <v>17.059999000000001</v>
      </c>
      <c r="N6" t="s">
        <v>1</v>
      </c>
      <c r="O6">
        <v>156.08999600000001</v>
      </c>
      <c r="P6">
        <v>7.92</v>
      </c>
    </row>
    <row r="7" spans="1:16">
      <c r="A7" s="31" t="s">
        <v>179</v>
      </c>
      <c r="B7">
        <f>$A$3*$B$3/B6/1000000</f>
        <v>9.107281823235132</v>
      </c>
      <c r="C7" s="31" t="s">
        <v>2</v>
      </c>
      <c r="D7">
        <v>20.73</v>
      </c>
      <c r="H7" s="31" t="s">
        <v>179</v>
      </c>
      <c r="I7">
        <f>$A$3*$B$3/I6/1000000</f>
        <v>9.1735717148056146</v>
      </c>
      <c r="J7" s="31" t="s">
        <v>2</v>
      </c>
      <c r="K7">
        <v>16.739999999999998</v>
      </c>
    </row>
    <row r="8" spans="1:16">
      <c r="A8" s="31"/>
      <c r="C8" s="31" t="s">
        <v>3</v>
      </c>
      <c r="D8">
        <v>1.2753E-2</v>
      </c>
      <c r="H8" s="31"/>
      <c r="J8" s="31" t="s">
        <v>3</v>
      </c>
      <c r="K8">
        <v>1.2087000000000001E-2</v>
      </c>
    </row>
    <row r="9" spans="1:16">
      <c r="A9" s="2" t="s">
        <v>180</v>
      </c>
      <c r="B9" s="2"/>
      <c r="C9" s="31" t="s">
        <v>4</v>
      </c>
      <c r="D9">
        <v>1.798748</v>
      </c>
      <c r="H9" s="2" t="s">
        <v>180</v>
      </c>
      <c r="I9" s="2"/>
      <c r="J9" s="31" t="s">
        <v>4</v>
      </c>
      <c r="K9">
        <v>1.412984</v>
      </c>
    </row>
    <row r="10" spans="1:16">
      <c r="A10" s="31" t="s">
        <v>178</v>
      </c>
      <c r="B10">
        <v>18.670000000000002</v>
      </c>
      <c r="C10" s="31" t="s">
        <v>5</v>
      </c>
      <c r="D10">
        <v>1.3217650000000001</v>
      </c>
      <c r="H10" s="31" t="s">
        <v>178</v>
      </c>
      <c r="I10">
        <v>18.079999999999998</v>
      </c>
      <c r="J10" s="31" t="s">
        <v>5</v>
      </c>
      <c r="K10">
        <v>0.81965200000000005</v>
      </c>
    </row>
    <row r="11" spans="1:16">
      <c r="A11" s="31" t="s">
        <v>179</v>
      </c>
      <c r="B11">
        <f>$A$3*$B$3/B10/1000000</f>
        <v>8.7755757900374931</v>
      </c>
      <c r="C11" s="31" t="s">
        <v>6</v>
      </c>
      <c r="D11">
        <v>0.573384</v>
      </c>
      <c r="H11" s="31" t="s">
        <v>179</v>
      </c>
      <c r="I11">
        <f>$A$3*$B$3/I10/1000000</f>
        <v>9.0619469026548671</v>
      </c>
      <c r="J11" s="31" t="s">
        <v>6</v>
      </c>
      <c r="K11">
        <v>0.34220699999999998</v>
      </c>
    </row>
    <row r="12" spans="1:16">
      <c r="A12" s="31"/>
      <c r="C12" s="31" t="s">
        <v>7</v>
      </c>
      <c r="D12">
        <v>3.548492</v>
      </c>
      <c r="H12" s="31"/>
      <c r="J12" s="31" t="s">
        <v>7</v>
      </c>
      <c r="K12">
        <v>2.5562839999999998</v>
      </c>
    </row>
    <row r="13" spans="1:16">
      <c r="A13" s="2" t="s">
        <v>181</v>
      </c>
      <c r="B13" s="2"/>
      <c r="C13" s="31" t="s">
        <v>8</v>
      </c>
      <c r="D13">
        <v>10.480397999999999</v>
      </c>
      <c r="H13" s="2" t="s">
        <v>181</v>
      </c>
      <c r="I13" s="2"/>
      <c r="J13" s="31" t="s">
        <v>8</v>
      </c>
      <c r="K13">
        <v>9.8336520000000007</v>
      </c>
    </row>
    <row r="14" spans="1:16">
      <c r="A14" s="31" t="s">
        <v>178</v>
      </c>
      <c r="B14">
        <v>20.010000000000002</v>
      </c>
      <c r="H14" s="31" t="s">
        <v>178</v>
      </c>
      <c r="I14">
        <v>17.329999999999998</v>
      </c>
    </row>
    <row r="15" spans="1:16">
      <c r="A15" s="31" t="s">
        <v>179</v>
      </c>
      <c r="B15">
        <f>$A$3*$B$3/B14/1000000</f>
        <v>8.1879060469765115</v>
      </c>
      <c r="H15" s="31" t="s">
        <v>179</v>
      </c>
      <c r="I15">
        <f>$A$3*$B$3/I14/1000000</f>
        <v>9.454125793421813</v>
      </c>
    </row>
    <row r="16" spans="1:16">
      <c r="A16" s="31"/>
      <c r="H16" s="31"/>
    </row>
    <row r="17" spans="1:11">
      <c r="A17" s="2" t="s">
        <v>182</v>
      </c>
      <c r="B17" s="2"/>
      <c r="H17" s="2" t="s">
        <v>182</v>
      </c>
      <c r="I17" s="2"/>
    </row>
    <row r="18" spans="1:11">
      <c r="A18" s="31" t="s">
        <v>178</v>
      </c>
      <c r="B18">
        <v>18.13</v>
      </c>
      <c r="H18" s="31" t="s">
        <v>178</v>
      </c>
      <c r="I18">
        <v>18.670000000000002</v>
      </c>
    </row>
    <row r="19" spans="1:11">
      <c r="A19" s="31" t="s">
        <v>179</v>
      </c>
      <c r="B19">
        <f>$A$3*$B$3/B18/1000000</f>
        <v>9.0369553226696091</v>
      </c>
      <c r="H19" s="31" t="s">
        <v>179</v>
      </c>
      <c r="I19">
        <f>$A$3*$B$3/I18/1000000</f>
        <v>8.7755757900374931</v>
      </c>
    </row>
    <row r="21" spans="1:11">
      <c r="A21" s="2" t="s">
        <v>183</v>
      </c>
      <c r="B21" s="2"/>
      <c r="C21" s="2" t="s">
        <v>184</v>
      </c>
      <c r="D21" s="2"/>
      <c r="H21" s="2" t="s">
        <v>183</v>
      </c>
      <c r="I21" s="2"/>
      <c r="J21" s="2" t="s">
        <v>184</v>
      </c>
      <c r="K21" s="2"/>
    </row>
    <row r="22" spans="1:11">
      <c r="A22" s="31" t="s">
        <v>1</v>
      </c>
      <c r="B22">
        <v>21.44</v>
      </c>
      <c r="C22" s="31" t="s">
        <v>2</v>
      </c>
      <c r="D22">
        <v>22.94</v>
      </c>
      <c r="H22" s="31" t="s">
        <v>1</v>
      </c>
      <c r="I22">
        <v>21.15</v>
      </c>
      <c r="J22" s="31" t="s">
        <v>2</v>
      </c>
      <c r="K22">
        <v>18.190000999999999</v>
      </c>
    </row>
    <row r="23" spans="1:11">
      <c r="A23" s="31" t="s">
        <v>2</v>
      </c>
      <c r="B23">
        <v>21.16</v>
      </c>
      <c r="C23" s="31" t="s">
        <v>4</v>
      </c>
      <c r="D23">
        <v>2.7943549999999999</v>
      </c>
      <c r="H23" s="31" t="s">
        <v>2</v>
      </c>
      <c r="I23">
        <v>20.860001</v>
      </c>
      <c r="J23" s="31" t="s">
        <v>4</v>
      </c>
      <c r="K23">
        <v>2.46027</v>
      </c>
    </row>
    <row r="24" spans="1:11">
      <c r="A24" s="31" t="s">
        <v>179</v>
      </c>
      <c r="B24">
        <f>$A$3*$B$3/B22/1000000</f>
        <v>7.6417910447761193</v>
      </c>
      <c r="C24" s="31" t="s">
        <v>179</v>
      </c>
      <c r="D24">
        <f>$A$3*$B$3/D22/1000000</f>
        <v>7.1421098517872705</v>
      </c>
      <c r="H24" s="31" t="s">
        <v>179</v>
      </c>
      <c r="I24">
        <f>$A$3*$B$3/I22/1000000</f>
        <v>7.7465721040189131</v>
      </c>
      <c r="J24" s="31" t="s">
        <v>179</v>
      </c>
      <c r="K24">
        <f>$A$3*$B$3/K22/1000000</f>
        <v>9.0071462887770046</v>
      </c>
    </row>
    <row r="27" spans="1:11">
      <c r="A27" s="31" t="s">
        <v>185</v>
      </c>
      <c r="B27" s="31"/>
    </row>
    <row r="28" spans="1:11">
      <c r="A28" s="31" t="s">
        <v>15</v>
      </c>
      <c r="B28" s="31" t="s">
        <v>173</v>
      </c>
    </row>
    <row r="29" spans="1:11">
      <c r="A29">
        <f>64*64*64</f>
        <v>262144</v>
      </c>
      <c r="B29">
        <v>10000</v>
      </c>
    </row>
    <row r="30" spans="1:11">
      <c r="A30" s="2" t="s">
        <v>174</v>
      </c>
      <c r="B30" s="2"/>
      <c r="C30" s="2"/>
      <c r="D30" s="2"/>
      <c r="H30" s="2" t="s">
        <v>175</v>
      </c>
      <c r="I30" s="2"/>
      <c r="J30" s="2"/>
      <c r="K30" s="2"/>
    </row>
    <row r="31" spans="1:11">
      <c r="A31" s="2" t="s">
        <v>186</v>
      </c>
      <c r="B31" s="2"/>
      <c r="C31" s="2" t="s">
        <v>177</v>
      </c>
      <c r="D31" s="2"/>
      <c r="H31" s="2" t="s">
        <v>186</v>
      </c>
      <c r="I31" s="2"/>
      <c r="J31" s="2" t="s">
        <v>177</v>
      </c>
      <c r="K31" s="2"/>
    </row>
    <row r="32" spans="1:11">
      <c r="A32" s="31" t="s">
        <v>178</v>
      </c>
      <c r="B32" t="s">
        <v>187</v>
      </c>
      <c r="C32" s="31" t="s">
        <v>1</v>
      </c>
      <c r="D32">
        <v>127.56</v>
      </c>
      <c r="H32" s="31" t="s">
        <v>178</v>
      </c>
      <c r="I32" t="s">
        <v>187</v>
      </c>
      <c r="J32" s="31" t="s">
        <v>1</v>
      </c>
      <c r="K32">
        <v>54.799999</v>
      </c>
    </row>
    <row r="33" spans="1:11">
      <c r="A33" s="31" t="s">
        <v>2</v>
      </c>
      <c r="C33" s="31" t="s">
        <v>2</v>
      </c>
      <c r="D33">
        <v>125.9</v>
      </c>
      <c r="H33" s="31" t="s">
        <v>2</v>
      </c>
      <c r="J33" s="31" t="s">
        <v>2</v>
      </c>
      <c r="K33">
        <v>53.200001</v>
      </c>
    </row>
    <row r="34" spans="1:11">
      <c r="A34" s="31" t="s">
        <v>179</v>
      </c>
      <c r="B34" t="e">
        <f>$A$33*$B$33/B32/1000000</f>
        <v>#VALUE!</v>
      </c>
      <c r="C34" s="31" t="s">
        <v>3</v>
      </c>
      <c r="D34">
        <v>7.2678999999999994E-2</v>
      </c>
      <c r="H34" s="31" t="s">
        <v>179</v>
      </c>
      <c r="I34" t="e">
        <f>$A$33*$B$33/I32/1000000</f>
        <v>#VALUE!</v>
      </c>
      <c r="J34" s="31" t="s">
        <v>3</v>
      </c>
      <c r="K34">
        <v>5.9234000000000002E-2</v>
      </c>
    </row>
    <row r="35" spans="1:11">
      <c r="C35" s="31" t="s">
        <v>4</v>
      </c>
      <c r="D35">
        <v>17.090095000000002</v>
      </c>
      <c r="J35" s="31" t="s">
        <v>4</v>
      </c>
      <c r="K35">
        <v>8.8573930000000001</v>
      </c>
    </row>
    <row r="36" spans="1:11">
      <c r="A36" s="2"/>
      <c r="B36" s="2"/>
      <c r="C36" s="31" t="s">
        <v>5</v>
      </c>
      <c r="D36">
        <v>15.997350000000001</v>
      </c>
      <c r="H36" s="2"/>
      <c r="I36" s="2"/>
      <c r="J36" s="31" t="s">
        <v>5</v>
      </c>
      <c r="K36">
        <v>7.0689570000000002</v>
      </c>
    </row>
    <row r="37" spans="1:11">
      <c r="A37" s="31"/>
      <c r="C37" s="31" t="s">
        <v>6</v>
      </c>
      <c r="D37">
        <v>2.7383039999999998</v>
      </c>
      <c r="H37" s="31"/>
      <c r="J37" s="31" t="s">
        <v>6</v>
      </c>
      <c r="K37">
        <v>1.83409</v>
      </c>
    </row>
    <row r="38" spans="1:11">
      <c r="A38" s="31"/>
      <c r="C38" s="31" t="s">
        <v>7</v>
      </c>
      <c r="D38">
        <v>27.588367999999999</v>
      </c>
      <c r="H38" s="31"/>
      <c r="J38" s="31" t="s">
        <v>7</v>
      </c>
      <c r="K38">
        <v>11.423444</v>
      </c>
    </row>
    <row r="39" spans="1:11">
      <c r="A39" s="31"/>
      <c r="C39" s="31" t="s">
        <v>8</v>
      </c>
      <c r="D39">
        <v>37.769947999999999</v>
      </c>
      <c r="H39" s="31"/>
      <c r="J39" s="31" t="s">
        <v>8</v>
      </c>
      <c r="K39">
        <v>22.580030000000001</v>
      </c>
    </row>
    <row r="40" spans="1:11">
      <c r="C40" s="31" t="s">
        <v>179</v>
      </c>
      <c r="D40">
        <f>$A$29*$B$29/D32/1000000</f>
        <v>20.550642834744433</v>
      </c>
      <c r="J40" s="31" t="s">
        <v>179</v>
      </c>
      <c r="K40">
        <f>$A$29*$B$29/K32/1000000</f>
        <v>47.836497223293748</v>
      </c>
    </row>
    <row r="42" spans="1:11">
      <c r="A42" s="2" t="s">
        <v>183</v>
      </c>
      <c r="B42" s="2"/>
      <c r="C42" s="2" t="s">
        <v>184</v>
      </c>
      <c r="D42" s="2"/>
      <c r="H42" s="2" t="s">
        <v>183</v>
      </c>
      <c r="I42" s="2"/>
      <c r="J42" s="2" t="s">
        <v>184</v>
      </c>
      <c r="K42" s="2"/>
    </row>
    <row r="43" spans="1:11">
      <c r="A43" s="31" t="s">
        <v>1</v>
      </c>
      <c r="B43">
        <v>98.57</v>
      </c>
      <c r="C43" s="31" t="s">
        <v>2</v>
      </c>
      <c r="D43" t="s">
        <v>187</v>
      </c>
      <c r="H43" s="31" t="s">
        <v>1</v>
      </c>
      <c r="I43">
        <v>55.720001000000003</v>
      </c>
      <c r="J43" s="31" t="s">
        <v>2</v>
      </c>
      <c r="K43" t="s">
        <v>187</v>
      </c>
    </row>
    <row r="44" spans="1:11">
      <c r="A44" s="31" t="s">
        <v>2</v>
      </c>
      <c r="B44">
        <v>96.94</v>
      </c>
      <c r="C44" s="31" t="s">
        <v>4</v>
      </c>
      <c r="H44" s="31" t="s">
        <v>2</v>
      </c>
      <c r="I44">
        <v>54.07</v>
      </c>
      <c r="J44" s="31" t="s">
        <v>4</v>
      </c>
    </row>
    <row r="45" spans="1:11">
      <c r="A45" s="31" t="s">
        <v>179</v>
      </c>
      <c r="B45">
        <f>$A$29*$B$29/B43/1000000</f>
        <v>26.594704271076395</v>
      </c>
      <c r="C45" s="31" t="s">
        <v>179</v>
      </c>
      <c r="D45" t="e">
        <f>$A$29*$B$29/D43/1000000</f>
        <v>#VALUE!</v>
      </c>
      <c r="H45" s="31" t="s">
        <v>179</v>
      </c>
      <c r="I45">
        <f>$A$29*$B$29/I43/1000000</f>
        <v>47.046661036492083</v>
      </c>
      <c r="J45" s="31" t="s">
        <v>179</v>
      </c>
      <c r="K45" t="e">
        <f>$A$33*$B$33/K43/1000000</f>
        <v>#VALUE!</v>
      </c>
    </row>
    <row r="46" spans="1:11">
      <c r="A46" s="2"/>
      <c r="B46" s="2"/>
      <c r="H46" s="2"/>
      <c r="I46" s="2"/>
    </row>
    <row r="47" spans="1:11">
      <c r="A47" s="31"/>
      <c r="H47" s="31"/>
    </row>
    <row r="48" spans="1:11">
      <c r="A48" s="31" t="s">
        <v>188</v>
      </c>
      <c r="B48" s="31"/>
    </row>
    <row r="49" spans="1:16">
      <c r="A49" s="31" t="s">
        <v>15</v>
      </c>
      <c r="B49" s="31" t="s">
        <v>173</v>
      </c>
    </row>
    <row r="50" spans="1:16">
      <c r="A50">
        <f>128*128*128</f>
        <v>2097152</v>
      </c>
      <c r="B50">
        <v>10000</v>
      </c>
    </row>
    <row r="51" spans="1:16">
      <c r="A51" s="2" t="s">
        <v>174</v>
      </c>
      <c r="B51" s="2"/>
      <c r="C51" s="2"/>
      <c r="D51" s="2"/>
      <c r="H51" s="2" t="s">
        <v>175</v>
      </c>
      <c r="I51" s="2"/>
      <c r="J51" s="2"/>
      <c r="K51" s="2"/>
      <c r="O51" s="31"/>
    </row>
    <row r="52" spans="1:16">
      <c r="A52" s="2" t="s">
        <v>186</v>
      </c>
      <c r="B52" s="2"/>
      <c r="C52" s="2" t="s">
        <v>177</v>
      </c>
      <c r="D52" s="2"/>
      <c r="H52" s="2" t="s">
        <v>186</v>
      </c>
      <c r="I52" s="2"/>
      <c r="J52" s="2" t="s">
        <v>177</v>
      </c>
      <c r="K52" s="2"/>
      <c r="O52" s="35" t="s">
        <v>12</v>
      </c>
      <c r="P52" s="35" t="s">
        <v>14</v>
      </c>
    </row>
    <row r="53" spans="1:16">
      <c r="A53" s="31" t="s">
        <v>178</v>
      </c>
      <c r="B53" t="s">
        <v>187</v>
      </c>
      <c r="C53" s="31" t="s">
        <v>1</v>
      </c>
      <c r="D53">
        <v>698.5</v>
      </c>
      <c r="H53" s="31" t="s">
        <v>178</v>
      </c>
      <c r="I53" t="s">
        <v>187</v>
      </c>
      <c r="J53" s="31" t="s">
        <v>1</v>
      </c>
      <c r="K53">
        <v>275.57998700000002</v>
      </c>
      <c r="N53" s="31" t="s">
        <v>1</v>
      </c>
      <c r="O53">
        <v>6976.7700199999999</v>
      </c>
      <c r="P53">
        <v>39.560001</v>
      </c>
    </row>
    <row r="54" spans="1:16">
      <c r="A54" s="31" t="s">
        <v>2</v>
      </c>
      <c r="C54" s="31" t="s">
        <v>2</v>
      </c>
      <c r="D54">
        <v>688.28</v>
      </c>
      <c r="H54" s="31" t="s">
        <v>2</v>
      </c>
      <c r="J54" s="31" t="s">
        <v>2</v>
      </c>
      <c r="K54">
        <v>263.44000199999999</v>
      </c>
      <c r="N54" s="31"/>
    </row>
    <row r="55" spans="1:16">
      <c r="A55" s="31" t="s">
        <v>179</v>
      </c>
      <c r="B55" t="e">
        <f>$A$50*$B$50/B47/1000000</f>
        <v>#DIV/0!</v>
      </c>
      <c r="C55" s="31" t="s">
        <v>3</v>
      </c>
      <c r="D55">
        <v>0.38826300000000002</v>
      </c>
      <c r="H55" s="31" t="s">
        <v>179</v>
      </c>
      <c r="I55" t="e">
        <f>$A$50*$B$50/I47/1000000</f>
        <v>#DIV/0!</v>
      </c>
      <c r="J55" s="31" t="s">
        <v>3</v>
      </c>
      <c r="K55">
        <v>0.340362</v>
      </c>
    </row>
    <row r="56" spans="1:16">
      <c r="C56" s="31" t="s">
        <v>4</v>
      </c>
      <c r="D56">
        <v>138.01120499999999</v>
      </c>
      <c r="J56" s="31" t="s">
        <v>4</v>
      </c>
      <c r="K56">
        <v>56.007247999999997</v>
      </c>
    </row>
    <row r="57" spans="1:16">
      <c r="A57" s="2"/>
      <c r="B57" s="2"/>
      <c r="C57" s="31" t="s">
        <v>5</v>
      </c>
      <c r="D57">
        <v>133.82959099999999</v>
      </c>
      <c r="H57" s="2"/>
      <c r="I57" s="2"/>
      <c r="J57" s="31" t="s">
        <v>5</v>
      </c>
      <c r="K57">
        <v>55.867584000000001</v>
      </c>
    </row>
    <row r="58" spans="1:16">
      <c r="A58" s="31"/>
      <c r="C58" s="31" t="s">
        <v>6</v>
      </c>
      <c r="D58">
        <v>9.6039250000000003</v>
      </c>
      <c r="H58" s="31"/>
      <c r="J58" s="31" t="s">
        <v>6</v>
      </c>
      <c r="K58">
        <v>7.2444639999999998</v>
      </c>
    </row>
    <row r="59" spans="1:16">
      <c r="A59" s="31"/>
      <c r="C59" s="31" t="s">
        <v>7</v>
      </c>
      <c r="D59">
        <v>184.122749</v>
      </c>
      <c r="H59" s="31"/>
      <c r="J59" s="31" t="s">
        <v>7</v>
      </c>
      <c r="K59">
        <v>78.612380999999999</v>
      </c>
    </row>
    <row r="60" spans="1:16">
      <c r="A60" s="31"/>
      <c r="C60" s="31" t="s">
        <v>8</v>
      </c>
      <c r="D60">
        <v>134.20602299999999</v>
      </c>
      <c r="H60" s="31"/>
      <c r="J60" s="31" t="s">
        <v>8</v>
      </c>
      <c r="K60">
        <v>63.535252</v>
      </c>
    </row>
    <row r="61" spans="1:16">
      <c r="C61" s="31" t="s">
        <v>179</v>
      </c>
      <c r="D61">
        <f>$A$50*$B$50/D53/1000000</f>
        <v>30.023650680028631</v>
      </c>
      <c r="J61" s="31" t="s">
        <v>179</v>
      </c>
      <c r="K61">
        <f>$A$50*$B$50/K53/1000000</f>
        <v>76.099575402041083</v>
      </c>
    </row>
    <row r="63" spans="1:16">
      <c r="A63" s="2" t="s">
        <v>183</v>
      </c>
      <c r="B63" s="2"/>
      <c r="C63" s="2" t="s">
        <v>184</v>
      </c>
      <c r="D63" s="2"/>
      <c r="H63" s="2" t="s">
        <v>189</v>
      </c>
      <c r="I63" s="2"/>
      <c r="J63" s="2" t="s">
        <v>184</v>
      </c>
      <c r="K63" s="2"/>
    </row>
    <row r="64" spans="1:16">
      <c r="A64" s="31" t="s">
        <v>1</v>
      </c>
      <c r="B64">
        <v>575.64</v>
      </c>
      <c r="C64" s="31" t="s">
        <v>2</v>
      </c>
      <c r="D64" t="s">
        <v>187</v>
      </c>
      <c r="H64" s="31" t="s">
        <v>1</v>
      </c>
      <c r="I64">
        <v>272.209991</v>
      </c>
      <c r="J64" s="31" t="s">
        <v>2</v>
      </c>
      <c r="K64" t="s">
        <v>187</v>
      </c>
    </row>
    <row r="65" spans="1:11">
      <c r="A65" s="31" t="s">
        <v>2</v>
      </c>
      <c r="B65">
        <v>565.35</v>
      </c>
      <c r="C65" s="31" t="s">
        <v>4</v>
      </c>
      <c r="H65" s="31" t="s">
        <v>2</v>
      </c>
      <c r="I65">
        <v>262.23998999999998</v>
      </c>
      <c r="J65" s="31" t="s">
        <v>4</v>
      </c>
    </row>
    <row r="66" spans="1:11">
      <c r="A66" s="31" t="s">
        <v>3</v>
      </c>
      <c r="B66">
        <v>0.394735</v>
      </c>
      <c r="C66" s="31" t="s">
        <v>179</v>
      </c>
      <c r="D66" t="e">
        <f>$A$50*$B$50/D65/1000000</f>
        <v>#DIV/0!</v>
      </c>
      <c r="H66" s="31" t="s">
        <v>3</v>
      </c>
      <c r="I66">
        <v>0.32239800000000002</v>
      </c>
      <c r="J66" s="31" t="s">
        <v>179</v>
      </c>
      <c r="K66" t="e">
        <f>$A$50*$B$50/K65/1000000</f>
        <v>#DIV/0!</v>
      </c>
    </row>
    <row r="67" spans="1:11">
      <c r="A67" s="31" t="s">
        <v>4</v>
      </c>
      <c r="B67">
        <v>128.17629099999999</v>
      </c>
      <c r="H67" s="31" t="s">
        <v>4</v>
      </c>
      <c r="I67">
        <v>54.733868000000001</v>
      </c>
    </row>
    <row r="68" spans="1:11">
      <c r="A68" s="31" t="s">
        <v>5</v>
      </c>
      <c r="B68">
        <v>123.771265</v>
      </c>
      <c r="H68" s="31" t="s">
        <v>5</v>
      </c>
      <c r="I68">
        <v>55.849975999999998</v>
      </c>
    </row>
    <row r="69" spans="1:11">
      <c r="A69" s="31" t="s">
        <v>6</v>
      </c>
      <c r="B69">
        <v>9.2581179999999996</v>
      </c>
      <c r="H69" s="31" t="s">
        <v>6</v>
      </c>
      <c r="I69">
        <v>7.2085949999999999</v>
      </c>
    </row>
    <row r="70" spans="1:11">
      <c r="A70" s="31" t="s">
        <v>7</v>
      </c>
      <c r="B70">
        <v>174.217861</v>
      </c>
      <c r="H70" s="31" t="s">
        <v>7</v>
      </c>
      <c r="I70">
        <v>78.744361999999995</v>
      </c>
    </row>
    <row r="71" spans="1:11">
      <c r="A71" s="31" t="s">
        <v>8</v>
      </c>
      <c r="B71">
        <v>120.312352</v>
      </c>
      <c r="H71" s="31" t="s">
        <v>8</v>
      </c>
      <c r="I71">
        <v>63.515495000000001</v>
      </c>
    </row>
    <row r="72" spans="1:11">
      <c r="A72" s="31" t="s">
        <v>179</v>
      </c>
      <c r="B72">
        <f>$A$50*$B$50/B64/1000000</f>
        <v>36.431658675561117</v>
      </c>
      <c r="H72" s="31" t="s">
        <v>179</v>
      </c>
      <c r="I72">
        <f>$A$50*$B$50/I64/1000000</f>
        <v>77.041698296812328</v>
      </c>
    </row>
  </sheetData>
  <mergeCells count="42">
    <mergeCell ref="J63:K63"/>
    <mergeCell ref="A57:B57"/>
    <mergeCell ref="H57:I57"/>
    <mergeCell ref="A63:B63"/>
    <mergeCell ref="C63:D63"/>
    <mergeCell ref="H63:I63"/>
    <mergeCell ref="A51:D51"/>
    <mergeCell ref="H51:K51"/>
    <mergeCell ref="A52:B52"/>
    <mergeCell ref="C52:D52"/>
    <mergeCell ref="H52:I52"/>
    <mergeCell ref="J52:K52"/>
    <mergeCell ref="A42:B42"/>
    <mergeCell ref="C42:D42"/>
    <mergeCell ref="H42:I42"/>
    <mergeCell ref="J42:K42"/>
    <mergeCell ref="A46:B46"/>
    <mergeCell ref="H46:I46"/>
    <mergeCell ref="A31:B31"/>
    <mergeCell ref="C31:D31"/>
    <mergeCell ref="H31:I31"/>
    <mergeCell ref="J31:K31"/>
    <mergeCell ref="A36:B36"/>
    <mergeCell ref="H36:I36"/>
    <mergeCell ref="A21:B21"/>
    <mergeCell ref="C21:D21"/>
    <mergeCell ref="H21:I21"/>
    <mergeCell ref="J21:K21"/>
    <mergeCell ref="A30:D30"/>
    <mergeCell ref="H30:K30"/>
    <mergeCell ref="A9:B9"/>
    <mergeCell ref="H9:I9"/>
    <mergeCell ref="A13:B13"/>
    <mergeCell ref="H13:I13"/>
    <mergeCell ref="A17:B17"/>
    <mergeCell ref="H17:I17"/>
    <mergeCell ref="A4:D4"/>
    <mergeCell ref="H4:K4"/>
    <mergeCell ref="A5:B5"/>
    <mergeCell ref="C5:D5"/>
    <mergeCell ref="H5:I5"/>
    <mergeCell ref="J5:K5"/>
  </mergeCells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B30" sqref="B30"/>
    </sheetView>
  </sheetViews>
  <sheetFormatPr defaultRowHeight="12.75"/>
  <cols>
    <col min="1" max="1" width="14.28515625"/>
    <col min="2" max="2" width="27.85546875"/>
    <col min="3" max="3" width="20.28515625"/>
    <col min="4" max="4" width="20.140625"/>
    <col min="8" max="8" width="16.28515625"/>
    <col min="9" max="9" width="19"/>
    <col min="10" max="10" width="15.85546875"/>
    <col min="11" max="11" width="19.85546875"/>
  </cols>
  <sheetData>
    <row r="1" spans="1:11">
      <c r="A1" t="s">
        <v>172</v>
      </c>
    </row>
    <row r="2" spans="1:11">
      <c r="A2" t="s">
        <v>15</v>
      </c>
      <c r="B2" t="s">
        <v>173</v>
      </c>
    </row>
    <row r="3" spans="1:11">
      <c r="A3">
        <f>128*128</f>
        <v>16384</v>
      </c>
      <c r="B3">
        <v>10000</v>
      </c>
    </row>
    <row r="4" spans="1:11">
      <c r="A4" s="2" t="s">
        <v>174</v>
      </c>
      <c r="B4" s="2"/>
      <c r="C4" s="2"/>
      <c r="D4" s="2"/>
      <c r="H4" s="2" t="s">
        <v>175</v>
      </c>
      <c r="I4" s="2"/>
      <c r="J4" s="2"/>
      <c r="K4" s="2"/>
    </row>
    <row r="5" spans="1:11">
      <c r="A5" s="2" t="s">
        <v>190</v>
      </c>
      <c r="B5" s="2"/>
      <c r="C5" s="2" t="s">
        <v>177</v>
      </c>
      <c r="D5" s="2"/>
      <c r="H5" s="2" t="s">
        <v>190</v>
      </c>
      <c r="I5" s="2"/>
      <c r="J5" s="2" t="s">
        <v>177</v>
      </c>
      <c r="K5" s="2"/>
    </row>
    <row r="6" spans="1:11">
      <c r="A6" s="31" t="s">
        <v>1</v>
      </c>
      <c r="B6">
        <v>20.466280000000001</v>
      </c>
      <c r="C6" s="31" t="s">
        <v>1</v>
      </c>
      <c r="D6">
        <v>18.081085999999999</v>
      </c>
      <c r="H6" s="31" t="s">
        <v>1</v>
      </c>
      <c r="I6">
        <v>11.911322999999999</v>
      </c>
      <c r="J6" s="31" t="s">
        <v>1</v>
      </c>
      <c r="K6">
        <v>10.550231</v>
      </c>
    </row>
    <row r="7" spans="1:11">
      <c r="A7" s="31" t="s">
        <v>2</v>
      </c>
      <c r="B7">
        <v>20.324705000000002</v>
      </c>
      <c r="C7" s="31" t="s">
        <v>2</v>
      </c>
      <c r="D7">
        <v>17.926044999999998</v>
      </c>
      <c r="H7" s="31" t="s">
        <v>2</v>
      </c>
      <c r="I7">
        <v>11.751982999999999</v>
      </c>
      <c r="J7" s="31" t="s">
        <v>2</v>
      </c>
      <c r="K7">
        <v>9.9368189999999998</v>
      </c>
    </row>
    <row r="8" spans="1:11">
      <c r="A8" t="s">
        <v>3</v>
      </c>
      <c r="B8">
        <v>6.9389999999999999E-3</v>
      </c>
      <c r="C8" s="31" t="s">
        <v>3</v>
      </c>
      <c r="D8">
        <v>8.0619999999999997E-3</v>
      </c>
      <c r="H8" t="s">
        <v>3</v>
      </c>
      <c r="I8">
        <v>7.7219999999999997E-3</v>
      </c>
      <c r="J8" s="31" t="s">
        <v>3</v>
      </c>
      <c r="K8">
        <v>6.0280000000000004E-3</v>
      </c>
    </row>
    <row r="9" spans="1:11">
      <c r="A9" t="s">
        <v>4</v>
      </c>
      <c r="B9">
        <v>9.0364640000000005</v>
      </c>
      <c r="C9" s="31" t="s">
        <v>4</v>
      </c>
      <c r="D9">
        <v>6.4292879999999997</v>
      </c>
      <c r="H9" t="s">
        <v>4</v>
      </c>
      <c r="I9">
        <v>3.3824350000000001</v>
      </c>
      <c r="J9" s="31" t="s">
        <v>4</v>
      </c>
      <c r="K9">
        <v>1.8825810000000001</v>
      </c>
    </row>
    <row r="10" spans="1:11">
      <c r="A10" t="s">
        <v>5</v>
      </c>
      <c r="B10">
        <v>1.7463</v>
      </c>
      <c r="C10" s="31" t="s">
        <v>5</v>
      </c>
      <c r="D10">
        <v>1.8090679999999999</v>
      </c>
      <c r="H10" t="s">
        <v>5</v>
      </c>
      <c r="I10">
        <v>1.1218109999999999</v>
      </c>
      <c r="J10" s="31" t="s">
        <v>5</v>
      </c>
      <c r="K10">
        <v>1.009695</v>
      </c>
    </row>
    <row r="11" spans="1:11">
      <c r="A11" t="s">
        <v>6</v>
      </c>
      <c r="B11">
        <v>0.32056600000000002</v>
      </c>
      <c r="C11" s="31" t="s">
        <v>6</v>
      </c>
      <c r="D11">
        <v>0.31580599999999998</v>
      </c>
      <c r="H11" t="s">
        <v>6</v>
      </c>
      <c r="I11">
        <v>0.29854599999999998</v>
      </c>
      <c r="J11" s="31" t="s">
        <v>6</v>
      </c>
      <c r="K11">
        <v>0.291298</v>
      </c>
    </row>
    <row r="12" spans="1:11">
      <c r="A12" t="s">
        <v>7</v>
      </c>
      <c r="B12">
        <v>3.7598859999999998</v>
      </c>
      <c r="C12" s="31" t="s">
        <v>7</v>
      </c>
      <c r="D12">
        <v>3.876738</v>
      </c>
      <c r="H12" t="s">
        <v>7</v>
      </c>
      <c r="I12">
        <v>2.05999</v>
      </c>
      <c r="J12" s="31" t="s">
        <v>7</v>
      </c>
      <c r="K12">
        <v>2.0311819999999998</v>
      </c>
    </row>
    <row r="13" spans="1:11">
      <c r="A13" t="s">
        <v>8</v>
      </c>
      <c r="B13">
        <v>4.1486369999999999</v>
      </c>
      <c r="C13" s="31" t="s">
        <v>8</v>
      </c>
      <c r="D13">
        <v>4.1760640000000002</v>
      </c>
      <c r="H13" t="s">
        <v>8</v>
      </c>
      <c r="I13">
        <v>3.859915</v>
      </c>
      <c r="J13" s="31" t="s">
        <v>8</v>
      </c>
      <c r="K13">
        <v>3.9280590000000002</v>
      </c>
    </row>
    <row r="14" spans="1:11">
      <c r="C14" s="31"/>
      <c r="J14" s="31"/>
    </row>
    <row r="15" spans="1:11">
      <c r="A15" s="2" t="s">
        <v>180</v>
      </c>
      <c r="B15" s="2"/>
      <c r="H15" s="2" t="s">
        <v>180</v>
      </c>
      <c r="I15" s="2"/>
    </row>
    <row r="16" spans="1:11">
      <c r="A16" s="31" t="s">
        <v>178</v>
      </c>
      <c r="B16">
        <v>21.001033</v>
      </c>
      <c r="H16" s="31" t="s">
        <v>178</v>
      </c>
      <c r="I16">
        <v>11.087944999999999</v>
      </c>
    </row>
    <row r="17" spans="1:11">
      <c r="A17" s="31" t="s">
        <v>179</v>
      </c>
      <c r="B17">
        <f>$A$3*$B$3/B16/1000000</f>
        <v>7.8015210013716949</v>
      </c>
      <c r="H17" s="31" t="s">
        <v>179</v>
      </c>
      <c r="I17">
        <f>$A$3*$B$3/I16/1000000</f>
        <v>14.776408072009737</v>
      </c>
    </row>
    <row r="19" spans="1:11">
      <c r="A19" s="2" t="s">
        <v>181</v>
      </c>
      <c r="B19" s="2"/>
      <c r="H19" s="2" t="s">
        <v>181</v>
      </c>
      <c r="I19" s="2"/>
    </row>
    <row r="20" spans="1:11">
      <c r="A20" s="31" t="s">
        <v>178</v>
      </c>
      <c r="B20">
        <v>19.937009</v>
      </c>
      <c r="H20" s="31" t="s">
        <v>178</v>
      </c>
      <c r="I20">
        <v>10.30279</v>
      </c>
    </row>
    <row r="21" spans="1:11">
      <c r="A21" t="s">
        <v>179</v>
      </c>
      <c r="B21">
        <f>$A$3*$B$3/B20/1000000</f>
        <v>8.2178826322443861</v>
      </c>
      <c r="H21" s="31" t="s">
        <v>179</v>
      </c>
      <c r="I21">
        <f>$A$3*$B$3/I20/1000000</f>
        <v>15.902488549218223</v>
      </c>
    </row>
    <row r="23" spans="1:11">
      <c r="A23" s="2" t="s">
        <v>191</v>
      </c>
      <c r="B23" s="2"/>
      <c r="H23" s="2" t="s">
        <v>191</v>
      </c>
      <c r="I23" s="2"/>
    </row>
    <row r="24" spans="1:11">
      <c r="A24" s="31" t="s">
        <v>178</v>
      </c>
      <c r="B24">
        <v>21.364201999999999</v>
      </c>
      <c r="H24" s="31" t="s">
        <v>178</v>
      </c>
      <c r="I24">
        <v>11.187887999999999</v>
      </c>
    </row>
    <row r="25" spans="1:11">
      <c r="A25" s="31" t="s">
        <v>179</v>
      </c>
      <c r="B25">
        <f>$A$3*$B$3/B24/1000000</f>
        <v>7.6689033365252772</v>
      </c>
      <c r="H25" s="31" t="s">
        <v>179</v>
      </c>
      <c r="I25">
        <f>$A$3*$B$3/I24/1000000</f>
        <v>14.64440831012967</v>
      </c>
    </row>
    <row r="27" spans="1:11">
      <c r="A27" s="2" t="s">
        <v>192</v>
      </c>
      <c r="B27" s="2"/>
      <c r="C27" s="2" t="s">
        <v>184</v>
      </c>
      <c r="D27" s="2"/>
      <c r="H27" s="2" t="s">
        <v>192</v>
      </c>
      <c r="I27" s="2"/>
      <c r="J27" s="2" t="s">
        <v>184</v>
      </c>
      <c r="K27" s="2"/>
    </row>
    <row r="28" spans="1:11">
      <c r="A28" s="31" t="s">
        <v>1</v>
      </c>
      <c r="B28">
        <v>18.386505</v>
      </c>
      <c r="C28" s="31" t="s">
        <v>2</v>
      </c>
      <c r="D28" s="36">
        <v>24.130116000000001</v>
      </c>
      <c r="H28" s="31" t="s">
        <v>1</v>
      </c>
      <c r="I28">
        <v>10.115005</v>
      </c>
      <c r="J28" s="31" t="s">
        <v>2</v>
      </c>
      <c r="K28">
        <v>10.373061</v>
      </c>
    </row>
    <row r="29" spans="1:11">
      <c r="A29" s="31" t="s">
        <v>2</v>
      </c>
      <c r="B29">
        <v>18.24269</v>
      </c>
      <c r="C29" s="31" t="s">
        <v>4</v>
      </c>
      <c r="D29">
        <v>13.207736000000001</v>
      </c>
      <c r="H29" s="31" t="s">
        <v>2</v>
      </c>
      <c r="I29">
        <v>9.9718470000000003</v>
      </c>
      <c r="J29" s="31" t="s">
        <v>4</v>
      </c>
      <c r="K29">
        <v>2.4507500000000002</v>
      </c>
    </row>
    <row r="30" spans="1:11">
      <c r="A30" s="31" t="s">
        <v>179</v>
      </c>
      <c r="B30">
        <f>$A$3*$B$3/B28/1000000</f>
        <v>8.9108832809715608</v>
      </c>
      <c r="C30" s="31" t="s">
        <v>179</v>
      </c>
      <c r="D30">
        <f>$A$3*$B$3/D28/1000000</f>
        <v>6.7898554652617502</v>
      </c>
      <c r="H30" s="31" t="s">
        <v>179</v>
      </c>
      <c r="I30">
        <f>$A$3*$B$3/I28/1000000</f>
        <v>16.197718142502154</v>
      </c>
      <c r="J30" s="31" t="s">
        <v>179</v>
      </c>
      <c r="K30">
        <f>$A$3*$B$3/K28/1000000</f>
        <v>15.794759136189406</v>
      </c>
    </row>
  </sheetData>
  <mergeCells count="16">
    <mergeCell ref="A27:B27"/>
    <mergeCell ref="C27:D27"/>
    <mergeCell ref="H27:I27"/>
    <mergeCell ref="J27:K27"/>
    <mergeCell ref="A15:B15"/>
    <mergeCell ref="H15:I15"/>
    <mergeCell ref="A19:B19"/>
    <mergeCell ref="H19:I19"/>
    <mergeCell ref="A23:B23"/>
    <mergeCell ref="H23:I23"/>
    <mergeCell ref="A4:D4"/>
    <mergeCell ref="H4:K4"/>
    <mergeCell ref="A5:B5"/>
    <mergeCell ref="C5:D5"/>
    <mergeCell ref="H5:I5"/>
    <mergeCell ref="J5:K5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6" zoomScaleNormal="100" workbookViewId="0">
      <selection activeCell="K39" activeCellId="1" sqref="K37 K39"/>
    </sheetView>
  </sheetViews>
  <sheetFormatPr defaultRowHeight="12.75"/>
  <cols>
    <col min="1" max="1" width="18.28515625"/>
    <col min="2" max="2" width="16.7109375"/>
    <col min="3" max="3" width="20.140625"/>
    <col min="4" max="4" width="15.42578125"/>
    <col min="8" max="8" width="17.5703125"/>
    <col min="9" max="9" width="19.85546875"/>
    <col min="10" max="10" width="16.42578125"/>
    <col min="11" max="11" width="24.85546875"/>
  </cols>
  <sheetData>
    <row r="1" spans="1:11">
      <c r="A1" s="31" t="s">
        <v>172</v>
      </c>
      <c r="B1" s="31"/>
    </row>
    <row r="2" spans="1:11">
      <c r="A2" s="31" t="s">
        <v>15</v>
      </c>
      <c r="B2" s="31" t="s">
        <v>173</v>
      </c>
    </row>
    <row r="3" spans="1:11">
      <c r="A3">
        <f>128*128</f>
        <v>16384</v>
      </c>
      <c r="B3">
        <v>10000</v>
      </c>
    </row>
    <row r="4" spans="1:11">
      <c r="A4" s="2" t="s">
        <v>174</v>
      </c>
      <c r="B4" s="2"/>
      <c r="C4" s="2"/>
      <c r="D4" s="2"/>
      <c r="H4" s="2" t="s">
        <v>175</v>
      </c>
      <c r="I4" s="2"/>
      <c r="J4" s="2"/>
      <c r="K4" s="2"/>
    </row>
    <row r="5" spans="1:11">
      <c r="A5" s="2" t="s">
        <v>176</v>
      </c>
      <c r="B5" s="2"/>
      <c r="C5" s="2" t="s">
        <v>177</v>
      </c>
      <c r="D5" s="2"/>
      <c r="H5" s="2" t="s">
        <v>176</v>
      </c>
      <c r="I5" s="2"/>
      <c r="J5" s="2" t="s">
        <v>177</v>
      </c>
      <c r="K5" s="2"/>
    </row>
    <row r="6" spans="1:11">
      <c r="A6" s="31" t="s">
        <v>178</v>
      </c>
      <c r="B6">
        <v>10.24</v>
      </c>
      <c r="C6" s="31" t="s">
        <v>1</v>
      </c>
      <c r="D6">
        <v>10.62</v>
      </c>
      <c r="H6" s="31" t="s">
        <v>178</v>
      </c>
      <c r="I6" t="s">
        <v>187</v>
      </c>
      <c r="J6" s="31" t="s">
        <v>1</v>
      </c>
      <c r="K6">
        <v>9.91</v>
      </c>
    </row>
    <row r="7" spans="1:11">
      <c r="A7" s="31" t="s">
        <v>2</v>
      </c>
      <c r="B7">
        <v>9.14</v>
      </c>
      <c r="C7" s="31" t="s">
        <v>2</v>
      </c>
      <c r="D7">
        <v>9.4700000000000006</v>
      </c>
      <c r="H7" s="31" t="s">
        <v>2</v>
      </c>
      <c r="J7" s="31" t="s">
        <v>2</v>
      </c>
      <c r="K7">
        <v>8.81</v>
      </c>
    </row>
    <row r="8" spans="1:11">
      <c r="A8" s="31" t="s">
        <v>179</v>
      </c>
      <c r="B8">
        <f>$A$3*$B$3/B6/1000000</f>
        <v>16</v>
      </c>
      <c r="C8" s="31" t="s">
        <v>3</v>
      </c>
      <c r="D8">
        <v>1.4326E-2</v>
      </c>
      <c r="H8" s="31" t="s">
        <v>179</v>
      </c>
      <c r="I8" t="e">
        <f>$A$3*$B$3/I6/1000000</f>
        <v>#VALUE!</v>
      </c>
      <c r="J8" s="31" t="s">
        <v>3</v>
      </c>
      <c r="K8">
        <v>9.9810000000000003E-3</v>
      </c>
    </row>
    <row r="9" spans="1:11">
      <c r="C9" s="31" t="s">
        <v>4</v>
      </c>
      <c r="D9">
        <v>1.51301</v>
      </c>
      <c r="H9" s="31"/>
      <c r="J9" s="31" t="s">
        <v>4</v>
      </c>
      <c r="K9">
        <v>1.193948</v>
      </c>
    </row>
    <row r="10" spans="1:11">
      <c r="A10" s="2" t="s">
        <v>180</v>
      </c>
      <c r="B10" s="2"/>
      <c r="C10" s="31" t="s">
        <v>5</v>
      </c>
      <c r="D10">
        <v>0.68827799999999995</v>
      </c>
      <c r="H10" s="2" t="s">
        <v>180</v>
      </c>
      <c r="I10" s="2"/>
      <c r="J10" s="31" t="s">
        <v>5</v>
      </c>
      <c r="K10">
        <v>0.64657600000000004</v>
      </c>
    </row>
    <row r="11" spans="1:11">
      <c r="A11" s="31" t="s">
        <v>178</v>
      </c>
      <c r="B11">
        <v>11.07</v>
      </c>
      <c r="C11" s="31" t="s">
        <v>6</v>
      </c>
      <c r="D11">
        <v>0.28772300000000001</v>
      </c>
      <c r="H11" s="31" t="s">
        <v>178</v>
      </c>
      <c r="I11">
        <v>9.9600000000000009</v>
      </c>
      <c r="J11" s="31" t="s">
        <v>6</v>
      </c>
      <c r="K11">
        <v>0.28951399999999999</v>
      </c>
    </row>
    <row r="12" spans="1:11">
      <c r="A12" s="31" t="s">
        <v>2</v>
      </c>
      <c r="B12">
        <v>9.99</v>
      </c>
      <c r="C12" s="31" t="s">
        <v>7</v>
      </c>
      <c r="D12">
        <v>1.952167</v>
      </c>
      <c r="H12" s="31" t="s">
        <v>2</v>
      </c>
      <c r="I12">
        <v>9</v>
      </c>
      <c r="J12" s="31" t="s">
        <v>7</v>
      </c>
      <c r="K12">
        <v>1.809679</v>
      </c>
    </row>
    <row r="13" spans="1:11">
      <c r="A13" s="31" t="s">
        <v>179</v>
      </c>
      <c r="B13">
        <f>$A$3*$B$3/B11/1000000</f>
        <v>14.800361336946702</v>
      </c>
      <c r="C13" s="31" t="s">
        <v>8</v>
      </c>
      <c r="D13">
        <v>4.4430269999999998</v>
      </c>
      <c r="H13" s="31" t="s">
        <v>179</v>
      </c>
      <c r="I13">
        <f>$A$3*$B$3/I11/1000000</f>
        <v>16.449799196787147</v>
      </c>
      <c r="J13" s="31" t="s">
        <v>8</v>
      </c>
      <c r="K13">
        <v>4.3334590000000004</v>
      </c>
    </row>
    <row r="14" spans="1:11">
      <c r="C14" s="31"/>
      <c r="J14" s="31"/>
    </row>
    <row r="15" spans="1:11">
      <c r="A15" s="2" t="s">
        <v>181</v>
      </c>
      <c r="B15" s="2"/>
      <c r="H15" s="2" t="s">
        <v>181</v>
      </c>
      <c r="I15" s="2"/>
    </row>
    <row r="16" spans="1:11">
      <c r="A16" s="31" t="s">
        <v>1</v>
      </c>
      <c r="B16">
        <v>10.85</v>
      </c>
      <c r="H16" s="31" t="s">
        <v>1</v>
      </c>
      <c r="I16">
        <v>9.74</v>
      </c>
    </row>
    <row r="17" spans="1:11">
      <c r="A17" s="31" t="s">
        <v>2</v>
      </c>
      <c r="B17">
        <v>9.74</v>
      </c>
      <c r="H17" s="31" t="s">
        <v>2</v>
      </c>
      <c r="I17">
        <v>8.68</v>
      </c>
    </row>
    <row r="18" spans="1:11">
      <c r="A18" s="31" t="s">
        <v>179</v>
      </c>
      <c r="B18">
        <f>$A$3*$B$3/B16/1000000</f>
        <v>15.100460829493089</v>
      </c>
      <c r="H18" s="31" t="s">
        <v>179</v>
      </c>
      <c r="I18">
        <f>$A$3*$B$3/I16/1000000</f>
        <v>16.821355236139627</v>
      </c>
    </row>
    <row r="20" spans="1:11">
      <c r="A20" s="2" t="s">
        <v>191</v>
      </c>
      <c r="B20" s="2"/>
      <c r="H20" s="2" t="s">
        <v>191</v>
      </c>
      <c r="I20" s="2"/>
    </row>
    <row r="21" spans="1:11">
      <c r="A21" s="31" t="s">
        <v>178</v>
      </c>
      <c r="B21">
        <v>10.64</v>
      </c>
      <c r="H21" s="31" t="s">
        <v>178</v>
      </c>
      <c r="I21">
        <v>9.6999999999999993</v>
      </c>
    </row>
    <row r="22" spans="1:11">
      <c r="A22" s="31" t="s">
        <v>2</v>
      </c>
      <c r="B22">
        <v>9.5500000000000007</v>
      </c>
      <c r="H22" s="31" t="s">
        <v>2</v>
      </c>
      <c r="I22">
        <v>8.67</v>
      </c>
    </row>
    <row r="23" spans="1:11">
      <c r="A23" s="31" t="s">
        <v>179</v>
      </c>
      <c r="B23">
        <f>$A$3*$B$3/B21/1000000</f>
        <v>15.398496240601503</v>
      </c>
      <c r="H23" s="31" t="s">
        <v>179</v>
      </c>
      <c r="I23">
        <f>$A$3*$B$3/I21/1000000</f>
        <v>16.890721649484536</v>
      </c>
    </row>
    <row r="25" spans="1:11">
      <c r="A25" s="2" t="s">
        <v>189</v>
      </c>
      <c r="B25" s="2"/>
      <c r="C25" s="2" t="s">
        <v>184</v>
      </c>
      <c r="D25" s="2"/>
      <c r="H25" s="2" t="s">
        <v>189</v>
      </c>
      <c r="I25" s="2"/>
      <c r="J25" s="2" t="s">
        <v>184</v>
      </c>
      <c r="K25" s="2"/>
    </row>
    <row r="26" spans="1:11">
      <c r="A26" s="31" t="s">
        <v>1</v>
      </c>
      <c r="B26">
        <v>10.26</v>
      </c>
      <c r="C26" s="31" t="s">
        <v>2</v>
      </c>
      <c r="D26">
        <v>10.74</v>
      </c>
      <c r="H26" s="31" t="s">
        <v>1</v>
      </c>
      <c r="I26">
        <v>9.8699999999999992</v>
      </c>
      <c r="J26" s="31" t="s">
        <v>2</v>
      </c>
      <c r="K26">
        <v>9.75</v>
      </c>
    </row>
    <row r="27" spans="1:11">
      <c r="A27" s="31" t="s">
        <v>2</v>
      </c>
      <c r="B27">
        <v>9.3000000000000007</v>
      </c>
      <c r="C27" s="31" t="s">
        <v>4</v>
      </c>
      <c r="D27">
        <v>2.8386650000000002</v>
      </c>
      <c r="H27" s="31" t="s">
        <v>2</v>
      </c>
      <c r="I27">
        <v>8.85</v>
      </c>
      <c r="J27" s="31" t="s">
        <v>4</v>
      </c>
      <c r="K27">
        <v>2.259328</v>
      </c>
    </row>
    <row r="28" spans="1:11">
      <c r="A28" s="31" t="s">
        <v>179</v>
      </c>
      <c r="B28">
        <f>$A$3*$B$3/B26/1000000</f>
        <v>15.968810916179338</v>
      </c>
      <c r="C28" s="31" t="s">
        <v>179</v>
      </c>
      <c r="D28">
        <f>$A$3*$B$3/D26/1000000</f>
        <v>15.25512104283054</v>
      </c>
      <c r="H28" s="31" t="s">
        <v>179</v>
      </c>
      <c r="I28">
        <f>$A$3*$B$3/I26/1000000</f>
        <v>16.599797365754814</v>
      </c>
      <c r="J28" s="31" t="s">
        <v>179</v>
      </c>
      <c r="K28">
        <f>$A$3*$B$3/K26/1000000</f>
        <v>16.804102564102564</v>
      </c>
    </row>
    <row r="31" spans="1:11">
      <c r="A31" s="31" t="s">
        <v>185</v>
      </c>
      <c r="B31" s="31"/>
    </row>
    <row r="32" spans="1:11">
      <c r="A32" s="31" t="s">
        <v>15</v>
      </c>
      <c r="B32" s="31" t="s">
        <v>173</v>
      </c>
    </row>
    <row r="33" spans="1:11">
      <c r="A33">
        <f>64*64*64</f>
        <v>262144</v>
      </c>
      <c r="B33">
        <v>10000</v>
      </c>
    </row>
    <row r="34" spans="1:11">
      <c r="A34" s="2" t="s">
        <v>174</v>
      </c>
      <c r="B34" s="2"/>
      <c r="C34" s="2"/>
      <c r="D34" s="2"/>
      <c r="H34" s="2" t="s">
        <v>175</v>
      </c>
      <c r="I34" s="2"/>
      <c r="J34" s="2"/>
      <c r="K34" s="2"/>
    </row>
    <row r="35" spans="1:11">
      <c r="A35" s="2" t="s">
        <v>186</v>
      </c>
      <c r="B35" s="2"/>
      <c r="C35" s="2" t="s">
        <v>177</v>
      </c>
      <c r="D35" s="2"/>
      <c r="H35" s="2" t="s">
        <v>186</v>
      </c>
      <c r="I35" s="2"/>
      <c r="J35" s="2" t="s">
        <v>177</v>
      </c>
      <c r="K35" s="2"/>
    </row>
    <row r="36" spans="1:11">
      <c r="A36" s="31" t="s">
        <v>178</v>
      </c>
      <c r="B36">
        <v>84.63</v>
      </c>
      <c r="C36" s="31" t="s">
        <v>1</v>
      </c>
      <c r="D36">
        <v>83.7</v>
      </c>
      <c r="H36" s="31" t="s">
        <v>178</v>
      </c>
      <c r="I36">
        <v>58.740001999999997</v>
      </c>
      <c r="J36" s="31" t="s">
        <v>1</v>
      </c>
      <c r="K36">
        <v>50.279998999999997</v>
      </c>
    </row>
    <row r="37" spans="1:11">
      <c r="A37" s="31" t="s">
        <v>2</v>
      </c>
      <c r="B37">
        <v>82.51</v>
      </c>
      <c r="C37" s="31" t="s">
        <v>2</v>
      </c>
      <c r="D37">
        <v>79.099999999999994</v>
      </c>
      <c r="H37" s="31" t="s">
        <v>2</v>
      </c>
      <c r="I37">
        <v>56.330002</v>
      </c>
      <c r="J37" s="31" t="s">
        <v>2</v>
      </c>
      <c r="K37">
        <v>48.490001999999997</v>
      </c>
    </row>
    <row r="38" spans="1:11">
      <c r="A38" s="31" t="s">
        <v>179</v>
      </c>
      <c r="B38">
        <f>$A$33*$B$33/B36/1000000</f>
        <v>30.975304265626846</v>
      </c>
      <c r="C38" s="31" t="s">
        <v>3</v>
      </c>
      <c r="D38">
        <v>5.5832E-2</v>
      </c>
      <c r="H38" s="31" t="s">
        <v>179</v>
      </c>
      <c r="I38">
        <f>$A$33*$B$33/I36/1000000</f>
        <v>44.627850029695267</v>
      </c>
      <c r="J38" s="31" t="s">
        <v>3</v>
      </c>
      <c r="K38">
        <v>5.2599E-2</v>
      </c>
    </row>
    <row r="39" spans="1:11">
      <c r="C39" s="31" t="s">
        <v>4</v>
      </c>
      <c r="D39">
        <v>28.990219</v>
      </c>
      <c r="J39" s="31" t="s">
        <v>4</v>
      </c>
      <c r="K39">
        <v>11.452539</v>
      </c>
    </row>
    <row r="40" spans="1:11">
      <c r="A40" s="2"/>
      <c r="B40" s="2"/>
      <c r="C40" s="31" t="s">
        <v>5</v>
      </c>
      <c r="D40">
        <v>7.8597929999999998</v>
      </c>
      <c r="H40" s="2"/>
      <c r="I40" s="2"/>
      <c r="J40" s="31" t="s">
        <v>5</v>
      </c>
      <c r="K40">
        <v>4.7048069999999997</v>
      </c>
    </row>
    <row r="41" spans="1:11">
      <c r="A41" s="31"/>
      <c r="C41" s="31" t="s">
        <v>6</v>
      </c>
      <c r="D41">
        <v>1.7813380000000001</v>
      </c>
      <c r="H41" s="31"/>
      <c r="J41" s="31" t="s">
        <v>6</v>
      </c>
      <c r="K41">
        <v>1.6253219999999999</v>
      </c>
    </row>
    <row r="42" spans="1:11">
      <c r="A42" s="31"/>
      <c r="C42" s="31" t="s">
        <v>7</v>
      </c>
      <c r="D42">
        <v>15.371088</v>
      </c>
      <c r="H42" s="31"/>
      <c r="J42" s="31" t="s">
        <v>7</v>
      </c>
      <c r="K42">
        <v>9.3409910000000007</v>
      </c>
    </row>
    <row r="43" spans="1:11">
      <c r="A43" s="31"/>
      <c r="C43" s="31" t="s">
        <v>8</v>
      </c>
      <c r="D43">
        <v>16.571722000000001</v>
      </c>
      <c r="H43" s="31"/>
      <c r="J43" s="31" t="s">
        <v>8</v>
      </c>
      <c r="K43">
        <v>14.906499</v>
      </c>
    </row>
    <row r="44" spans="1:11">
      <c r="C44" s="31" t="s">
        <v>179</v>
      </c>
      <c r="D44">
        <f>$A$33*$B$33/D36/1000000</f>
        <v>31.319474313022699</v>
      </c>
      <c r="J44" s="31" t="s">
        <v>179</v>
      </c>
      <c r="K44">
        <f>$A$33*$B$33/K36/1000000</f>
        <v>52.136834768035705</v>
      </c>
    </row>
    <row r="46" spans="1:11">
      <c r="A46" s="2" t="s">
        <v>189</v>
      </c>
      <c r="B46" s="2"/>
      <c r="C46" s="2" t="s">
        <v>184</v>
      </c>
      <c r="D46" s="2"/>
      <c r="H46" s="2" t="s">
        <v>189</v>
      </c>
      <c r="I46" s="2"/>
      <c r="J46" s="2" t="s">
        <v>184</v>
      </c>
      <c r="K46" s="2"/>
    </row>
    <row r="47" spans="1:11">
      <c r="A47" s="31" t="s">
        <v>1</v>
      </c>
      <c r="B47">
        <v>79.260000000000005</v>
      </c>
      <c r="C47" s="31" t="s">
        <v>2</v>
      </c>
      <c r="D47">
        <v>115.68</v>
      </c>
      <c r="H47" s="31" t="s">
        <v>1</v>
      </c>
      <c r="I47">
        <v>48.540000999999997</v>
      </c>
      <c r="J47" s="31" t="s">
        <v>2</v>
      </c>
    </row>
    <row r="48" spans="1:11">
      <c r="A48" s="31" t="s">
        <v>2</v>
      </c>
      <c r="B48" s="37">
        <v>76.94</v>
      </c>
      <c r="C48" s="31" t="s">
        <v>4</v>
      </c>
      <c r="D48">
        <v>67.610037000000005</v>
      </c>
      <c r="H48" s="31" t="s">
        <v>2</v>
      </c>
      <c r="I48">
        <v>46.889999000000003</v>
      </c>
      <c r="J48" s="31" t="s">
        <v>4</v>
      </c>
    </row>
    <row r="49" spans="1:11">
      <c r="A49" s="31" t="s">
        <v>179</v>
      </c>
      <c r="B49">
        <f>$A$33*$B$33/B47/1000000</f>
        <v>33.073933888468332</v>
      </c>
      <c r="C49" s="31" t="s">
        <v>179</v>
      </c>
      <c r="D49">
        <f>$A$33*$B$33/D47/1000000</f>
        <v>22.66113416320885</v>
      </c>
      <c r="H49" s="31" t="s">
        <v>179</v>
      </c>
      <c r="I49">
        <f>$A$33*$B$33/I47/1000000</f>
        <v>54.005767325797962</v>
      </c>
      <c r="J49" s="31" t="s">
        <v>179</v>
      </c>
      <c r="K49" t="e">
        <f>$A$33*$B$33/K47/1000000</f>
        <v>#DIV/0!</v>
      </c>
    </row>
    <row r="50" spans="1:11">
      <c r="A50" s="2"/>
      <c r="B50" s="2"/>
      <c r="H50" s="2"/>
      <c r="I50" s="2"/>
    </row>
    <row r="51" spans="1:11">
      <c r="A51" s="31"/>
      <c r="H51" s="31"/>
    </row>
    <row r="52" spans="1:11">
      <c r="A52" s="31" t="s">
        <v>188</v>
      </c>
      <c r="B52" s="31"/>
    </row>
    <row r="53" spans="1:11">
      <c r="A53" s="31" t="s">
        <v>15</v>
      </c>
      <c r="B53" s="31" t="s">
        <v>173</v>
      </c>
    </row>
    <row r="54" spans="1:11">
      <c r="A54">
        <f>128*128*128</f>
        <v>2097152</v>
      </c>
      <c r="B54">
        <v>10000</v>
      </c>
    </row>
    <row r="55" spans="1:11">
      <c r="A55" s="2" t="s">
        <v>174</v>
      </c>
      <c r="B55" s="2"/>
      <c r="C55" s="2"/>
      <c r="D55" s="2"/>
      <c r="H55" s="2" t="s">
        <v>175</v>
      </c>
      <c r="I55" s="2"/>
      <c r="J55" s="2"/>
      <c r="K55" s="2"/>
    </row>
    <row r="56" spans="1:11">
      <c r="A56" s="2" t="s">
        <v>186</v>
      </c>
      <c r="B56" s="2"/>
      <c r="C56" s="2" t="s">
        <v>177</v>
      </c>
      <c r="D56" s="2"/>
      <c r="H56" s="2" t="s">
        <v>186</v>
      </c>
      <c r="I56" s="2"/>
      <c r="J56" s="2" t="s">
        <v>177</v>
      </c>
      <c r="K56" s="2"/>
    </row>
    <row r="57" spans="1:11">
      <c r="A57" s="31" t="s">
        <v>178</v>
      </c>
      <c r="B57">
        <v>570.03</v>
      </c>
      <c r="C57" s="31" t="s">
        <v>1</v>
      </c>
      <c r="D57">
        <v>469.29</v>
      </c>
      <c r="H57" s="31" t="s">
        <v>1</v>
      </c>
      <c r="I57">
        <v>323.73998999999998</v>
      </c>
      <c r="J57" s="31" t="s">
        <v>1</v>
      </c>
      <c r="K57">
        <v>265.040009</v>
      </c>
    </row>
    <row r="58" spans="1:11">
      <c r="A58" s="31" t="s">
        <v>2</v>
      </c>
      <c r="B58">
        <v>560.51</v>
      </c>
      <c r="C58" s="31" t="s">
        <v>2</v>
      </c>
      <c r="D58">
        <v>457.81</v>
      </c>
      <c r="H58" s="31" t="s">
        <v>2</v>
      </c>
      <c r="I58">
        <v>312.44000199999999</v>
      </c>
      <c r="J58" s="31" t="s">
        <v>2</v>
      </c>
      <c r="K58">
        <v>253.58000200000001</v>
      </c>
    </row>
    <row r="59" spans="1:11">
      <c r="A59" s="31" t="s">
        <v>179</v>
      </c>
      <c r="B59">
        <f>$A$54*$B$54/B57/1000000</f>
        <v>36.790204024349599</v>
      </c>
      <c r="C59" s="31" t="s">
        <v>3</v>
      </c>
      <c r="D59">
        <v>0.37854700000000002</v>
      </c>
      <c r="H59" s="31" t="s">
        <v>3</v>
      </c>
      <c r="I59">
        <v>0.32222299999999998</v>
      </c>
      <c r="J59" s="31" t="s">
        <v>3</v>
      </c>
      <c r="K59">
        <v>0.33672099999999999</v>
      </c>
    </row>
    <row r="60" spans="1:11">
      <c r="C60" s="31" t="s">
        <v>4</v>
      </c>
      <c r="D60">
        <v>171.481796</v>
      </c>
      <c r="H60" t="s">
        <v>4</v>
      </c>
      <c r="I60">
        <v>138.84806800000001</v>
      </c>
      <c r="J60" s="31" t="s">
        <v>4</v>
      </c>
      <c r="K60">
        <v>76.123221999999998</v>
      </c>
    </row>
    <row r="61" spans="1:11">
      <c r="A61" s="2"/>
      <c r="B61" s="2"/>
      <c r="C61" s="31" t="s">
        <v>5</v>
      </c>
      <c r="D61">
        <v>62.200643999999997</v>
      </c>
      <c r="H61" s="38" t="s">
        <v>5</v>
      </c>
      <c r="I61" s="39">
        <v>41.890377000000001</v>
      </c>
      <c r="J61" s="31" t="s">
        <v>5</v>
      </c>
      <c r="K61">
        <v>36.679488999999997</v>
      </c>
    </row>
    <row r="62" spans="1:11">
      <c r="A62" s="31"/>
      <c r="C62" s="31" t="s">
        <v>6</v>
      </c>
      <c r="D62">
        <v>6.3546120000000004</v>
      </c>
      <c r="H62" s="31" t="s">
        <v>6</v>
      </c>
      <c r="I62">
        <v>5.6376970000000002</v>
      </c>
      <c r="J62" s="31" t="s">
        <v>6</v>
      </c>
      <c r="K62">
        <v>5.8797620000000004</v>
      </c>
    </row>
    <row r="63" spans="1:11">
      <c r="A63" s="31"/>
      <c r="C63" s="31" t="s">
        <v>7</v>
      </c>
      <c r="D63">
        <v>110.044451</v>
      </c>
      <c r="H63" s="31" t="s">
        <v>7</v>
      </c>
      <c r="I63">
        <v>62.71537</v>
      </c>
      <c r="J63" s="31" t="s">
        <v>7</v>
      </c>
      <c r="K63">
        <v>64.443375000000003</v>
      </c>
    </row>
    <row r="64" spans="1:11">
      <c r="A64" s="31"/>
      <c r="C64" s="31" t="s">
        <v>8</v>
      </c>
      <c r="D64">
        <v>69.055508000000003</v>
      </c>
      <c r="H64" s="31" t="s">
        <v>8</v>
      </c>
      <c r="I64">
        <v>44.010902000000002</v>
      </c>
      <c r="J64" s="31" t="s">
        <v>8</v>
      </c>
      <c r="K64">
        <v>49.072239000000003</v>
      </c>
    </row>
    <row r="65" spans="1:11">
      <c r="C65" s="31" t="s">
        <v>179</v>
      </c>
      <c r="D65">
        <f>$A$54*$B$54/D57/1000000</f>
        <v>44.687762364422852</v>
      </c>
      <c r="J65" s="31" t="s">
        <v>179</v>
      </c>
      <c r="K65">
        <f>$A$54*$B$54/K57/1000000</f>
        <v>79.125865106652626</v>
      </c>
    </row>
    <row r="67" spans="1:11">
      <c r="A67" s="2" t="s">
        <v>189</v>
      </c>
      <c r="B67" s="2"/>
      <c r="C67" s="2" t="s">
        <v>184</v>
      </c>
      <c r="D67" s="2"/>
      <c r="H67" s="2" t="s">
        <v>189</v>
      </c>
      <c r="I67" s="2"/>
      <c r="J67" s="2" t="s">
        <v>184</v>
      </c>
      <c r="K67" s="2"/>
    </row>
    <row r="68" spans="1:11">
      <c r="A68" s="31" t="s">
        <v>1</v>
      </c>
      <c r="B68">
        <v>473.89</v>
      </c>
      <c r="C68" s="31" t="s">
        <v>2</v>
      </c>
      <c r="D68">
        <v>816.16</v>
      </c>
      <c r="H68" s="31" t="s">
        <v>1</v>
      </c>
      <c r="I68">
        <v>257.02999899999998</v>
      </c>
      <c r="J68" s="31" t="s">
        <v>2</v>
      </c>
      <c r="K68">
        <v>418.29998799999998</v>
      </c>
    </row>
    <row r="69" spans="1:11">
      <c r="A69" s="31" t="s">
        <v>2</v>
      </c>
      <c r="B69">
        <v>462.57</v>
      </c>
      <c r="C69" s="31" t="s">
        <v>4</v>
      </c>
      <c r="D69">
        <v>538.14556500000003</v>
      </c>
      <c r="H69" s="31" t="s">
        <v>2</v>
      </c>
      <c r="I69">
        <v>245.53999300000001</v>
      </c>
      <c r="J69" s="31" t="s">
        <v>4</v>
      </c>
      <c r="K69">
        <v>254.96507299999999</v>
      </c>
    </row>
    <row r="70" spans="1:11">
      <c r="A70" s="31" t="s">
        <v>3</v>
      </c>
      <c r="B70">
        <v>0.37962699999999999</v>
      </c>
      <c r="C70" s="31" t="s">
        <v>179</v>
      </c>
      <c r="D70">
        <f>$A$54*$B$54/D68/1000000</f>
        <v>25.695353852185846</v>
      </c>
      <c r="H70" s="31" t="s">
        <v>3</v>
      </c>
      <c r="I70">
        <v>0.31590800000000002</v>
      </c>
      <c r="J70" s="31" t="s">
        <v>179</v>
      </c>
      <c r="K70">
        <f>$A$54*$B$54/K68/1000000</f>
        <v>50.135119774375902</v>
      </c>
    </row>
    <row r="71" spans="1:11">
      <c r="A71" s="31" t="s">
        <v>4</v>
      </c>
      <c r="B71">
        <v>176.84227000000001</v>
      </c>
      <c r="H71" s="31" t="s">
        <v>4</v>
      </c>
      <c r="I71">
        <v>75.413962999999995</v>
      </c>
    </row>
    <row r="72" spans="1:11">
      <c r="A72" s="31" t="s">
        <v>5</v>
      </c>
      <c r="B72">
        <v>62.168519000000003</v>
      </c>
      <c r="H72" s="31" t="s">
        <v>5</v>
      </c>
      <c r="I72">
        <v>36.413787999999997</v>
      </c>
    </row>
    <row r="73" spans="1:11">
      <c r="A73" s="31" t="s">
        <v>6</v>
      </c>
      <c r="B73">
        <v>6.4600289999999996</v>
      </c>
      <c r="H73" s="31" t="s">
        <v>6</v>
      </c>
      <c r="I73">
        <v>5.8329800000000001</v>
      </c>
    </row>
    <row r="74" spans="1:11">
      <c r="A74" s="31" t="s">
        <v>7</v>
      </c>
      <c r="B74">
        <v>109.94352000000001</v>
      </c>
      <c r="H74" s="31" t="s">
        <v>7</v>
      </c>
      <c r="I74">
        <v>63.839320999999998</v>
      </c>
    </row>
    <row r="75" spans="1:11">
      <c r="A75" s="31" t="s">
        <v>8</v>
      </c>
      <c r="B75">
        <v>68.804625000000001</v>
      </c>
      <c r="H75" s="31" t="s">
        <v>8</v>
      </c>
      <c r="I75">
        <v>44.465823999999998</v>
      </c>
    </row>
    <row r="76" spans="1:11">
      <c r="A76" s="31" t="s">
        <v>179</v>
      </c>
      <c r="B76">
        <f>$A$54*$B$54/B68/1000000</f>
        <v>44.253982991833553</v>
      </c>
      <c r="H76" s="31" t="s">
        <v>179</v>
      </c>
      <c r="I76">
        <f>$A$54*$B$54/I68/1000000</f>
        <v>81.591721128240764</v>
      </c>
    </row>
  </sheetData>
  <mergeCells count="41">
    <mergeCell ref="A61:B61"/>
    <mergeCell ref="A67:B67"/>
    <mergeCell ref="C67:D67"/>
    <mergeCell ref="H67:I67"/>
    <mergeCell ref="J67:K67"/>
    <mergeCell ref="A55:D55"/>
    <mergeCell ref="H55:K55"/>
    <mergeCell ref="A56:B56"/>
    <mergeCell ref="C56:D56"/>
    <mergeCell ref="H56:I56"/>
    <mergeCell ref="J56:K56"/>
    <mergeCell ref="A46:B46"/>
    <mergeCell ref="C46:D46"/>
    <mergeCell ref="H46:I46"/>
    <mergeCell ref="J46:K46"/>
    <mergeCell ref="A50:B50"/>
    <mergeCell ref="H50:I50"/>
    <mergeCell ref="A35:B35"/>
    <mergeCell ref="C35:D35"/>
    <mergeCell ref="H35:I35"/>
    <mergeCell ref="J35:K35"/>
    <mergeCell ref="A40:B40"/>
    <mergeCell ref="H40:I40"/>
    <mergeCell ref="A25:B25"/>
    <mergeCell ref="C25:D25"/>
    <mergeCell ref="H25:I25"/>
    <mergeCell ref="J25:K25"/>
    <mergeCell ref="A34:D34"/>
    <mergeCell ref="H34:K34"/>
    <mergeCell ref="A10:B10"/>
    <mergeCell ref="H10:I10"/>
    <mergeCell ref="A15:B15"/>
    <mergeCell ref="H15:I15"/>
    <mergeCell ref="A20:B20"/>
    <mergeCell ref="H20:I20"/>
    <mergeCell ref="A4:D4"/>
    <mergeCell ref="H4:K4"/>
    <mergeCell ref="A5:B5"/>
    <mergeCell ref="C5:D5"/>
    <mergeCell ref="H5:I5"/>
    <mergeCell ref="J5:K5"/>
  </mergeCells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06" zoomScale="90" zoomScaleNormal="90" workbookViewId="0">
      <selection activeCell="J142" sqref="J142"/>
    </sheetView>
  </sheetViews>
  <sheetFormatPr defaultRowHeight="12.75"/>
  <cols>
    <col min="1" max="5" width="11.28515625"/>
    <col min="6" max="6" width="12.7109375" bestFit="1" customWidth="1"/>
    <col min="7" max="1025" width="11.28515625"/>
  </cols>
  <sheetData>
    <row r="1" spans="1:5">
      <c r="A1" t="s">
        <v>172</v>
      </c>
    </row>
    <row r="2" spans="1:5">
      <c r="A2" t="s">
        <v>15</v>
      </c>
      <c r="B2" t="s">
        <v>173</v>
      </c>
    </row>
    <row r="3" spans="1:5">
      <c r="A3">
        <f>128*128</f>
        <v>16384</v>
      </c>
      <c r="B3">
        <v>10000</v>
      </c>
    </row>
    <row r="5" spans="1:5">
      <c r="C5" t="s">
        <v>144</v>
      </c>
      <c r="D5" t="s">
        <v>193</v>
      </c>
      <c r="E5" t="s">
        <v>194</v>
      </c>
    </row>
    <row r="6" spans="1:5">
      <c r="B6" s="31" t="s">
        <v>195</v>
      </c>
      <c r="C6" s="40">
        <v>17.989999999999998</v>
      </c>
      <c r="D6" s="40">
        <v>10.24</v>
      </c>
      <c r="E6" s="40">
        <v>20.388359999999999</v>
      </c>
    </row>
    <row r="7" spans="1:5">
      <c r="B7" s="31" t="s">
        <v>196</v>
      </c>
      <c r="C7" s="40">
        <v>17.860001</v>
      </c>
      <c r="D7" s="40"/>
      <c r="E7" s="40">
        <v>12.156734999999999</v>
      </c>
    </row>
    <row r="8" spans="1:5">
      <c r="B8" s="2"/>
      <c r="C8" s="2"/>
    </row>
    <row r="10" spans="1:5">
      <c r="B10" s="31" t="s">
        <v>197</v>
      </c>
      <c r="C10" s="40">
        <v>18.670000000000002</v>
      </c>
      <c r="D10" s="40">
        <v>11.07</v>
      </c>
      <c r="E10" s="40">
        <v>21.001033</v>
      </c>
    </row>
    <row r="11" spans="1:5">
      <c r="B11" s="31" t="s">
        <v>198</v>
      </c>
      <c r="C11" s="40">
        <v>18.079999999999998</v>
      </c>
      <c r="D11" s="40">
        <v>9.9600000000000009</v>
      </c>
      <c r="E11" s="40">
        <v>11.087944999999999</v>
      </c>
    </row>
    <row r="12" spans="1:5">
      <c r="B12" s="31"/>
    </row>
    <row r="14" spans="1:5">
      <c r="B14" s="31" t="s">
        <v>199</v>
      </c>
      <c r="C14">
        <v>20.010000000000002</v>
      </c>
      <c r="D14">
        <v>10.85</v>
      </c>
      <c r="E14" s="40">
        <v>19.937009</v>
      </c>
    </row>
    <row r="15" spans="1:5">
      <c r="B15" s="31" t="s">
        <v>200</v>
      </c>
      <c r="C15">
        <v>17.329999999999998</v>
      </c>
      <c r="D15">
        <v>9.74</v>
      </c>
      <c r="E15" s="40">
        <v>10.30279</v>
      </c>
    </row>
    <row r="18" spans="1:6">
      <c r="B18" s="31" t="s">
        <v>201</v>
      </c>
      <c r="C18">
        <v>18.13</v>
      </c>
      <c r="D18">
        <v>10.64</v>
      </c>
      <c r="E18" s="40">
        <v>21.364201999999999</v>
      </c>
    </row>
    <row r="19" spans="1:6">
      <c r="B19" s="31" t="s">
        <v>202</v>
      </c>
      <c r="C19">
        <v>18.670000000000002</v>
      </c>
      <c r="D19">
        <v>9.6999999999999993</v>
      </c>
      <c r="E19" s="40">
        <v>11.187887999999999</v>
      </c>
    </row>
    <row r="22" spans="1:6">
      <c r="B22" s="31" t="s">
        <v>203</v>
      </c>
      <c r="C22">
        <v>21.05</v>
      </c>
      <c r="D22">
        <v>10.62</v>
      </c>
      <c r="E22" s="40">
        <v>18.081085999999999</v>
      </c>
    </row>
    <row r="23" spans="1:6">
      <c r="B23" s="31" t="s">
        <v>204</v>
      </c>
      <c r="C23" s="40">
        <v>17.059999000000001</v>
      </c>
      <c r="D23">
        <v>9.91</v>
      </c>
      <c r="E23" s="40">
        <v>9.9368189999999998</v>
      </c>
    </row>
    <row r="26" spans="1:6">
      <c r="D26" s="31" t="s">
        <v>144</v>
      </c>
      <c r="E26" s="31" t="s">
        <v>193</v>
      </c>
      <c r="F26" s="31" t="s">
        <v>194</v>
      </c>
    </row>
    <row r="27" spans="1:6">
      <c r="A27" s="2" t="s">
        <v>205</v>
      </c>
      <c r="B27" s="2" t="s">
        <v>113</v>
      </c>
      <c r="C27" s="31" t="s">
        <v>2</v>
      </c>
      <c r="D27" s="40">
        <v>20.73</v>
      </c>
      <c r="E27" s="40">
        <v>9.4700000000000006</v>
      </c>
      <c r="F27" s="40">
        <v>17.926044999999998</v>
      </c>
    </row>
    <row r="28" spans="1:6">
      <c r="A28" s="2"/>
      <c r="B28" s="2"/>
      <c r="C28" s="31" t="s">
        <v>4</v>
      </c>
      <c r="D28" s="40">
        <v>1.798748</v>
      </c>
      <c r="E28" s="40">
        <v>1.51301</v>
      </c>
      <c r="F28" s="40">
        <v>6.4292879999999997</v>
      </c>
    </row>
    <row r="29" spans="1:6">
      <c r="A29" s="2"/>
      <c r="B29" s="2" t="s">
        <v>112</v>
      </c>
      <c r="C29" s="31" t="s">
        <v>2</v>
      </c>
      <c r="D29" s="40">
        <v>16.739999999999998</v>
      </c>
      <c r="E29" s="40">
        <v>8.81</v>
      </c>
      <c r="F29" s="40">
        <v>9.9368189999999998</v>
      </c>
    </row>
    <row r="30" spans="1:6">
      <c r="A30" s="2"/>
      <c r="B30" s="2"/>
      <c r="C30" s="31" t="s">
        <v>4</v>
      </c>
      <c r="D30" s="40">
        <v>1.412984</v>
      </c>
      <c r="E30" s="40">
        <v>1.193948</v>
      </c>
      <c r="F30" s="40">
        <v>1.8825810000000001</v>
      </c>
    </row>
    <row r="31" spans="1:6">
      <c r="A31" s="2" t="s">
        <v>206</v>
      </c>
      <c r="B31" s="2" t="s">
        <v>113</v>
      </c>
      <c r="C31" s="31" t="s">
        <v>2</v>
      </c>
      <c r="D31" s="40">
        <v>22.94</v>
      </c>
      <c r="E31" s="40">
        <v>10.74</v>
      </c>
      <c r="F31" s="41">
        <v>24.130116000000001</v>
      </c>
    </row>
    <row r="32" spans="1:6">
      <c r="A32" s="2"/>
      <c r="B32" s="2"/>
      <c r="C32" s="31" t="s">
        <v>4</v>
      </c>
      <c r="D32" s="40">
        <v>2.7943549999999999</v>
      </c>
      <c r="E32" s="40">
        <v>2.8386650000000002</v>
      </c>
      <c r="F32" s="40">
        <v>13.207736000000001</v>
      </c>
    </row>
    <row r="33" spans="1:6">
      <c r="A33" s="2"/>
      <c r="B33" s="2" t="s">
        <v>112</v>
      </c>
      <c r="C33" s="31" t="s">
        <v>2</v>
      </c>
      <c r="D33" s="40">
        <v>18.190000999999999</v>
      </c>
      <c r="E33" s="40">
        <v>9.75</v>
      </c>
      <c r="F33" s="40">
        <v>10.373061</v>
      </c>
    </row>
    <row r="34" spans="1:6">
      <c r="A34" s="2"/>
      <c r="B34" s="2"/>
      <c r="C34" s="31" t="s">
        <v>4</v>
      </c>
      <c r="D34" s="40">
        <v>2.46027</v>
      </c>
      <c r="E34" s="40">
        <v>2.259328</v>
      </c>
      <c r="F34" s="40">
        <v>2.4507500000000002</v>
      </c>
    </row>
    <row r="38" spans="1:6">
      <c r="B38" t="s">
        <v>207</v>
      </c>
      <c r="C38">
        <v>21.44</v>
      </c>
      <c r="D38">
        <v>10.26</v>
      </c>
      <c r="E38">
        <v>18.386505</v>
      </c>
    </row>
    <row r="39" spans="1:6">
      <c r="B39" t="s">
        <v>208</v>
      </c>
      <c r="C39">
        <v>21.15</v>
      </c>
      <c r="D39">
        <v>9.8699999999999992</v>
      </c>
      <c r="E39">
        <v>10.115005</v>
      </c>
    </row>
    <row r="46" spans="1:6">
      <c r="D46" t="s">
        <v>144</v>
      </c>
      <c r="E46" t="s">
        <v>193</v>
      </c>
    </row>
    <row r="47" spans="1:6">
      <c r="C47" s="31" t="s">
        <v>195</v>
      </c>
      <c r="D47" s="40"/>
      <c r="E47">
        <v>570.03</v>
      </c>
      <c r="F47" s="40"/>
    </row>
    <row r="48" spans="1:6">
      <c r="C48" s="31" t="s">
        <v>196</v>
      </c>
      <c r="D48" s="40"/>
      <c r="E48">
        <v>323.73998999999998</v>
      </c>
      <c r="F48" s="40"/>
    </row>
    <row r="49" spans="2:7">
      <c r="C49" s="2"/>
      <c r="D49" s="2"/>
    </row>
    <row r="51" spans="2:7">
      <c r="C51" s="31" t="s">
        <v>203</v>
      </c>
      <c r="D51">
        <v>698.5</v>
      </c>
      <c r="E51">
        <v>469.29</v>
      </c>
    </row>
    <row r="52" spans="2:7">
      <c r="C52" s="31" t="s">
        <v>204</v>
      </c>
      <c r="D52">
        <v>275.57998700000002</v>
      </c>
      <c r="E52">
        <v>265.040009</v>
      </c>
      <c r="F52" s="40"/>
    </row>
    <row r="53" spans="2:7">
      <c r="C53" s="31"/>
    </row>
    <row r="55" spans="2:7">
      <c r="C55" t="s">
        <v>207</v>
      </c>
      <c r="D55">
        <v>575.64</v>
      </c>
      <c r="E55">
        <v>473.89</v>
      </c>
      <c r="F55" s="40"/>
    </row>
    <row r="56" spans="2:7">
      <c r="C56" t="s">
        <v>208</v>
      </c>
      <c r="D56">
        <v>272.209991</v>
      </c>
      <c r="E56">
        <v>257.02999899999998</v>
      </c>
      <c r="F56" s="40"/>
    </row>
    <row r="58" spans="2:7">
      <c r="E58" s="31" t="s">
        <v>2</v>
      </c>
      <c r="F58" t="s">
        <v>4</v>
      </c>
    </row>
    <row r="59" spans="2:7">
      <c r="B59" s="2"/>
      <c r="C59" s="2" t="s">
        <v>205</v>
      </c>
      <c r="D59" t="s">
        <v>113</v>
      </c>
      <c r="E59">
        <v>457.81</v>
      </c>
      <c r="F59">
        <v>253.58000200000001</v>
      </c>
    </row>
    <row r="60" spans="2:7">
      <c r="B60" s="2"/>
      <c r="C60" s="2"/>
      <c r="D60" t="s">
        <v>112</v>
      </c>
      <c r="E60">
        <v>171.481796</v>
      </c>
      <c r="F60">
        <v>76.123221999999998</v>
      </c>
    </row>
    <row r="61" spans="2:7">
      <c r="B61" s="2"/>
      <c r="C61" s="2" t="s">
        <v>206</v>
      </c>
      <c r="D61" t="s">
        <v>113</v>
      </c>
      <c r="E61">
        <v>816.16</v>
      </c>
      <c r="F61">
        <v>538.14556500000003</v>
      </c>
      <c r="G61" s="40"/>
    </row>
    <row r="62" spans="2:7">
      <c r="B62" s="2"/>
      <c r="C62" s="2"/>
      <c r="D62" t="s">
        <v>112</v>
      </c>
      <c r="E62">
        <v>418.29998799999998</v>
      </c>
      <c r="F62">
        <v>254.96507299999999</v>
      </c>
      <c r="G62" s="40"/>
    </row>
    <row r="63" spans="2:7">
      <c r="B63" s="2"/>
      <c r="C63" s="2"/>
      <c r="D63" s="31"/>
      <c r="G63" s="41"/>
    </row>
    <row r="64" spans="2:7">
      <c r="B64" s="2"/>
      <c r="C64" s="2"/>
      <c r="E64" s="40"/>
      <c r="G64" s="40"/>
    </row>
    <row r="65" spans="1:7">
      <c r="B65" s="2"/>
      <c r="C65" s="2"/>
      <c r="E65" s="40"/>
      <c r="G65" s="40"/>
    </row>
    <row r="66" spans="1:7">
      <c r="B66" s="2"/>
      <c r="C66" s="2"/>
      <c r="E66" s="40"/>
      <c r="G66" s="40"/>
    </row>
    <row r="70" spans="1:7">
      <c r="A70" s="40"/>
      <c r="B70" s="40"/>
    </row>
    <row r="71" spans="1:7">
      <c r="A71" s="40"/>
      <c r="B71" s="40"/>
    </row>
    <row r="72" spans="1:7">
      <c r="A72" s="41"/>
      <c r="B72" s="40"/>
    </row>
    <row r="73" spans="1:7">
      <c r="A73" s="40"/>
      <c r="B73" s="40"/>
    </row>
    <row r="78" spans="1:7">
      <c r="D78" s="31" t="s">
        <v>1</v>
      </c>
      <c r="E78">
        <v>323.73998999999998</v>
      </c>
      <c r="F78" s="31" t="s">
        <v>1</v>
      </c>
      <c r="G78">
        <v>265.040009</v>
      </c>
    </row>
    <row r="79" spans="1:7">
      <c r="D79" s="31" t="s">
        <v>2</v>
      </c>
      <c r="E79">
        <v>312.44000199999999</v>
      </c>
      <c r="F79" s="31" t="s">
        <v>2</v>
      </c>
      <c r="G79">
        <v>253.58000200000001</v>
      </c>
    </row>
    <row r="80" spans="1:7">
      <c r="D80" s="31" t="s">
        <v>3</v>
      </c>
      <c r="E80">
        <v>0.32222299999999998</v>
      </c>
      <c r="F80" s="31" t="s">
        <v>3</v>
      </c>
      <c r="G80">
        <v>0.33672099999999999</v>
      </c>
    </row>
    <row r="81" spans="4:7">
      <c r="D81" t="s">
        <v>4</v>
      </c>
      <c r="E81">
        <v>138.84806800000001</v>
      </c>
      <c r="F81" s="31" t="s">
        <v>4</v>
      </c>
      <c r="G81">
        <v>76.123221999999998</v>
      </c>
    </row>
    <row r="82" spans="4:7">
      <c r="D82" s="38" t="s">
        <v>5</v>
      </c>
      <c r="E82" s="39">
        <v>41.890377000000001</v>
      </c>
      <c r="F82" s="31" t="s">
        <v>5</v>
      </c>
      <c r="G82">
        <v>36.679488999999997</v>
      </c>
    </row>
    <row r="83" spans="4:7">
      <c r="D83" s="31" t="s">
        <v>6</v>
      </c>
      <c r="E83">
        <v>5.6376970000000002</v>
      </c>
      <c r="F83" s="31" t="s">
        <v>6</v>
      </c>
      <c r="G83">
        <v>5.8797620000000004</v>
      </c>
    </row>
    <row r="84" spans="4:7">
      <c r="D84" s="31" t="s">
        <v>7</v>
      </c>
      <c r="E84">
        <v>62.71537</v>
      </c>
      <c r="F84" s="31" t="s">
        <v>7</v>
      </c>
      <c r="G84">
        <v>64.443375000000003</v>
      </c>
    </row>
    <row r="85" spans="4:7">
      <c r="D85" s="31" t="s">
        <v>8</v>
      </c>
      <c r="E85">
        <v>44.010902000000002</v>
      </c>
      <c r="F85" s="31" t="s">
        <v>8</v>
      </c>
      <c r="G85">
        <v>49.072239000000003</v>
      </c>
    </row>
    <row r="88" spans="4:7">
      <c r="D88" s="31" t="s">
        <v>1</v>
      </c>
      <c r="E88">
        <v>11.911322999999999</v>
      </c>
      <c r="F88" s="31" t="s">
        <v>1</v>
      </c>
      <c r="G88">
        <v>10.550231</v>
      </c>
    </row>
    <row r="89" spans="4:7">
      <c r="D89" s="31" t="s">
        <v>2</v>
      </c>
      <c r="E89">
        <v>11.751982999999999</v>
      </c>
      <c r="F89" s="31" t="s">
        <v>2</v>
      </c>
      <c r="G89">
        <v>9.9368189999999998</v>
      </c>
    </row>
    <row r="90" spans="4:7">
      <c r="D90" t="s">
        <v>3</v>
      </c>
      <c r="E90">
        <v>7.7219999999999997E-3</v>
      </c>
      <c r="F90" s="31" t="s">
        <v>3</v>
      </c>
      <c r="G90">
        <v>6.0280000000000004E-3</v>
      </c>
    </row>
    <row r="91" spans="4:7">
      <c r="D91" t="s">
        <v>4</v>
      </c>
      <c r="E91">
        <v>3.3824350000000001</v>
      </c>
      <c r="F91" s="31" t="s">
        <v>4</v>
      </c>
      <c r="G91">
        <v>1.8825810000000001</v>
      </c>
    </row>
    <row r="92" spans="4:7">
      <c r="D92" t="s">
        <v>5</v>
      </c>
      <c r="E92">
        <v>1.1218109999999999</v>
      </c>
      <c r="F92" s="31" t="s">
        <v>5</v>
      </c>
      <c r="G92">
        <v>1.009695</v>
      </c>
    </row>
    <row r="93" spans="4:7">
      <c r="D93" t="s">
        <v>6</v>
      </c>
      <c r="E93">
        <v>0.29854599999999998</v>
      </c>
      <c r="F93" s="31" t="s">
        <v>6</v>
      </c>
      <c r="G93">
        <v>0.291298</v>
      </c>
    </row>
    <row r="94" spans="4:7">
      <c r="D94" t="s">
        <v>7</v>
      </c>
      <c r="E94">
        <v>2.05999</v>
      </c>
      <c r="F94" s="31" t="s">
        <v>7</v>
      </c>
      <c r="G94">
        <v>2.0311819999999998</v>
      </c>
    </row>
    <row r="95" spans="4:7">
      <c r="D95" t="s">
        <v>8</v>
      </c>
      <c r="E95">
        <v>3.859915</v>
      </c>
      <c r="F95" s="31" t="s">
        <v>8</v>
      </c>
      <c r="G95">
        <v>3.9280590000000002</v>
      </c>
    </row>
    <row r="100" spans="1:5">
      <c r="C100" t="s">
        <v>144</v>
      </c>
      <c r="D100" t="s">
        <v>193</v>
      </c>
      <c r="E100" t="s">
        <v>194</v>
      </c>
    </row>
    <row r="101" spans="1:5">
      <c r="A101" s="1" t="s">
        <v>21</v>
      </c>
      <c r="B101" t="s">
        <v>112</v>
      </c>
      <c r="C101">
        <v>7.75</v>
      </c>
      <c r="D101">
        <v>16.600000000000001</v>
      </c>
      <c r="E101">
        <v>16.2</v>
      </c>
    </row>
    <row r="102" spans="1:5">
      <c r="A102" s="1"/>
      <c r="B102" t="s">
        <v>113</v>
      </c>
      <c r="C102">
        <v>7.65</v>
      </c>
      <c r="D102">
        <v>15.97</v>
      </c>
      <c r="E102">
        <v>8.91</v>
      </c>
    </row>
    <row r="103" spans="1:5">
      <c r="A103" s="1" t="s">
        <v>17</v>
      </c>
      <c r="B103" t="s">
        <v>112</v>
      </c>
      <c r="C103">
        <v>77.040000000000006</v>
      </c>
      <c r="D103">
        <v>81.59</v>
      </c>
    </row>
    <row r="104" spans="1:5">
      <c r="A104" s="1"/>
      <c r="B104" t="s">
        <v>113</v>
      </c>
      <c r="C104">
        <v>36.43</v>
      </c>
      <c r="D104">
        <v>44.25</v>
      </c>
    </row>
    <row r="128" spans="5:6">
      <c r="E128" t="s">
        <v>144</v>
      </c>
      <c r="F128" t="s">
        <v>193</v>
      </c>
    </row>
    <row r="129" spans="4:7">
      <c r="D129" s="31" t="s">
        <v>195</v>
      </c>
      <c r="E129" s="40"/>
      <c r="F129">
        <v>84.63</v>
      </c>
    </row>
    <row r="130" spans="4:7">
      <c r="D130" s="31" t="s">
        <v>196</v>
      </c>
      <c r="E130" s="40"/>
      <c r="F130" s="40">
        <v>58.740001999999997</v>
      </c>
      <c r="G130" s="40"/>
    </row>
    <row r="131" spans="4:7">
      <c r="D131" s="42"/>
      <c r="E131" s="42"/>
    </row>
    <row r="133" spans="4:7">
      <c r="D133" s="31" t="s">
        <v>203</v>
      </c>
      <c r="E133">
        <v>127.56</v>
      </c>
      <c r="F133">
        <v>83.7</v>
      </c>
    </row>
    <row r="134" spans="4:7">
      <c r="D134" s="31" t="s">
        <v>204</v>
      </c>
      <c r="E134">
        <v>54.799999</v>
      </c>
      <c r="F134">
        <v>50.279998999999997</v>
      </c>
      <c r="G134" s="40"/>
    </row>
    <row r="135" spans="4:7">
      <c r="D135" s="31"/>
    </row>
    <row r="137" spans="4:7">
      <c r="D137" t="s">
        <v>207</v>
      </c>
      <c r="E137">
        <v>98.57</v>
      </c>
      <c r="F137">
        <v>79.260000000000005</v>
      </c>
    </row>
    <row r="138" spans="4:7">
      <c r="D138" t="s">
        <v>208</v>
      </c>
      <c r="E138">
        <v>55.720001000000003</v>
      </c>
      <c r="F138">
        <v>48.540000999999997</v>
      </c>
      <c r="G138" s="40"/>
    </row>
    <row r="140" spans="4:7">
      <c r="F140" s="31" t="s">
        <v>2</v>
      </c>
      <c r="G140" t="s">
        <v>4</v>
      </c>
    </row>
    <row r="141" spans="4:7">
      <c r="D141" s="2"/>
      <c r="E141" t="s">
        <v>205</v>
      </c>
      <c r="F141">
        <v>79.099999999999994</v>
      </c>
      <c r="G141">
        <v>28.990219</v>
      </c>
    </row>
    <row r="142" spans="4:7">
      <c r="D142" s="2"/>
      <c r="E142" t="s">
        <v>206</v>
      </c>
      <c r="F142">
        <v>115.68</v>
      </c>
      <c r="G142">
        <v>67.610037000000005</v>
      </c>
    </row>
    <row r="143" spans="4:7">
      <c r="D143" s="2"/>
    </row>
    <row r="144" spans="4:7">
      <c r="D144" s="2"/>
    </row>
  </sheetData>
  <mergeCells count="18">
    <mergeCell ref="A101:A102"/>
    <mergeCell ref="A103:A104"/>
    <mergeCell ref="D141:D142"/>
    <mergeCell ref="D143:D144"/>
    <mergeCell ref="C49:D49"/>
    <mergeCell ref="B59:B62"/>
    <mergeCell ref="C59:C60"/>
    <mergeCell ref="C61:C62"/>
    <mergeCell ref="B63:B66"/>
    <mergeCell ref="C63:C64"/>
    <mergeCell ref="C65:C66"/>
    <mergeCell ref="B8:C8"/>
    <mergeCell ref="A27:A30"/>
    <mergeCell ref="B27:B28"/>
    <mergeCell ref="B29:B30"/>
    <mergeCell ref="A31:A34"/>
    <mergeCell ref="B31:B32"/>
    <mergeCell ref="B33:B34"/>
  </mergeCells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Memory</vt:lpstr>
      <vt:lpstr>Delta performance</vt:lpstr>
      <vt:lpstr>Laptop performance</vt:lpstr>
      <vt:lpstr>GRID performance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Oliveira</cp:lastModifiedBy>
  <cp:revision>27</cp:revision>
  <dcterms:created xsi:type="dcterms:W3CDTF">2017-07-19T02:09:50Z</dcterms:created>
  <dcterms:modified xsi:type="dcterms:W3CDTF">2017-08-15T01:39:08Z</dcterms:modified>
  <dc:language>pt-PT</dc:language>
</cp:coreProperties>
</file>