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4"/>
  </bookViews>
  <sheets>
    <sheet name="Sheet1" sheetId="1" state="visible" r:id="rId2"/>
    <sheet name="Memory" sheetId="2" state="visible" r:id="rId3"/>
    <sheet name="Delta performance" sheetId="3" state="visible" r:id="rId4"/>
    <sheet name="Laptop performance" sheetId="4" state="visible" r:id="rId5"/>
    <sheet name="GRID performanc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<sst xmlns="http://schemas.openxmlformats.org/spreadsheetml/2006/main" count="672" uniqueCount="137">
  <si>
    <t xml:space="preserve">3D Parallel 1000</t>
  </si>
  <si>
    <t xml:space="preserve">Overall</t>
  </si>
  <si>
    <t xml:space="preserve">Iteration</t>
  </si>
  <si>
    <t xml:space="preserve">Initialisation</t>
  </si>
  <si>
    <t xml:space="preserve">Collision</t>
  </si>
  <si>
    <t xml:space="preserve">Streaming</t>
  </si>
  <si>
    <t xml:space="preserve">Boundaries</t>
  </si>
  <si>
    <t xml:space="preserve">Macroscopic</t>
  </si>
  <si>
    <t xml:space="preserve">Residuals</t>
  </si>
  <si>
    <t xml:space="preserve">File</t>
  </si>
  <si>
    <t xml:space="preserve">writing</t>
  </si>
  <si>
    <t xml:space="preserve">3D Serial 20</t>
  </si>
  <si>
    <t xml:space="preserve">Serial</t>
  </si>
  <si>
    <t xml:space="preserve">3D Parallel 20</t>
  </si>
  <si>
    <t xml:space="preserve">Parallel</t>
  </si>
  <si>
    <t xml:space="preserve">No of nodes</t>
  </si>
  <si>
    <t xml:space="preserve">3D Parallel 10000</t>
  </si>
  <si>
    <t xml:space="preserve">3D</t>
  </si>
  <si>
    <t xml:space="preserve">MLUPs</t>
  </si>
  <si>
    <t xml:space="preserve">2D Serial 10000</t>
  </si>
  <si>
    <t xml:space="preserve">2D Parallel 10000</t>
  </si>
  <si>
    <t xml:space="preserve">2D</t>
  </si>
  <si>
    <t xml:space="preserve">Memory</t>
  </si>
  <si>
    <t xml:space="preserve">3D Single</t>
  </si>
  <si>
    <t xml:space="preserve">3D Double</t>
  </si>
  <si>
    <t xml:space="preserve">2D Single</t>
  </si>
  <si>
    <t xml:space="preserve">2D Double</t>
  </si>
  <si>
    <t xml:space="preserve">MB</t>
  </si>
  <si>
    <t xml:space="preserve">Dimension</t>
  </si>
  <si>
    <t xml:space="preserve">Size</t>
  </si>
  <si>
    <t xml:space="preserve"> Number of nodes</t>
  </si>
  <si>
    <t xml:space="preserve">Single precision</t>
  </si>
  <si>
    <t xml:space="preserve">Double Precision</t>
  </si>
  <si>
    <t xml:space="preserve">128x128</t>
  </si>
  <si>
    <t xml:space="preserve">587 (should be 21,8)</t>
  </si>
  <si>
    <t xml:space="preserve">581  (should be 33,6)</t>
  </si>
  <si>
    <t xml:space="preserve">128x128x128</t>
  </si>
  <si>
    <t xml:space="preserve">256x256</t>
  </si>
  <si>
    <t xml:space="preserve">605 (should be 47,97)</t>
  </si>
  <si>
    <t xml:space="preserve">637 (should be 83,95)</t>
  </si>
  <si>
    <t xml:space="preserve">256x256x256</t>
  </si>
  <si>
    <t xml:space="preserve">Lid Driven Cavity 128</t>
  </si>
  <si>
    <t xml:space="preserve">n</t>
  </si>
  <si>
    <t xml:space="preserve">m</t>
  </si>
  <si>
    <t xml:space="preserve">h</t>
  </si>
  <si>
    <t xml:space="preserve">NumNodes</t>
  </si>
  <si>
    <t xml:space="preserve">NumConns</t>
  </si>
  <si>
    <t xml:space="preserve">bcCount</t>
  </si>
  <si>
    <t xml:space="preserve">Float size</t>
  </si>
  <si>
    <t xml:space="preserve">int size</t>
  </si>
  <si>
    <t xml:space="preserve">unsigned long long size</t>
  </si>
  <si>
    <t xml:space="preserve">Double size</t>
  </si>
  <si>
    <t xml:space="preserve">3D Single 128</t>
  </si>
  <si>
    <t xml:space="preserve">3D DOUBLE 128</t>
  </si>
  <si>
    <t xml:space="preserve">size in B</t>
  </si>
  <si>
    <t xml:space="preserve">size in KB</t>
  </si>
  <si>
    <t xml:space="preserve">size in MB</t>
  </si>
  <si>
    <t xml:space="preserve">Type</t>
  </si>
  <si>
    <t xml:space="preserve">Name</t>
  </si>
  <si>
    <t xml:space="preserve">Numnodes2D</t>
  </si>
  <si>
    <t xml:space="preserve">int</t>
  </si>
  <si>
    <t xml:space="preserve">fluid_d</t>
  </si>
  <si>
    <t xml:space="preserve">numNodes</t>
  </si>
  <si>
    <t xml:space="preserve">FLOAT_TYPE</t>
  </si>
  <si>
    <t xml:space="preserve">coordX_d</t>
  </si>
  <si>
    <t xml:space="preserve">coordY_d</t>
  </si>
  <si>
    <t xml:space="preserve">coordZ_d</t>
  </si>
  <si>
    <t xml:space="preserve">bcNodeIdX_d</t>
  </si>
  <si>
    <t xml:space="preserve">numConns</t>
  </si>
  <si>
    <t xml:space="preserve">bcNodeIdY_d</t>
  </si>
  <si>
    <t xml:space="preserve">bcNodeIdZ_d</t>
  </si>
  <si>
    <t xml:space="preserve">latticeId_d</t>
  </si>
  <si>
    <t xml:space="preserve">bcType_d</t>
  </si>
  <si>
    <t xml:space="preserve">bcBoundId_d</t>
  </si>
  <si>
    <t xml:space="preserve">bcX_d</t>
  </si>
  <si>
    <t xml:space="preserve">bcY_d</t>
  </si>
  <si>
    <t xml:space="preserve">bcZ_d</t>
  </si>
  <si>
    <t xml:space="preserve">rho_d</t>
  </si>
  <si>
    <t xml:space="preserve">u1_d</t>
  </si>
  <si>
    <t xml:space="preserve">v1_d</t>
  </si>
  <si>
    <t xml:space="preserve">w1_d</t>
  </si>
  <si>
    <t xml:space="preserve">u_prev_d</t>
  </si>
  <si>
    <t xml:space="preserve">v_prev_d</t>
  </si>
  <si>
    <t xml:space="preserve">w_prev_d</t>
  </si>
  <si>
    <t xml:space="preserve">rho_prev_d</t>
  </si>
  <si>
    <t xml:space="preserve">f_d</t>
  </si>
  <si>
    <t xml:space="preserve">19*NumNodes</t>
  </si>
  <si>
    <t xml:space="preserve">fColl_d</t>
  </si>
  <si>
    <t xml:space="preserve">tempA_d</t>
  </si>
  <si>
    <t xml:space="preserve">tempB_d</t>
  </si>
  <si>
    <t xml:space="preserve">u_d</t>
  </si>
  <si>
    <t xml:space="preserve">v_d</t>
  </si>
  <si>
    <t xml:space="preserve">w_d</t>
  </si>
  <si>
    <t xml:space="preserve">unsigned long long</t>
  </si>
  <si>
    <t xml:space="preserve">bcMask_d</t>
  </si>
  <si>
    <t xml:space="preserve">bcIdxCollapsed_d</t>
  </si>
  <si>
    <t xml:space="preserve">bcMaskCollapsed_d</t>
  </si>
  <si>
    <t xml:space="preserve">bcIdx_d</t>
  </si>
  <si>
    <t xml:space="preserve">bool</t>
  </si>
  <si>
    <t xml:space="preserve">stream_d</t>
  </si>
  <si>
    <t xml:space="preserve">18*NumNodes</t>
  </si>
  <si>
    <t xml:space="preserve">r_rho_d</t>
  </si>
  <si>
    <t xml:space="preserve">b_rho_d</t>
  </si>
  <si>
    <t xml:space="preserve">r_fColl_d</t>
  </si>
  <si>
    <t xml:space="preserve">b_fColl_d</t>
  </si>
  <si>
    <t xml:space="preserve">r_f_d</t>
  </si>
  <si>
    <t xml:space="preserve">b_f_d</t>
  </si>
  <si>
    <t xml:space="preserve">cg_directions</t>
  </si>
  <si>
    <t xml:space="preserve">cg_dir_d</t>
  </si>
  <si>
    <t xml:space="preserve">TOTAL MEMORY</t>
  </si>
  <si>
    <t xml:space="preserve">Error</t>
  </si>
  <si>
    <t xml:space="preserve">3D 64</t>
  </si>
  <si>
    <t xml:space="preserve">Double</t>
  </si>
  <si>
    <t xml:space="preserve">Single</t>
  </si>
  <si>
    <t xml:space="preserve">mesured</t>
  </si>
  <si>
    <t xml:space="preserve">measured</t>
  </si>
  <si>
    <t xml:space="preserve">3D 128</t>
  </si>
  <si>
    <t xml:space="preserve">2D Square128</t>
  </si>
  <si>
    <t xml:space="preserve">No of iterations</t>
  </si>
  <si>
    <t xml:space="preserve">Double precision </t>
  </si>
  <si>
    <t xml:space="preserve">Single precision </t>
  </si>
  <si>
    <t xml:space="preserve">New distrib function, version 1</t>
  </si>
  <si>
    <t xml:space="preserve">New distrib function, version 2</t>
  </si>
  <si>
    <t xml:space="preserve">Runtime</t>
  </si>
  <si>
    <t xml:space="preserve">MLUPS</t>
  </si>
  <si>
    <t xml:space="preserve">Old distrib function, version 1</t>
  </si>
  <si>
    <t xml:space="preserve">New distrib function, version 3 (unrolled)</t>
  </si>
  <si>
    <t xml:space="preserve">Old distrib function</t>
  </si>
  <si>
    <t xml:space="preserve">Final version</t>
  </si>
  <si>
    <t xml:space="preserve">New distrib function, version 3 (unrolled</t>
  </si>
  <si>
    <t xml:space="preserve">Final version, arch 50</t>
  </si>
  <si>
    <t xml:space="preserve">Final version, high order</t>
  </si>
  <si>
    <t xml:space="preserve">DIVERGENCE</t>
  </si>
  <si>
    <t xml:space="preserve">Final version, arch 35</t>
  </si>
  <si>
    <t xml:space="preserve">3D Cube64</t>
  </si>
  <si>
    <t xml:space="preserve">Version 1</t>
  </si>
  <si>
    <t xml:space="preserve">3D Cube128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</si>
</sst>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onospace"/>
      <family val="0"/>
      <charset val="1"/>
    </font>
    <font>
      <sz val="13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color rgb="FF21212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B05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3D Color Gradient sub-steps runtimes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Sheet1!$C$5:$C$9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35.482719</c:v>
                </c:pt>
                <c:pt idx="1">
                  <c:v>25.965612</c:v>
                </c:pt>
                <c:pt idx="2">
                  <c:v>1.681413</c:v>
                </c:pt>
                <c:pt idx="3">
                  <c:v>18.202219</c:v>
                </c:pt>
                <c:pt idx="4">
                  <c:v>8.062594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3D Color Gradient over 20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Sheet1!$D$12</c:f>
              <c:numCache>
                <c:formatCode>General</c:formatCode>
                <c:ptCount val="1"/>
                <c:pt idx="0">
                  <c:v>146.976196</c:v>
                </c:pt>
              </c:numCache>
            </c:numRef>
          </c:val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Sheet1!$D$23</c:f>
              <c:numCache>
                <c:formatCode>General</c:formatCode>
                <c:ptCount val="1"/>
                <c:pt idx="0">
                  <c:v>10.711446</c:v>
                </c:pt>
              </c:numCache>
            </c:numRef>
          </c:val>
        </c:ser>
        <c:gapWidth val="100"/>
        <c:overlap val="0"/>
        <c:axId val="58512202"/>
        <c:axId val="39121084"/>
      </c:barChart>
      <c:catAx>
        <c:axId val="5851220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121084"/>
        <c:crosses val="autoZero"/>
        <c:auto val="1"/>
        <c:lblAlgn val="ctr"/>
        <c:lblOffset val="100"/>
      </c:catAx>
      <c:valAx>
        <c:axId val="391210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5122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2D Color Gradient over 10000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Sheet1!$D$45</c:f>
              <c:numCache>
                <c:formatCode>General</c:formatCode>
                <c:ptCount val="1"/>
                <c:pt idx="0">
                  <c:v>200.273727</c:v>
                </c:pt>
              </c:numCache>
            </c:numRef>
          </c:val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Sheet1!$D$56</c:f>
              <c:numCache>
                <c:formatCode>General</c:formatCode>
                <c:ptCount val="1"/>
                <c:pt idx="0">
                  <c:v>8.409752</c:v>
                </c:pt>
              </c:numCache>
            </c:numRef>
          </c:val>
        </c:ser>
        <c:gapWidth val="100"/>
        <c:overlap val="0"/>
        <c:axId val="60212111"/>
        <c:axId val="97322992"/>
      </c:barChart>
      <c:catAx>
        <c:axId val="60212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322992"/>
        <c:crosses val="autoZero"/>
        <c:auto val="1"/>
        <c:lblAlgn val="ctr"/>
        <c:lblOffset val="100"/>
      </c:catAx>
      <c:valAx>
        <c:axId val="973229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2121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2D Color Gradient sub-steps runtimes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4767932489451"/>
          <c:y val="0.14704901633878"/>
          <c:w val="0.531898734177215"/>
          <c:h val="0.829276425475158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Sheet1!$C$59:$C$63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Sheet1!$D$59:$D$63</c:f>
              <c:numCache>
                <c:formatCode>General</c:formatCode>
                <c:ptCount val="5"/>
                <c:pt idx="0">
                  <c:v>3.360352</c:v>
                </c:pt>
                <c:pt idx="1">
                  <c:v>1.101331</c:v>
                </c:pt>
                <c:pt idx="2">
                  <c:v>0.253598</c:v>
                </c:pt>
                <c:pt idx="3">
                  <c:v>1.706443</c:v>
                </c:pt>
                <c:pt idx="4">
                  <c:v>1.151525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Color Gradient over 10000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3D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Sheet1!$D$42</c:f>
              <c:numCache>
                <c:formatCode>General</c:formatCode>
                <c:ptCount val="1"/>
                <c:pt idx="0">
                  <c:v>22.1780798206029</c:v>
                </c:pt>
              </c:numCache>
            </c:numRef>
          </c:val>
        </c:ser>
        <c:ser>
          <c:idx val="1"/>
          <c:order val="1"/>
          <c:tx>
            <c:strRef>
              <c:f>Sheet1!$B$65</c:f>
              <c:strCache>
                <c:ptCount val="1"/>
                <c:pt idx="0">
                  <c:v>2D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Sheet1!$D$65</c:f>
              <c:numCache>
                <c:formatCode>General</c:formatCode>
                <c:ptCount val="1"/>
                <c:pt idx="0">
                  <c:v>19.4821440632257</c:v>
                </c:pt>
              </c:numCache>
            </c:numRef>
          </c:val>
        </c:ser>
        <c:gapWidth val="100"/>
        <c:overlap val="0"/>
        <c:axId val="24343379"/>
        <c:axId val="78668940"/>
      </c:barChart>
      <c:catAx>
        <c:axId val="243433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668940"/>
        <c:crosses val="autoZero"/>
        <c:auto val="1"/>
        <c:lblAlgn val="ctr"/>
        <c:lblOffset val="100"/>
      </c:catAx>
      <c:valAx>
        <c:axId val="786689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MLUPs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3433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524520</xdr:colOff>
      <xdr:row>0</xdr:row>
      <xdr:rowOff>124560</xdr:rowOff>
    </xdr:from>
    <xdr:to>
      <xdr:col>14</xdr:col>
      <xdr:colOff>437400</xdr:colOff>
      <xdr:row>20</xdr:row>
      <xdr:rowOff>94680</xdr:rowOff>
    </xdr:to>
    <xdr:graphicFrame>
      <xdr:nvGraphicFramePr>
        <xdr:cNvPr id="0" name=""/>
        <xdr:cNvGraphicFramePr/>
      </xdr:nvGraphicFramePr>
      <xdr:xfrm>
        <a:off x="6915600" y="124560"/>
        <a:ext cx="5389920" cy="322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441360</xdr:colOff>
      <xdr:row>30</xdr:row>
      <xdr:rowOff>2880</xdr:rowOff>
    </xdr:from>
    <xdr:to>
      <xdr:col>11</xdr:col>
      <xdr:colOff>1226880</xdr:colOff>
      <xdr:row>49</xdr:row>
      <xdr:rowOff>150120</xdr:rowOff>
    </xdr:to>
    <xdr:graphicFrame>
      <xdr:nvGraphicFramePr>
        <xdr:cNvPr id="1" name=""/>
        <xdr:cNvGraphicFramePr/>
      </xdr:nvGraphicFramePr>
      <xdr:xfrm>
        <a:off x="5632200" y="4879440"/>
        <a:ext cx="413856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512280</xdr:colOff>
      <xdr:row>51</xdr:row>
      <xdr:rowOff>86400</xdr:rowOff>
    </xdr:from>
    <xdr:to>
      <xdr:col>14</xdr:col>
      <xdr:colOff>337320</xdr:colOff>
      <xdr:row>71</xdr:row>
      <xdr:rowOff>74160</xdr:rowOff>
    </xdr:to>
    <xdr:graphicFrame>
      <xdr:nvGraphicFramePr>
        <xdr:cNvPr id="2" name=""/>
        <xdr:cNvGraphicFramePr/>
      </xdr:nvGraphicFramePr>
      <xdr:xfrm>
        <a:off x="7913160" y="8376840"/>
        <a:ext cx="42922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132840</xdr:colOff>
      <xdr:row>1</xdr:row>
      <xdr:rowOff>117720</xdr:rowOff>
    </xdr:from>
    <xdr:to>
      <xdr:col>22</xdr:col>
      <xdr:colOff>197640</xdr:colOff>
      <xdr:row>21</xdr:row>
      <xdr:rowOff>105120</xdr:rowOff>
    </xdr:to>
    <xdr:graphicFrame>
      <xdr:nvGraphicFramePr>
        <xdr:cNvPr id="3" name=""/>
        <xdr:cNvGraphicFramePr/>
      </xdr:nvGraphicFramePr>
      <xdr:xfrm>
        <a:off x="12600720" y="280080"/>
        <a:ext cx="42656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74880</xdr:colOff>
      <xdr:row>51</xdr:row>
      <xdr:rowOff>28800</xdr:rowOff>
    </xdr:from>
    <xdr:to>
      <xdr:col>9</xdr:col>
      <xdr:colOff>690480</xdr:colOff>
      <xdr:row>71</xdr:row>
      <xdr:rowOff>16560</xdr:rowOff>
    </xdr:to>
    <xdr:graphicFrame>
      <xdr:nvGraphicFramePr>
        <xdr:cNvPr id="4" name=""/>
        <xdr:cNvGraphicFramePr/>
      </xdr:nvGraphicFramePr>
      <xdr:xfrm>
        <a:off x="3465720" y="8319240"/>
        <a:ext cx="36158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34" activeCellId="0" sqref="O34"/>
    </sheetView>
  </sheetViews>
  <sheetFormatPr defaultRowHeight="12.8"/>
  <cols>
    <col collapsed="false" hidden="false" max="1" min="1" style="0" width="8.50510204081633"/>
    <col collapsed="false" hidden="false" max="2" min="2" style="0" width="17.8214285714286"/>
    <col collapsed="false" hidden="false" max="3" min="3" style="0" width="8.50510204081633"/>
    <col collapsed="false" hidden="false" max="4" min="4" style="0" width="13.2295918367347"/>
    <col collapsed="false" hidden="false" max="9" min="5" style="0" width="8.50510204081633"/>
    <col collapsed="false" hidden="false" max="10" min="10" style="0" width="14.3112244897959"/>
    <col collapsed="false" hidden="false" max="11" min="11" style="0" width="16.1989795918367"/>
    <col collapsed="false" hidden="false" max="12" min="12" style="0" width="19.4387755102041"/>
    <col collapsed="false" hidden="false" max="13" min="13" style="0" width="19.1683673469388"/>
    <col collapsed="false" hidden="false" max="1025" min="14" style="0" width="8.50510204081633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C2" s="0" t="s">
        <v>1</v>
      </c>
      <c r="D2" s="0" t="n">
        <v>98.505066</v>
      </c>
    </row>
    <row r="3" customFormat="false" ht="12.8" hidden="false" customHeight="false" outlineLevel="0" collapsed="false">
      <c r="C3" s="0" t="s">
        <v>2</v>
      </c>
      <c r="D3" s="0" t="n">
        <v>89.437653</v>
      </c>
    </row>
    <row r="4" customFormat="false" ht="12.8" hidden="false" customHeight="false" outlineLevel="0" collapsed="false">
      <c r="C4" s="0" t="s">
        <v>3</v>
      </c>
      <c r="D4" s="0" t="n">
        <v>0.280904</v>
      </c>
    </row>
    <row r="5" customFormat="false" ht="12.8" hidden="false" customHeight="false" outlineLevel="0" collapsed="false">
      <c r="C5" s="0" t="s">
        <v>4</v>
      </c>
      <c r="D5" s="0" t="n">
        <v>35.482719</v>
      </c>
    </row>
    <row r="6" customFormat="false" ht="12.8" hidden="false" customHeight="false" outlineLevel="0" collapsed="false">
      <c r="C6" s="0" t="s">
        <v>5</v>
      </c>
      <c r="D6" s="0" t="n">
        <v>25.965612</v>
      </c>
    </row>
    <row r="7" customFormat="false" ht="12.8" hidden="false" customHeight="false" outlineLevel="0" collapsed="false">
      <c r="C7" s="0" t="s">
        <v>6</v>
      </c>
      <c r="D7" s="0" t="n">
        <v>1.681413</v>
      </c>
    </row>
    <row r="8" customFormat="false" ht="12.8" hidden="false" customHeight="false" outlineLevel="0" collapsed="false">
      <c r="C8" s="0" t="s">
        <v>7</v>
      </c>
      <c r="D8" s="0" t="n">
        <v>18.202219</v>
      </c>
    </row>
    <row r="9" customFormat="false" ht="12.8" hidden="false" customHeight="false" outlineLevel="0" collapsed="false">
      <c r="C9" s="0" t="s">
        <v>8</v>
      </c>
      <c r="D9" s="0" t="n">
        <v>8.062594</v>
      </c>
    </row>
    <row r="10" customFormat="false" ht="12.8" hidden="false" customHeight="false" outlineLevel="0" collapsed="false">
      <c r="C10" s="0" t="s">
        <v>9</v>
      </c>
      <c r="D10" s="0" t="s">
        <v>10</v>
      </c>
      <c r="E10" s="0" t="n">
        <v>3.201839</v>
      </c>
    </row>
    <row r="11" customFormat="false" ht="12.8" hidden="false" customHeight="false" outlineLevel="0" collapsed="false">
      <c r="B11" s="0" t="s">
        <v>11</v>
      </c>
    </row>
    <row r="12" customFormat="false" ht="12.8" hidden="false" customHeight="false" outlineLevel="0" collapsed="false">
      <c r="C12" s="0" t="s">
        <v>12</v>
      </c>
      <c r="D12" s="0" t="n">
        <v>146.976196</v>
      </c>
    </row>
    <row r="13" customFormat="false" ht="12.8" hidden="false" customHeight="false" outlineLevel="0" collapsed="false">
      <c r="C13" s="0" t="s">
        <v>2</v>
      </c>
      <c r="D13" s="0" t="n">
        <v>136.898926</v>
      </c>
    </row>
    <row r="14" customFormat="false" ht="12.8" hidden="false" customHeight="false" outlineLevel="0" collapsed="false">
      <c r="C14" s="0" t="s">
        <v>3</v>
      </c>
      <c r="D14" s="0" t="n">
        <v>1.644653</v>
      </c>
    </row>
    <row r="15" customFormat="false" ht="12.8" hidden="false" customHeight="false" outlineLevel="0" collapsed="false">
      <c r="C15" s="0" t="s">
        <v>4</v>
      </c>
      <c r="D15" s="0" t="n">
        <v>90.955391</v>
      </c>
    </row>
    <row r="16" customFormat="false" ht="12.8" hidden="false" customHeight="false" outlineLevel="0" collapsed="false">
      <c r="C16" s="0" t="s">
        <v>5</v>
      </c>
      <c r="D16" s="0" t="n">
        <v>18.355522</v>
      </c>
    </row>
    <row r="17" customFormat="false" ht="12.8" hidden="false" customHeight="false" outlineLevel="0" collapsed="false">
      <c r="C17" s="0" t="s">
        <v>6</v>
      </c>
      <c r="D17" s="0" t="n">
        <v>0.279764</v>
      </c>
    </row>
    <row r="18" customFormat="false" ht="12.8" hidden="false" customHeight="false" outlineLevel="0" collapsed="false">
      <c r="C18" s="0" t="s">
        <v>7</v>
      </c>
      <c r="D18" s="0" t="n">
        <v>27.095482</v>
      </c>
    </row>
    <row r="19" customFormat="false" ht="12.8" hidden="false" customHeight="false" outlineLevel="0" collapsed="false">
      <c r="C19" s="0" t="s">
        <v>8</v>
      </c>
      <c r="D19" s="0" t="n">
        <v>0.269596</v>
      </c>
    </row>
    <row r="20" customFormat="false" ht="12.8" hidden="false" customHeight="false" outlineLevel="0" collapsed="false">
      <c r="C20" s="0" t="s">
        <v>9</v>
      </c>
      <c r="D20" s="0" t="s">
        <v>10</v>
      </c>
      <c r="E20" s="0" t="n">
        <v>2.948912</v>
      </c>
    </row>
    <row r="22" customFormat="false" ht="12.8" hidden="false" customHeight="false" outlineLevel="0" collapsed="false">
      <c r="B22" s="0" t="s">
        <v>13</v>
      </c>
      <c r="G22" s="0" t="n">
        <f aca="false">128*128*128</f>
        <v>2097152</v>
      </c>
    </row>
    <row r="23" customFormat="false" ht="12.8" hidden="false" customHeight="false" outlineLevel="0" collapsed="false">
      <c r="C23" s="0" t="s">
        <v>14</v>
      </c>
      <c r="D23" s="0" t="n">
        <v>10.711446</v>
      </c>
      <c r="G23" s="0" t="n">
        <f aca="false">G22*20/D23/1000000</f>
        <v>3.91572155617458</v>
      </c>
    </row>
    <row r="24" customFormat="false" ht="12.8" hidden="false" customHeight="false" outlineLevel="0" collapsed="false">
      <c r="C24" s="0" t="s">
        <v>2</v>
      </c>
      <c r="D24" s="0" t="n">
        <v>1.992905</v>
      </c>
    </row>
    <row r="25" customFormat="false" ht="12.8" hidden="false" customHeight="false" outlineLevel="0" collapsed="false">
      <c r="C25" s="0" t="s">
        <v>3</v>
      </c>
      <c r="D25" s="0" t="n">
        <v>0.278938</v>
      </c>
    </row>
    <row r="26" customFormat="false" ht="12.8" hidden="false" customHeight="false" outlineLevel="0" collapsed="false">
      <c r="C26" s="0" t="s">
        <v>4</v>
      </c>
      <c r="D26" s="0" t="n">
        <v>0.785562</v>
      </c>
    </row>
    <row r="27" customFormat="false" ht="12.8" hidden="false" customHeight="false" outlineLevel="0" collapsed="false">
      <c r="C27" s="0" t="s">
        <v>5</v>
      </c>
      <c r="D27" s="0" t="n">
        <v>0.564915</v>
      </c>
    </row>
    <row r="28" customFormat="false" ht="12.8" hidden="false" customHeight="false" outlineLevel="0" collapsed="false">
      <c r="C28" s="0" t="s">
        <v>6</v>
      </c>
      <c r="D28" s="0" t="n">
        <v>0.035066</v>
      </c>
    </row>
    <row r="29" customFormat="false" ht="12.8" hidden="false" customHeight="false" outlineLevel="0" collapsed="false">
      <c r="C29" s="0" t="s">
        <v>7</v>
      </c>
      <c r="D29" s="0" t="n">
        <v>0.404155</v>
      </c>
    </row>
    <row r="30" customFormat="false" ht="12.8" hidden="false" customHeight="false" outlineLevel="0" collapsed="false">
      <c r="C30" s="0" t="s">
        <v>8</v>
      </c>
      <c r="D30" s="0" t="n">
        <v>0.193627</v>
      </c>
    </row>
    <row r="31" customFormat="false" ht="12.8" hidden="false" customHeight="false" outlineLevel="0" collapsed="false">
      <c r="C31" s="0" t="s">
        <v>9</v>
      </c>
      <c r="D31" s="0" t="s">
        <v>10</v>
      </c>
      <c r="E31" s="0" t="n">
        <v>3.002908</v>
      </c>
    </row>
    <row r="33" customFormat="false" ht="12.8" hidden="false" customHeight="false" outlineLevel="0" collapsed="false">
      <c r="A33" s="0" t="s">
        <v>15</v>
      </c>
      <c r="B33" s="0" t="s">
        <v>16</v>
      </c>
      <c r="C33" s="0" t="s">
        <v>1</v>
      </c>
      <c r="D33" s="0" t="n">
        <v>945.596741</v>
      </c>
      <c r="F33" s="0" t="s">
        <v>1</v>
      </c>
      <c r="G33" s="0" t="n">
        <v>537.776245</v>
      </c>
    </row>
    <row r="34" customFormat="false" ht="12.8" hidden="false" customHeight="false" outlineLevel="0" collapsed="false">
      <c r="A34" s="0" t="n">
        <f aca="false">128*128*128</f>
        <v>2097152</v>
      </c>
      <c r="C34" s="0" t="s">
        <v>2</v>
      </c>
      <c r="D34" s="0" t="n">
        <v>937.053223</v>
      </c>
      <c r="F34" s="0" t="s">
        <v>2</v>
      </c>
      <c r="G34" s="0" t="n">
        <v>530.088379</v>
      </c>
    </row>
    <row r="35" customFormat="false" ht="12.8" hidden="false" customHeight="false" outlineLevel="0" collapsed="false">
      <c r="C35" s="0" t="s">
        <v>3</v>
      </c>
      <c r="D35" s="0" t="n">
        <v>0.266282</v>
      </c>
      <c r="F35" s="0" t="s">
        <v>3</v>
      </c>
      <c r="G35" s="0" t="n">
        <v>0.223528</v>
      </c>
    </row>
    <row r="36" customFormat="false" ht="12.8" hidden="false" customHeight="false" outlineLevel="0" collapsed="false">
      <c r="C36" s="0" t="s">
        <v>4</v>
      </c>
      <c r="D36" s="0" t="n">
        <v>365.631073</v>
      </c>
      <c r="F36" s="0" t="s">
        <v>4</v>
      </c>
      <c r="G36" s="0" t="n">
        <v>229.273727</v>
      </c>
    </row>
    <row r="37" customFormat="false" ht="12.8" hidden="false" customHeight="false" outlineLevel="0" collapsed="false">
      <c r="C37" s="0" t="s">
        <v>5</v>
      </c>
      <c r="D37" s="0" t="n">
        <v>273.361053</v>
      </c>
      <c r="F37" s="0" t="s">
        <v>5</v>
      </c>
      <c r="G37" s="0" t="n">
        <v>129.598892</v>
      </c>
    </row>
    <row r="38" customFormat="false" ht="12.8" hidden="false" customHeight="false" outlineLevel="0" collapsed="false">
      <c r="C38" s="0" t="s">
        <v>6</v>
      </c>
      <c r="D38" s="0" t="n">
        <v>18.02404</v>
      </c>
      <c r="F38" s="0" t="s">
        <v>6</v>
      </c>
      <c r="G38" s="0" t="n">
        <v>10.092113</v>
      </c>
    </row>
    <row r="39" customFormat="false" ht="12.8" hidden="false" customHeight="false" outlineLevel="0" collapsed="false">
      <c r="C39" s="0" t="s">
        <v>7</v>
      </c>
      <c r="D39" s="0" t="n">
        <v>192.248322</v>
      </c>
      <c r="F39" s="0" t="s">
        <v>7</v>
      </c>
      <c r="G39" s="0" t="n">
        <v>73.178818</v>
      </c>
    </row>
    <row r="40" customFormat="false" ht="12.8" hidden="false" customHeight="false" outlineLevel="0" collapsed="false">
      <c r="C40" s="0" t="s">
        <v>8</v>
      </c>
      <c r="D40" s="0" t="n">
        <v>86.274223</v>
      </c>
      <c r="F40" s="0" t="s">
        <v>8</v>
      </c>
      <c r="G40" s="0" t="n">
        <v>87.348068</v>
      </c>
    </row>
    <row r="41" customFormat="false" ht="12.8" hidden="false" customHeight="false" outlineLevel="0" collapsed="false">
      <c r="C41" s="0" t="s">
        <v>9</v>
      </c>
      <c r="D41" s="0" t="s">
        <v>10</v>
      </c>
      <c r="E41" s="0" t="n">
        <v>2.861563</v>
      </c>
      <c r="F41" s="0" t="s">
        <v>9</v>
      </c>
      <c r="G41" s="0" t="s">
        <v>10</v>
      </c>
      <c r="H41" s="0" t="n">
        <v>2.042235</v>
      </c>
    </row>
    <row r="42" customFormat="false" ht="12.8" hidden="false" customHeight="false" outlineLevel="0" collapsed="false">
      <c r="B42" s="0" t="s">
        <v>17</v>
      </c>
      <c r="C42" s="0" t="s">
        <v>18</v>
      </c>
      <c r="D42" s="0" t="n">
        <f aca="false">$A$34*10000/D33/1000000</f>
        <v>22.1780798206029</v>
      </c>
    </row>
    <row r="44" customFormat="false" ht="12.8" hidden="false" customHeight="false" outlineLevel="0" collapsed="false">
      <c r="A44" s="0" t="s">
        <v>15</v>
      </c>
    </row>
    <row r="45" customFormat="false" ht="12.8" hidden="false" customHeight="false" outlineLevel="0" collapsed="false">
      <c r="A45" s="0" t="n">
        <f aca="false">128*128</f>
        <v>16384</v>
      </c>
      <c r="B45" s="0" t="s">
        <v>19</v>
      </c>
      <c r="C45" s="0" t="s">
        <v>12</v>
      </c>
      <c r="D45" s="0" t="n">
        <v>200.273727</v>
      </c>
    </row>
    <row r="46" customFormat="false" ht="12.8" hidden="false" customHeight="false" outlineLevel="0" collapsed="false">
      <c r="C46" s="0" t="s">
        <v>2</v>
      </c>
      <c r="D46" s="0" t="n">
        <v>200.085342</v>
      </c>
    </row>
    <row r="47" customFormat="false" ht="12.8" hidden="false" customHeight="false" outlineLevel="0" collapsed="false">
      <c r="C47" s="0" t="s">
        <v>3</v>
      </c>
      <c r="D47" s="0" t="n">
        <v>0.009622</v>
      </c>
    </row>
    <row r="48" customFormat="false" ht="12.8" hidden="false" customHeight="false" outlineLevel="0" collapsed="false">
      <c r="C48" s="0" t="s">
        <v>4</v>
      </c>
      <c r="D48" s="0" t="n">
        <v>160.742142</v>
      </c>
    </row>
    <row r="49" customFormat="false" ht="12.8" hidden="false" customHeight="false" outlineLevel="0" collapsed="false">
      <c r="C49" s="0" t="s">
        <v>5</v>
      </c>
      <c r="D49" s="0" t="n">
        <v>10.45682</v>
      </c>
    </row>
    <row r="50" customFormat="false" ht="12.8" hidden="false" customHeight="false" outlineLevel="0" collapsed="false">
      <c r="C50" s="0" t="s">
        <v>6</v>
      </c>
      <c r="D50" s="0" t="n">
        <v>0.125287</v>
      </c>
    </row>
    <row r="51" customFormat="false" ht="12.8" hidden="false" customHeight="false" outlineLevel="0" collapsed="false">
      <c r="C51" s="0" t="s">
        <v>7</v>
      </c>
      <c r="D51" s="0" t="n">
        <v>22.867538</v>
      </c>
    </row>
    <row r="52" customFormat="false" ht="12.8" hidden="false" customHeight="false" outlineLevel="0" collapsed="false">
      <c r="C52" s="0" t="s">
        <v>8</v>
      </c>
      <c r="D52" s="0" t="n">
        <v>5.457201</v>
      </c>
    </row>
    <row r="53" customFormat="false" ht="12.8" hidden="false" customHeight="false" outlineLevel="0" collapsed="false">
      <c r="C53" s="0" t="s">
        <v>9</v>
      </c>
      <c r="D53" s="0" t="s">
        <v>10</v>
      </c>
      <c r="E53" s="0" t="n">
        <v>0.047944</v>
      </c>
    </row>
    <row r="54" customFormat="false" ht="12.8" hidden="false" customHeight="false" outlineLevel="0" collapsed="false">
      <c r="C54" s="0" t="s">
        <v>18</v>
      </c>
      <c r="D54" s="0" t="n">
        <f aca="false">$A$45*10000/D45/1000000</f>
        <v>0.818080346604824</v>
      </c>
    </row>
    <row r="55" customFormat="false" ht="12.8" hidden="false" customHeight="false" outlineLevel="0" collapsed="false">
      <c r="B55" s="0" t="s">
        <v>20</v>
      </c>
    </row>
    <row r="56" customFormat="false" ht="12.8" hidden="false" customHeight="false" outlineLevel="0" collapsed="false">
      <c r="C56" s="0" t="s">
        <v>14</v>
      </c>
      <c r="D56" s="0" t="n">
        <v>8.409752</v>
      </c>
    </row>
    <row r="57" customFormat="false" ht="12.8" hidden="false" customHeight="false" outlineLevel="0" collapsed="false">
      <c r="C57" s="0" t="s">
        <v>2</v>
      </c>
      <c r="D57" s="0" t="n">
        <v>8.261872</v>
      </c>
    </row>
    <row r="58" customFormat="false" ht="12.8" hidden="false" customHeight="false" outlineLevel="0" collapsed="false">
      <c r="C58" s="0" t="s">
        <v>3</v>
      </c>
      <c r="D58" s="0" t="n">
        <v>0.00438</v>
      </c>
    </row>
    <row r="59" customFormat="false" ht="12.8" hidden="false" customHeight="false" outlineLevel="0" collapsed="false">
      <c r="C59" s="0" t="s">
        <v>4</v>
      </c>
      <c r="D59" s="0" t="n">
        <v>3.360352</v>
      </c>
    </row>
    <row r="60" customFormat="false" ht="12.8" hidden="false" customHeight="false" outlineLevel="0" collapsed="false">
      <c r="C60" s="0" t="s">
        <v>5</v>
      </c>
      <c r="D60" s="0" t="n">
        <v>1.101331</v>
      </c>
    </row>
    <row r="61" customFormat="false" ht="12.8" hidden="false" customHeight="false" outlineLevel="0" collapsed="false">
      <c r="C61" s="0" t="s">
        <v>6</v>
      </c>
      <c r="D61" s="0" t="n">
        <v>0.253598</v>
      </c>
    </row>
    <row r="62" customFormat="false" ht="12.8" hidden="false" customHeight="false" outlineLevel="0" collapsed="false">
      <c r="C62" s="0" t="s">
        <v>7</v>
      </c>
      <c r="D62" s="0" t="n">
        <v>1.706443</v>
      </c>
    </row>
    <row r="63" customFormat="false" ht="12.8" hidden="false" customHeight="false" outlineLevel="0" collapsed="false">
      <c r="C63" s="0" t="s">
        <v>8</v>
      </c>
      <c r="D63" s="0" t="n">
        <v>1.151525</v>
      </c>
    </row>
    <row r="64" customFormat="false" ht="12.8" hidden="false" customHeight="false" outlineLevel="0" collapsed="false">
      <c r="C64" s="0" t="s">
        <v>9</v>
      </c>
      <c r="D64" s="0" t="s">
        <v>10</v>
      </c>
      <c r="E64" s="0" t="n">
        <v>0.043648</v>
      </c>
    </row>
    <row r="65" customFormat="false" ht="12.8" hidden="false" customHeight="false" outlineLevel="0" collapsed="false">
      <c r="B65" s="0" t="s">
        <v>21</v>
      </c>
      <c r="C65" s="0" t="s">
        <v>18</v>
      </c>
      <c r="D65" s="0" t="n">
        <f aca="false">$A$45*10000/D56/1000000</f>
        <v>19.4821440632257</v>
      </c>
    </row>
    <row r="75" customFormat="false" ht="12.8" hidden="false" customHeight="false" outlineLevel="0" collapsed="false">
      <c r="C75" s="0" t="s">
        <v>22</v>
      </c>
    </row>
    <row r="76" customFormat="false" ht="12.8" hidden="false" customHeight="false" outlineLevel="0" collapsed="false">
      <c r="B76" s="0" t="n">
        <v>128</v>
      </c>
      <c r="C76" s="0" t="s">
        <v>23</v>
      </c>
      <c r="D76" s="0" t="s">
        <v>24</v>
      </c>
      <c r="E76" s="0" t="s">
        <v>25</v>
      </c>
      <c r="F76" s="0" t="s">
        <v>26</v>
      </c>
    </row>
    <row r="77" customFormat="false" ht="12.8" hidden="false" customHeight="false" outlineLevel="0" collapsed="false">
      <c r="B77" s="0" t="s">
        <v>27</v>
      </c>
      <c r="C77" s="0" t="n">
        <v>1725</v>
      </c>
      <c r="D77" s="0" t="n">
        <v>2785</v>
      </c>
      <c r="E77" s="0" t="n">
        <v>587</v>
      </c>
      <c r="F77" s="0" t="n">
        <v>581</v>
      </c>
      <c r="G77" s="0" t="n">
        <v>21.8</v>
      </c>
      <c r="H77" s="0" t="n">
        <v>33.6</v>
      </c>
      <c r="I77" s="0" t="s">
        <v>28</v>
      </c>
      <c r="J77" s="0" t="s">
        <v>29</v>
      </c>
      <c r="K77" s="0" t="s">
        <v>30</v>
      </c>
      <c r="L77" s="0" t="s">
        <v>31</v>
      </c>
      <c r="M77" s="0" t="s">
        <v>32</v>
      </c>
    </row>
    <row r="78" customFormat="false" ht="12.8" hidden="false" customHeight="false" outlineLevel="0" collapsed="false">
      <c r="B78" s="0" t="n">
        <v>256</v>
      </c>
      <c r="C78" s="0" t="s">
        <v>23</v>
      </c>
      <c r="D78" s="0" t="s">
        <v>24</v>
      </c>
      <c r="E78" s="0" t="s">
        <v>25</v>
      </c>
      <c r="F78" s="0" t="s">
        <v>26</v>
      </c>
      <c r="I78" s="0" t="s">
        <v>21</v>
      </c>
      <c r="J78" s="0" t="s">
        <v>33</v>
      </c>
      <c r="K78" s="0" t="n">
        <f aca="false">128*128</f>
        <v>16384</v>
      </c>
      <c r="L78" s="0" t="s">
        <v>34</v>
      </c>
      <c r="M78" s="0" t="s">
        <v>35</v>
      </c>
    </row>
    <row r="79" customFormat="false" ht="12.8" hidden="false" customHeight="false" outlineLevel="0" collapsed="false">
      <c r="B79" s="0" t="s">
        <v>27</v>
      </c>
      <c r="C79" s="0" t="n">
        <v>9637</v>
      </c>
      <c r="D79" s="0" t="n">
        <v>18091</v>
      </c>
      <c r="E79" s="0" t="n">
        <v>605</v>
      </c>
      <c r="F79" s="0" t="n">
        <v>637</v>
      </c>
      <c r="G79" s="0" t="n">
        <v>47.97</v>
      </c>
      <c r="H79" s="0" t="n">
        <v>83.95</v>
      </c>
      <c r="I79" s="0" t="s">
        <v>17</v>
      </c>
      <c r="J79" s="0" t="s">
        <v>36</v>
      </c>
      <c r="K79" s="0" t="n">
        <f aca="false">128*128*128</f>
        <v>2097152</v>
      </c>
      <c r="L79" s="0" t="n">
        <v>1725</v>
      </c>
      <c r="M79" s="0" t="n">
        <v>2785</v>
      </c>
    </row>
    <row r="80" customFormat="false" ht="12.8" hidden="false" customHeight="false" outlineLevel="0" collapsed="false">
      <c r="I80" s="0" t="s">
        <v>21</v>
      </c>
      <c r="J80" s="0" t="s">
        <v>37</v>
      </c>
      <c r="K80" s="0" t="n">
        <f aca="false">256*256</f>
        <v>65536</v>
      </c>
      <c r="L80" s="0" t="s">
        <v>38</v>
      </c>
      <c r="M80" s="0" t="s">
        <v>39</v>
      </c>
    </row>
    <row r="81" customFormat="false" ht="12.8" hidden="false" customHeight="false" outlineLevel="0" collapsed="false">
      <c r="I81" s="0" t="s">
        <v>17</v>
      </c>
      <c r="J81" s="0" t="s">
        <v>40</v>
      </c>
      <c r="K81" s="0" t="n">
        <f aca="false">256*256*256</f>
        <v>16777216</v>
      </c>
      <c r="L81" s="0" t="n">
        <v>9637</v>
      </c>
      <c r="M81" s="0" t="n">
        <v>18091</v>
      </c>
      <c r="R8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V54" activeCellId="0" sqref="V54"/>
    </sheetView>
  </sheetViews>
  <sheetFormatPr defaultRowHeight="12.8"/>
  <cols>
    <col collapsed="false" hidden="false" max="9" min="1" style="0" width="8.50510204081633"/>
    <col collapsed="false" hidden="false" max="10" min="10" style="0" width="18.5204081632653"/>
    <col collapsed="false" hidden="false" max="20" min="11" style="0" width="8.50510204081633"/>
    <col collapsed="false" hidden="false" max="21" min="21" style="0" width="12.8061224489796"/>
    <col collapsed="false" hidden="false" max="1025" min="22" style="0" width="8.50510204081633"/>
  </cols>
  <sheetData>
    <row r="1" customFormat="false" ht="12.8" hidden="false" customHeight="true" outlineLevel="0" collapsed="false">
      <c r="A1" s="2" t="s">
        <v>41</v>
      </c>
      <c r="B1" s="2"/>
      <c r="C1" s="2"/>
      <c r="D1" s="2"/>
      <c r="E1" s="2"/>
      <c r="F1" s="2"/>
    </row>
    <row r="2" customFormat="false" ht="12.8" hidden="false" customHeight="false" outlineLevel="0" collapsed="false">
      <c r="A2" s="3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5" t="s">
        <v>47</v>
      </c>
    </row>
    <row r="3" customFormat="false" ht="12.8" hidden="false" customHeight="false" outlineLevel="0" collapsed="false">
      <c r="A3" s="6" t="n">
        <v>128</v>
      </c>
      <c r="B3" s="7" t="n">
        <v>128</v>
      </c>
      <c r="C3" s="7" t="n">
        <v>1</v>
      </c>
      <c r="D3" s="7" t="n">
        <f aca="false">A3*B3*C3</f>
        <v>16384</v>
      </c>
      <c r="E3" s="7" t="n">
        <v>489984</v>
      </c>
      <c r="F3" s="8" t="n">
        <v>1008</v>
      </c>
    </row>
    <row r="4" customFormat="false" ht="12.8" hidden="false" customHeight="true" outlineLevel="0" collapsed="false">
      <c r="A4" s="3" t="s">
        <v>48</v>
      </c>
      <c r="B4" s="4" t="s">
        <v>49</v>
      </c>
      <c r="C4" s="9" t="s">
        <v>50</v>
      </c>
      <c r="D4" s="9"/>
      <c r="E4" s="10" t="s">
        <v>51</v>
      </c>
      <c r="F4" s="11"/>
      <c r="G4" s="2" t="s">
        <v>52</v>
      </c>
      <c r="H4" s="2"/>
      <c r="I4" s="2"/>
      <c r="J4" s="2"/>
      <c r="K4" s="2"/>
      <c r="L4" s="2"/>
      <c r="N4" s="2" t="s">
        <v>53</v>
      </c>
      <c r="O4" s="2"/>
      <c r="P4" s="2"/>
      <c r="Q4" s="2"/>
      <c r="R4" s="2"/>
      <c r="S4" s="2"/>
    </row>
    <row r="5" customFormat="false" ht="12.8" hidden="false" customHeight="false" outlineLevel="0" collapsed="false">
      <c r="A5" s="12" t="n">
        <v>4</v>
      </c>
      <c r="B5" s="13" t="n">
        <v>4</v>
      </c>
      <c r="C5" s="14" t="n">
        <v>8</v>
      </c>
      <c r="D5" s="14"/>
      <c r="E5" s="10" t="n">
        <v>8</v>
      </c>
      <c r="F5" s="11"/>
      <c r="G5" s="15" t="s">
        <v>54</v>
      </c>
      <c r="H5" s="16" t="s">
        <v>55</v>
      </c>
      <c r="I5" s="16" t="s">
        <v>56</v>
      </c>
      <c r="J5" s="16" t="s">
        <v>57</v>
      </c>
      <c r="K5" s="16" t="s">
        <v>58</v>
      </c>
      <c r="L5" s="17" t="s">
        <v>29</v>
      </c>
      <c r="N5" s="15" t="s">
        <v>54</v>
      </c>
      <c r="O5" s="16" t="s">
        <v>55</v>
      </c>
      <c r="P5" s="16" t="s">
        <v>56</v>
      </c>
      <c r="Q5" s="16" t="s">
        <v>57</v>
      </c>
      <c r="R5" s="16" t="s">
        <v>58</v>
      </c>
      <c r="S5" s="17" t="s">
        <v>29</v>
      </c>
    </row>
    <row r="6" customFormat="false" ht="12.8" hidden="false" customHeight="false" outlineLevel="0" collapsed="false">
      <c r="A6" s="0" t="s">
        <v>59</v>
      </c>
      <c r="G6" s="18" t="n">
        <f aca="false">$D$3*$B$5</f>
        <v>65536</v>
      </c>
      <c r="H6" s="19" t="n">
        <f aca="false">G6/1024</f>
        <v>64</v>
      </c>
      <c r="I6" s="19" t="n">
        <f aca="false">H6/1024</f>
        <v>0.0625</v>
      </c>
      <c r="J6" s="19" t="s">
        <v>60</v>
      </c>
      <c r="K6" s="19" t="s">
        <v>61</v>
      </c>
      <c r="L6" s="20" t="s">
        <v>62</v>
      </c>
      <c r="N6" s="18" t="n">
        <f aca="false">$D$3*$B$5</f>
        <v>65536</v>
      </c>
      <c r="O6" s="19" t="n">
        <f aca="false">N6/1024</f>
        <v>64</v>
      </c>
      <c r="P6" s="19" t="n">
        <f aca="false">O6/1024</f>
        <v>0.0625</v>
      </c>
      <c r="Q6" s="19" t="s">
        <v>60</v>
      </c>
      <c r="R6" s="19" t="s">
        <v>61</v>
      </c>
      <c r="S6" s="20" t="s">
        <v>62</v>
      </c>
    </row>
    <row r="7" customFormat="false" ht="12.8" hidden="false" customHeight="false" outlineLevel="0" collapsed="false">
      <c r="A7" s="0" t="n">
        <f aca="false">A3*B3</f>
        <v>16384</v>
      </c>
      <c r="G7" s="18" t="n">
        <f aca="false">$D$3*$A$5</f>
        <v>65536</v>
      </c>
      <c r="H7" s="19" t="n">
        <f aca="false">G7/1024</f>
        <v>64</v>
      </c>
      <c r="I7" s="19" t="n">
        <f aca="false">H7/1024</f>
        <v>0.0625</v>
      </c>
      <c r="J7" s="19" t="s">
        <v>63</v>
      </c>
      <c r="K7" s="19" t="s">
        <v>64</v>
      </c>
      <c r="L7" s="20" t="s">
        <v>62</v>
      </c>
      <c r="N7" s="18" t="n">
        <f aca="false">$E$5*$D$3</f>
        <v>131072</v>
      </c>
      <c r="O7" s="19" t="n">
        <f aca="false">N7/1024</f>
        <v>128</v>
      </c>
      <c r="P7" s="19" t="n">
        <f aca="false">O7/1024</f>
        <v>0.125</v>
      </c>
      <c r="Q7" s="19" t="s">
        <v>63</v>
      </c>
      <c r="R7" s="19" t="s">
        <v>64</v>
      </c>
      <c r="S7" s="20" t="s">
        <v>62</v>
      </c>
    </row>
    <row r="8" customFormat="false" ht="12.8" hidden="false" customHeight="false" outlineLevel="0" collapsed="false">
      <c r="G8" s="18" t="n">
        <f aca="false">$D$3*$A$5</f>
        <v>65536</v>
      </c>
      <c r="H8" s="19" t="n">
        <f aca="false">G8/1024</f>
        <v>64</v>
      </c>
      <c r="I8" s="19" t="n">
        <f aca="false">H8/1024</f>
        <v>0.0625</v>
      </c>
      <c r="J8" s="19" t="s">
        <v>63</v>
      </c>
      <c r="K8" s="19" t="s">
        <v>65</v>
      </c>
      <c r="L8" s="20" t="s">
        <v>62</v>
      </c>
      <c r="N8" s="18" t="n">
        <f aca="false">$E$5*$D$3</f>
        <v>131072</v>
      </c>
      <c r="O8" s="19" t="n">
        <f aca="false">N8/1024</f>
        <v>128</v>
      </c>
      <c r="P8" s="19" t="n">
        <f aca="false">O8/1024</f>
        <v>0.125</v>
      </c>
      <c r="Q8" s="19" t="s">
        <v>63</v>
      </c>
      <c r="R8" s="19" t="s">
        <v>65</v>
      </c>
      <c r="S8" s="20" t="s">
        <v>62</v>
      </c>
    </row>
    <row r="9" customFormat="false" ht="12.8" hidden="false" customHeight="false" outlineLevel="0" collapsed="false">
      <c r="G9" s="18" t="n">
        <v>0</v>
      </c>
      <c r="H9" s="19" t="n">
        <f aca="false">G9/1024</f>
        <v>0</v>
      </c>
      <c r="I9" s="19" t="n">
        <f aca="false">H9/1024</f>
        <v>0</v>
      </c>
      <c r="J9" s="19" t="s">
        <v>63</v>
      </c>
      <c r="K9" s="19" t="s">
        <v>66</v>
      </c>
      <c r="L9" s="20" t="s">
        <v>62</v>
      </c>
      <c r="N9" s="18" t="n">
        <v>0</v>
      </c>
      <c r="O9" s="19" t="n">
        <f aca="false">N9/1024</f>
        <v>0</v>
      </c>
      <c r="P9" s="19" t="n">
        <f aca="false">O9/1024</f>
        <v>0</v>
      </c>
      <c r="Q9" s="19" t="s">
        <v>63</v>
      </c>
      <c r="R9" s="19" t="s">
        <v>66</v>
      </c>
      <c r="S9" s="20" t="s">
        <v>62</v>
      </c>
    </row>
    <row r="10" customFormat="false" ht="12.8" hidden="false" customHeight="false" outlineLevel="0" collapsed="false">
      <c r="G10" s="18" t="n">
        <f aca="false">$E$3*$B$5</f>
        <v>1959936</v>
      </c>
      <c r="H10" s="19" t="n">
        <f aca="false">G10/1024</f>
        <v>1914</v>
      </c>
      <c r="I10" s="19" t="n">
        <f aca="false">H10/1024</f>
        <v>1.869140625</v>
      </c>
      <c r="J10" s="19" t="s">
        <v>60</v>
      </c>
      <c r="K10" s="19" t="s">
        <v>67</v>
      </c>
      <c r="L10" s="20" t="s">
        <v>68</v>
      </c>
      <c r="N10" s="18" t="n">
        <f aca="false">$E$3*$B$5</f>
        <v>1959936</v>
      </c>
      <c r="O10" s="19" t="n">
        <f aca="false">N10/1024</f>
        <v>1914</v>
      </c>
      <c r="P10" s="19" t="n">
        <f aca="false">O10/1024</f>
        <v>1.869140625</v>
      </c>
      <c r="Q10" s="19" t="s">
        <v>60</v>
      </c>
      <c r="R10" s="19" t="s">
        <v>67</v>
      </c>
      <c r="S10" s="20" t="s">
        <v>68</v>
      </c>
    </row>
    <row r="11" customFormat="false" ht="12.8" hidden="false" customHeight="false" outlineLevel="0" collapsed="false">
      <c r="G11" s="18" t="n">
        <f aca="false">$E$3*$B$5</f>
        <v>1959936</v>
      </c>
      <c r="H11" s="19" t="n">
        <f aca="false">G11/1024</f>
        <v>1914</v>
      </c>
      <c r="I11" s="19" t="n">
        <f aca="false">H11/1024</f>
        <v>1.869140625</v>
      </c>
      <c r="J11" s="19" t="s">
        <v>60</v>
      </c>
      <c r="K11" s="19" t="s">
        <v>69</v>
      </c>
      <c r="L11" s="20" t="s">
        <v>68</v>
      </c>
      <c r="N11" s="18" t="n">
        <f aca="false">$E$3*$B$5</f>
        <v>1959936</v>
      </c>
      <c r="O11" s="19" t="n">
        <f aca="false">N11/1024</f>
        <v>1914</v>
      </c>
      <c r="P11" s="19" t="n">
        <f aca="false">O11/1024</f>
        <v>1.869140625</v>
      </c>
      <c r="Q11" s="19" t="s">
        <v>60</v>
      </c>
      <c r="R11" s="19" t="s">
        <v>69</v>
      </c>
      <c r="S11" s="20" t="s">
        <v>68</v>
      </c>
    </row>
    <row r="12" customFormat="false" ht="12.8" hidden="false" customHeight="false" outlineLevel="0" collapsed="false">
      <c r="G12" s="18" t="n">
        <v>0</v>
      </c>
      <c r="H12" s="19" t="n">
        <f aca="false">G12/1024</f>
        <v>0</v>
      </c>
      <c r="I12" s="19" t="n">
        <f aca="false">H12/1024</f>
        <v>0</v>
      </c>
      <c r="J12" s="19" t="s">
        <v>60</v>
      </c>
      <c r="K12" s="19" t="s">
        <v>70</v>
      </c>
      <c r="L12" s="20" t="s">
        <v>68</v>
      </c>
      <c r="N12" s="18" t="n">
        <v>0</v>
      </c>
      <c r="O12" s="19" t="n">
        <f aca="false">N12/1024</f>
        <v>0</v>
      </c>
      <c r="P12" s="19" t="n">
        <f aca="false">O12/1024</f>
        <v>0</v>
      </c>
      <c r="Q12" s="19" t="s">
        <v>60</v>
      </c>
      <c r="R12" s="19" t="s">
        <v>70</v>
      </c>
      <c r="S12" s="20" t="s">
        <v>68</v>
      </c>
    </row>
    <row r="13" customFormat="false" ht="12.8" hidden="false" customHeight="false" outlineLevel="0" collapsed="false">
      <c r="G13" s="18" t="n">
        <f aca="false">$E$3*$B$5</f>
        <v>1959936</v>
      </c>
      <c r="H13" s="19" t="n">
        <f aca="false">G13/1024</f>
        <v>1914</v>
      </c>
      <c r="I13" s="19" t="n">
        <f aca="false">H13/1024</f>
        <v>1.869140625</v>
      </c>
      <c r="J13" s="19" t="s">
        <v>60</v>
      </c>
      <c r="K13" s="19" t="s">
        <v>71</v>
      </c>
      <c r="L13" s="20" t="s">
        <v>68</v>
      </c>
      <c r="N13" s="18" t="n">
        <f aca="false">$E$3*$B$5</f>
        <v>1959936</v>
      </c>
      <c r="O13" s="19" t="n">
        <f aca="false">N13/1024</f>
        <v>1914</v>
      </c>
      <c r="P13" s="19" t="n">
        <f aca="false">O13/1024</f>
        <v>1.869140625</v>
      </c>
      <c r="Q13" s="19" t="s">
        <v>60</v>
      </c>
      <c r="R13" s="19" t="s">
        <v>71</v>
      </c>
      <c r="S13" s="20" t="s">
        <v>68</v>
      </c>
    </row>
    <row r="14" customFormat="false" ht="12.8" hidden="false" customHeight="false" outlineLevel="0" collapsed="false">
      <c r="G14" s="18" t="n">
        <f aca="false">$E$3*$B$5</f>
        <v>1959936</v>
      </c>
      <c r="H14" s="19" t="n">
        <f aca="false">G14/1024</f>
        <v>1914</v>
      </c>
      <c r="I14" s="19" t="n">
        <f aca="false">H14/1024</f>
        <v>1.869140625</v>
      </c>
      <c r="J14" s="19" t="s">
        <v>60</v>
      </c>
      <c r="K14" s="19" t="s">
        <v>72</v>
      </c>
      <c r="L14" s="20" t="s">
        <v>68</v>
      </c>
      <c r="N14" s="18" t="n">
        <f aca="false">$E$3*$B$5</f>
        <v>1959936</v>
      </c>
      <c r="O14" s="19" t="n">
        <f aca="false">N14/1024</f>
        <v>1914</v>
      </c>
      <c r="P14" s="19" t="n">
        <f aca="false">O14/1024</f>
        <v>1.869140625</v>
      </c>
      <c r="Q14" s="19" t="s">
        <v>60</v>
      </c>
      <c r="R14" s="19" t="s">
        <v>72</v>
      </c>
      <c r="S14" s="20" t="s">
        <v>68</v>
      </c>
    </row>
    <row r="15" customFormat="false" ht="12.8" hidden="false" customHeight="false" outlineLevel="0" collapsed="false">
      <c r="G15" s="18" t="n">
        <f aca="false">$E$3*$B$5</f>
        <v>1959936</v>
      </c>
      <c r="H15" s="19" t="n">
        <f aca="false">G15/1024</f>
        <v>1914</v>
      </c>
      <c r="I15" s="19" t="n">
        <f aca="false">H15/1024</f>
        <v>1.869140625</v>
      </c>
      <c r="J15" s="19" t="s">
        <v>60</v>
      </c>
      <c r="K15" s="19" t="s">
        <v>73</v>
      </c>
      <c r="L15" s="20" t="s">
        <v>68</v>
      </c>
      <c r="N15" s="18" t="n">
        <f aca="false">$E$3*$B$5</f>
        <v>1959936</v>
      </c>
      <c r="O15" s="19" t="n">
        <f aca="false">N15/1024</f>
        <v>1914</v>
      </c>
      <c r="P15" s="19" t="n">
        <f aca="false">O15/1024</f>
        <v>1.869140625</v>
      </c>
      <c r="Q15" s="19" t="s">
        <v>60</v>
      </c>
      <c r="R15" s="19" t="s">
        <v>73</v>
      </c>
      <c r="S15" s="20" t="s">
        <v>68</v>
      </c>
    </row>
    <row r="16" customFormat="false" ht="12.8" hidden="false" customHeight="false" outlineLevel="0" collapsed="false">
      <c r="G16" s="18" t="n">
        <f aca="false">$E$3*$A$5</f>
        <v>1959936</v>
      </c>
      <c r="H16" s="19" t="n">
        <f aca="false">G16/1024</f>
        <v>1914</v>
      </c>
      <c r="I16" s="19" t="n">
        <f aca="false">H16/1024</f>
        <v>1.869140625</v>
      </c>
      <c r="J16" s="19" t="s">
        <v>63</v>
      </c>
      <c r="K16" s="19" t="s">
        <v>74</v>
      </c>
      <c r="L16" s="20" t="s">
        <v>68</v>
      </c>
      <c r="N16" s="18" t="n">
        <f aca="false">$E$3*$E$5</f>
        <v>3919872</v>
      </c>
      <c r="O16" s="19" t="n">
        <f aca="false">N16/1024</f>
        <v>3828</v>
      </c>
      <c r="P16" s="19" t="n">
        <f aca="false">O16/1024</f>
        <v>3.73828125</v>
      </c>
      <c r="Q16" s="19" t="s">
        <v>63</v>
      </c>
      <c r="R16" s="19" t="s">
        <v>74</v>
      </c>
      <c r="S16" s="20" t="s">
        <v>68</v>
      </c>
    </row>
    <row r="17" customFormat="false" ht="12.8" hidden="false" customHeight="false" outlineLevel="0" collapsed="false">
      <c r="G17" s="18" t="n">
        <f aca="false">$E$3*$A$5</f>
        <v>1959936</v>
      </c>
      <c r="H17" s="19" t="n">
        <f aca="false">G17/1024</f>
        <v>1914</v>
      </c>
      <c r="I17" s="19" t="n">
        <f aca="false">H17/1024</f>
        <v>1.869140625</v>
      </c>
      <c r="J17" s="19" t="s">
        <v>63</v>
      </c>
      <c r="K17" s="19" t="s">
        <v>75</v>
      </c>
      <c r="L17" s="20" t="s">
        <v>68</v>
      </c>
      <c r="N17" s="18" t="n">
        <f aca="false">$E$3*$E$5</f>
        <v>3919872</v>
      </c>
      <c r="O17" s="19" t="n">
        <f aca="false">N17/1024</f>
        <v>3828</v>
      </c>
      <c r="P17" s="19" t="n">
        <f aca="false">O17/1024</f>
        <v>3.73828125</v>
      </c>
      <c r="Q17" s="19" t="s">
        <v>63</v>
      </c>
      <c r="R17" s="19" t="s">
        <v>75</v>
      </c>
      <c r="S17" s="20" t="s">
        <v>68</v>
      </c>
    </row>
    <row r="18" customFormat="false" ht="12.8" hidden="false" customHeight="false" outlineLevel="0" collapsed="false">
      <c r="G18" s="18" t="n">
        <v>0</v>
      </c>
      <c r="H18" s="19" t="n">
        <f aca="false">G18/1024</f>
        <v>0</v>
      </c>
      <c r="I18" s="19" t="n">
        <f aca="false">H18/1024</f>
        <v>0</v>
      </c>
      <c r="J18" s="19" t="s">
        <v>63</v>
      </c>
      <c r="K18" s="19" t="s">
        <v>76</v>
      </c>
      <c r="L18" s="20" t="s">
        <v>68</v>
      </c>
      <c r="N18" s="18" t="n">
        <v>0</v>
      </c>
      <c r="O18" s="19" t="n">
        <f aca="false">N18/1024</f>
        <v>0</v>
      </c>
      <c r="P18" s="19" t="n">
        <f aca="false">O18/1024</f>
        <v>0</v>
      </c>
      <c r="Q18" s="19" t="s">
        <v>63</v>
      </c>
      <c r="R18" s="19" t="s">
        <v>76</v>
      </c>
      <c r="S18" s="20" t="s">
        <v>68</v>
      </c>
    </row>
    <row r="19" customFormat="false" ht="12.8" hidden="false" customHeight="false" outlineLevel="0" collapsed="false">
      <c r="G19" s="18" t="n">
        <f aca="false">$D$3*$A$5</f>
        <v>65536</v>
      </c>
      <c r="H19" s="19" t="n">
        <f aca="false">G19/1024</f>
        <v>64</v>
      </c>
      <c r="I19" s="19" t="n">
        <f aca="false">H19/1024</f>
        <v>0.0625</v>
      </c>
      <c r="J19" s="19" t="s">
        <v>63</v>
      </c>
      <c r="K19" s="19" t="s">
        <v>77</v>
      </c>
      <c r="L19" s="20" t="s">
        <v>62</v>
      </c>
      <c r="N19" s="18" t="n">
        <f aca="false">$D$3*$E$5</f>
        <v>131072</v>
      </c>
      <c r="O19" s="19" t="n">
        <f aca="false">N19/1024</f>
        <v>128</v>
      </c>
      <c r="P19" s="19" t="n">
        <f aca="false">O19/1024</f>
        <v>0.125</v>
      </c>
      <c r="Q19" s="19" t="s">
        <v>63</v>
      </c>
      <c r="R19" s="19" t="s">
        <v>77</v>
      </c>
      <c r="S19" s="20" t="s">
        <v>62</v>
      </c>
    </row>
    <row r="20" customFormat="false" ht="12.8" hidden="false" customHeight="false" outlineLevel="0" collapsed="false">
      <c r="G20" s="18" t="n">
        <f aca="false">$D$3*$A$5</f>
        <v>65536</v>
      </c>
      <c r="H20" s="19" t="n">
        <f aca="false">G20/1024</f>
        <v>64</v>
      </c>
      <c r="I20" s="19" t="n">
        <f aca="false">H20/1024</f>
        <v>0.0625</v>
      </c>
      <c r="J20" s="19" t="s">
        <v>63</v>
      </c>
      <c r="K20" s="19" t="s">
        <v>78</v>
      </c>
      <c r="L20" s="20" t="s">
        <v>62</v>
      </c>
      <c r="N20" s="18" t="n">
        <f aca="false">$D$3*$E$5</f>
        <v>131072</v>
      </c>
      <c r="O20" s="19" t="n">
        <f aca="false">N20/1024</f>
        <v>128</v>
      </c>
      <c r="P20" s="19" t="n">
        <f aca="false">O20/1024</f>
        <v>0.125</v>
      </c>
      <c r="Q20" s="19" t="s">
        <v>63</v>
      </c>
      <c r="R20" s="19" t="s">
        <v>78</v>
      </c>
      <c r="S20" s="20" t="s">
        <v>62</v>
      </c>
    </row>
    <row r="21" customFormat="false" ht="12.8" hidden="false" customHeight="false" outlineLevel="0" collapsed="false">
      <c r="G21" s="18" t="n">
        <f aca="false">$D$3*$A$5</f>
        <v>65536</v>
      </c>
      <c r="H21" s="19" t="n">
        <f aca="false">G21/1024</f>
        <v>64</v>
      </c>
      <c r="I21" s="19" t="n">
        <f aca="false">H21/1024</f>
        <v>0.0625</v>
      </c>
      <c r="J21" s="19" t="s">
        <v>63</v>
      </c>
      <c r="K21" s="19" t="s">
        <v>79</v>
      </c>
      <c r="L21" s="20" t="s">
        <v>62</v>
      </c>
      <c r="N21" s="18" t="n">
        <f aca="false">$D$3*$E$5</f>
        <v>131072</v>
      </c>
      <c r="O21" s="19" t="n">
        <f aca="false">N21/1024</f>
        <v>128</v>
      </c>
      <c r="P21" s="19" t="n">
        <f aca="false">O21/1024</f>
        <v>0.125</v>
      </c>
      <c r="Q21" s="19" t="s">
        <v>63</v>
      </c>
      <c r="R21" s="19" t="s">
        <v>79</v>
      </c>
      <c r="S21" s="20" t="s">
        <v>62</v>
      </c>
    </row>
    <row r="22" customFormat="false" ht="12.8" hidden="false" customHeight="false" outlineLevel="0" collapsed="false">
      <c r="G22" s="18" t="n">
        <v>0</v>
      </c>
      <c r="H22" s="19" t="n">
        <f aca="false">G22/1024</f>
        <v>0</v>
      </c>
      <c r="I22" s="19" t="n">
        <f aca="false">H22/1024</f>
        <v>0</v>
      </c>
      <c r="J22" s="19" t="s">
        <v>63</v>
      </c>
      <c r="K22" s="19" t="s">
        <v>80</v>
      </c>
      <c r="L22" s="20" t="s">
        <v>62</v>
      </c>
      <c r="N22" s="18" t="n">
        <v>0</v>
      </c>
      <c r="O22" s="19" t="n">
        <f aca="false">N22/1024</f>
        <v>0</v>
      </c>
      <c r="P22" s="19" t="n">
        <f aca="false">O22/1024</f>
        <v>0</v>
      </c>
      <c r="Q22" s="19" t="s">
        <v>63</v>
      </c>
      <c r="R22" s="19" t="s">
        <v>80</v>
      </c>
      <c r="S22" s="20" t="s">
        <v>62</v>
      </c>
    </row>
    <row r="23" customFormat="false" ht="12.8" hidden="false" customHeight="false" outlineLevel="0" collapsed="false">
      <c r="G23" s="18" t="n">
        <f aca="false">$D$3*$A$5</f>
        <v>65536</v>
      </c>
      <c r="H23" s="19" t="n">
        <f aca="false">G23/1024</f>
        <v>64</v>
      </c>
      <c r="I23" s="19" t="n">
        <f aca="false">H23/1024</f>
        <v>0.0625</v>
      </c>
      <c r="J23" s="19" t="s">
        <v>63</v>
      </c>
      <c r="K23" s="19" t="s">
        <v>81</v>
      </c>
      <c r="L23" s="20" t="s">
        <v>62</v>
      </c>
      <c r="N23" s="18" t="n">
        <f aca="false">$D$3*$E$5</f>
        <v>131072</v>
      </c>
      <c r="O23" s="19" t="n">
        <f aca="false">N23/1024</f>
        <v>128</v>
      </c>
      <c r="P23" s="19" t="n">
        <f aca="false">O23/1024</f>
        <v>0.125</v>
      </c>
      <c r="Q23" s="19" t="s">
        <v>63</v>
      </c>
      <c r="R23" s="19" t="s">
        <v>81</v>
      </c>
      <c r="S23" s="20" t="s">
        <v>62</v>
      </c>
    </row>
    <row r="24" customFormat="false" ht="12.8" hidden="false" customHeight="false" outlineLevel="0" collapsed="false">
      <c r="G24" s="18" t="n">
        <f aca="false">$D$3*$A$5</f>
        <v>65536</v>
      </c>
      <c r="H24" s="19" t="n">
        <f aca="false">G24/1024</f>
        <v>64</v>
      </c>
      <c r="I24" s="19" t="n">
        <f aca="false">H24/1024</f>
        <v>0.0625</v>
      </c>
      <c r="J24" s="19" t="s">
        <v>63</v>
      </c>
      <c r="K24" s="19" t="s">
        <v>82</v>
      </c>
      <c r="L24" s="20" t="s">
        <v>62</v>
      </c>
      <c r="N24" s="18" t="n">
        <f aca="false">$D$3*$E$5</f>
        <v>131072</v>
      </c>
      <c r="O24" s="19" t="n">
        <f aca="false">N24/1024</f>
        <v>128</v>
      </c>
      <c r="P24" s="19" t="n">
        <f aca="false">O24/1024</f>
        <v>0.125</v>
      </c>
      <c r="Q24" s="19" t="s">
        <v>63</v>
      </c>
      <c r="R24" s="19" t="s">
        <v>82</v>
      </c>
      <c r="S24" s="20" t="s">
        <v>62</v>
      </c>
    </row>
    <row r="25" customFormat="false" ht="12.8" hidden="false" customHeight="false" outlineLevel="0" collapsed="false">
      <c r="G25" s="18" t="n">
        <f aca="false">$D$3*$A$5</f>
        <v>65536</v>
      </c>
      <c r="H25" s="19" t="n">
        <f aca="false">G25/1024</f>
        <v>64</v>
      </c>
      <c r="I25" s="19" t="n">
        <f aca="false">H25/1024</f>
        <v>0.0625</v>
      </c>
      <c r="J25" s="19" t="s">
        <v>63</v>
      </c>
      <c r="K25" s="19" t="s">
        <v>83</v>
      </c>
      <c r="L25" s="20" t="s">
        <v>62</v>
      </c>
      <c r="N25" s="18" t="n">
        <f aca="false">$D$3*$E$5</f>
        <v>131072</v>
      </c>
      <c r="O25" s="19" t="n">
        <f aca="false">N25/1024</f>
        <v>128</v>
      </c>
      <c r="P25" s="19" t="n">
        <f aca="false">O25/1024</f>
        <v>0.125</v>
      </c>
      <c r="Q25" s="19" t="s">
        <v>63</v>
      </c>
      <c r="R25" s="19" t="s">
        <v>83</v>
      </c>
      <c r="S25" s="20" t="s">
        <v>62</v>
      </c>
    </row>
    <row r="26" customFormat="false" ht="12.8" hidden="false" customHeight="false" outlineLevel="0" collapsed="false">
      <c r="G26" s="18" t="n">
        <f aca="false">$D$3*$A$5</f>
        <v>65536</v>
      </c>
      <c r="H26" s="19" t="n">
        <f aca="false">G26/1024</f>
        <v>64</v>
      </c>
      <c r="I26" s="19" t="n">
        <f aca="false">H26/1024</f>
        <v>0.0625</v>
      </c>
      <c r="J26" s="19" t="s">
        <v>63</v>
      </c>
      <c r="K26" s="19" t="s">
        <v>84</v>
      </c>
      <c r="L26" s="20" t="s">
        <v>62</v>
      </c>
      <c r="N26" s="18" t="n">
        <f aca="false">$D$3*$E$5</f>
        <v>131072</v>
      </c>
      <c r="O26" s="19" t="n">
        <f aca="false">N26/1024</f>
        <v>128</v>
      </c>
      <c r="P26" s="19" t="n">
        <f aca="false">O26/1024</f>
        <v>0.125</v>
      </c>
      <c r="Q26" s="19" t="s">
        <v>63</v>
      </c>
      <c r="R26" s="19" t="s">
        <v>84</v>
      </c>
      <c r="S26" s="20" t="s">
        <v>62</v>
      </c>
    </row>
    <row r="27" customFormat="false" ht="12.8" hidden="false" customHeight="false" outlineLevel="0" collapsed="false">
      <c r="G27" s="18" t="n">
        <f aca="false">19*$D$3*$A$5</f>
        <v>1245184</v>
      </c>
      <c r="H27" s="19" t="n">
        <f aca="false">G27/1024</f>
        <v>1216</v>
      </c>
      <c r="I27" s="19" t="n">
        <f aca="false">H27/1024</f>
        <v>1.1875</v>
      </c>
      <c r="J27" s="19" t="s">
        <v>63</v>
      </c>
      <c r="K27" s="19" t="s">
        <v>85</v>
      </c>
      <c r="L27" s="20" t="s">
        <v>86</v>
      </c>
      <c r="N27" s="18" t="n">
        <f aca="false">$D$3*$E$5*19</f>
        <v>2490368</v>
      </c>
      <c r="O27" s="19" t="n">
        <f aca="false">N27/1024</f>
        <v>2432</v>
      </c>
      <c r="P27" s="19" t="n">
        <f aca="false">O27/1024</f>
        <v>2.375</v>
      </c>
      <c r="Q27" s="19" t="s">
        <v>63</v>
      </c>
      <c r="R27" s="19" t="s">
        <v>85</v>
      </c>
      <c r="S27" s="20" t="s">
        <v>86</v>
      </c>
    </row>
    <row r="28" customFormat="false" ht="12.8" hidden="false" customHeight="false" outlineLevel="0" collapsed="false">
      <c r="G28" s="18" t="n">
        <f aca="false">19*$D$3*$A$5</f>
        <v>1245184</v>
      </c>
      <c r="H28" s="19" t="n">
        <f aca="false">G28/1024</f>
        <v>1216</v>
      </c>
      <c r="I28" s="19" t="n">
        <f aca="false">H28/1024</f>
        <v>1.1875</v>
      </c>
      <c r="J28" s="19" t="s">
        <v>63</v>
      </c>
      <c r="K28" s="19" t="s">
        <v>87</v>
      </c>
      <c r="L28" s="20" t="s">
        <v>86</v>
      </c>
      <c r="N28" s="18" t="n">
        <f aca="false">$D$3*$E$5*19</f>
        <v>2490368</v>
      </c>
      <c r="O28" s="19" t="n">
        <f aca="false">N28/1024</f>
        <v>2432</v>
      </c>
      <c r="P28" s="19" t="n">
        <f aca="false">O28/1024</f>
        <v>2.375</v>
      </c>
      <c r="Q28" s="19" t="s">
        <v>63</v>
      </c>
      <c r="R28" s="19" t="s">
        <v>87</v>
      </c>
      <c r="S28" s="20" t="s">
        <v>86</v>
      </c>
    </row>
    <row r="29" customFormat="false" ht="12.8" hidden="false" customHeight="false" outlineLevel="0" collapsed="false">
      <c r="G29" s="18" t="n">
        <f aca="false">$D$3*$A$5</f>
        <v>65536</v>
      </c>
      <c r="H29" s="19" t="n">
        <f aca="false">G29/1024</f>
        <v>64</v>
      </c>
      <c r="I29" s="19" t="n">
        <f aca="false">H29/1024</f>
        <v>0.0625</v>
      </c>
      <c r="J29" s="19" t="s">
        <v>63</v>
      </c>
      <c r="K29" s="19" t="s">
        <v>88</v>
      </c>
      <c r="L29" s="20" t="s">
        <v>45</v>
      </c>
      <c r="N29" s="18" t="n">
        <f aca="false">$D$3*$E$5</f>
        <v>131072</v>
      </c>
      <c r="O29" s="19" t="n">
        <f aca="false">N29/1024</f>
        <v>128</v>
      </c>
      <c r="P29" s="19" t="n">
        <f aca="false">O29/1024</f>
        <v>0.125</v>
      </c>
      <c r="Q29" s="19" t="s">
        <v>63</v>
      </c>
      <c r="R29" s="19" t="s">
        <v>88</v>
      </c>
      <c r="S29" s="20" t="s">
        <v>45</v>
      </c>
    </row>
    <row r="30" customFormat="false" ht="12.8" hidden="false" customHeight="false" outlineLevel="0" collapsed="false">
      <c r="G30" s="18" t="n">
        <f aca="false">$D$3*$A$5</f>
        <v>65536</v>
      </c>
      <c r="H30" s="19" t="n">
        <f aca="false">G30/1024</f>
        <v>64</v>
      </c>
      <c r="I30" s="19" t="n">
        <f aca="false">H30/1024</f>
        <v>0.0625</v>
      </c>
      <c r="J30" s="19" t="s">
        <v>63</v>
      </c>
      <c r="K30" s="19" t="s">
        <v>89</v>
      </c>
      <c r="L30" s="20" t="s">
        <v>45</v>
      </c>
      <c r="N30" s="18" t="n">
        <f aca="false">$D$3*$E$5</f>
        <v>131072</v>
      </c>
      <c r="O30" s="19" t="n">
        <f aca="false">N30/1024</f>
        <v>128</v>
      </c>
      <c r="P30" s="19" t="n">
        <f aca="false">O30/1024</f>
        <v>0.125</v>
      </c>
      <c r="Q30" s="19" t="s">
        <v>63</v>
      </c>
      <c r="R30" s="19" t="s">
        <v>89</v>
      </c>
      <c r="S30" s="20" t="s">
        <v>45</v>
      </c>
    </row>
    <row r="31" customFormat="false" ht="12.8" hidden="false" customHeight="false" outlineLevel="0" collapsed="false">
      <c r="G31" s="18" t="n">
        <f aca="false">$D$3*$A$5</f>
        <v>65536</v>
      </c>
      <c r="H31" s="19" t="n">
        <f aca="false">G31/1024</f>
        <v>64</v>
      </c>
      <c r="I31" s="19" t="n">
        <f aca="false">H31/1024</f>
        <v>0.0625</v>
      </c>
      <c r="J31" s="19" t="s">
        <v>63</v>
      </c>
      <c r="K31" s="19" t="s">
        <v>90</v>
      </c>
      <c r="L31" s="20" t="s">
        <v>45</v>
      </c>
      <c r="N31" s="18" t="n">
        <f aca="false">$D$3*$E$5</f>
        <v>131072</v>
      </c>
      <c r="O31" s="19" t="n">
        <f aca="false">N31/1024</f>
        <v>128</v>
      </c>
      <c r="P31" s="19" t="n">
        <f aca="false">O31/1024</f>
        <v>0.125</v>
      </c>
      <c r="Q31" s="19" t="s">
        <v>63</v>
      </c>
      <c r="R31" s="19" t="s">
        <v>90</v>
      </c>
      <c r="S31" s="20" t="s">
        <v>45</v>
      </c>
    </row>
    <row r="32" customFormat="false" ht="12.8" hidden="false" customHeight="false" outlineLevel="0" collapsed="false">
      <c r="G32" s="18" t="n">
        <f aca="false">$D$3*$A$5</f>
        <v>65536</v>
      </c>
      <c r="H32" s="19" t="n">
        <f aca="false">G32/1024</f>
        <v>64</v>
      </c>
      <c r="I32" s="19" t="n">
        <f aca="false">H32/1024</f>
        <v>0.0625</v>
      </c>
      <c r="J32" s="19" t="s">
        <v>63</v>
      </c>
      <c r="K32" s="19" t="s">
        <v>91</v>
      </c>
      <c r="L32" s="20" t="s">
        <v>45</v>
      </c>
      <c r="N32" s="18" t="n">
        <f aca="false">$D$3*$E$5</f>
        <v>131072</v>
      </c>
      <c r="O32" s="19" t="n">
        <f aca="false">N32/1024</f>
        <v>128</v>
      </c>
      <c r="P32" s="19" t="n">
        <f aca="false">O32/1024</f>
        <v>0.125</v>
      </c>
      <c r="Q32" s="19" t="s">
        <v>63</v>
      </c>
      <c r="R32" s="19" t="s">
        <v>91</v>
      </c>
      <c r="S32" s="20" t="s">
        <v>45</v>
      </c>
    </row>
    <row r="33" customFormat="false" ht="12.8" hidden="false" customHeight="false" outlineLevel="0" collapsed="false">
      <c r="G33" s="18" t="n">
        <v>0</v>
      </c>
      <c r="H33" s="19" t="n">
        <f aca="false">G33/1024</f>
        <v>0</v>
      </c>
      <c r="I33" s="19" t="n">
        <f aca="false">H33/1024</f>
        <v>0</v>
      </c>
      <c r="J33" s="19" t="s">
        <v>63</v>
      </c>
      <c r="K33" s="19" t="s">
        <v>92</v>
      </c>
      <c r="L33" s="20" t="s">
        <v>45</v>
      </c>
      <c r="N33" s="18" t="n">
        <v>0</v>
      </c>
      <c r="O33" s="19" t="n">
        <f aca="false">N33/1024</f>
        <v>0</v>
      </c>
      <c r="P33" s="19" t="n">
        <f aca="false">O33/1024</f>
        <v>0</v>
      </c>
      <c r="Q33" s="19" t="s">
        <v>63</v>
      </c>
      <c r="R33" s="19" t="s">
        <v>92</v>
      </c>
      <c r="S33" s="20" t="s">
        <v>45</v>
      </c>
    </row>
    <row r="34" customFormat="false" ht="12.8" hidden="false" customHeight="false" outlineLevel="0" collapsed="false">
      <c r="G34" s="18" t="n">
        <f aca="false">$D$3*$C$5</f>
        <v>131072</v>
      </c>
      <c r="H34" s="19" t="n">
        <f aca="false">G34/1024</f>
        <v>128</v>
      </c>
      <c r="I34" s="19" t="n">
        <f aca="false">H34/1024</f>
        <v>0.125</v>
      </c>
      <c r="J34" s="19" t="s">
        <v>93</v>
      </c>
      <c r="K34" s="19" t="s">
        <v>94</v>
      </c>
      <c r="L34" s="20" t="s">
        <v>45</v>
      </c>
      <c r="N34" s="18" t="n">
        <f aca="false">$D$3*$C$5</f>
        <v>131072</v>
      </c>
      <c r="O34" s="19" t="n">
        <f aca="false">N34/1024</f>
        <v>128</v>
      </c>
      <c r="P34" s="19" t="n">
        <f aca="false">O34/1024</f>
        <v>0.125</v>
      </c>
      <c r="Q34" s="19" t="s">
        <v>93</v>
      </c>
      <c r="R34" s="19" t="s">
        <v>94</v>
      </c>
      <c r="S34" s="20" t="s">
        <v>45</v>
      </c>
    </row>
    <row r="35" customFormat="false" ht="12.8" hidden="false" customHeight="false" outlineLevel="0" collapsed="false">
      <c r="G35" s="18" t="n">
        <f aca="false">$F$3*$B$5</f>
        <v>4032</v>
      </c>
      <c r="H35" s="19" t="n">
        <f aca="false">G35/1024</f>
        <v>3.9375</v>
      </c>
      <c r="I35" s="19" t="n">
        <f aca="false">H35/1024</f>
        <v>0.00384521484375</v>
      </c>
      <c r="J35" s="19" t="s">
        <v>60</v>
      </c>
      <c r="K35" s="19" t="s">
        <v>95</v>
      </c>
      <c r="L35" s="20" t="s">
        <v>47</v>
      </c>
      <c r="N35" s="18" t="n">
        <f aca="false">$F$3*$B$5</f>
        <v>4032</v>
      </c>
      <c r="O35" s="19" t="n">
        <f aca="false">N35/1024</f>
        <v>3.9375</v>
      </c>
      <c r="P35" s="19" t="n">
        <f aca="false">O35/1024</f>
        <v>0.00384521484375</v>
      </c>
      <c r="Q35" s="19" t="s">
        <v>60</v>
      </c>
      <c r="R35" s="19" t="s">
        <v>95</v>
      </c>
      <c r="S35" s="20" t="s">
        <v>47</v>
      </c>
    </row>
    <row r="36" customFormat="false" ht="12.8" hidden="false" customHeight="false" outlineLevel="0" collapsed="false">
      <c r="G36" s="18" t="n">
        <f aca="false">$F$3*$C$5</f>
        <v>8064</v>
      </c>
      <c r="H36" s="19" t="n">
        <f aca="false">G36/1024</f>
        <v>7.875</v>
      </c>
      <c r="I36" s="19" t="n">
        <f aca="false">H36/1024</f>
        <v>0.0076904296875</v>
      </c>
      <c r="J36" s="19" t="s">
        <v>93</v>
      </c>
      <c r="K36" s="19" t="s">
        <v>96</v>
      </c>
      <c r="L36" s="20" t="s">
        <v>47</v>
      </c>
      <c r="N36" s="18" t="n">
        <f aca="false">$F$3*$C$5</f>
        <v>8064</v>
      </c>
      <c r="O36" s="19" t="n">
        <f aca="false">N36/1024</f>
        <v>7.875</v>
      </c>
      <c r="P36" s="19" t="n">
        <f aca="false">O36/1024</f>
        <v>0.0076904296875</v>
      </c>
      <c r="Q36" s="19" t="s">
        <v>93</v>
      </c>
      <c r="R36" s="19" t="s">
        <v>96</v>
      </c>
      <c r="S36" s="20" t="s">
        <v>47</v>
      </c>
    </row>
    <row r="37" customFormat="false" ht="12.8" hidden="false" customHeight="false" outlineLevel="0" collapsed="false">
      <c r="G37" s="18" t="n">
        <f aca="false">$D$3*$B$5</f>
        <v>65536</v>
      </c>
      <c r="H37" s="19" t="n">
        <f aca="false">G37/1024</f>
        <v>64</v>
      </c>
      <c r="I37" s="19" t="n">
        <f aca="false">H37/1024</f>
        <v>0.0625</v>
      </c>
      <c r="J37" s="19" t="s">
        <v>60</v>
      </c>
      <c r="K37" s="19" t="s">
        <v>97</v>
      </c>
      <c r="L37" s="20" t="s">
        <v>45</v>
      </c>
      <c r="N37" s="18" t="n">
        <f aca="false">$D$3*$B$5</f>
        <v>65536</v>
      </c>
      <c r="O37" s="19" t="n">
        <f aca="false">N37/1024</f>
        <v>64</v>
      </c>
      <c r="P37" s="19" t="n">
        <f aca="false">O37/1024</f>
        <v>0.0625</v>
      </c>
      <c r="Q37" s="19" t="s">
        <v>60</v>
      </c>
      <c r="R37" s="19" t="s">
        <v>97</v>
      </c>
      <c r="S37" s="20" t="s">
        <v>45</v>
      </c>
    </row>
    <row r="38" customFormat="false" ht="12.8" hidden="false" customHeight="false" outlineLevel="0" collapsed="false">
      <c r="G38" s="21" t="n">
        <f aca="false">18*$D$3</f>
        <v>294912</v>
      </c>
      <c r="H38" s="22" t="n">
        <f aca="false">G38/1024</f>
        <v>288</v>
      </c>
      <c r="I38" s="22" t="n">
        <f aca="false">H38/1024</f>
        <v>0.28125</v>
      </c>
      <c r="J38" s="22" t="s">
        <v>98</v>
      </c>
      <c r="K38" s="22" t="s">
        <v>99</v>
      </c>
      <c r="L38" s="23" t="s">
        <v>100</v>
      </c>
      <c r="N38" s="21" t="n">
        <f aca="false">18*$D$3</f>
        <v>294912</v>
      </c>
      <c r="O38" s="22" t="n">
        <f aca="false">N38/1024</f>
        <v>288</v>
      </c>
      <c r="P38" s="22" t="n">
        <f aca="false">O38/1024</f>
        <v>0.28125</v>
      </c>
      <c r="Q38" s="22" t="s">
        <v>98</v>
      </c>
      <c r="R38" s="22" t="s">
        <v>99</v>
      </c>
      <c r="S38" s="23" t="s">
        <v>100</v>
      </c>
    </row>
    <row r="39" customFormat="false" ht="12.8" hidden="false" customHeight="false" outlineLevel="0" collapsed="false">
      <c r="G39" s="18" t="n">
        <f aca="false">$A$5*$D$3</f>
        <v>65536</v>
      </c>
      <c r="H39" s="19" t="n">
        <f aca="false">G39/1024</f>
        <v>64</v>
      </c>
      <c r="I39" s="19" t="n">
        <f aca="false">H39/1024</f>
        <v>0.0625</v>
      </c>
      <c r="J39" s="19" t="s">
        <v>63</v>
      </c>
      <c r="K39" s="19" t="s">
        <v>101</v>
      </c>
      <c r="L39" s="20" t="s">
        <v>62</v>
      </c>
      <c r="N39" s="18" t="n">
        <f aca="false">$E$5*$D$3</f>
        <v>131072</v>
      </c>
      <c r="O39" s="19" t="n">
        <f aca="false">N39/1024</f>
        <v>128</v>
      </c>
      <c r="P39" s="19" t="n">
        <f aca="false">O39/1024</f>
        <v>0.125</v>
      </c>
      <c r="Q39" s="19" t="s">
        <v>63</v>
      </c>
      <c r="R39" s="19" t="s">
        <v>101</v>
      </c>
      <c r="S39" s="20" t="s">
        <v>62</v>
      </c>
    </row>
    <row r="40" customFormat="false" ht="12.8" hidden="false" customHeight="false" outlineLevel="0" collapsed="false">
      <c r="G40" s="18" t="n">
        <f aca="false">$A$5*$D$3</f>
        <v>65536</v>
      </c>
      <c r="H40" s="19" t="n">
        <f aca="false">G40/1024</f>
        <v>64</v>
      </c>
      <c r="I40" s="19" t="n">
        <f aca="false">H40/1024</f>
        <v>0.0625</v>
      </c>
      <c r="J40" s="19" t="s">
        <v>63</v>
      </c>
      <c r="K40" s="19" t="s">
        <v>102</v>
      </c>
      <c r="L40" s="20" t="s">
        <v>62</v>
      </c>
      <c r="N40" s="18" t="n">
        <f aca="false">$E$5*$D$3</f>
        <v>131072</v>
      </c>
      <c r="O40" s="19" t="n">
        <f aca="false">N40/1024</f>
        <v>128</v>
      </c>
      <c r="P40" s="19" t="n">
        <f aca="false">O40/1024</f>
        <v>0.125</v>
      </c>
      <c r="Q40" s="19" t="s">
        <v>63</v>
      </c>
      <c r="R40" s="19" t="s">
        <v>102</v>
      </c>
      <c r="S40" s="20" t="s">
        <v>62</v>
      </c>
    </row>
    <row r="41" customFormat="false" ht="12.8" hidden="false" customHeight="false" outlineLevel="0" collapsed="false">
      <c r="G41" s="18" t="n">
        <f aca="false">$A$5*$D$3*19</f>
        <v>1245184</v>
      </c>
      <c r="H41" s="19" t="n">
        <f aca="false">G41/1024</f>
        <v>1216</v>
      </c>
      <c r="I41" s="19" t="n">
        <f aca="false">H41/1024</f>
        <v>1.1875</v>
      </c>
      <c r="J41" s="19" t="s">
        <v>63</v>
      </c>
      <c r="K41" s="19" t="s">
        <v>103</v>
      </c>
      <c r="L41" s="20" t="s">
        <v>86</v>
      </c>
      <c r="N41" s="18" t="n">
        <f aca="false">$E$5*$D$3*19</f>
        <v>2490368</v>
      </c>
      <c r="O41" s="19" t="n">
        <f aca="false">N41/1024</f>
        <v>2432</v>
      </c>
      <c r="P41" s="19" t="n">
        <f aca="false">O41/1024</f>
        <v>2.375</v>
      </c>
      <c r="Q41" s="19" t="s">
        <v>63</v>
      </c>
      <c r="R41" s="19" t="s">
        <v>103</v>
      </c>
      <c r="S41" s="20" t="s">
        <v>86</v>
      </c>
    </row>
    <row r="42" customFormat="false" ht="12.8" hidden="false" customHeight="false" outlineLevel="0" collapsed="false">
      <c r="G42" s="18" t="n">
        <f aca="false">$A$5*$D$3*19</f>
        <v>1245184</v>
      </c>
      <c r="H42" s="19" t="n">
        <f aca="false">G42/1024</f>
        <v>1216</v>
      </c>
      <c r="I42" s="19" t="n">
        <f aca="false">H42/1024</f>
        <v>1.1875</v>
      </c>
      <c r="J42" s="19" t="s">
        <v>63</v>
      </c>
      <c r="K42" s="19" t="s">
        <v>104</v>
      </c>
      <c r="L42" s="20" t="s">
        <v>86</v>
      </c>
      <c r="N42" s="18" t="n">
        <f aca="false">$E$5*$D$3*19</f>
        <v>2490368</v>
      </c>
      <c r="O42" s="19" t="n">
        <f aca="false">N42/1024</f>
        <v>2432</v>
      </c>
      <c r="P42" s="19" t="n">
        <f aca="false">O42/1024</f>
        <v>2.375</v>
      </c>
      <c r="Q42" s="19" t="s">
        <v>63</v>
      </c>
      <c r="R42" s="19" t="s">
        <v>104</v>
      </c>
      <c r="S42" s="20" t="s">
        <v>86</v>
      </c>
    </row>
    <row r="43" customFormat="false" ht="12.8" hidden="false" customHeight="false" outlineLevel="0" collapsed="false">
      <c r="G43" s="18" t="n">
        <f aca="false">$A$5*$D$3*19</f>
        <v>1245184</v>
      </c>
      <c r="H43" s="19" t="n">
        <f aca="false">G43/1024</f>
        <v>1216</v>
      </c>
      <c r="I43" s="19" t="n">
        <f aca="false">H43/1024</f>
        <v>1.1875</v>
      </c>
      <c r="J43" s="19" t="s">
        <v>63</v>
      </c>
      <c r="K43" s="19" t="s">
        <v>105</v>
      </c>
      <c r="L43" s="20" t="s">
        <v>86</v>
      </c>
      <c r="N43" s="18" t="n">
        <f aca="false">$E$5*$D$3*19</f>
        <v>2490368</v>
      </c>
      <c r="O43" s="19" t="n">
        <f aca="false">N43/1024</f>
        <v>2432</v>
      </c>
      <c r="P43" s="19" t="n">
        <f aca="false">O43/1024</f>
        <v>2.375</v>
      </c>
      <c r="Q43" s="19" t="s">
        <v>63</v>
      </c>
      <c r="R43" s="19" t="s">
        <v>105</v>
      </c>
      <c r="S43" s="20" t="s">
        <v>86</v>
      </c>
    </row>
    <row r="44" customFormat="false" ht="12.8" hidden="false" customHeight="false" outlineLevel="0" collapsed="false">
      <c r="G44" s="18" t="n">
        <f aca="false">$A$5*$D$3*19</f>
        <v>1245184</v>
      </c>
      <c r="H44" s="19" t="n">
        <f aca="false">G44/1024</f>
        <v>1216</v>
      </c>
      <c r="I44" s="19" t="n">
        <f aca="false">H44/1024</f>
        <v>1.1875</v>
      </c>
      <c r="J44" s="19" t="s">
        <v>63</v>
      </c>
      <c r="K44" s="19" t="s">
        <v>106</v>
      </c>
      <c r="L44" s="20" t="s">
        <v>86</v>
      </c>
      <c r="N44" s="18" t="n">
        <f aca="false">$E$5*$D$3*19</f>
        <v>2490368</v>
      </c>
      <c r="O44" s="19" t="n">
        <f aca="false">N44/1024</f>
        <v>2432</v>
      </c>
      <c r="P44" s="19" t="n">
        <f aca="false">O44/1024</f>
        <v>2.375</v>
      </c>
      <c r="Q44" s="19" t="s">
        <v>63</v>
      </c>
      <c r="R44" s="19" t="s">
        <v>106</v>
      </c>
      <c r="S44" s="20" t="s">
        <v>86</v>
      </c>
    </row>
    <row r="45" customFormat="false" ht="12.8" hidden="false" customHeight="false" outlineLevel="0" collapsed="false">
      <c r="G45" s="0" t="n">
        <f aca="false">$B$5*$D$3</f>
        <v>65536</v>
      </c>
      <c r="H45" s="19" t="n">
        <f aca="false">G45/1024</f>
        <v>64</v>
      </c>
      <c r="I45" s="19" t="n">
        <f aca="false">H45/1024</f>
        <v>0.0625</v>
      </c>
      <c r="J45" s="0" t="s">
        <v>60</v>
      </c>
      <c r="K45" s="0" t="s">
        <v>107</v>
      </c>
      <c r="L45" s="0" t="s">
        <v>62</v>
      </c>
      <c r="N45" s="0" t="n">
        <f aca="false">$B$5*$D$3</f>
        <v>65536</v>
      </c>
      <c r="O45" s="19" t="n">
        <f aca="false">N45/1024</f>
        <v>64</v>
      </c>
      <c r="P45" s="19" t="n">
        <f aca="false">O45/1024</f>
        <v>0.0625</v>
      </c>
      <c r="Q45" s="0" t="s">
        <v>60</v>
      </c>
      <c r="R45" s="0" t="s">
        <v>107</v>
      </c>
      <c r="S45" s="0" t="s">
        <v>62</v>
      </c>
    </row>
    <row r="46" customFormat="false" ht="12.8" hidden="false" customHeight="false" outlineLevel="0" collapsed="false">
      <c r="G46" s="0" t="n">
        <f aca="false">$B$5*$D$3</f>
        <v>65536</v>
      </c>
      <c r="H46" s="19" t="n">
        <f aca="false">G46/1024</f>
        <v>64</v>
      </c>
      <c r="I46" s="19" t="n">
        <f aca="false">H46/1024</f>
        <v>0.0625</v>
      </c>
      <c r="J46" s="0" t="s">
        <v>60</v>
      </c>
      <c r="K46" s="0" t="s">
        <v>108</v>
      </c>
      <c r="L46" s="0" t="s">
        <v>62</v>
      </c>
      <c r="N46" s="0" t="n">
        <f aca="false">$B$5*$D$3</f>
        <v>65536</v>
      </c>
      <c r="O46" s="19" t="n">
        <f aca="false">N46/1024</f>
        <v>64</v>
      </c>
      <c r="P46" s="19" t="n">
        <f aca="false">O46/1024</f>
        <v>0.0625</v>
      </c>
      <c r="Q46" s="0" t="s">
        <v>60</v>
      </c>
      <c r="R46" s="0" t="s">
        <v>108</v>
      </c>
      <c r="S46" s="0" t="s">
        <v>62</v>
      </c>
    </row>
    <row r="49" customFormat="false" ht="12.8" hidden="false" customHeight="false" outlineLevel="0" collapsed="false">
      <c r="G49" s="24" t="s">
        <v>109</v>
      </c>
      <c r="H49" s="25"/>
      <c r="I49" s="25"/>
      <c r="J49" s="26"/>
      <c r="N49" s="24" t="s">
        <v>109</v>
      </c>
      <c r="O49" s="25"/>
      <c r="P49" s="25"/>
      <c r="Q49" s="26"/>
    </row>
    <row r="50" customFormat="false" ht="12.8" hidden="false" customHeight="false" outlineLevel="0" collapsed="false">
      <c r="E50" s="0" t="s">
        <v>110</v>
      </c>
      <c r="I50" s="27" t="n">
        <f aca="false">SUM(I6:I46)</f>
        <v>21.8142700195312</v>
      </c>
      <c r="J50" s="27" t="s">
        <v>27</v>
      </c>
      <c r="P50" s="27" t="n">
        <f aca="false">SUM(P6:P46)</f>
        <v>33.6150512695312</v>
      </c>
      <c r="Q50" s="27" t="s">
        <v>27</v>
      </c>
      <c r="U50" s="28" t="s">
        <v>111</v>
      </c>
      <c r="V50" s="28" t="s">
        <v>112</v>
      </c>
      <c r="W50" s="28" t="s">
        <v>113</v>
      </c>
    </row>
    <row r="51" customFormat="false" ht="12.8" hidden="false" customHeight="false" outlineLevel="0" collapsed="false">
      <c r="E51" s="0" t="n">
        <v>500</v>
      </c>
      <c r="G51" s="29" t="s">
        <v>114</v>
      </c>
      <c r="I51" s="29" t="n">
        <f aca="false">I50+E51</f>
        <v>521.814270019531</v>
      </c>
      <c r="N51" s="29" t="s">
        <v>114</v>
      </c>
      <c r="P51" s="29" t="n">
        <f aca="false">P50+E51</f>
        <v>533.615051269531</v>
      </c>
      <c r="U51" s="28" t="s">
        <v>115</v>
      </c>
      <c r="V51" s="0" t="n">
        <v>863</v>
      </c>
      <c r="W51" s="0" t="n">
        <v>675</v>
      </c>
    </row>
    <row r="52" customFormat="false" ht="12.8" hidden="false" customHeight="false" outlineLevel="0" collapsed="false">
      <c r="U52" s="28"/>
    </row>
    <row r="53" customFormat="false" ht="12.8" hidden="false" customHeight="false" outlineLevel="0" collapsed="false">
      <c r="U53" s="28" t="s">
        <v>116</v>
      </c>
      <c r="V53" s="28" t="s">
        <v>112</v>
      </c>
      <c r="W53" s="28" t="s">
        <v>113</v>
      </c>
    </row>
    <row r="54" customFormat="false" ht="12.8" hidden="false" customHeight="false" outlineLevel="0" collapsed="false">
      <c r="U54" s="28" t="s">
        <v>115</v>
      </c>
      <c r="V54" s="0" t="n">
        <v>3209</v>
      </c>
      <c r="W54" s="0" t="n">
        <v>1708</v>
      </c>
    </row>
  </sheetData>
  <mergeCells count="5">
    <mergeCell ref="A1:F1"/>
    <mergeCell ref="C4:D4"/>
    <mergeCell ref="G4:L4"/>
    <mergeCell ref="N4:S4"/>
    <mergeCell ref="C5:D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8"/>
  <cols>
    <col collapsed="false" hidden="false" max="1" min="1" style="0" width="16.6020408163265"/>
    <col collapsed="false" hidden="false" max="2" min="2" style="0" width="19.3061224489796"/>
    <col collapsed="false" hidden="false" max="3" min="3" style="0" width="17.280612244898"/>
    <col collapsed="false" hidden="false" max="4" min="4" style="0" width="22.0051020408163"/>
    <col collapsed="false" hidden="false" max="6" min="6" style="0" width="14.3112244897959"/>
    <col collapsed="false" hidden="false" max="7" min="7" style="0" width="21.4642857142857"/>
    <col collapsed="false" hidden="false" max="9" min="9" style="0" width="24.7040816326531"/>
  </cols>
  <sheetData>
    <row r="1" customFormat="false" ht="12.8" hidden="false" customHeight="false" outlineLevel="0" collapsed="false">
      <c r="A1" s="0" t="s">
        <v>117</v>
      </c>
    </row>
    <row r="2" customFormat="false" ht="12.8" hidden="false" customHeight="false" outlineLevel="0" collapsed="false">
      <c r="A2" s="0" t="s">
        <v>15</v>
      </c>
      <c r="B2" s="0" t="s">
        <v>118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4" customFormat="false" ht="12.8" hidden="false" customHeight="false" outlineLevel="0" collapsed="false">
      <c r="A4" s="30" t="s">
        <v>119</v>
      </c>
      <c r="B4" s="30"/>
      <c r="C4" s="30"/>
      <c r="D4" s="30"/>
      <c r="F4" s="30" t="s">
        <v>120</v>
      </c>
      <c r="G4" s="30"/>
      <c r="H4" s="30"/>
      <c r="I4" s="30"/>
    </row>
    <row r="5" customFormat="false" ht="12.8" hidden="false" customHeight="false" outlineLevel="0" collapsed="false">
      <c r="A5" s="31" t="s">
        <v>121</v>
      </c>
      <c r="B5" s="31"/>
      <c r="C5" s="31" t="s">
        <v>122</v>
      </c>
      <c r="D5" s="31"/>
      <c r="F5" s="31" t="s">
        <v>121</v>
      </c>
      <c r="G5" s="31"/>
      <c r="H5" s="31" t="s">
        <v>122</v>
      </c>
      <c r="I5" s="31"/>
    </row>
    <row r="6" customFormat="false" ht="12.8" hidden="false" customHeight="false" outlineLevel="0" collapsed="false">
      <c r="A6" s="0" t="s">
        <v>123</v>
      </c>
      <c r="B6" s="0" t="n">
        <v>18.67</v>
      </c>
      <c r="C6" s="0" t="s">
        <v>123</v>
      </c>
      <c r="D6" s="0" t="n">
        <v>20.01</v>
      </c>
      <c r="F6" s="0" t="s">
        <v>123</v>
      </c>
      <c r="G6" s="0" t="n">
        <v>18.08</v>
      </c>
      <c r="H6" s="0" t="s">
        <v>123</v>
      </c>
      <c r="I6" s="0" t="n">
        <v>17.33</v>
      </c>
    </row>
    <row r="7" customFormat="false" ht="12.8" hidden="false" customHeight="false" outlineLevel="0" collapsed="false">
      <c r="A7" s="0" t="s">
        <v>124</v>
      </c>
      <c r="B7" s="0" t="n">
        <f aca="false">$A$3*$B$3/B6/1000000</f>
        <v>8.77557579003749</v>
      </c>
      <c r="C7" s="0" t="s">
        <v>124</v>
      </c>
      <c r="D7" s="0" t="n">
        <f aca="false">$A$3*$B$3/D6/1000000</f>
        <v>8.18790604697651</v>
      </c>
      <c r="F7" s="0" t="s">
        <v>124</v>
      </c>
      <c r="G7" s="0" t="n">
        <f aca="false">$A$3*$B$3/G6/1000000</f>
        <v>9.06194690265487</v>
      </c>
      <c r="H7" s="0" t="s">
        <v>124</v>
      </c>
      <c r="I7" s="0" t="n">
        <f aca="false">$A$3*$B$3/I6/1000000</f>
        <v>9.45412579342181</v>
      </c>
    </row>
    <row r="8" customFormat="false" ht="12.8" hidden="false" customHeight="false" outlineLevel="0" collapsed="false">
      <c r="A8" s="31" t="s">
        <v>125</v>
      </c>
      <c r="B8" s="31"/>
      <c r="C8" s="31" t="s">
        <v>126</v>
      </c>
      <c r="D8" s="31"/>
      <c r="F8" s="31" t="s">
        <v>125</v>
      </c>
      <c r="G8" s="31"/>
      <c r="H8" s="31" t="s">
        <v>126</v>
      </c>
      <c r="I8" s="31"/>
    </row>
    <row r="9" customFormat="false" ht="12.8" hidden="false" customHeight="false" outlineLevel="0" collapsed="false">
      <c r="A9" s="0" t="s">
        <v>123</v>
      </c>
      <c r="B9" s="0" t="n">
        <v>17.99</v>
      </c>
      <c r="C9" s="0" t="s">
        <v>123</v>
      </c>
      <c r="D9" s="0" t="n">
        <v>18.13</v>
      </c>
      <c r="F9" s="0" t="s">
        <v>123</v>
      </c>
      <c r="G9" s="0" t="n">
        <v>17.860001</v>
      </c>
      <c r="H9" s="0" t="s">
        <v>123</v>
      </c>
      <c r="I9" s="0" t="n">
        <v>18.67</v>
      </c>
    </row>
    <row r="10" customFormat="false" ht="12.8" hidden="false" customHeight="false" outlineLevel="0" collapsed="false">
      <c r="A10" s="0" t="s">
        <v>124</v>
      </c>
      <c r="B10" s="0" t="n">
        <f aca="false">$A$3*$B$3/B9/1000000</f>
        <v>9.10728182323513</v>
      </c>
      <c r="C10" s="0" t="s">
        <v>124</v>
      </c>
      <c r="D10" s="0" t="n">
        <f aca="false">$A$3*$B$3/D9/1000000</f>
        <v>9.03695532266961</v>
      </c>
      <c r="F10" s="0" t="s">
        <v>124</v>
      </c>
      <c r="G10" s="0" t="n">
        <f aca="false">$A$3*$B$3/G9/1000000</f>
        <v>9.17357171480561</v>
      </c>
      <c r="H10" s="0" t="s">
        <v>124</v>
      </c>
      <c r="I10" s="0" t="n">
        <f aca="false">$A$3*$B$3/I9/1000000</f>
        <v>8.77557579003749</v>
      </c>
    </row>
  </sheetData>
  <mergeCells count="10">
    <mergeCell ref="A4:D4"/>
    <mergeCell ref="F4:I4"/>
    <mergeCell ref="A5:B5"/>
    <mergeCell ref="C5:D5"/>
    <mergeCell ref="F5:G5"/>
    <mergeCell ref="H5:I5"/>
    <mergeCell ref="A8:B8"/>
    <mergeCell ref="C8:D8"/>
    <mergeCell ref="F8:G8"/>
    <mergeCell ref="H8:I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2.8"/>
  <cols>
    <col collapsed="false" hidden="false" max="1" min="1" style="0" width="15.2551020408163"/>
    <col collapsed="false" hidden="false" max="2" min="2" style="0" width="20.5204081632653"/>
    <col collapsed="false" hidden="false" max="3" min="3" style="0" width="21.4642857142857"/>
    <col collapsed="false" hidden="false" max="4" min="4" style="0" width="21.3265306122449"/>
    <col collapsed="false" hidden="false" max="8" min="8" style="0" width="17.4132653061224"/>
    <col collapsed="false" hidden="false" max="9" min="9" style="0" width="20.1122448979592"/>
    <col collapsed="false" hidden="false" max="10" min="10" style="0" width="17.0102040816327"/>
    <col collapsed="false" hidden="false" max="11" min="11" style="0" width="21.0612244897959"/>
  </cols>
  <sheetData>
    <row r="1" customFormat="false" ht="12.8" hidden="false" customHeight="false" outlineLevel="0" collapsed="false">
      <c r="A1" s="0" t="s">
        <v>117</v>
      </c>
    </row>
    <row r="2" customFormat="false" ht="12.8" hidden="false" customHeight="false" outlineLevel="0" collapsed="false">
      <c r="A2" s="0" t="s">
        <v>15</v>
      </c>
      <c r="B2" s="0" t="s">
        <v>118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4" customFormat="false" ht="12.8" hidden="false" customHeight="false" outlineLevel="0" collapsed="false">
      <c r="A4" s="30" t="s">
        <v>119</v>
      </c>
      <c r="B4" s="30"/>
      <c r="C4" s="30"/>
      <c r="D4" s="30"/>
      <c r="H4" s="30" t="s">
        <v>120</v>
      </c>
      <c r="I4" s="30"/>
      <c r="J4" s="30"/>
      <c r="K4" s="30"/>
    </row>
    <row r="5" customFormat="false" ht="12.8" hidden="false" customHeight="false" outlineLevel="0" collapsed="false">
      <c r="A5" s="30" t="s">
        <v>127</v>
      </c>
      <c r="B5" s="30"/>
      <c r="C5" s="30" t="s">
        <v>128</v>
      </c>
      <c r="D5" s="30"/>
      <c r="H5" s="30" t="s">
        <v>127</v>
      </c>
      <c r="I5" s="30"/>
      <c r="J5" s="30" t="s">
        <v>128</v>
      </c>
      <c r="K5" s="30"/>
    </row>
    <row r="6" customFormat="false" ht="12.8" hidden="false" customHeight="false" outlineLevel="0" collapsed="false">
      <c r="A6" s="28" t="s">
        <v>123</v>
      </c>
      <c r="B6" s="0" t="n">
        <v>20.38836</v>
      </c>
      <c r="C6" s="28" t="s">
        <v>1</v>
      </c>
      <c r="D6" s="0" t="n">
        <v>18.081086</v>
      </c>
      <c r="H6" s="28" t="s">
        <v>123</v>
      </c>
      <c r="I6" s="0" t="n">
        <v>12.156735</v>
      </c>
      <c r="J6" s="28" t="s">
        <v>1</v>
      </c>
      <c r="K6" s="0" t="n">
        <v>10.550231</v>
      </c>
    </row>
    <row r="7" customFormat="false" ht="12.8" hidden="false" customHeight="false" outlineLevel="0" collapsed="false">
      <c r="A7" s="28" t="s">
        <v>124</v>
      </c>
      <c r="B7" s="0" t="n">
        <f aca="false">$A$3*$B$3/B6/1000000</f>
        <v>8.03595777198362</v>
      </c>
      <c r="C7" s="28" t="s">
        <v>2</v>
      </c>
      <c r="D7" s="0" t="n">
        <v>17.926045</v>
      </c>
      <c r="H7" s="28" t="s">
        <v>124</v>
      </c>
      <c r="I7" s="0" t="n">
        <f aca="false">$A$3*$B$3/I6/1000000</f>
        <v>13.4773029106911</v>
      </c>
      <c r="J7" s="28" t="s">
        <v>2</v>
      </c>
      <c r="K7" s="0" t="n">
        <v>9.936819</v>
      </c>
    </row>
    <row r="8" customFormat="false" ht="12.8" hidden="false" customHeight="false" outlineLevel="0" collapsed="false">
      <c r="C8" s="28" t="s">
        <v>3</v>
      </c>
      <c r="D8" s="0" t="n">
        <v>0.008062</v>
      </c>
      <c r="J8" s="28" t="s">
        <v>3</v>
      </c>
      <c r="K8" s="0" t="n">
        <v>0.006028</v>
      </c>
    </row>
    <row r="9" customFormat="false" ht="12.8" hidden="false" customHeight="false" outlineLevel="0" collapsed="false">
      <c r="A9" s="30" t="s">
        <v>121</v>
      </c>
      <c r="B9" s="30"/>
      <c r="C9" s="28" t="s">
        <v>4</v>
      </c>
      <c r="D9" s="0" t="n">
        <v>6.429288</v>
      </c>
      <c r="H9" s="30" t="s">
        <v>121</v>
      </c>
      <c r="I9" s="30"/>
      <c r="J9" s="28" t="s">
        <v>4</v>
      </c>
      <c r="K9" s="0" t="n">
        <v>1.882581</v>
      </c>
    </row>
    <row r="10" customFormat="false" ht="12.8" hidden="false" customHeight="false" outlineLevel="0" collapsed="false">
      <c r="A10" s="28" t="s">
        <v>123</v>
      </c>
      <c r="B10" s="0" t="n">
        <v>21.001033</v>
      </c>
      <c r="C10" s="28" t="s">
        <v>5</v>
      </c>
      <c r="D10" s="0" t="n">
        <v>1.809068</v>
      </c>
      <c r="H10" s="28" t="s">
        <v>123</v>
      </c>
      <c r="I10" s="0" t="n">
        <v>11.087945</v>
      </c>
      <c r="J10" s="28" t="s">
        <v>5</v>
      </c>
      <c r="K10" s="0" t="n">
        <v>1.009695</v>
      </c>
    </row>
    <row r="11" customFormat="false" ht="12.8" hidden="false" customHeight="false" outlineLevel="0" collapsed="false">
      <c r="A11" s="28" t="s">
        <v>124</v>
      </c>
      <c r="B11" s="0" t="n">
        <f aca="false">$A$3*$B$3/B10/1000000</f>
        <v>7.8015210013717</v>
      </c>
      <c r="C11" s="28" t="s">
        <v>6</v>
      </c>
      <c r="D11" s="0" t="n">
        <v>0.315806</v>
      </c>
      <c r="H11" s="28" t="s">
        <v>124</v>
      </c>
      <c r="I11" s="0" t="n">
        <f aca="false">$A$3*$B$3/I10/1000000</f>
        <v>14.7764080720097</v>
      </c>
      <c r="J11" s="28" t="s">
        <v>6</v>
      </c>
      <c r="K11" s="0" t="n">
        <v>0.291298</v>
      </c>
    </row>
    <row r="12" customFormat="false" ht="12.8" hidden="false" customHeight="false" outlineLevel="0" collapsed="false">
      <c r="C12" s="28" t="s">
        <v>7</v>
      </c>
      <c r="D12" s="0" t="n">
        <v>3.876738</v>
      </c>
      <c r="J12" s="28" t="s">
        <v>7</v>
      </c>
      <c r="K12" s="0" t="n">
        <v>2.031182</v>
      </c>
    </row>
    <row r="13" customFormat="false" ht="12.8" hidden="false" customHeight="false" outlineLevel="0" collapsed="false">
      <c r="A13" s="30" t="s">
        <v>122</v>
      </c>
      <c r="B13" s="30"/>
      <c r="C13" s="28" t="s">
        <v>8</v>
      </c>
      <c r="D13" s="0" t="n">
        <v>4.176064</v>
      </c>
      <c r="H13" s="30" t="s">
        <v>122</v>
      </c>
      <c r="I13" s="30"/>
      <c r="J13" s="28" t="s">
        <v>8</v>
      </c>
      <c r="K13" s="0" t="n">
        <v>3.928059</v>
      </c>
    </row>
    <row r="14" customFormat="false" ht="12.8" hidden="false" customHeight="false" outlineLevel="0" collapsed="false">
      <c r="A14" s="28" t="s">
        <v>123</v>
      </c>
      <c r="B14" s="0" t="n">
        <v>19.937009</v>
      </c>
      <c r="C14" s="28"/>
      <c r="H14" s="28" t="s">
        <v>123</v>
      </c>
      <c r="I14" s="0" t="n">
        <v>10.30279</v>
      </c>
      <c r="J14" s="28"/>
    </row>
    <row r="15" customFormat="false" ht="12.8" hidden="false" customHeight="false" outlineLevel="0" collapsed="false">
      <c r="A15" s="0" t="s">
        <v>124</v>
      </c>
      <c r="B15" s="0" t="n">
        <f aca="false">$A$3*$B$3/B14/1000000</f>
        <v>8.21788263224439</v>
      </c>
      <c r="H15" s="28" t="s">
        <v>124</v>
      </c>
      <c r="I15" s="0" t="n">
        <f aca="false">$A$3*$B$3/I14/1000000</f>
        <v>15.9024885492182</v>
      </c>
    </row>
    <row r="17" customFormat="false" ht="12.8" hidden="false" customHeight="false" outlineLevel="0" collapsed="false">
      <c r="A17" s="30" t="s">
        <v>129</v>
      </c>
      <c r="B17" s="30"/>
      <c r="H17" s="30" t="s">
        <v>129</v>
      </c>
      <c r="I17" s="30"/>
    </row>
    <row r="18" customFormat="false" ht="12.8" hidden="false" customHeight="false" outlineLevel="0" collapsed="false">
      <c r="A18" s="28" t="s">
        <v>123</v>
      </c>
      <c r="B18" s="0" t="n">
        <v>21.364202</v>
      </c>
      <c r="H18" s="28" t="s">
        <v>123</v>
      </c>
      <c r="I18" s="0" t="n">
        <v>11.187888</v>
      </c>
    </row>
    <row r="19" customFormat="false" ht="12.8" hidden="false" customHeight="false" outlineLevel="0" collapsed="false">
      <c r="A19" s="28" t="s">
        <v>124</v>
      </c>
      <c r="B19" s="0" t="n">
        <f aca="false">$A$3*$B$3/B18/1000000</f>
        <v>7.66890333652528</v>
      </c>
      <c r="H19" s="28" t="s">
        <v>124</v>
      </c>
      <c r="I19" s="0" t="n">
        <f aca="false">$A$3*$B$3/I18/1000000</f>
        <v>14.6444083101297</v>
      </c>
    </row>
    <row r="21" customFormat="false" ht="12.8" hidden="false" customHeight="false" outlineLevel="0" collapsed="false">
      <c r="A21" s="30" t="s">
        <v>130</v>
      </c>
      <c r="B21" s="30"/>
      <c r="C21" s="30" t="s">
        <v>131</v>
      </c>
      <c r="D21" s="30"/>
      <c r="H21" s="30" t="s">
        <v>130</v>
      </c>
      <c r="I21" s="30"/>
      <c r="J21" s="30" t="s">
        <v>131</v>
      </c>
      <c r="K21" s="30"/>
    </row>
    <row r="22" customFormat="false" ht="12.8" hidden="false" customHeight="false" outlineLevel="0" collapsed="false">
      <c r="A22" s="28" t="s">
        <v>1</v>
      </c>
      <c r="B22" s="0" t="n">
        <v>18.386505</v>
      </c>
      <c r="C22" s="28" t="s">
        <v>2</v>
      </c>
      <c r="D22" s="32" t="n">
        <v>24.130116</v>
      </c>
      <c r="H22" s="28" t="s">
        <v>1</v>
      </c>
      <c r="I22" s="0" t="n">
        <v>10.115005</v>
      </c>
      <c r="J22" s="28" t="s">
        <v>2</v>
      </c>
      <c r="K22" s="0" t="n">
        <v>10.373061</v>
      </c>
    </row>
    <row r="23" customFormat="false" ht="12.8" hidden="false" customHeight="false" outlineLevel="0" collapsed="false">
      <c r="A23" s="28" t="s">
        <v>2</v>
      </c>
      <c r="B23" s="0" t="n">
        <v>18.24269</v>
      </c>
      <c r="C23" s="28" t="s">
        <v>4</v>
      </c>
      <c r="D23" s="0" t="n">
        <v>13.207736</v>
      </c>
      <c r="H23" s="28" t="s">
        <v>2</v>
      </c>
      <c r="I23" s="0" t="n">
        <v>9.971847</v>
      </c>
      <c r="J23" s="28" t="s">
        <v>4</v>
      </c>
      <c r="K23" s="0" t="n">
        <v>2.45075</v>
      </c>
    </row>
    <row r="24" customFormat="false" ht="12.8" hidden="false" customHeight="false" outlineLevel="0" collapsed="false">
      <c r="A24" s="28" t="s">
        <v>124</v>
      </c>
      <c r="B24" s="0" t="n">
        <f aca="false">$A$3*$B$3/B22/1000000</f>
        <v>8.91088328097156</v>
      </c>
      <c r="C24" s="28" t="s">
        <v>124</v>
      </c>
      <c r="D24" s="0" t="n">
        <f aca="false">$A$3*$B$3/D22/1000000</f>
        <v>6.78985546526175</v>
      </c>
      <c r="H24" s="28" t="s">
        <v>124</v>
      </c>
      <c r="I24" s="0" t="n">
        <f aca="false">$A$3*$B$3/I22/1000000</f>
        <v>16.1977181425022</v>
      </c>
      <c r="J24" s="28" t="s">
        <v>124</v>
      </c>
      <c r="K24" s="0" t="n">
        <f aca="false">$A$3*$B$3/K22/1000000</f>
        <v>15.7947591361894</v>
      </c>
    </row>
  </sheetData>
  <mergeCells count="16">
    <mergeCell ref="A4:D4"/>
    <mergeCell ref="H4:K4"/>
    <mergeCell ref="A5:B5"/>
    <mergeCell ref="C5:D5"/>
    <mergeCell ref="H5:I5"/>
    <mergeCell ref="J5:K5"/>
    <mergeCell ref="A9:B9"/>
    <mergeCell ref="H9:I9"/>
    <mergeCell ref="A13:B13"/>
    <mergeCell ref="H13:I13"/>
    <mergeCell ref="A17:B17"/>
    <mergeCell ref="H17:I17"/>
    <mergeCell ref="A21:B21"/>
    <mergeCell ref="C21:D21"/>
    <mergeCell ref="H21:I21"/>
    <mergeCell ref="J21:K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F82" activeCellId="0" sqref="F82"/>
    </sheetView>
  </sheetViews>
  <sheetFormatPr defaultRowHeight="12.8"/>
  <cols>
    <col collapsed="false" hidden="false" max="1" min="1" style="0" width="19.3061224489796"/>
    <col collapsed="false" hidden="false" max="2" min="2" style="0" width="17.8214285714286"/>
    <col collapsed="false" hidden="false" max="3" min="3" style="0" width="21.3265306122449"/>
    <col collapsed="false" hidden="false" max="4" min="4" style="0" width="16.1989795918367"/>
    <col collapsed="false" hidden="false" max="8" min="8" style="0" width="18.4948979591837"/>
    <col collapsed="false" hidden="false" max="9" min="9" style="0" width="16.6020408163265"/>
    <col collapsed="false" hidden="false" max="10" min="10" style="0" width="17.5510204081633"/>
    <col collapsed="false" hidden="false" max="11" min="11" style="0" width="26.1887755102041"/>
  </cols>
  <sheetData>
    <row r="1" customFormat="false" ht="12.8" hidden="false" customHeight="false" outlineLevel="0" collapsed="false">
      <c r="A1" s="28" t="s">
        <v>117</v>
      </c>
      <c r="B1" s="28"/>
    </row>
    <row r="2" customFormat="false" ht="12.8" hidden="false" customHeight="false" outlineLevel="0" collapsed="false">
      <c r="A2" s="28" t="s">
        <v>15</v>
      </c>
      <c r="B2" s="28" t="s">
        <v>118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4" customFormat="false" ht="12.8" hidden="false" customHeight="false" outlineLevel="0" collapsed="false">
      <c r="A4" s="30" t="s">
        <v>119</v>
      </c>
      <c r="B4" s="30"/>
      <c r="C4" s="30"/>
      <c r="D4" s="30"/>
      <c r="H4" s="30" t="s">
        <v>120</v>
      </c>
      <c r="I4" s="30"/>
      <c r="J4" s="30"/>
      <c r="K4" s="30"/>
    </row>
    <row r="5" customFormat="false" ht="12.8" hidden="false" customHeight="false" outlineLevel="0" collapsed="false">
      <c r="A5" s="30" t="s">
        <v>125</v>
      </c>
      <c r="B5" s="30"/>
      <c r="C5" s="30" t="s">
        <v>128</v>
      </c>
      <c r="D5" s="30"/>
      <c r="H5" s="30" t="s">
        <v>125</v>
      </c>
      <c r="I5" s="30"/>
      <c r="J5" s="30" t="s">
        <v>128</v>
      </c>
      <c r="K5" s="30"/>
    </row>
    <row r="6" customFormat="false" ht="12.8" hidden="false" customHeight="false" outlineLevel="0" collapsed="false">
      <c r="A6" s="28" t="s">
        <v>123</v>
      </c>
      <c r="B6" s="0" t="n">
        <v>10.24</v>
      </c>
      <c r="C6" s="28" t="s">
        <v>1</v>
      </c>
      <c r="D6" s="0" t="n">
        <v>10.62</v>
      </c>
      <c r="H6" s="28" t="s">
        <v>123</v>
      </c>
      <c r="I6" s="0" t="s">
        <v>132</v>
      </c>
      <c r="J6" s="28" t="s">
        <v>1</v>
      </c>
      <c r="K6" s="0" t="n">
        <v>11.57</v>
      </c>
    </row>
    <row r="7" customFormat="false" ht="12.8" hidden="false" customHeight="false" outlineLevel="0" collapsed="false">
      <c r="A7" s="28" t="s">
        <v>2</v>
      </c>
      <c r="B7" s="0" t="n">
        <v>9.14</v>
      </c>
      <c r="C7" s="28" t="s">
        <v>2</v>
      </c>
      <c r="D7" s="0" t="n">
        <v>9.47</v>
      </c>
      <c r="H7" s="28" t="s">
        <v>2</v>
      </c>
      <c r="J7" s="28" t="s">
        <v>2</v>
      </c>
      <c r="K7" s="0" t="n">
        <v>8.81</v>
      </c>
    </row>
    <row r="8" customFormat="false" ht="12.8" hidden="false" customHeight="false" outlineLevel="0" collapsed="false">
      <c r="A8" s="28" t="s">
        <v>124</v>
      </c>
      <c r="B8" s="0" t="n">
        <f aca="false">$A$3*$B$3/B6/1000000</f>
        <v>16</v>
      </c>
      <c r="C8" s="28" t="s">
        <v>3</v>
      </c>
      <c r="D8" s="0" t="n">
        <v>0.014326</v>
      </c>
      <c r="H8" s="28" t="s">
        <v>124</v>
      </c>
      <c r="I8" s="0" t="e">
        <f aca="false">$A$3*$B$3/I6/1000000</f>
        <v>#VALUE!</v>
      </c>
      <c r="J8" s="28" t="s">
        <v>3</v>
      </c>
      <c r="K8" s="0" t="n">
        <v>0.009981</v>
      </c>
    </row>
    <row r="9" customFormat="false" ht="12.8" hidden="false" customHeight="false" outlineLevel="0" collapsed="false">
      <c r="C9" s="28" t="s">
        <v>4</v>
      </c>
      <c r="D9" s="0" t="n">
        <v>1.51301</v>
      </c>
      <c r="H9" s="28"/>
      <c r="J9" s="28" t="s">
        <v>4</v>
      </c>
      <c r="K9" s="0" t="n">
        <v>1.193948</v>
      </c>
    </row>
    <row r="10" customFormat="false" ht="12.8" hidden="false" customHeight="false" outlineLevel="0" collapsed="false">
      <c r="A10" s="30" t="s">
        <v>121</v>
      </c>
      <c r="B10" s="30"/>
      <c r="C10" s="28" t="s">
        <v>5</v>
      </c>
      <c r="D10" s="0" t="n">
        <v>0.688278</v>
      </c>
      <c r="H10" s="30" t="s">
        <v>121</v>
      </c>
      <c r="I10" s="30"/>
      <c r="J10" s="28" t="s">
        <v>5</v>
      </c>
      <c r="K10" s="0" t="n">
        <v>0.646576</v>
      </c>
    </row>
    <row r="11" customFormat="false" ht="12.8" hidden="false" customHeight="false" outlineLevel="0" collapsed="false">
      <c r="A11" s="28" t="s">
        <v>123</v>
      </c>
      <c r="B11" s="0" t="n">
        <v>11.07</v>
      </c>
      <c r="C11" s="28" t="s">
        <v>6</v>
      </c>
      <c r="D11" s="0" t="n">
        <v>0.287723</v>
      </c>
      <c r="H11" s="28" t="s">
        <v>123</v>
      </c>
      <c r="I11" s="0" t="n">
        <v>9.96</v>
      </c>
      <c r="J11" s="28" t="s">
        <v>6</v>
      </c>
      <c r="K11" s="0" t="n">
        <v>0.289514</v>
      </c>
    </row>
    <row r="12" customFormat="false" ht="12.8" hidden="false" customHeight="false" outlineLevel="0" collapsed="false">
      <c r="A12" s="28" t="s">
        <v>2</v>
      </c>
      <c r="B12" s="0" t="n">
        <v>9.99</v>
      </c>
      <c r="C12" s="28" t="s">
        <v>7</v>
      </c>
      <c r="D12" s="0" t="n">
        <v>1.952167</v>
      </c>
      <c r="H12" s="28" t="s">
        <v>2</v>
      </c>
      <c r="I12" s="0" t="n">
        <v>9</v>
      </c>
      <c r="J12" s="28" t="s">
        <v>7</v>
      </c>
      <c r="K12" s="0" t="n">
        <v>1.809679</v>
      </c>
    </row>
    <row r="13" customFormat="false" ht="12.8" hidden="false" customHeight="false" outlineLevel="0" collapsed="false">
      <c r="A13" s="28" t="s">
        <v>124</v>
      </c>
      <c r="B13" s="0" t="n">
        <f aca="false">$A$3*$B$3/B11/1000000</f>
        <v>14.8003613369467</v>
      </c>
      <c r="C13" s="28" t="s">
        <v>8</v>
      </c>
      <c r="D13" s="0" t="n">
        <v>4.443027</v>
      </c>
      <c r="H13" s="28" t="s">
        <v>124</v>
      </c>
      <c r="I13" s="0" t="n">
        <f aca="false">$A$3*$B$3/I11/1000000</f>
        <v>16.4497991967871</v>
      </c>
      <c r="J13" s="28" t="s">
        <v>8</v>
      </c>
      <c r="K13" s="0" t="n">
        <v>4.333459</v>
      </c>
    </row>
    <row r="14" customFormat="false" ht="12.8" hidden="false" customHeight="false" outlineLevel="0" collapsed="false">
      <c r="C14" s="28"/>
      <c r="J14" s="28"/>
    </row>
    <row r="15" customFormat="false" ht="12.8" hidden="false" customHeight="false" outlineLevel="0" collapsed="false">
      <c r="A15" s="30" t="s">
        <v>122</v>
      </c>
      <c r="B15" s="30"/>
      <c r="H15" s="30" t="s">
        <v>122</v>
      </c>
      <c r="I15" s="30"/>
    </row>
    <row r="16" customFormat="false" ht="12.8" hidden="false" customHeight="false" outlineLevel="0" collapsed="false">
      <c r="A16" s="28" t="s">
        <v>1</v>
      </c>
      <c r="B16" s="0" t="n">
        <v>10.85</v>
      </c>
      <c r="H16" s="28" t="s">
        <v>1</v>
      </c>
      <c r="I16" s="0" t="n">
        <v>9.74</v>
      </c>
    </row>
    <row r="17" customFormat="false" ht="12.8" hidden="false" customHeight="false" outlineLevel="0" collapsed="false">
      <c r="A17" s="28" t="s">
        <v>2</v>
      </c>
      <c r="B17" s="0" t="n">
        <v>9.74</v>
      </c>
      <c r="H17" s="28" t="s">
        <v>2</v>
      </c>
      <c r="I17" s="0" t="n">
        <v>8.68</v>
      </c>
    </row>
    <row r="18" customFormat="false" ht="12.8" hidden="false" customHeight="false" outlineLevel="0" collapsed="false">
      <c r="A18" s="28" t="s">
        <v>124</v>
      </c>
      <c r="B18" s="0" t="n">
        <f aca="false">$A$3*$B$3/B16/1000000</f>
        <v>15.1004608294931</v>
      </c>
      <c r="H18" s="28" t="s">
        <v>124</v>
      </c>
      <c r="I18" s="0" t="n">
        <f aca="false">$A$3*$B$3/I16/1000000</f>
        <v>16.8213552361396</v>
      </c>
    </row>
    <row r="20" customFormat="false" ht="12.8" hidden="false" customHeight="false" outlineLevel="0" collapsed="false">
      <c r="A20" s="30" t="s">
        <v>129</v>
      </c>
      <c r="B20" s="30"/>
      <c r="H20" s="30" t="s">
        <v>129</v>
      </c>
      <c r="I20" s="30"/>
    </row>
    <row r="21" customFormat="false" ht="12.8" hidden="false" customHeight="false" outlineLevel="0" collapsed="false">
      <c r="A21" s="28" t="s">
        <v>123</v>
      </c>
      <c r="B21" s="0" t="n">
        <v>12.06</v>
      </c>
      <c r="H21" s="28" t="s">
        <v>123</v>
      </c>
      <c r="I21" s="0" t="n">
        <v>10.56</v>
      </c>
    </row>
    <row r="22" customFormat="false" ht="12.8" hidden="false" customHeight="false" outlineLevel="0" collapsed="false">
      <c r="A22" s="28" t="s">
        <v>2</v>
      </c>
      <c r="B22" s="0" t="n">
        <v>9.55</v>
      </c>
      <c r="H22" s="28" t="s">
        <v>2</v>
      </c>
      <c r="I22" s="0" t="n">
        <v>8.67</v>
      </c>
    </row>
    <row r="23" customFormat="false" ht="12.8" hidden="false" customHeight="false" outlineLevel="0" collapsed="false">
      <c r="A23" s="28" t="s">
        <v>124</v>
      </c>
      <c r="B23" s="0" t="n">
        <f aca="false">$A$3*$B$3/B21/1000000</f>
        <v>13.5854063018242</v>
      </c>
      <c r="H23" s="28" t="s">
        <v>124</v>
      </c>
      <c r="I23" s="0" t="n">
        <f aca="false">$A$3*$B$3/I21/1000000</f>
        <v>15.5151515151515</v>
      </c>
    </row>
    <row r="25" customFormat="false" ht="12.8" hidden="false" customHeight="false" outlineLevel="0" collapsed="false">
      <c r="A25" s="30" t="s">
        <v>133</v>
      </c>
      <c r="B25" s="30"/>
      <c r="C25" s="30" t="s">
        <v>131</v>
      </c>
      <c r="D25" s="30"/>
      <c r="H25" s="30" t="s">
        <v>133</v>
      </c>
      <c r="I25" s="30"/>
      <c r="J25" s="30" t="s">
        <v>131</v>
      </c>
      <c r="K25" s="30"/>
    </row>
    <row r="26" customFormat="false" ht="12.8" hidden="false" customHeight="false" outlineLevel="0" collapsed="false">
      <c r="A26" s="28" t="s">
        <v>1</v>
      </c>
      <c r="B26" s="0" t="n">
        <v>10.26</v>
      </c>
      <c r="C26" s="28" t="s">
        <v>2</v>
      </c>
      <c r="D26" s="0" t="n">
        <v>10.74</v>
      </c>
      <c r="H26" s="28" t="s">
        <v>1</v>
      </c>
      <c r="I26" s="0" t="n">
        <v>9.87</v>
      </c>
      <c r="J26" s="28" t="s">
        <v>2</v>
      </c>
      <c r="K26" s="0" t="n">
        <v>9.75</v>
      </c>
    </row>
    <row r="27" customFormat="false" ht="12.8" hidden="false" customHeight="false" outlineLevel="0" collapsed="false">
      <c r="A27" s="28" t="s">
        <v>2</v>
      </c>
      <c r="B27" s="0" t="n">
        <v>9.3</v>
      </c>
      <c r="C27" s="28" t="s">
        <v>4</v>
      </c>
      <c r="D27" s="0" t="n">
        <v>2.838665</v>
      </c>
      <c r="H27" s="28" t="s">
        <v>2</v>
      </c>
      <c r="I27" s="0" t="n">
        <v>8.85</v>
      </c>
      <c r="J27" s="28" t="s">
        <v>4</v>
      </c>
      <c r="K27" s="0" t="n">
        <v>2.259328</v>
      </c>
    </row>
    <row r="28" customFormat="false" ht="12.8" hidden="false" customHeight="false" outlineLevel="0" collapsed="false">
      <c r="A28" s="28" t="s">
        <v>124</v>
      </c>
      <c r="B28" s="0" t="n">
        <f aca="false">$A$3*$B$3/B26/1000000</f>
        <v>15.9688109161793</v>
      </c>
      <c r="C28" s="28" t="s">
        <v>124</v>
      </c>
      <c r="D28" s="0" t="n">
        <f aca="false">$A$3*$B$3/D26/1000000</f>
        <v>15.2551210428305</v>
      </c>
      <c r="H28" s="28" t="s">
        <v>124</v>
      </c>
      <c r="I28" s="0" t="n">
        <f aca="false">$A$3*$B$3/I26/1000000</f>
        <v>16.5997973657548</v>
      </c>
      <c r="J28" s="28" t="s">
        <v>124</v>
      </c>
      <c r="K28" s="0" t="n">
        <f aca="false">$A$3*$B$3/K26/1000000</f>
        <v>16.8041025641026</v>
      </c>
    </row>
    <row r="31" customFormat="false" ht="12.8" hidden="false" customHeight="false" outlineLevel="0" collapsed="false">
      <c r="A31" s="28" t="s">
        <v>134</v>
      </c>
      <c r="B31" s="28"/>
    </row>
    <row r="32" customFormat="false" ht="12.8" hidden="false" customHeight="false" outlineLevel="0" collapsed="false">
      <c r="A32" s="28" t="s">
        <v>15</v>
      </c>
      <c r="B32" s="28" t="s">
        <v>118</v>
      </c>
    </row>
    <row r="33" customFormat="false" ht="12.8" hidden="false" customHeight="false" outlineLevel="0" collapsed="false">
      <c r="A33" s="0" t="n">
        <f aca="false">64*64*64</f>
        <v>262144</v>
      </c>
      <c r="B33" s="0" t="n">
        <v>10000</v>
      </c>
    </row>
    <row r="34" customFormat="false" ht="12.8" hidden="false" customHeight="false" outlineLevel="0" collapsed="false">
      <c r="A34" s="30" t="s">
        <v>119</v>
      </c>
      <c r="B34" s="30"/>
      <c r="C34" s="30"/>
      <c r="D34" s="30"/>
      <c r="H34" s="30" t="s">
        <v>120</v>
      </c>
      <c r="I34" s="30"/>
      <c r="J34" s="30"/>
      <c r="K34" s="30"/>
    </row>
    <row r="35" customFormat="false" ht="12.8" hidden="false" customHeight="false" outlineLevel="0" collapsed="false">
      <c r="A35" s="30" t="s">
        <v>135</v>
      </c>
      <c r="B35" s="30"/>
      <c r="C35" s="30" t="s">
        <v>128</v>
      </c>
      <c r="D35" s="30"/>
      <c r="H35" s="30" t="s">
        <v>135</v>
      </c>
      <c r="I35" s="30"/>
      <c r="J35" s="30" t="s">
        <v>128</v>
      </c>
      <c r="K35" s="30"/>
    </row>
    <row r="36" customFormat="false" ht="12.8" hidden="false" customHeight="false" outlineLevel="0" collapsed="false">
      <c r="A36" s="28" t="s">
        <v>123</v>
      </c>
      <c r="C36" s="28" t="s">
        <v>1</v>
      </c>
      <c r="D36" s="0" t="n">
        <v>83.7</v>
      </c>
      <c r="H36" s="28" t="s">
        <v>123</v>
      </c>
      <c r="J36" s="28" t="s">
        <v>1</v>
      </c>
      <c r="K36" s="0" t="n">
        <v>50.279999</v>
      </c>
    </row>
    <row r="37" customFormat="false" ht="12.8" hidden="false" customHeight="false" outlineLevel="0" collapsed="false">
      <c r="A37" s="28" t="s">
        <v>2</v>
      </c>
      <c r="C37" s="28" t="s">
        <v>2</v>
      </c>
      <c r="D37" s="0" t="n">
        <v>79.1</v>
      </c>
      <c r="H37" s="28" t="s">
        <v>2</v>
      </c>
      <c r="J37" s="28" t="s">
        <v>2</v>
      </c>
      <c r="K37" s="0" t="n">
        <v>48.490002</v>
      </c>
    </row>
    <row r="38" customFormat="false" ht="12.8" hidden="false" customHeight="false" outlineLevel="0" collapsed="false">
      <c r="A38" s="28" t="s">
        <v>124</v>
      </c>
      <c r="B38" s="0" t="e">
        <f aca="false">$A$33*$B$33/B36/1000000</f>
        <v>#DIV/0!</v>
      </c>
      <c r="C38" s="28" t="s">
        <v>3</v>
      </c>
      <c r="D38" s="0" t="n">
        <v>0.055832</v>
      </c>
      <c r="H38" s="28" t="s">
        <v>124</v>
      </c>
      <c r="I38" s="0" t="e">
        <f aca="false">$A$33*$B$33/I36/1000000</f>
        <v>#DIV/0!</v>
      </c>
      <c r="J38" s="28" t="s">
        <v>3</v>
      </c>
      <c r="K38" s="0" t="n">
        <v>0.052599</v>
      </c>
    </row>
    <row r="39" customFormat="false" ht="12.8" hidden="false" customHeight="false" outlineLevel="0" collapsed="false">
      <c r="C39" s="28" t="s">
        <v>4</v>
      </c>
      <c r="D39" s="0" t="n">
        <v>28.990219</v>
      </c>
      <c r="J39" s="28" t="s">
        <v>4</v>
      </c>
      <c r="K39" s="0" t="n">
        <v>11.452539</v>
      </c>
    </row>
    <row r="40" customFormat="false" ht="12.8" hidden="false" customHeight="false" outlineLevel="0" collapsed="false">
      <c r="A40" s="30"/>
      <c r="B40" s="30"/>
      <c r="C40" s="28" t="s">
        <v>5</v>
      </c>
      <c r="D40" s="0" t="n">
        <v>7.859793</v>
      </c>
      <c r="H40" s="30"/>
      <c r="I40" s="30"/>
      <c r="J40" s="28" t="s">
        <v>5</v>
      </c>
      <c r="K40" s="0" t="n">
        <v>4.704807</v>
      </c>
    </row>
    <row r="41" customFormat="false" ht="12.8" hidden="false" customHeight="false" outlineLevel="0" collapsed="false">
      <c r="A41" s="28"/>
      <c r="C41" s="28" t="s">
        <v>6</v>
      </c>
      <c r="D41" s="0" t="n">
        <v>1.781338</v>
      </c>
      <c r="H41" s="28"/>
      <c r="J41" s="28" t="s">
        <v>6</v>
      </c>
      <c r="K41" s="0" t="n">
        <v>1.625322</v>
      </c>
    </row>
    <row r="42" customFormat="false" ht="12.8" hidden="false" customHeight="false" outlineLevel="0" collapsed="false">
      <c r="A42" s="28"/>
      <c r="C42" s="28" t="s">
        <v>7</v>
      </c>
      <c r="D42" s="0" t="n">
        <v>15.371088</v>
      </c>
      <c r="H42" s="28"/>
      <c r="J42" s="28" t="s">
        <v>7</v>
      </c>
      <c r="K42" s="0" t="n">
        <v>9.340991</v>
      </c>
    </row>
    <row r="43" customFormat="false" ht="12.8" hidden="false" customHeight="false" outlineLevel="0" collapsed="false">
      <c r="A43" s="28"/>
      <c r="C43" s="28" t="s">
        <v>8</v>
      </c>
      <c r="D43" s="0" t="n">
        <v>16.571722</v>
      </c>
      <c r="H43" s="28"/>
      <c r="J43" s="28" t="s">
        <v>8</v>
      </c>
      <c r="K43" s="0" t="n">
        <v>14.906499</v>
      </c>
    </row>
    <row r="44" customFormat="false" ht="12.8" hidden="false" customHeight="false" outlineLevel="0" collapsed="false">
      <c r="C44" s="28" t="s">
        <v>124</v>
      </c>
      <c r="D44" s="0" t="n">
        <f aca="false">$A$33*$B$33/D36/1000000</f>
        <v>31.3194743130227</v>
      </c>
      <c r="J44" s="28" t="s">
        <v>124</v>
      </c>
      <c r="K44" s="0" t="n">
        <f aca="false">$A$33*$B$33/K36/1000000</f>
        <v>52.1368347680357</v>
      </c>
    </row>
    <row r="46" customFormat="false" ht="12.8" hidden="false" customHeight="false" outlineLevel="0" collapsed="false">
      <c r="A46" s="30" t="s">
        <v>133</v>
      </c>
      <c r="B46" s="30"/>
      <c r="C46" s="30" t="s">
        <v>131</v>
      </c>
      <c r="D46" s="30"/>
      <c r="H46" s="30" t="s">
        <v>133</v>
      </c>
      <c r="I46" s="30"/>
      <c r="J46" s="30" t="s">
        <v>131</v>
      </c>
      <c r="K46" s="30"/>
    </row>
    <row r="47" customFormat="false" ht="12.8" hidden="false" customHeight="false" outlineLevel="0" collapsed="false">
      <c r="A47" s="28" t="s">
        <v>1</v>
      </c>
      <c r="C47" s="28" t="s">
        <v>2</v>
      </c>
      <c r="H47" s="28" t="s">
        <v>1</v>
      </c>
      <c r="I47" s="0" t="n">
        <v>48.540001</v>
      </c>
      <c r="J47" s="28" t="s">
        <v>2</v>
      </c>
    </row>
    <row r="48" customFormat="false" ht="12.8" hidden="false" customHeight="false" outlineLevel="0" collapsed="false">
      <c r="A48" s="28" t="s">
        <v>2</v>
      </c>
      <c r="C48" s="28" t="s">
        <v>4</v>
      </c>
      <c r="H48" s="28" t="s">
        <v>2</v>
      </c>
      <c r="I48" s="0" t="n">
        <v>46.889999</v>
      </c>
      <c r="J48" s="28" t="s">
        <v>4</v>
      </c>
    </row>
    <row r="49" customFormat="false" ht="12.8" hidden="false" customHeight="false" outlineLevel="0" collapsed="false">
      <c r="A49" s="28" t="s">
        <v>124</v>
      </c>
      <c r="B49" s="0" t="e">
        <f aca="false">$A$33*$B$33/B47/1000000</f>
        <v>#DIV/0!</v>
      </c>
      <c r="C49" s="28" t="s">
        <v>124</v>
      </c>
      <c r="D49" s="0" t="e">
        <f aca="false">$A$33*$B$33/D47/1000000</f>
        <v>#DIV/0!</v>
      </c>
      <c r="H49" s="28" t="s">
        <v>124</v>
      </c>
      <c r="I49" s="0" t="n">
        <f aca="false">$A$33*$B$33/I47/1000000</f>
        <v>54.005767325798</v>
      </c>
      <c r="J49" s="28" t="s">
        <v>124</v>
      </c>
      <c r="K49" s="0" t="e">
        <f aca="false">$A$33*$B$33/K47/1000000</f>
        <v>#DIV/0!</v>
      </c>
    </row>
    <row r="50" customFormat="false" ht="12.8" hidden="false" customHeight="false" outlineLevel="0" collapsed="false">
      <c r="A50" s="30"/>
      <c r="B50" s="30"/>
      <c r="H50" s="30"/>
      <c r="I50" s="30"/>
    </row>
    <row r="51" customFormat="false" ht="12.8" hidden="false" customHeight="false" outlineLevel="0" collapsed="false">
      <c r="A51" s="28"/>
      <c r="H51" s="28"/>
    </row>
    <row r="52" customFormat="false" ht="12.8" hidden="false" customHeight="false" outlineLevel="0" collapsed="false">
      <c r="A52" s="28" t="s">
        <v>136</v>
      </c>
      <c r="B52" s="28"/>
    </row>
    <row r="53" customFormat="false" ht="12.8" hidden="false" customHeight="false" outlineLevel="0" collapsed="false">
      <c r="A53" s="28" t="s">
        <v>15</v>
      </c>
      <c r="B53" s="28" t="s">
        <v>118</v>
      </c>
    </row>
    <row r="54" customFormat="false" ht="12.8" hidden="false" customHeight="false" outlineLevel="0" collapsed="false">
      <c r="A54" s="0" t="n">
        <f aca="false">128*128*128</f>
        <v>2097152</v>
      </c>
      <c r="B54" s="0" t="n">
        <v>10000</v>
      </c>
    </row>
    <row r="55" customFormat="false" ht="12.8" hidden="false" customHeight="false" outlineLevel="0" collapsed="false">
      <c r="A55" s="30" t="s">
        <v>119</v>
      </c>
      <c r="B55" s="30"/>
      <c r="C55" s="30"/>
      <c r="D55" s="30"/>
      <c r="H55" s="30" t="s">
        <v>120</v>
      </c>
      <c r="I55" s="30"/>
      <c r="J55" s="30"/>
      <c r="K55" s="30"/>
    </row>
    <row r="56" customFormat="false" ht="12.8" hidden="false" customHeight="false" outlineLevel="0" collapsed="false">
      <c r="A56" s="30" t="s">
        <v>135</v>
      </c>
      <c r="B56" s="30"/>
      <c r="C56" s="30" t="s">
        <v>128</v>
      </c>
      <c r="D56" s="30"/>
      <c r="H56" s="30" t="s">
        <v>135</v>
      </c>
      <c r="I56" s="30"/>
      <c r="J56" s="30" t="s">
        <v>128</v>
      </c>
      <c r="K56" s="30"/>
    </row>
    <row r="57" customFormat="false" ht="12.8" hidden="false" customHeight="false" outlineLevel="0" collapsed="false">
      <c r="A57" s="28" t="s">
        <v>123</v>
      </c>
      <c r="C57" s="28" t="s">
        <v>1</v>
      </c>
      <c r="D57" s="0" t="n">
        <v>469.29</v>
      </c>
      <c r="H57" s="28" t="s">
        <v>123</v>
      </c>
      <c r="J57" s="28" t="s">
        <v>1</v>
      </c>
      <c r="K57" s="0" t="n">
        <v>265.040009</v>
      </c>
    </row>
    <row r="58" customFormat="false" ht="12.8" hidden="false" customHeight="false" outlineLevel="0" collapsed="false">
      <c r="A58" s="28" t="s">
        <v>2</v>
      </c>
      <c r="C58" s="28" t="s">
        <v>2</v>
      </c>
      <c r="D58" s="0" t="n">
        <v>457.81</v>
      </c>
      <c r="H58" s="28" t="s">
        <v>2</v>
      </c>
      <c r="J58" s="28" t="s">
        <v>2</v>
      </c>
      <c r="K58" s="0" t="n">
        <v>253.580002</v>
      </c>
    </row>
    <row r="59" customFormat="false" ht="12.8" hidden="false" customHeight="false" outlineLevel="0" collapsed="false">
      <c r="A59" s="28" t="s">
        <v>124</v>
      </c>
      <c r="B59" s="0" t="e">
        <f aca="false">$A$54*$B$54/B57/1000000</f>
        <v>#DIV/0!</v>
      </c>
      <c r="C59" s="28" t="s">
        <v>3</v>
      </c>
      <c r="D59" s="0" t="n">
        <v>0.378547</v>
      </c>
      <c r="H59" s="28" t="s">
        <v>124</v>
      </c>
      <c r="I59" s="0" t="e">
        <f aca="false">$A$33*$B$33/I57/1000000</f>
        <v>#DIV/0!</v>
      </c>
      <c r="J59" s="28" t="s">
        <v>3</v>
      </c>
      <c r="K59" s="0" t="n">
        <v>0.336721</v>
      </c>
    </row>
    <row r="60" customFormat="false" ht="12.8" hidden="false" customHeight="false" outlineLevel="0" collapsed="false">
      <c r="C60" s="28" t="s">
        <v>4</v>
      </c>
      <c r="D60" s="0" t="n">
        <v>171.481796</v>
      </c>
      <c r="J60" s="28" t="s">
        <v>4</v>
      </c>
      <c r="K60" s="0" t="n">
        <v>76.123222</v>
      </c>
    </row>
    <row r="61" customFormat="false" ht="12.8" hidden="false" customHeight="false" outlineLevel="0" collapsed="false">
      <c r="A61" s="30"/>
      <c r="B61" s="30"/>
      <c r="C61" s="28" t="s">
        <v>5</v>
      </c>
      <c r="D61" s="0" t="n">
        <v>62.200644</v>
      </c>
      <c r="H61" s="30"/>
      <c r="I61" s="30"/>
      <c r="J61" s="28" t="s">
        <v>5</v>
      </c>
      <c r="K61" s="0" t="n">
        <v>36.679489</v>
      </c>
    </row>
    <row r="62" customFormat="false" ht="12.8" hidden="false" customHeight="false" outlineLevel="0" collapsed="false">
      <c r="A62" s="28"/>
      <c r="C62" s="28" t="s">
        <v>6</v>
      </c>
      <c r="D62" s="0" t="n">
        <v>6.354612</v>
      </c>
      <c r="H62" s="28"/>
      <c r="J62" s="28" t="s">
        <v>6</v>
      </c>
      <c r="K62" s="0" t="n">
        <v>5.879762</v>
      </c>
    </row>
    <row r="63" customFormat="false" ht="12.8" hidden="false" customHeight="false" outlineLevel="0" collapsed="false">
      <c r="A63" s="28"/>
      <c r="C63" s="28" t="s">
        <v>7</v>
      </c>
      <c r="D63" s="0" t="n">
        <v>110.044451</v>
      </c>
      <c r="H63" s="28"/>
      <c r="J63" s="28" t="s">
        <v>7</v>
      </c>
      <c r="K63" s="0" t="n">
        <v>64.443375</v>
      </c>
    </row>
    <row r="64" customFormat="false" ht="12.8" hidden="false" customHeight="false" outlineLevel="0" collapsed="false">
      <c r="A64" s="28"/>
      <c r="C64" s="28" t="s">
        <v>8</v>
      </c>
      <c r="D64" s="0" t="n">
        <v>69.055508</v>
      </c>
      <c r="H64" s="28"/>
      <c r="J64" s="28" t="s">
        <v>8</v>
      </c>
      <c r="K64" s="0" t="n">
        <v>49.072239</v>
      </c>
    </row>
    <row r="65" customFormat="false" ht="12.8" hidden="false" customHeight="false" outlineLevel="0" collapsed="false">
      <c r="C65" s="28" t="s">
        <v>124</v>
      </c>
      <c r="D65" s="0" t="n">
        <f aca="false">$A$54*$B$54/D57/1000000</f>
        <v>44.6877623644229</v>
      </c>
      <c r="J65" s="28" t="s">
        <v>124</v>
      </c>
      <c r="K65" s="0" t="n">
        <f aca="false">$A$54*$B$54/K57/1000000</f>
        <v>79.1258651066526</v>
      </c>
    </row>
    <row r="67" customFormat="false" ht="12.8" hidden="false" customHeight="false" outlineLevel="0" collapsed="false">
      <c r="A67" s="30" t="s">
        <v>133</v>
      </c>
      <c r="B67" s="30"/>
      <c r="C67" s="30" t="s">
        <v>131</v>
      </c>
      <c r="D67" s="30"/>
      <c r="H67" s="30" t="s">
        <v>133</v>
      </c>
      <c r="I67" s="30"/>
      <c r="J67" s="30" t="s">
        <v>131</v>
      </c>
      <c r="K67" s="30"/>
    </row>
    <row r="68" customFormat="false" ht="12.8" hidden="false" customHeight="false" outlineLevel="0" collapsed="false">
      <c r="A68" s="28" t="s">
        <v>1</v>
      </c>
      <c r="B68" s="0" t="n">
        <v>473.89</v>
      </c>
      <c r="C68" s="28" t="s">
        <v>2</v>
      </c>
      <c r="H68" s="28" t="s">
        <v>1</v>
      </c>
      <c r="I68" s="0" t="n">
        <v>257.029999</v>
      </c>
      <c r="J68" s="28" t="s">
        <v>2</v>
      </c>
    </row>
    <row r="69" customFormat="false" ht="12.8" hidden="false" customHeight="false" outlineLevel="0" collapsed="false">
      <c r="A69" s="28" t="s">
        <v>2</v>
      </c>
      <c r="B69" s="0" t="n">
        <v>462.57</v>
      </c>
      <c r="C69" s="28" t="s">
        <v>4</v>
      </c>
      <c r="H69" s="28" t="s">
        <v>2</v>
      </c>
      <c r="I69" s="0" t="n">
        <v>245.539993</v>
      </c>
      <c r="J69" s="28" t="s">
        <v>4</v>
      </c>
    </row>
    <row r="70" customFormat="false" ht="12.8" hidden="false" customHeight="false" outlineLevel="0" collapsed="false">
      <c r="A70" s="28" t="s">
        <v>3</v>
      </c>
      <c r="B70" s="0" t="n">
        <v>0.379627</v>
      </c>
      <c r="C70" s="28" t="s">
        <v>124</v>
      </c>
      <c r="D70" s="0" t="e">
        <f aca="false">$A$54*$B$54/D68/1000000</f>
        <v>#DIV/0!</v>
      </c>
      <c r="H70" s="28" t="s">
        <v>3</v>
      </c>
      <c r="I70" s="0" t="n">
        <v>0.315908</v>
      </c>
      <c r="J70" s="28" t="s">
        <v>124</v>
      </c>
      <c r="K70" s="0" t="e">
        <f aca="false">$A$54*$B$54/K68/1000000</f>
        <v>#DIV/0!</v>
      </c>
    </row>
    <row r="71" customFormat="false" ht="12.8" hidden="false" customHeight="false" outlineLevel="0" collapsed="false">
      <c r="A71" s="28" t="s">
        <v>4</v>
      </c>
      <c r="B71" s="0" t="n">
        <v>176.84227</v>
      </c>
      <c r="H71" s="28" t="s">
        <v>4</v>
      </c>
      <c r="I71" s="0" t="n">
        <v>75.413963</v>
      </c>
    </row>
    <row r="72" customFormat="false" ht="12.8" hidden="false" customHeight="false" outlineLevel="0" collapsed="false">
      <c r="A72" s="28" t="s">
        <v>5</v>
      </c>
      <c r="B72" s="0" t="n">
        <v>62.168519</v>
      </c>
      <c r="H72" s="28" t="s">
        <v>5</v>
      </c>
      <c r="I72" s="0" t="n">
        <v>36.413788</v>
      </c>
    </row>
    <row r="73" customFormat="false" ht="12.8" hidden="false" customHeight="false" outlineLevel="0" collapsed="false">
      <c r="A73" s="28" t="s">
        <v>6</v>
      </c>
      <c r="B73" s="0" t="n">
        <v>6.460029</v>
      </c>
      <c r="H73" s="28" t="s">
        <v>6</v>
      </c>
      <c r="I73" s="0" t="n">
        <v>5.83298</v>
      </c>
    </row>
    <row r="74" customFormat="false" ht="12.8" hidden="false" customHeight="false" outlineLevel="0" collapsed="false">
      <c r="A74" s="28" t="s">
        <v>7</v>
      </c>
      <c r="B74" s="0" t="n">
        <v>109.94352</v>
      </c>
      <c r="H74" s="28" t="s">
        <v>7</v>
      </c>
      <c r="I74" s="0" t="n">
        <v>63.839321</v>
      </c>
    </row>
    <row r="75" customFormat="false" ht="12.8" hidden="false" customHeight="false" outlineLevel="0" collapsed="false">
      <c r="A75" s="28" t="s">
        <v>8</v>
      </c>
      <c r="B75" s="0" t="n">
        <v>68.804625</v>
      </c>
      <c r="H75" s="28" t="s">
        <v>8</v>
      </c>
      <c r="I75" s="0" t="n">
        <v>44.465824</v>
      </c>
    </row>
    <row r="76" customFormat="false" ht="12.8" hidden="false" customHeight="false" outlineLevel="0" collapsed="false">
      <c r="A76" s="28" t="s">
        <v>124</v>
      </c>
      <c r="B76" s="0" t="n">
        <f aca="false">$A$54*$B$54/B68/1000000</f>
        <v>44.2539829918336</v>
      </c>
      <c r="H76" s="28" t="s">
        <v>124</v>
      </c>
      <c r="I76" s="0" t="n">
        <f aca="false">$A$54*$B$54/I68/1000000</f>
        <v>81.5917211282408</v>
      </c>
    </row>
  </sheetData>
  <mergeCells count="42">
    <mergeCell ref="A4:D4"/>
    <mergeCell ref="H4:K4"/>
    <mergeCell ref="A5:B5"/>
    <mergeCell ref="C5:D5"/>
    <mergeCell ref="H5:I5"/>
    <mergeCell ref="J5:K5"/>
    <mergeCell ref="A10:B10"/>
    <mergeCell ref="H10:I10"/>
    <mergeCell ref="A15:B15"/>
    <mergeCell ref="H15:I15"/>
    <mergeCell ref="A20:B20"/>
    <mergeCell ref="H20:I20"/>
    <mergeCell ref="A25:B25"/>
    <mergeCell ref="C25:D25"/>
    <mergeCell ref="H25:I25"/>
    <mergeCell ref="J25:K25"/>
    <mergeCell ref="A34:D34"/>
    <mergeCell ref="H34:K34"/>
    <mergeCell ref="A35:B35"/>
    <mergeCell ref="C35:D35"/>
    <mergeCell ref="H35:I35"/>
    <mergeCell ref="J35:K35"/>
    <mergeCell ref="A40:B40"/>
    <mergeCell ref="H40:I40"/>
    <mergeCell ref="A46:B46"/>
    <mergeCell ref="C46:D46"/>
    <mergeCell ref="H46:I46"/>
    <mergeCell ref="J46:K46"/>
    <mergeCell ref="A50:B50"/>
    <mergeCell ref="H50:I50"/>
    <mergeCell ref="A55:D55"/>
    <mergeCell ref="H55:K55"/>
    <mergeCell ref="A56:B56"/>
    <mergeCell ref="C56:D56"/>
    <mergeCell ref="H56:I56"/>
    <mergeCell ref="J56:K56"/>
    <mergeCell ref="A61:B61"/>
    <mergeCell ref="H61:I61"/>
    <mergeCell ref="A67:B67"/>
    <mergeCell ref="C67:D67"/>
    <mergeCell ref="H67:I67"/>
    <mergeCell ref="J67:K6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2017-07-19T02:09:50Z</dcterms:created>
  <dc:creator/>
  <dc:description/>
  <dc:language>pt-PT</dc:language>
  <cp:lastModifiedBy/>
  <dcterms:modified xsi:type="dcterms:W3CDTF">2017-08-08T00:16:40Z</dcterms:modified>
  <cp:revision>15</cp:revision>
  <dc:subject/>
  <dc:title/>
</cp:coreProperties>
</file>