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6C1AB8AB-1A92-4021-BF09-9E1C34556450}" xr6:coauthVersionLast="38" xr6:coauthVersionMax="38" xr10:uidLastSave="{00000000-0000-0000-0000-000000000000}"/>
  <bookViews>
    <workbookView xWindow="0" yWindow="0" windowWidth="21570" windowHeight="7995" xr2:uid="{00000000-000D-0000-FFFF-FFFF00000000}"/>
  </bookViews>
  <sheets>
    <sheet name="F'18" sheetId="1" r:id="rId1"/>
    <sheet name="Fields" sheetId="2" r:id="rId2"/>
  </sheets>
  <definedNames>
    <definedName name="Status" localSheetId="1">Fields!$A$1:$A$7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5" i="1" l="1"/>
  <c r="D56" i="1"/>
  <c r="D53" i="1"/>
  <c r="D52" i="1"/>
  <c r="D51" i="1"/>
  <c r="D50" i="1"/>
  <c r="D49" i="1"/>
  <c r="D48" i="1"/>
  <c r="D54" i="1"/>
  <c r="D57" i="1"/>
  <c r="D58"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0" i="1" l="1"/>
  <c r="D71" i="1"/>
  <c r="D73" i="1"/>
  <c r="D74" i="1"/>
  <c r="D6" i="1"/>
  <c r="D7" i="1"/>
  <c r="D8" i="1"/>
  <c r="D9" i="1"/>
  <c r="D10" i="1"/>
  <c r="D11" i="1"/>
  <c r="D12" i="1"/>
  <c r="D13" i="1"/>
  <c r="D14" i="1"/>
  <c r="D16" i="1"/>
  <c r="D17" i="1"/>
  <c r="D39" i="1"/>
  <c r="D42" i="1"/>
  <c r="D43" i="1"/>
  <c r="D59" i="1"/>
  <c r="D67" i="1"/>
  <c r="D68" i="1"/>
  <c r="D75" i="1"/>
  <c r="D76" i="1"/>
  <c r="D77" i="1"/>
  <c r="D78" i="1"/>
  <c r="D79" i="1"/>
  <c r="D80" i="1"/>
  <c r="D81" i="1"/>
  <c r="D5" i="1"/>
  <c r="D83" i="1"/>
  <c r="D82" i="1"/>
  <c r="D69" i="1"/>
  <c r="D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<sst xmlns="http://schemas.openxmlformats.org/spreadsheetml/2006/main" count="243" uniqueCount="101">
  <si>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</si>
  <si>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</si>
  <si>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</si>
  <si>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</si>
  <si>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</si>
  <si>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</si>
  <si>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</si>
  <si>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</si>
  <si>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</si>
  <si>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</si>
  <si>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</si>
  <si>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</si>
  <si>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</si>
  <si>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</si>
  <si>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</si>
  <si>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</si>
  <si>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</si>
  <si>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</si>
  <si>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</si>
  <si>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</si>
  <si>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</si>
  <si>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</si>
  <si>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</si>
  <si>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</si>
  <si>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</si>
  <si>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</si>
  <si>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</si>
  <si>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</si>
  <si>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</si>
  <si>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</si>
  <si>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</si>
  <si>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</si>
  <si>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</si>
  <si>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</si>
  <si>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</si>
  <si>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</si>
  <si>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</si>
  <si>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</si>
  <si>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</si>
  <si>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</si>
  <si>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</si>
  <si>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</si>
  <si>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</si>
  <si>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</si>
  <si>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</si>
  <si>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</si>
  <si>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</si>
  <si>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</si>
  <si>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</si>
  <si>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</si>
  <si>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</si>
  <si>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</si>
  <si>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</si>
  <si>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</si>
  <si>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</si>
  <si>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</si>
  <si>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</si>
  <si>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</si>
  <si>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</si>
  <si>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</si>
  <si>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</si>
  <si>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</si>
  <si>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</si>
  <si>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</si>
  <si>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</si>
  <si>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</si>
  <si>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</si>
  <si>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</si>
  <si>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</si>
  <si>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</si>
  <si>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</si>
  <si>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</si>
  <si>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</si>
  <si>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</si>
  <si>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</si>
  <si>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</si>
  <si>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</si>
  <si>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</si>
  <si>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</si>
  <si>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</si>
  <si>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</si>
  <si>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</si>
  <si>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</si>
  <si>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</si>
  <si>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</si>
  <si>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</si>
  <si>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</si>
  <si>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</si>
  <si>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</si>
  <si>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</si>
  <si>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</si>
  <si>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</si>
  <si>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</si>
  <si>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</si>
  <si>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</si>
  <si>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</si>
  <si>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</si>
  <si>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</si>
  <si>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Test Cases (section 4)</t>
  </si>
  <si>
    <t>Test Schedule</t>
  </si>
  <si>
    <t>Individual Reports Senior Design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</si>
</sst>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xf>
    <xf numFmtId="0" fontId="4" fillId="0" borderId="0" xfId="0" applyFont="1" applyAlignment="1">
      <alignment horizontal="center" vertical="top"/>
    </xf>
  </cellXfs>
  <cellStyles count="1">
    <cellStyle name="Normal" xfId="0" builtinId="0"/>
  </cellStyles>
  <dxfs count="29">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1"/>
  <sheetViews>
    <sheetView tabSelected="1" topLeftCell="A45" zoomScale="90" zoomScaleNormal="90" workbookViewId="0">
      <selection activeCell="I56" sqref="I56"/>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18" t="s">
        <v>17</v>
      </c>
      <c r="C1" s="18"/>
      <c r="D1" s="18"/>
      <c r="E1" s="18"/>
      <c r="F1" s="18"/>
      <c r="G1" s="18"/>
      <c r="I1" s="1" t="s">
        <v>75</v>
      </c>
    </row>
    <row r="2" spans="2:9" x14ac:dyDescent="0.25">
      <c r="B2" s="3">
        <v>43418</v>
      </c>
      <c r="C2" s="1" t="s">
        <v>16</v>
      </c>
    </row>
    <row r="3" spans="2:9" x14ac:dyDescent="0.25">
      <c r="B3" s="4">
        <f>F74 - B2</f>
        <v>23</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68</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12</v>
      </c>
    </row>
    <row r="49" spans="2:7" s="15" customFormat="1" x14ac:dyDescent="0.25">
      <c r="B49" s="15" t="s">
        <v>24</v>
      </c>
      <c r="C49" s="6" t="s">
        <v>88</v>
      </c>
      <c r="D49" s="15">
        <f t="shared" si="1"/>
        <v>15</v>
      </c>
      <c r="E49" s="9">
        <v>43408</v>
      </c>
      <c r="F49" s="9">
        <v>43423</v>
      </c>
      <c r="G49" s="15" t="s">
        <v>12</v>
      </c>
    </row>
    <row r="50" spans="2:7" s="15" customFormat="1" x14ac:dyDescent="0.25">
      <c r="B50" s="15" t="s">
        <v>25</v>
      </c>
      <c r="C50" s="6" t="s">
        <v>89</v>
      </c>
      <c r="D50" s="15">
        <f t="shared" si="1"/>
        <v>15</v>
      </c>
      <c r="E50" s="9">
        <v>43408</v>
      </c>
      <c r="F50" s="9">
        <v>43423</v>
      </c>
      <c r="G50" s="15" t="s">
        <v>12</v>
      </c>
    </row>
    <row r="51" spans="2:7" s="15" customFormat="1" x14ac:dyDescent="0.25">
      <c r="B51" s="15" t="s">
        <v>30</v>
      </c>
      <c r="C51" s="6" t="s">
        <v>90</v>
      </c>
      <c r="D51" s="15">
        <f t="shared" si="1"/>
        <v>15</v>
      </c>
      <c r="E51" s="9">
        <v>43408</v>
      </c>
      <c r="F51" s="9">
        <v>43423</v>
      </c>
      <c r="G51" s="15" t="s">
        <v>12</v>
      </c>
    </row>
    <row r="52" spans="2:7" s="15" customFormat="1" x14ac:dyDescent="0.25">
      <c r="B52" s="15" t="s">
        <v>25</v>
      </c>
      <c r="C52" s="6" t="s">
        <v>91</v>
      </c>
      <c r="D52" s="15">
        <f t="shared" si="1"/>
        <v>15</v>
      </c>
      <c r="E52" s="9">
        <v>43408</v>
      </c>
      <c r="F52" s="9">
        <v>43423</v>
      </c>
      <c r="G52" s="15" t="s">
        <v>12</v>
      </c>
    </row>
    <row r="53" spans="2:7" s="15" customFormat="1" x14ac:dyDescent="0.25">
      <c r="B53" s="15" t="s">
        <v>24</v>
      </c>
      <c r="C53" s="6" t="s">
        <v>92</v>
      </c>
      <c r="D53" s="15">
        <f t="shared" si="1"/>
        <v>15</v>
      </c>
      <c r="E53" s="9">
        <v>43408</v>
      </c>
      <c r="F53" s="9">
        <v>43423</v>
      </c>
      <c r="G53" s="15" t="s">
        <v>12</v>
      </c>
    </row>
    <row r="54" spans="2:7" x14ac:dyDescent="0.25">
      <c r="B54" s="1" t="s">
        <v>25</v>
      </c>
      <c r="C54" s="6" t="s">
        <v>32</v>
      </c>
      <c r="D54" s="1">
        <f t="shared" si="0"/>
        <v>21</v>
      </c>
      <c r="E54" s="9">
        <v>43409</v>
      </c>
      <c r="F54" s="9">
        <v>43430</v>
      </c>
      <c r="G54" s="1" t="s">
        <v>12</v>
      </c>
    </row>
    <row r="55" spans="2:7" s="15" customFormat="1" x14ac:dyDescent="0.25">
      <c r="B55" s="15" t="s">
        <v>24</v>
      </c>
      <c r="C55" s="6" t="s">
        <v>93</v>
      </c>
      <c r="D55" s="15">
        <f t="shared" ref="D55" si="2">F55-E55</f>
        <v>30</v>
      </c>
      <c r="E55" s="9">
        <v>43411</v>
      </c>
      <c r="F55" s="9">
        <v>43441</v>
      </c>
      <c r="G55" s="15" t="s">
        <v>12</v>
      </c>
    </row>
    <row r="56" spans="2:7" x14ac:dyDescent="0.25">
      <c r="B56" s="12"/>
      <c r="C56" s="6" t="s">
        <v>33</v>
      </c>
      <c r="D56" s="1">
        <f t="shared" si="0"/>
        <v>14</v>
      </c>
      <c r="E56" s="9">
        <v>43409</v>
      </c>
      <c r="F56" s="9">
        <v>43423</v>
      </c>
      <c r="G56" s="1" t="s">
        <v>11</v>
      </c>
    </row>
    <row r="57" spans="2:7" x14ac:dyDescent="0.25">
      <c r="B57" s="12"/>
      <c r="C57" s="6" t="s">
        <v>34</v>
      </c>
      <c r="D57" s="1">
        <f t="shared" si="0"/>
        <v>14</v>
      </c>
      <c r="E57" s="9">
        <v>43409</v>
      </c>
      <c r="F57" s="9">
        <v>43423</v>
      </c>
      <c r="G57" s="1" t="s">
        <v>11</v>
      </c>
    </row>
    <row r="58" spans="2:7" x14ac:dyDescent="0.25">
      <c r="B58" s="12"/>
      <c r="C58" s="6" t="s">
        <v>35</v>
      </c>
      <c r="D58" s="1">
        <f t="shared" si="0"/>
        <v>21</v>
      </c>
      <c r="E58" s="9">
        <v>43409</v>
      </c>
      <c r="F58" s="9">
        <v>43430</v>
      </c>
      <c r="G58" s="1" t="s">
        <v>31</v>
      </c>
    </row>
    <row r="59" spans="2:7" x14ac:dyDescent="0.25">
      <c r="B59" s="1" t="s">
        <v>24</v>
      </c>
      <c r="C59" s="6" t="s">
        <v>96</v>
      </c>
      <c r="D59" s="1">
        <f t="shared" si="0"/>
        <v>11</v>
      </c>
      <c r="E59" s="9">
        <v>43423</v>
      </c>
      <c r="F59" s="9">
        <v>43434</v>
      </c>
      <c r="G59" s="1" t="s">
        <v>12</v>
      </c>
    </row>
    <row r="60" spans="2:7" s="15" customFormat="1" x14ac:dyDescent="0.25">
      <c r="C60" s="6" t="s">
        <v>95</v>
      </c>
      <c r="E60" s="9">
        <v>43423</v>
      </c>
      <c r="F60" s="9">
        <v>43434</v>
      </c>
      <c r="G60" s="15" t="s">
        <v>12</v>
      </c>
    </row>
    <row r="61" spans="2:7" s="15" customFormat="1" x14ac:dyDescent="0.25">
      <c r="C61" s="6" t="s">
        <v>97</v>
      </c>
      <c r="E61" s="9">
        <v>43423</v>
      </c>
      <c r="F61" s="9">
        <v>43434</v>
      </c>
      <c r="G61" s="15" t="s">
        <v>12</v>
      </c>
    </row>
    <row r="62" spans="2:7" s="15" customFormat="1" x14ac:dyDescent="0.25">
      <c r="C62" s="6" t="s">
        <v>98</v>
      </c>
      <c r="E62" s="9">
        <v>43423</v>
      </c>
      <c r="F62" s="9">
        <v>43434</v>
      </c>
      <c r="G62" s="15" t="s">
        <v>12</v>
      </c>
    </row>
    <row r="63" spans="2:7" s="15" customFormat="1" x14ac:dyDescent="0.25">
      <c r="C63" s="6" t="s">
        <v>99</v>
      </c>
      <c r="E63" s="9">
        <v>43423</v>
      </c>
      <c r="F63" s="9">
        <v>43434</v>
      </c>
      <c r="G63" s="15" t="s">
        <v>12</v>
      </c>
    </row>
    <row r="64" spans="2:7" s="15" customFormat="1" x14ac:dyDescent="0.25">
      <c r="B64" s="15" t="s">
        <v>24</v>
      </c>
      <c r="C64" s="6" t="s">
        <v>100</v>
      </c>
      <c r="E64" s="9">
        <v>43423</v>
      </c>
      <c r="F64" s="9">
        <v>43437</v>
      </c>
      <c r="G64" s="15" t="s">
        <v>12</v>
      </c>
    </row>
    <row r="65" spans="2:7" s="15" customFormat="1" x14ac:dyDescent="0.25">
      <c r="B65" s="15" t="s">
        <v>25</v>
      </c>
      <c r="C65" s="6" t="s">
        <v>100</v>
      </c>
      <c r="E65" s="9">
        <v>43423</v>
      </c>
      <c r="F65" s="9">
        <v>43437</v>
      </c>
      <c r="G65" s="15" t="s">
        <v>12</v>
      </c>
    </row>
    <row r="66" spans="2:7" s="15" customFormat="1" x14ac:dyDescent="0.25">
      <c r="B66" s="15" t="s">
        <v>30</v>
      </c>
      <c r="C66" s="6" t="s">
        <v>100</v>
      </c>
      <c r="E66" s="9">
        <v>43423</v>
      </c>
      <c r="F66" s="9">
        <v>43437</v>
      </c>
      <c r="G66" s="15" t="s">
        <v>12</v>
      </c>
    </row>
    <row r="67" spans="2:7" x14ac:dyDescent="0.25">
      <c r="B67" s="12"/>
      <c r="C67" s="6" t="s">
        <v>36</v>
      </c>
      <c r="D67" s="1">
        <f t="shared" si="0"/>
        <v>13</v>
      </c>
      <c r="E67" s="9">
        <v>43423</v>
      </c>
      <c r="F67" s="9">
        <v>43436</v>
      </c>
      <c r="G67" s="1" t="s">
        <v>11</v>
      </c>
    </row>
    <row r="68" spans="2:7" x14ac:dyDescent="0.25">
      <c r="B68" s="12"/>
      <c r="C68" s="6" t="s">
        <v>37</v>
      </c>
      <c r="D68" s="1">
        <f t="shared" si="0"/>
        <v>7</v>
      </c>
      <c r="E68" s="9">
        <v>43423</v>
      </c>
      <c r="F68" s="9">
        <v>43430</v>
      </c>
      <c r="G68" s="1" t="s">
        <v>11</v>
      </c>
    </row>
    <row r="69" spans="2:7" s="7" customFormat="1" x14ac:dyDescent="0.25">
      <c r="C69" s="10" t="s">
        <v>7</v>
      </c>
      <c r="D69" s="11">
        <f t="shared" si="0"/>
        <v>4</v>
      </c>
      <c r="E69" s="9">
        <v>43425</v>
      </c>
      <c r="F69" s="9">
        <v>43429</v>
      </c>
      <c r="G69" s="7" t="s">
        <v>11</v>
      </c>
    </row>
    <row r="70" spans="2:7" x14ac:dyDescent="0.25">
      <c r="C70" s="6" t="s">
        <v>38</v>
      </c>
      <c r="D70" s="1">
        <f t="shared" ref="D70" si="3">F70-E70</f>
        <v>9</v>
      </c>
      <c r="E70" s="9">
        <v>43430</v>
      </c>
      <c r="F70" s="9">
        <v>43439</v>
      </c>
      <c r="G70" s="1" t="s">
        <v>11</v>
      </c>
    </row>
    <row r="71" spans="2:7" x14ac:dyDescent="0.25">
      <c r="C71" s="6" t="s">
        <v>38</v>
      </c>
      <c r="D71" s="1">
        <f t="shared" si="0"/>
        <v>9</v>
      </c>
      <c r="E71" s="9">
        <v>43430</v>
      </c>
      <c r="F71" s="9">
        <v>43439</v>
      </c>
      <c r="G71" s="1" t="s">
        <v>11</v>
      </c>
    </row>
    <row r="72" spans="2:7" x14ac:dyDescent="0.25">
      <c r="C72" s="6" t="s">
        <v>5</v>
      </c>
      <c r="D72" s="1">
        <f t="shared" si="0"/>
        <v>16</v>
      </c>
      <c r="E72" s="9">
        <v>43416</v>
      </c>
      <c r="F72" s="9">
        <v>43432</v>
      </c>
      <c r="G72" s="1" t="s">
        <v>11</v>
      </c>
    </row>
    <row r="73" spans="2:7" x14ac:dyDescent="0.25">
      <c r="C73" s="6" t="s">
        <v>39</v>
      </c>
      <c r="D73" s="1">
        <f t="shared" ref="D73" si="4">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16" t="s">
        <v>83</v>
      </c>
      <c r="E96" s="16"/>
      <c r="F96" s="16"/>
      <c r="G96" s="16" t="s">
        <v>84</v>
      </c>
      <c r="H96" s="16"/>
      <c r="I96" s="16" t="s">
        <v>85</v>
      </c>
      <c r="J96" s="16"/>
      <c r="K96" s="16"/>
      <c r="L96" s="16" t="s">
        <v>86</v>
      </c>
      <c r="M96" s="16"/>
      <c r="N96" s="16"/>
    </row>
    <row r="97" spans="2:14" x14ac:dyDescent="0.25">
      <c r="B97" s="1" t="s">
        <v>24</v>
      </c>
      <c r="C97" s="14">
        <f>COUNTIFS(B5:B90, "James Bell", G5:G90, "In progress")</f>
        <v>6</v>
      </c>
      <c r="D97" s="16">
        <f>COUNTIFS(B5:B90, "James Bell", G5:G90, "Overdue")</f>
        <v>0</v>
      </c>
      <c r="E97" s="16"/>
      <c r="F97" s="16"/>
      <c r="G97" s="16">
        <f>COUNTIFS(B5:B90, "James Bell", G5:G90, "Finished")</f>
        <v>16</v>
      </c>
      <c r="H97" s="16"/>
      <c r="I97" s="16">
        <f>COUNTIFS(B5:B90, "James Bell", G5:G90, "Not Started")</f>
        <v>0</v>
      </c>
      <c r="J97" s="16"/>
      <c r="K97" s="16"/>
      <c r="L97" s="16">
        <f>COUNTIFS(B5:B90, "James Bell", G5:G90, "Critical")</f>
        <v>0</v>
      </c>
      <c r="M97" s="16"/>
      <c r="N97" s="16"/>
    </row>
    <row r="98" spans="2:14" x14ac:dyDescent="0.25">
      <c r="B98" s="1" t="s">
        <v>30</v>
      </c>
      <c r="C98" s="14">
        <f>COUNTIFS(B5:B90, "Samuel Hussey", G5:G90, "In progress")</f>
        <v>2</v>
      </c>
      <c r="D98" s="16">
        <f>COUNTIFS(B5:B90, "Samuel Hussey", G5:G90, "Overdue")</f>
        <v>0</v>
      </c>
      <c r="E98" s="16"/>
      <c r="F98" s="16"/>
      <c r="G98" s="16">
        <f>COUNTIFS(B5:B90, "Samuel Hussey", G5:G90, "Finished")</f>
        <v>14</v>
      </c>
      <c r="H98" s="16"/>
      <c r="I98" s="16">
        <f>COUNTIFS(B5:B90, "Samuel Hussey", G5:G90, "Not Started")</f>
        <v>0</v>
      </c>
      <c r="J98" s="16"/>
      <c r="K98" s="16"/>
      <c r="L98" s="16">
        <f>COUNTIFS(B5:B90, "Samuel Hussey", G5:G90, "Critical")</f>
        <v>0</v>
      </c>
      <c r="M98" s="16"/>
      <c r="N98" s="16"/>
    </row>
    <row r="99" spans="2:14" x14ac:dyDescent="0.25">
      <c r="B99" s="1" t="s">
        <v>25</v>
      </c>
      <c r="C99" s="14">
        <f>COUNTIFS(B5:B90, "Zachary Schneiderman", G5:G90, "In progress")</f>
        <v>4</v>
      </c>
      <c r="D99" s="16">
        <f>COUNTIFS(B5:B90, "Zachary Schneiderman", G5:G90, "Overdue")</f>
        <v>1</v>
      </c>
      <c r="E99" s="16"/>
      <c r="F99" s="16"/>
      <c r="G99" s="16">
        <f>COUNTIFS(B5:B90, "Zachary Schneiderman", G5:G90, "Finished")</f>
        <v>10</v>
      </c>
      <c r="H99" s="16"/>
      <c r="I99" s="16">
        <f>COUNTIFS(B5:B90, "Zachary Schneiderman", G5:G90, "Not Started")</f>
        <v>0</v>
      </c>
      <c r="J99" s="16"/>
      <c r="K99" s="16"/>
      <c r="L99" s="16">
        <f>COUNTIFS(B5:B90, "Zachary Schneiderman", G5:G90, "Critical")</f>
        <v>0</v>
      </c>
      <c r="M99" s="16"/>
      <c r="N99" s="16"/>
    </row>
    <row r="100" spans="2:14" ht="30" customHeight="1" x14ac:dyDescent="0.25">
      <c r="B100" s="17" t="s">
        <v>71</v>
      </c>
      <c r="C100" s="14">
        <f>COUNTIFS(B5:B90, "James Bell (Team)", G5:G90, "In progress")</f>
        <v>0</v>
      </c>
      <c r="D100" s="16">
        <f>COUNTIFS(B5:B90, "James Bell (Team)", G5:G90, "Overdue")</f>
        <v>0</v>
      </c>
      <c r="E100" s="16"/>
      <c r="F100" s="16"/>
      <c r="G100" s="16">
        <f>COUNTIFS(B5:B90, "James Bell (Team)", G5:G90, "Finished")</f>
        <v>2</v>
      </c>
      <c r="H100" s="16"/>
      <c r="I100" s="16">
        <f>COUNTIFS(B5:B90, "James Bell (Team)", G5:G90, "Not Started")</f>
        <v>0</v>
      </c>
      <c r="J100" s="16"/>
      <c r="K100" s="16"/>
      <c r="L100" s="16">
        <f>COUNTIFS(B5:B90, "James Bell (Team)", G5:G90, "Critical")</f>
        <v>0</v>
      </c>
      <c r="M100" s="16"/>
      <c r="N100" s="16"/>
    </row>
    <row r="101" spans="2:14" x14ac:dyDescent="0.25">
      <c r="B101" s="17"/>
    </row>
  </sheetData>
  <mergeCells count="22">
    <mergeCell ref="B100:B101"/>
    <mergeCell ref="B1:G1"/>
    <mergeCell ref="D96:F96"/>
    <mergeCell ref="G96:H96"/>
    <mergeCell ref="I96:K96"/>
    <mergeCell ref="D98:F98"/>
    <mergeCell ref="G98:H98"/>
    <mergeCell ref="I98:K98"/>
    <mergeCell ref="D100:F100"/>
    <mergeCell ref="G100:H100"/>
    <mergeCell ref="I100:K100"/>
    <mergeCell ref="L96:N96"/>
    <mergeCell ref="D97:F97"/>
    <mergeCell ref="G97:H97"/>
    <mergeCell ref="I97:K97"/>
    <mergeCell ref="L97:N97"/>
    <mergeCell ref="L100:N100"/>
    <mergeCell ref="L98:N98"/>
    <mergeCell ref="D99:F99"/>
    <mergeCell ref="G99:H99"/>
    <mergeCell ref="I99:K99"/>
    <mergeCell ref="L99:N99"/>
  </mergeCells>
  <conditionalFormatting sqref="A102:XFD1048576 A101 C101:XFD101 A1:B1 H1:XFD1 G96 I96 L96 O96:XFD100 A96:D100 A2:XFD95">
    <cfRule type="cellIs" dxfId="28" priority="28" operator="between">
      <formula>43466</formula>
      <formula>43831</formula>
    </cfRule>
    <cfRule type="cellIs" dxfId="27" priority="29" operator="between">
      <formula>43343</formula>
      <formula>43466</formula>
    </cfRule>
    <cfRule type="endsWith" dxfId="26" priority="32" operator="endsWith" text="Not Started">
      <formula>RIGHT(A1,LEN("Not Started"))="Not Started"</formula>
    </cfRule>
    <cfRule type="endsWith" dxfId="25" priority="33" stopIfTrue="1" operator="endsWith" text="In progress">
      <formula>RIGHT(A1,LEN("In progress"))="In progress"</formula>
    </cfRule>
    <cfRule type="endsWith" dxfId="24" priority="34" operator="endsWith" text="Finished">
      <formula>RIGHT(A1,LEN("Finished"))="Finished"</formula>
    </cfRule>
  </conditionalFormatting>
  <conditionalFormatting sqref="A1:B1 H1:XFD1 G96 I96 L96 A101:XFD1048576 O96:XFD100 A96:D100 A2:XFD95">
    <cfRule type="containsText" dxfId="23" priority="26" operator="containsText" text="Overdue">
      <formula>NOT(ISERROR(SEARCH("Overdue",A1)))</formula>
    </cfRule>
    <cfRule type="containsText" dxfId="22" priority="27" operator="containsText" text="Critical">
      <formula>NOT(ISERROR(SEARCH("Critical",A1)))</formula>
    </cfRule>
  </conditionalFormatting>
  <conditionalFormatting sqref="G97:G100">
    <cfRule type="cellIs" dxfId="21" priority="21" operator="between">
      <formula>43466</formula>
      <formula>43831</formula>
    </cfRule>
    <cfRule type="cellIs" dxfId="20" priority="22" operator="between">
      <formula>43343</formula>
      <formula>43466</formula>
    </cfRule>
    <cfRule type="endsWith" dxfId="19" priority="23" operator="endsWith" text="Not Started">
      <formula>RIGHT(G97,LEN("Not Started"))="Not Started"</formula>
    </cfRule>
    <cfRule type="endsWith" dxfId="18" priority="24" operator="endsWith" text="In progress">
      <formula>RIGHT(G97,LEN("In progress"))="In progress"</formula>
    </cfRule>
    <cfRule type="endsWith" dxfId="17" priority="25" operator="endsWith" text="Finished">
      <formula>RIGHT(G97,LEN("Finished"))="Finished"</formula>
    </cfRule>
  </conditionalFormatting>
  <conditionalFormatting sqref="G97:G100">
    <cfRule type="containsText" dxfId="16" priority="19" operator="containsText" text="Overdue">
      <formula>NOT(ISERROR(SEARCH("Overdue",G97)))</formula>
    </cfRule>
    <cfRule type="containsText" dxfId="15" priority="20" operator="containsText" text="Critical">
      <formula>NOT(ISERROR(SEARCH("Critical",G97)))</formula>
    </cfRule>
  </conditionalFormatting>
  <conditionalFormatting sqref="I97:I100">
    <cfRule type="cellIs" dxfId="14" priority="14" operator="between">
      <formula>43466</formula>
      <formula>43831</formula>
    </cfRule>
    <cfRule type="cellIs" dxfId="13" priority="15" operator="between">
      <formula>43343</formula>
      <formula>43466</formula>
    </cfRule>
    <cfRule type="endsWith" dxfId="12" priority="16" operator="endsWith" text="Not Started">
      <formula>RIGHT(I97,LEN("Not Started"))="Not Started"</formula>
    </cfRule>
    <cfRule type="endsWith" dxfId="11" priority="17" operator="endsWith" text="In progress">
      <formula>RIGHT(I97,LEN("In progress"))="In progress"</formula>
    </cfRule>
    <cfRule type="endsWith" dxfId="10" priority="18" operator="endsWith" text="Finished">
      <formula>RIGHT(I97,LEN("Finished"))="Finished"</formula>
    </cfRule>
  </conditionalFormatting>
  <conditionalFormatting sqref="I97:I100">
    <cfRule type="containsText" dxfId="9" priority="12" operator="containsText" text="Overdue">
      <formula>NOT(ISERROR(SEARCH("Overdue",I97)))</formula>
    </cfRule>
    <cfRule type="containsText" dxfId="8" priority="13" operator="containsText" text="Critical">
      <formula>NOT(ISERROR(SEARCH("Critical",I97)))</formula>
    </cfRule>
  </conditionalFormatting>
  <conditionalFormatting sqref="L97:L100">
    <cfRule type="cellIs" dxfId="7" priority="7" operator="between">
      <formula>43466</formula>
      <formula>43831</formula>
    </cfRule>
    <cfRule type="cellIs" dxfId="6" priority="8" operator="between">
      <formula>43343</formula>
      <formula>43466</formula>
    </cfRule>
    <cfRule type="endsWith" dxfId="5" priority="9" operator="endsWith" text="Not Started">
      <formula>RIGHT(L97,LEN("Not Started"))="Not Started"</formula>
    </cfRule>
    <cfRule type="endsWith" dxfId="4" priority="10" operator="endsWith" text="In progress">
      <formula>RIGHT(L97,LEN("In progress"))="In progress"</formula>
    </cfRule>
    <cfRule type="endsWith" dxfId="3" priority="11" operator="endsWith" text="Finished">
      <formula>RIGHT(L97,LEN("Finished"))="Finished"</formula>
    </cfRule>
  </conditionalFormatting>
  <conditionalFormatting sqref="L97:L100">
    <cfRule type="containsText" dxfId="2" priority="5" operator="containsText" text="Overdue">
      <formula>NOT(ISERROR(SEARCH("Overdue",L97)))</formula>
    </cfRule>
    <cfRule type="containsText" dxfId="1" priority="6" operator="containsText" text="Critical">
      <formula>NOT(ISERROR(SEARCH("Critical",L97)))</formula>
    </cfRule>
  </conditionalFormatting>
  <conditionalFormatting sqref="A1:XFD1048576">
    <cfRule type="expression" dxfId="0"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2018-11-19T17:30:53Z</dcterms:modified>
</cp:coreProperties>
</file>