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defaultThemeVersion="124226"/>
  <mc:AlternateContent xmlns:mc="http://schemas.openxmlformats.org/markup-compatibility/2006">
    <mc:Choice Requires="x15">
      <x15ac:absPath xmlns:x15ac="http://schemas.microsoft.com/office/spreadsheetml/2010/11/ac" url="C:\Users\jsb131\Downloads\"/>
    </mc:Choice>
  </mc:AlternateContent>
  <xr:revisionPtr revIDLastSave="0" documentId="13_ncr:1_{055670CC-DCC9-4D82-9E47-37D5021D6B97}" xr6:coauthVersionLast="40" xr6:coauthVersionMax="40" xr10:uidLastSave="{00000000-0000-0000-0000-000000000000}"/>
  <bookViews>
    <workbookView xWindow="0" yWindow="0" windowWidth="21570" windowHeight="7935" xr2:uid="{00000000-000D-0000-FFFF-FFFF00000000}"/>
  </bookViews>
  <sheets>
    <sheet name="F'18" sheetId="1" r:id="rId1"/>
    <sheet name="James Tasks Only (For D1 rprt)" sheetId="3" r:id="rId2"/>
    <sheet name="Zachs Tasks Only (For D1 rprt)" sheetId="4" r:id="rId3"/>
    <sheet name="Samual Tasks Only (for D1 rprt)" sheetId="5" r:id="rId4"/>
    <sheet name="Fields" sheetId="2" r:id="rId5"/>
  </sheets>
  <definedNames>
    <definedName name="Status" localSheetId="4">Fields!$A$1:$A$7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 i="5" l="1"/>
  <c r="D20" i="5"/>
  <c r="D21" i="5" l="1"/>
  <c r="D19" i="5"/>
  <c r="D18" i="5"/>
  <c r="D17" i="5"/>
  <c r="D16" i="5"/>
  <c r="D15" i="5"/>
  <c r="D14" i="5"/>
  <c r="D13" i="5"/>
  <c r="D12" i="5"/>
  <c r="D10" i="5"/>
  <c r="D9" i="5"/>
  <c r="D8" i="5"/>
  <c r="D7" i="5"/>
  <c r="D6" i="5"/>
  <c r="D21" i="4"/>
  <c r="D20" i="4"/>
  <c r="D19" i="4"/>
  <c r="D18" i="4"/>
  <c r="D17" i="4"/>
  <c r="D15" i="4"/>
  <c r="D14" i="4"/>
  <c r="D13" i="4"/>
  <c r="D12" i="4"/>
  <c r="D11" i="4"/>
  <c r="D10" i="4"/>
  <c r="D9" i="4"/>
  <c r="D8" i="4"/>
  <c r="D7" i="4"/>
  <c r="D6" i="4"/>
  <c r="D26" i="3"/>
  <c r="D25" i="3"/>
  <c r="D24" i="3"/>
  <c r="D23" i="3"/>
  <c r="D22" i="3"/>
  <c r="D21" i="3"/>
  <c r="D20" i="3"/>
  <c r="D19" i="3"/>
  <c r="D18" i="3"/>
  <c r="D17" i="3"/>
  <c r="D16" i="3"/>
  <c r="D15" i="3"/>
  <c r="D14" i="3"/>
  <c r="D13" i="3"/>
  <c r="D12" i="3"/>
  <c r="D11" i="3"/>
  <c r="D10" i="3"/>
  <c r="D9" i="3"/>
  <c r="D8" i="3"/>
  <c r="D7" i="3"/>
  <c r="D6" i="3"/>
  <c r="D61" i="1" l="1"/>
  <c r="D58" i="1"/>
  <c r="D60" i="1" l="1"/>
  <c r="D62" i="1"/>
  <c r="D55" i="1" l="1"/>
  <c r="D56" i="1"/>
  <c r="D53" i="1"/>
  <c r="D52" i="1"/>
  <c r="D51" i="1"/>
  <c r="D50" i="1"/>
  <c r="D49" i="1"/>
  <c r="D48" i="1"/>
  <c r="D54" i="1"/>
  <c r="D57" i="1"/>
  <c r="D59" i="1"/>
  <c r="B3" i="1" l="1"/>
  <c r="L100" i="1" l="1"/>
  <c r="L99" i="1"/>
  <c r="L98" i="1"/>
  <c r="I100" i="1"/>
  <c r="I99" i="1"/>
  <c r="I98" i="1"/>
  <c r="G100" i="1"/>
  <c r="G99" i="1"/>
  <c r="G98" i="1"/>
  <c r="D100" i="1"/>
  <c r="D99" i="1"/>
  <c r="D98" i="1"/>
  <c r="C99" i="1"/>
  <c r="C98" i="1"/>
  <c r="C100" i="1"/>
  <c r="L97" i="1"/>
  <c r="I97" i="1"/>
  <c r="G97" i="1"/>
  <c r="D97" i="1"/>
  <c r="C97" i="1"/>
  <c r="D47" i="1" l="1"/>
  <c r="D46" i="1"/>
  <c r="D45" i="1"/>
  <c r="D40" i="1" l="1"/>
  <c r="D15" i="1"/>
  <c r="D44" i="1" l="1"/>
  <c r="D19" i="1" l="1"/>
  <c r="D20" i="1"/>
  <c r="D21" i="1"/>
  <c r="D22" i="1"/>
  <c r="D23" i="1"/>
  <c r="D24" i="1"/>
  <c r="D25" i="1"/>
  <c r="D26" i="1"/>
  <c r="D27" i="1"/>
  <c r="D28" i="1"/>
  <c r="D29" i="1"/>
  <c r="D30" i="1"/>
  <c r="D31" i="1"/>
  <c r="D32" i="1"/>
  <c r="D33" i="1"/>
  <c r="D34" i="1"/>
  <c r="D35" i="1"/>
  <c r="D36" i="1"/>
  <c r="D37" i="1"/>
  <c r="D38" i="1"/>
  <c r="D18" i="1"/>
  <c r="D71" i="1" l="1"/>
  <c r="D72" i="1"/>
  <c r="D73" i="1"/>
  <c r="D74" i="1"/>
  <c r="D6" i="1"/>
  <c r="D7" i="1"/>
  <c r="D8" i="1"/>
  <c r="D9" i="1"/>
  <c r="D10" i="1"/>
  <c r="D11" i="1"/>
  <c r="D12" i="1"/>
  <c r="D13" i="1"/>
  <c r="D14" i="1"/>
  <c r="D16" i="1"/>
  <c r="D17" i="1"/>
  <c r="D39" i="1"/>
  <c r="D42" i="1"/>
  <c r="D43" i="1"/>
  <c r="D70" i="1"/>
  <c r="D75" i="1"/>
  <c r="D76" i="1"/>
  <c r="D77" i="1"/>
  <c r="D78" i="1"/>
  <c r="D79" i="1"/>
  <c r="D80" i="1"/>
  <c r="D81" i="1"/>
  <c r="D5" i="1"/>
  <c r="D83" i="1"/>
  <c r="D8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1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1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1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2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2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2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3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3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3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<sst xmlns="http://schemas.openxmlformats.org/spreadsheetml/2006/main" count="439" uniqueCount="105">
  <si>
    <t>Senior Design Day</t>
  </si>
  <si>
    <t>Start</t>
  </si>
  <si>
    <t>End</t>
  </si>
  <si>
    <t>Dur</t>
  </si>
  <si>
    <t>calendar days until Senior Design Day</t>
  </si>
  <si>
    <t>Print Poster, Finalize Display</t>
  </si>
  <si>
    <t>DRI</t>
  </si>
  <si>
    <t>Thanksgiving Break</t>
  </si>
  <si>
    <t>Finalize Poster</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</si>
  <si>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</si>
  <si>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</si>
  <si>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</si>
  <si>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</si>
  <si>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</si>
  <si>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</si>
  <si>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</si>
  <si>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</si>
  <si>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</si>
  <si>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</si>
  <si>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</si>
  <si>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</si>
  <si>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</si>
  <si>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</si>
  <si>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</si>
  <si>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</si>
  <si>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</si>
  <si>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</si>
  <si>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</si>
  <si>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</si>
  <si>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</si>
  <si>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</si>
  <si>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</si>
  <si>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Poster Draft</t>
  </si>
  <si>
    <t>Test/Benchmark Circuits</t>
  </si>
  <si>
    <t>Develop Passthrough Tests</t>
  </si>
  <si>
    <t>Create Quadrature Converter</t>
  </si>
  <si>
    <t>Configure LCD/Tuner Knob</t>
  </si>
  <si>
    <t>Implement RF Receive Code</t>
  </si>
  <si>
    <t>Receive/Tune tests</t>
  </si>
  <si>
    <t>Transmitting/Tune tests</t>
  </si>
  <si>
    <t xml:space="preserve">Add licensing selection to radio </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</si>
  <si>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</si>
  <si>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</si>
  <si>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</si>
  <si>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</si>
  <si>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</si>
  <si>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</si>
  <si>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</si>
  <si>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</si>
  <si>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</si>
  <si>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</si>
  <si>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</si>
  <si>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</si>
  <si>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</si>
  <si>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</si>
  <si>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</si>
  <si>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</si>
  <si>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</si>
  <si>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</si>
  <si>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</si>
  <si>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</si>
  <si>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</si>
  <si>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</si>
  <si>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</si>
  <si>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</si>
  <si>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</si>
  <si>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</si>
  <si>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</si>
  <si>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James Bell (Team)</t>
  </si>
  <si>
    <t>Names</t>
  </si>
  <si>
    <t>Total Tasks In progress</t>
  </si>
  <si>
    <t>"Team" tasks (To do in adhoc meetings</t>
  </si>
  <si>
    <t>Bandpass Filter Simulation</t>
  </si>
  <si>
    <t>RF Amplifier Simulation v0.1</t>
  </si>
  <si>
    <t>RF Amplifier Biuld/ research, (redesign?)</t>
  </si>
  <si>
    <t>Notes</t>
  </si>
  <si>
    <t xml:space="preserve">Prep and do initial design review </t>
  </si>
  <si>
    <t>Data/Signal Flow chart</t>
  </si>
  <si>
    <t>IDR Power Point</t>
  </si>
  <si>
    <t>Speaker Amplifier</t>
  </si>
  <si>
    <t>Order Parts</t>
  </si>
  <si>
    <t>All Siumulations Completed for analog components we are constructing</t>
  </si>
  <si>
    <t xml:space="preserve">Bandpass Filter and Radio Frequeny Amplifier built </t>
  </si>
  <si>
    <t>Total Task Overdue</t>
  </si>
  <si>
    <t>Total Tasks Finished</t>
  </si>
  <si>
    <t>Total Tasks Not started</t>
  </si>
  <si>
    <t>Total Tasks Critical</t>
  </si>
  <si>
    <t>Labor Cost Schedule Section 1</t>
  </si>
  <si>
    <t>Labor Cost Schedule Section 2</t>
  </si>
  <si>
    <t>Labor Cost Schedule Section 3</t>
  </si>
  <si>
    <t>Labor Cost Schedule Section 4</t>
  </si>
  <si>
    <t>Labor Cost Schedule Section 5</t>
  </si>
  <si>
    <t>Labor Cost Schedule Section 6</t>
  </si>
  <si>
    <t>Compile Senior design day notebook</t>
  </si>
  <si>
    <t>Can not build band pass filter without torroids</t>
  </si>
  <si>
    <t>Test Plan Features to be tested/not to be tested (Section 2)</t>
  </si>
  <si>
    <t>Test Plan Overview (Section 1)</t>
  </si>
  <si>
    <t>Testing Approach (Section 3)</t>
  </si>
  <si>
    <t>Individual Reports Senior Design 1</t>
  </si>
  <si>
    <t>Test Schedule (Section 5)</t>
  </si>
  <si>
    <t>Test Cases (Section 4)</t>
  </si>
  <si>
    <t>Not currently doable</t>
  </si>
  <si>
    <t>1.12 Software Defined Radio Milestone Schedule (James Only)</t>
  </si>
  <si>
    <t>1.12 Software Defined Radio Milestone Schedule (Zach only)</t>
  </si>
  <si>
    <t>1.12 Software Defined Radio Milestone Schedule (Samual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</si>
</sst>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1" fontId="0" fillId="0" borderId="0" xfId="0" applyNumberFormat="1" applyAlignment="1">
      <alignment horizontal="left" vertical="top"/>
    </xf>
    <xf numFmtId="0" fontId="3" fillId="0" borderId="1" xfId="0" applyFont="1" applyBorder="1" applyAlignment="1">
      <alignment horizontal="left" vertical="top"/>
    </xf>
    <xf numFmtId="0" fontId="5" fillId="0" borderId="0" xfId="0" applyFont="1" applyBorder="1" applyAlignment="1">
      <alignment horizontal="left" vertical="top" wrapText="1"/>
    </xf>
    <xf numFmtId="0" fontId="0" fillId="0" borderId="0" xfId="0" applyFill="1" applyAlignment="1">
      <alignment horizontal="left" vertical="top"/>
    </xf>
    <xf numFmtId="0" fontId="3" fillId="0" borderId="1" xfId="0" applyFont="1" applyFill="1" applyBorder="1" applyAlignment="1">
      <alignment horizontal="left" vertical="top"/>
    </xf>
    <xf numFmtId="14" fontId="0" fillId="0" borderId="0" xfId="0" applyNumberFormat="1" applyFill="1" applyAlignment="1">
      <alignment horizontal="left" vertical="top"/>
    </xf>
    <xf numFmtId="0" fontId="5" fillId="0" borderId="0" xfId="0" applyFont="1" applyFill="1" applyBorder="1" applyAlignment="1">
      <alignment horizontal="left" vertical="top" wrapText="1"/>
    </xf>
    <xf numFmtId="0" fontId="6" fillId="0" borderId="0" xfId="0" applyFont="1" applyFill="1" applyAlignment="1">
      <alignment horizontal="left" vertical="top"/>
    </xf>
    <xf numFmtId="0" fontId="5" fillId="0" borderId="0" xfId="0" applyFont="1" applyBorder="1" applyAlignment="1">
      <alignment horizontal="left" vertical="top"/>
    </xf>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4" fillId="0" borderId="0" xfId="0" applyFont="1" applyAlignment="1">
      <alignment horizontal="center" vertical="top"/>
    </xf>
    <xf numFmtId="0" fontId="0" fillId="0" borderId="0" xfId="0" applyAlignment="1">
      <alignment horizontal="center" vertical="top"/>
    </xf>
  </cellXfs>
  <cellStyles count="1">
    <cellStyle name="Normal" xfId="0" builtinId="0"/>
  </cellStyles>
  <dxfs count="293">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01"/>
  <sheetViews>
    <sheetView tabSelected="1" zoomScale="90" zoomScaleNormal="90" workbookViewId="0">
      <selection activeCell="H70" sqref="H70"/>
    </sheetView>
  </sheetViews>
  <sheetFormatPr defaultRowHeight="15" x14ac:dyDescent="0.25"/>
  <cols>
    <col min="1" max="1" width="3" style="1" customWidth="1"/>
    <col min="2" max="2" width="21.5703125" style="1" customWidth="1"/>
    <col min="3" max="3" width="55" style="1" customWidth="1"/>
    <col min="4" max="4" width="3.7109375" style="1" customWidth="1"/>
    <col min="5" max="6" width="12" style="7" customWidth="1"/>
    <col min="7" max="7" width="10.85546875" style="1" customWidth="1"/>
    <col min="8" max="16384" width="9.140625" style="1"/>
  </cols>
  <sheetData>
    <row r="1" spans="2:9" ht="26.25" x14ac:dyDescent="0.25">
      <c r="B1" s="22" t="s">
        <v>17</v>
      </c>
      <c r="C1" s="22"/>
      <c r="D1" s="22"/>
      <c r="E1" s="22"/>
      <c r="F1" s="22"/>
      <c r="G1" s="22"/>
      <c r="I1" s="1" t="s">
        <v>75</v>
      </c>
    </row>
    <row r="2" spans="2:9" x14ac:dyDescent="0.25">
      <c r="B2" s="3">
        <v>43437</v>
      </c>
      <c r="C2" s="1" t="s">
        <v>16</v>
      </c>
    </row>
    <row r="3" spans="2:9" x14ac:dyDescent="0.25">
      <c r="B3" s="4">
        <f>F74 - B2</f>
        <v>4</v>
      </c>
      <c r="C3" s="1" t="s">
        <v>4</v>
      </c>
    </row>
    <row r="4" spans="2:9" x14ac:dyDescent="0.25">
      <c r="B4" s="5" t="s">
        <v>6</v>
      </c>
      <c r="C4" s="5" t="s">
        <v>9</v>
      </c>
      <c r="D4" s="5" t="s">
        <v>3</v>
      </c>
      <c r="E4" s="8" t="s">
        <v>1</v>
      </c>
      <c r="F4" s="8" t="s">
        <v>2</v>
      </c>
      <c r="G4" s="5" t="s">
        <v>10</v>
      </c>
    </row>
    <row r="5" spans="2:9" x14ac:dyDescent="0.25">
      <c r="B5" s="1" t="s">
        <v>30</v>
      </c>
      <c r="C5" s="2" t="s">
        <v>18</v>
      </c>
      <c r="D5" s="1">
        <f>F5-E5</f>
        <v>24</v>
      </c>
      <c r="E5" s="9">
        <v>43343</v>
      </c>
      <c r="F5" s="9">
        <v>43367</v>
      </c>
      <c r="G5" s="1" t="s">
        <v>31</v>
      </c>
    </row>
    <row r="6" spans="2:9" x14ac:dyDescent="0.25">
      <c r="B6" s="1" t="s">
        <v>25</v>
      </c>
      <c r="C6" s="2" t="s">
        <v>19</v>
      </c>
      <c r="D6" s="1">
        <f t="shared" ref="D6:D83" si="0">F6-E6</f>
        <v>24</v>
      </c>
      <c r="E6" s="9">
        <v>43343</v>
      </c>
      <c r="F6" s="9">
        <v>43367</v>
      </c>
      <c r="G6" s="1" t="s">
        <v>31</v>
      </c>
    </row>
    <row r="7" spans="2:9" x14ac:dyDescent="0.25">
      <c r="B7" s="1" t="s">
        <v>24</v>
      </c>
      <c r="C7" s="2" t="s">
        <v>20</v>
      </c>
      <c r="D7" s="1">
        <f t="shared" si="0"/>
        <v>24</v>
      </c>
      <c r="E7" s="9">
        <v>43343</v>
      </c>
      <c r="F7" s="9">
        <v>43367</v>
      </c>
      <c r="G7" s="1" t="s">
        <v>31</v>
      </c>
    </row>
    <row r="8" spans="2:9" x14ac:dyDescent="0.25">
      <c r="B8" s="1" t="s">
        <v>25</v>
      </c>
      <c r="C8" s="2" t="s">
        <v>21</v>
      </c>
      <c r="D8" s="1">
        <f t="shared" si="0"/>
        <v>24</v>
      </c>
      <c r="E8" s="9">
        <v>43343</v>
      </c>
      <c r="F8" s="9">
        <v>43367</v>
      </c>
      <c r="G8" s="1" t="s">
        <v>31</v>
      </c>
    </row>
    <row r="9" spans="2:9" x14ac:dyDescent="0.25">
      <c r="B9" s="1" t="s">
        <v>30</v>
      </c>
      <c r="C9" s="2" t="s">
        <v>22</v>
      </c>
      <c r="D9" s="1">
        <f t="shared" si="0"/>
        <v>24</v>
      </c>
      <c r="E9" s="9">
        <v>43343</v>
      </c>
      <c r="F9" s="9">
        <v>43367</v>
      </c>
      <c r="G9" s="1" t="s">
        <v>31</v>
      </c>
    </row>
    <row r="10" spans="2:9" x14ac:dyDescent="0.25">
      <c r="B10" s="1" t="s">
        <v>24</v>
      </c>
      <c r="C10" s="2" t="s">
        <v>23</v>
      </c>
      <c r="D10" s="1">
        <f t="shared" si="0"/>
        <v>24</v>
      </c>
      <c r="E10" s="9">
        <v>43343</v>
      </c>
      <c r="F10" s="9">
        <v>43367</v>
      </c>
      <c r="G10" s="1" t="s">
        <v>31</v>
      </c>
    </row>
    <row r="11" spans="2:9" x14ac:dyDescent="0.25">
      <c r="B11" s="1" t="s">
        <v>24</v>
      </c>
      <c r="C11" s="2" t="s">
        <v>26</v>
      </c>
      <c r="D11" s="1">
        <f t="shared" si="0"/>
        <v>14</v>
      </c>
      <c r="E11" s="9">
        <v>43343</v>
      </c>
      <c r="F11" s="9">
        <v>43357</v>
      </c>
      <c r="G11" s="1" t="s">
        <v>31</v>
      </c>
    </row>
    <row r="12" spans="2:9" x14ac:dyDescent="0.25">
      <c r="B12" s="1" t="s">
        <v>25</v>
      </c>
      <c r="C12" s="2" t="s">
        <v>26</v>
      </c>
      <c r="D12" s="1">
        <f t="shared" si="0"/>
        <v>14</v>
      </c>
      <c r="E12" s="9">
        <v>43343</v>
      </c>
      <c r="F12" s="9">
        <v>43357</v>
      </c>
      <c r="G12" s="1" t="s">
        <v>31</v>
      </c>
    </row>
    <row r="13" spans="2:9" x14ac:dyDescent="0.25">
      <c r="B13" s="1" t="s">
        <v>30</v>
      </c>
      <c r="C13" s="2" t="s">
        <v>26</v>
      </c>
      <c r="D13" s="1">
        <f t="shared" si="0"/>
        <v>14</v>
      </c>
      <c r="E13" s="9">
        <v>43343</v>
      </c>
      <c r="F13" s="9">
        <v>43357</v>
      </c>
      <c r="G13" s="1" t="s">
        <v>31</v>
      </c>
    </row>
    <row r="14" spans="2:9" ht="30" x14ac:dyDescent="0.25">
      <c r="B14" s="1" t="s">
        <v>25</v>
      </c>
      <c r="C14" s="2" t="s">
        <v>27</v>
      </c>
      <c r="D14" s="1">
        <f t="shared" si="0"/>
        <v>40</v>
      </c>
      <c r="E14" s="9">
        <v>43355</v>
      </c>
      <c r="F14" s="9">
        <v>43395</v>
      </c>
      <c r="G14" s="1" t="s">
        <v>31</v>
      </c>
    </row>
    <row r="15" spans="2:9" x14ac:dyDescent="0.25">
      <c r="B15" s="13" t="s">
        <v>30</v>
      </c>
      <c r="C15" s="2" t="s">
        <v>77</v>
      </c>
      <c r="D15" s="1">
        <f t="shared" si="0"/>
        <v>40</v>
      </c>
      <c r="E15" s="9">
        <v>43355</v>
      </c>
      <c r="F15" s="9">
        <v>43395</v>
      </c>
      <c r="G15" s="1" t="s">
        <v>31</v>
      </c>
    </row>
    <row r="16" spans="2:9" ht="30" x14ac:dyDescent="0.25">
      <c r="B16" s="1" t="s">
        <v>30</v>
      </c>
      <c r="C16" s="2" t="s">
        <v>28</v>
      </c>
      <c r="D16" s="1">
        <f t="shared" si="0"/>
        <v>40</v>
      </c>
      <c r="E16" s="9">
        <v>43355</v>
      </c>
      <c r="F16" s="9">
        <v>43395</v>
      </c>
      <c r="G16" s="1" t="s">
        <v>31</v>
      </c>
    </row>
    <row r="17" spans="2:7" ht="30" x14ac:dyDescent="0.25">
      <c r="B17" s="1" t="s">
        <v>24</v>
      </c>
      <c r="C17" s="2" t="s">
        <v>29</v>
      </c>
      <c r="D17" s="1">
        <f t="shared" si="0"/>
        <v>33</v>
      </c>
      <c r="E17" s="9">
        <v>43355</v>
      </c>
      <c r="F17" s="9">
        <v>43388</v>
      </c>
      <c r="G17" s="1" t="s">
        <v>31</v>
      </c>
    </row>
    <row r="18" spans="2:7" x14ac:dyDescent="0.25">
      <c r="B18" s="1" t="s">
        <v>24</v>
      </c>
      <c r="C18" s="2" t="s">
        <v>47</v>
      </c>
      <c r="D18" s="1">
        <f t="shared" si="0"/>
        <v>14</v>
      </c>
      <c r="E18" s="9">
        <v>43374</v>
      </c>
      <c r="F18" s="9">
        <v>43388</v>
      </c>
      <c r="G18" s="1" t="s">
        <v>31</v>
      </c>
    </row>
    <row r="19" spans="2:7" x14ac:dyDescent="0.25">
      <c r="B19" s="1" t="s">
        <v>24</v>
      </c>
      <c r="C19" s="2" t="s">
        <v>48</v>
      </c>
      <c r="D19" s="1">
        <f t="shared" si="0"/>
        <v>14</v>
      </c>
      <c r="E19" s="9">
        <v>43374</v>
      </c>
      <c r="F19" s="9">
        <v>43388</v>
      </c>
      <c r="G19" s="1" t="s">
        <v>31</v>
      </c>
    </row>
    <row r="20" spans="2:7" x14ac:dyDescent="0.25">
      <c r="B20" s="1" t="s">
        <v>24</v>
      </c>
      <c r="C20" s="2" t="s">
        <v>49</v>
      </c>
      <c r="D20" s="1">
        <f t="shared" si="0"/>
        <v>14</v>
      </c>
      <c r="E20" s="9">
        <v>43374</v>
      </c>
      <c r="F20" s="9">
        <v>43388</v>
      </c>
      <c r="G20" s="1" t="s">
        <v>31</v>
      </c>
    </row>
    <row r="21" spans="2:7" x14ac:dyDescent="0.25">
      <c r="B21" s="1" t="s">
        <v>25</v>
      </c>
      <c r="C21" s="2" t="s">
        <v>50</v>
      </c>
      <c r="D21" s="1">
        <f t="shared" si="0"/>
        <v>14</v>
      </c>
      <c r="E21" s="9">
        <v>43374</v>
      </c>
      <c r="F21" s="9">
        <v>43388</v>
      </c>
      <c r="G21" s="1" t="s">
        <v>31</v>
      </c>
    </row>
    <row r="22" spans="2:7" x14ac:dyDescent="0.25">
      <c r="B22" s="1" t="s">
        <v>25</v>
      </c>
      <c r="C22" s="2" t="s">
        <v>51</v>
      </c>
      <c r="D22" s="1">
        <f t="shared" si="0"/>
        <v>14</v>
      </c>
      <c r="E22" s="9">
        <v>43374</v>
      </c>
      <c r="F22" s="9">
        <v>43388</v>
      </c>
      <c r="G22" s="1" t="s">
        <v>31</v>
      </c>
    </row>
    <row r="23" spans="2:7" x14ac:dyDescent="0.25">
      <c r="B23" s="1" t="s">
        <v>30</v>
      </c>
      <c r="C23" s="2" t="s">
        <v>52</v>
      </c>
      <c r="D23" s="1">
        <f t="shared" si="0"/>
        <v>14</v>
      </c>
      <c r="E23" s="9">
        <v>43374</v>
      </c>
      <c r="F23" s="9">
        <v>43388</v>
      </c>
      <c r="G23" s="1" t="s">
        <v>31</v>
      </c>
    </row>
    <row r="24" spans="2:7" x14ac:dyDescent="0.25">
      <c r="B24" s="1" t="s">
        <v>30</v>
      </c>
      <c r="C24" s="2" t="s">
        <v>53</v>
      </c>
      <c r="D24" s="1">
        <f t="shared" si="0"/>
        <v>14</v>
      </c>
      <c r="E24" s="9">
        <v>43374</v>
      </c>
      <c r="F24" s="9">
        <v>43388</v>
      </c>
      <c r="G24" s="1" t="s">
        <v>31</v>
      </c>
    </row>
    <row r="25" spans="2:7" x14ac:dyDescent="0.25">
      <c r="B25" s="1" t="s">
        <v>24</v>
      </c>
      <c r="C25" s="2" t="s">
        <v>54</v>
      </c>
      <c r="D25" s="1">
        <f t="shared" si="0"/>
        <v>14</v>
      </c>
      <c r="E25" s="9">
        <v>43374</v>
      </c>
      <c r="F25" s="9">
        <v>43388</v>
      </c>
      <c r="G25" s="1" t="s">
        <v>31</v>
      </c>
    </row>
    <row r="26" spans="2:7" x14ac:dyDescent="0.25">
      <c r="B26" s="1" t="s">
        <v>25</v>
      </c>
      <c r="C26" s="2" t="s">
        <v>55</v>
      </c>
      <c r="D26" s="1">
        <f t="shared" si="0"/>
        <v>14</v>
      </c>
      <c r="E26" s="9">
        <v>43374</v>
      </c>
      <c r="F26" s="9">
        <v>43388</v>
      </c>
      <c r="G26" s="1" t="s">
        <v>31</v>
      </c>
    </row>
    <row r="27" spans="2:7" x14ac:dyDescent="0.25">
      <c r="B27" s="1" t="s">
        <v>25</v>
      </c>
      <c r="C27" s="2" t="s">
        <v>56</v>
      </c>
      <c r="D27" s="1">
        <f t="shared" si="0"/>
        <v>14</v>
      </c>
      <c r="E27" s="9">
        <v>43374</v>
      </c>
      <c r="F27" s="9">
        <v>43388</v>
      </c>
      <c r="G27" s="1" t="s">
        <v>31</v>
      </c>
    </row>
    <row r="28" spans="2:7" x14ac:dyDescent="0.25">
      <c r="B28" s="1" t="s">
        <v>24</v>
      </c>
      <c r="C28" s="2" t="s">
        <v>57</v>
      </c>
      <c r="D28" s="1">
        <f t="shared" si="0"/>
        <v>14</v>
      </c>
      <c r="E28" s="9">
        <v>43374</v>
      </c>
      <c r="F28" s="9">
        <v>43388</v>
      </c>
      <c r="G28" s="1" t="s">
        <v>31</v>
      </c>
    </row>
    <row r="29" spans="2:7" x14ac:dyDescent="0.25">
      <c r="B29" s="1" t="s">
        <v>30</v>
      </c>
      <c r="C29" s="2" t="s">
        <v>58</v>
      </c>
      <c r="D29" s="1">
        <f t="shared" si="0"/>
        <v>14</v>
      </c>
      <c r="E29" s="9">
        <v>43374</v>
      </c>
      <c r="F29" s="9">
        <v>43388</v>
      </c>
      <c r="G29" s="1" t="s">
        <v>31</v>
      </c>
    </row>
    <row r="30" spans="2:7" x14ac:dyDescent="0.25">
      <c r="B30" s="1" t="s">
        <v>30</v>
      </c>
      <c r="C30" s="2" t="s">
        <v>59</v>
      </c>
      <c r="D30" s="1">
        <f t="shared" si="0"/>
        <v>14</v>
      </c>
      <c r="E30" s="9">
        <v>43374</v>
      </c>
      <c r="F30" s="9">
        <v>43388</v>
      </c>
      <c r="G30" s="1" t="s">
        <v>31</v>
      </c>
    </row>
    <row r="31" spans="2:7" ht="30" x14ac:dyDescent="0.25">
      <c r="B31" s="1" t="s">
        <v>25</v>
      </c>
      <c r="C31" s="2" t="s">
        <v>60</v>
      </c>
      <c r="D31" s="1">
        <f t="shared" si="0"/>
        <v>14</v>
      </c>
      <c r="E31" s="9">
        <v>43374</v>
      </c>
      <c r="F31" s="9">
        <v>43388</v>
      </c>
      <c r="G31" s="1" t="s">
        <v>31</v>
      </c>
    </row>
    <row r="32" spans="2:7" x14ac:dyDescent="0.25">
      <c r="B32" s="1" t="s">
        <v>68</v>
      </c>
      <c r="C32" s="2" t="s">
        <v>61</v>
      </c>
      <c r="D32" s="1">
        <f t="shared" si="0"/>
        <v>14</v>
      </c>
      <c r="E32" s="9">
        <v>43374</v>
      </c>
      <c r="F32" s="9">
        <v>43388</v>
      </c>
      <c r="G32" s="1" t="s">
        <v>31</v>
      </c>
    </row>
    <row r="33" spans="2:9" x14ac:dyDescent="0.25">
      <c r="B33" s="1" t="s">
        <v>24</v>
      </c>
      <c r="C33" s="2" t="s">
        <v>62</v>
      </c>
      <c r="D33" s="1">
        <f t="shared" si="0"/>
        <v>14</v>
      </c>
      <c r="E33" s="9">
        <v>43374</v>
      </c>
      <c r="F33" s="9">
        <v>43388</v>
      </c>
      <c r="G33" s="1" t="s">
        <v>31</v>
      </c>
    </row>
    <row r="34" spans="2:9" ht="30" x14ac:dyDescent="0.25">
      <c r="B34" s="1" t="s">
        <v>24</v>
      </c>
      <c r="C34" s="2" t="s">
        <v>63</v>
      </c>
      <c r="D34" s="1">
        <f t="shared" si="0"/>
        <v>14</v>
      </c>
      <c r="E34" s="9">
        <v>43374</v>
      </c>
      <c r="F34" s="9">
        <v>43388</v>
      </c>
      <c r="G34" s="1" t="s">
        <v>31</v>
      </c>
    </row>
    <row r="35" spans="2:9" ht="30" x14ac:dyDescent="0.25">
      <c r="B35" s="1" t="s">
        <v>24</v>
      </c>
      <c r="C35" s="2" t="s">
        <v>64</v>
      </c>
      <c r="D35" s="1">
        <f t="shared" si="0"/>
        <v>14</v>
      </c>
      <c r="E35" s="9">
        <v>43374</v>
      </c>
      <c r="F35" s="9">
        <v>43388</v>
      </c>
      <c r="G35" s="1" t="s">
        <v>31</v>
      </c>
    </row>
    <row r="36" spans="2:9" x14ac:dyDescent="0.25">
      <c r="B36" s="1" t="s">
        <v>30</v>
      </c>
      <c r="C36" s="2" t="s">
        <v>65</v>
      </c>
      <c r="D36" s="1">
        <f t="shared" si="0"/>
        <v>14</v>
      </c>
      <c r="E36" s="9">
        <v>43374</v>
      </c>
      <c r="F36" s="9">
        <v>43388</v>
      </c>
      <c r="G36" s="1" t="s">
        <v>31</v>
      </c>
    </row>
    <row r="37" spans="2:9" x14ac:dyDescent="0.25">
      <c r="B37" s="1" t="s">
        <v>25</v>
      </c>
      <c r="C37" s="2" t="s">
        <v>66</v>
      </c>
      <c r="D37" s="1">
        <f t="shared" si="0"/>
        <v>14</v>
      </c>
      <c r="E37" s="9">
        <v>43374</v>
      </c>
      <c r="F37" s="9">
        <v>43388</v>
      </c>
      <c r="G37" s="1" t="s">
        <v>31</v>
      </c>
    </row>
    <row r="38" spans="2:9" x14ac:dyDescent="0.25">
      <c r="B38" s="1" t="s">
        <v>24</v>
      </c>
      <c r="C38" s="2" t="s">
        <v>67</v>
      </c>
      <c r="D38" s="1">
        <f t="shared" si="0"/>
        <v>14</v>
      </c>
      <c r="E38" s="9">
        <v>43374</v>
      </c>
      <c r="F38" s="9">
        <v>43388</v>
      </c>
      <c r="G38" s="1" t="s">
        <v>31</v>
      </c>
    </row>
    <row r="39" spans="2:9" x14ac:dyDescent="0.25">
      <c r="B39" s="1" t="s">
        <v>30</v>
      </c>
      <c r="C39" s="6" t="s">
        <v>73</v>
      </c>
      <c r="D39" s="1">
        <f t="shared" si="0"/>
        <v>5</v>
      </c>
      <c r="E39" s="9">
        <v>43383</v>
      </c>
      <c r="F39" s="9">
        <v>43388</v>
      </c>
      <c r="G39" s="1" t="s">
        <v>31</v>
      </c>
    </row>
    <row r="40" spans="2:9" x14ac:dyDescent="0.25">
      <c r="B40" s="1" t="s">
        <v>24</v>
      </c>
      <c r="C40" s="6" t="s">
        <v>78</v>
      </c>
      <c r="D40" s="1">
        <f t="shared" si="0"/>
        <v>12</v>
      </c>
      <c r="E40" s="9">
        <v>43383</v>
      </c>
      <c r="F40" s="9">
        <v>43395</v>
      </c>
      <c r="G40" s="1" t="s">
        <v>31</v>
      </c>
    </row>
    <row r="41" spans="2:9" x14ac:dyDescent="0.25">
      <c r="B41" s="1" t="s">
        <v>25</v>
      </c>
      <c r="C41" s="6" t="s">
        <v>74</v>
      </c>
      <c r="E41" s="9">
        <v>43383</v>
      </c>
      <c r="F41" s="9">
        <v>43388</v>
      </c>
      <c r="G41" s="1" t="s">
        <v>31</v>
      </c>
    </row>
    <row r="42" spans="2:9" x14ac:dyDescent="0.25">
      <c r="B42" s="1" t="s">
        <v>30</v>
      </c>
      <c r="C42" s="6" t="s">
        <v>79</v>
      </c>
      <c r="D42" s="1">
        <f t="shared" si="0"/>
        <v>5</v>
      </c>
      <c r="E42" s="9">
        <v>43383</v>
      </c>
      <c r="F42" s="9">
        <v>43388</v>
      </c>
      <c r="G42" s="1" t="s">
        <v>31</v>
      </c>
    </row>
    <row r="43" spans="2:9" x14ac:dyDescent="0.25">
      <c r="B43" s="1" t="s">
        <v>30</v>
      </c>
      <c r="C43" s="6" t="s">
        <v>72</v>
      </c>
      <c r="D43" s="1">
        <f t="shared" si="0"/>
        <v>5</v>
      </c>
      <c r="E43" s="9">
        <v>43383</v>
      </c>
      <c r="F43" s="9">
        <v>43388</v>
      </c>
      <c r="G43" s="1" t="s">
        <v>31</v>
      </c>
    </row>
    <row r="44" spans="2:9" x14ac:dyDescent="0.25">
      <c r="B44" s="1" t="s">
        <v>24</v>
      </c>
      <c r="C44" s="6" t="s">
        <v>76</v>
      </c>
      <c r="D44" s="1">
        <f t="shared" si="0"/>
        <v>14</v>
      </c>
      <c r="E44" s="9">
        <v>43388</v>
      </c>
      <c r="F44" s="9">
        <v>43402</v>
      </c>
      <c r="G44" s="13" t="s">
        <v>31</v>
      </c>
    </row>
    <row r="45" spans="2:9" x14ac:dyDescent="0.25">
      <c r="B45" s="1" t="s">
        <v>24</v>
      </c>
      <c r="C45" s="6" t="s">
        <v>80</v>
      </c>
      <c r="D45" s="1">
        <f t="shared" si="0"/>
        <v>4</v>
      </c>
      <c r="E45" s="9">
        <v>43397</v>
      </c>
      <c r="F45" s="9">
        <v>43401</v>
      </c>
      <c r="G45" s="13" t="s">
        <v>31</v>
      </c>
    </row>
    <row r="46" spans="2:9" ht="30" x14ac:dyDescent="0.25">
      <c r="B46" s="1" t="s">
        <v>30</v>
      </c>
      <c r="C46" s="6" t="s">
        <v>81</v>
      </c>
      <c r="D46" s="1">
        <f t="shared" si="0"/>
        <v>8</v>
      </c>
      <c r="E46" s="9">
        <v>43397</v>
      </c>
      <c r="F46" s="9">
        <v>43405</v>
      </c>
      <c r="G46" s="13" t="s">
        <v>31</v>
      </c>
    </row>
    <row r="47" spans="2:9" x14ac:dyDescent="0.25">
      <c r="B47" s="1" t="s">
        <v>25</v>
      </c>
      <c r="C47" s="6" t="s">
        <v>82</v>
      </c>
      <c r="D47" s="1">
        <f t="shared" si="0"/>
        <v>14</v>
      </c>
      <c r="E47" s="9">
        <v>43397</v>
      </c>
      <c r="F47" s="9">
        <v>43411</v>
      </c>
      <c r="G47" s="13" t="s">
        <v>14</v>
      </c>
      <c r="I47" s="1" t="s">
        <v>94</v>
      </c>
    </row>
    <row r="48" spans="2:9" s="15" customFormat="1" x14ac:dyDescent="0.25">
      <c r="B48" s="15" t="s">
        <v>24</v>
      </c>
      <c r="C48" s="6" t="s">
        <v>87</v>
      </c>
      <c r="D48" s="15">
        <f t="shared" ref="D48:D53" si="1">F48-E48</f>
        <v>15</v>
      </c>
      <c r="E48" s="9">
        <v>43408</v>
      </c>
      <c r="F48" s="9">
        <v>43423</v>
      </c>
      <c r="G48" s="15" t="s">
        <v>31</v>
      </c>
    </row>
    <row r="49" spans="2:9" s="15" customFormat="1" x14ac:dyDescent="0.25">
      <c r="B49" s="15" t="s">
        <v>24</v>
      </c>
      <c r="C49" s="6" t="s">
        <v>88</v>
      </c>
      <c r="D49" s="15">
        <f t="shared" si="1"/>
        <v>15</v>
      </c>
      <c r="E49" s="9">
        <v>43408</v>
      </c>
      <c r="F49" s="9">
        <v>43423</v>
      </c>
      <c r="G49" s="15" t="s">
        <v>31</v>
      </c>
    </row>
    <row r="50" spans="2:9" s="15" customFormat="1" x14ac:dyDescent="0.25">
      <c r="B50" s="15" t="s">
        <v>25</v>
      </c>
      <c r="C50" s="6" t="s">
        <v>89</v>
      </c>
      <c r="D50" s="15">
        <f t="shared" si="1"/>
        <v>15</v>
      </c>
      <c r="E50" s="9">
        <v>43408</v>
      </c>
      <c r="F50" s="9">
        <v>43423</v>
      </c>
      <c r="G50" s="15" t="s">
        <v>31</v>
      </c>
    </row>
    <row r="51" spans="2:9" s="15" customFormat="1" x14ac:dyDescent="0.25">
      <c r="B51" s="15" t="s">
        <v>30</v>
      </c>
      <c r="C51" s="6" t="s">
        <v>90</v>
      </c>
      <c r="D51" s="15">
        <f t="shared" si="1"/>
        <v>15</v>
      </c>
      <c r="E51" s="9">
        <v>43408</v>
      </c>
      <c r="F51" s="9">
        <v>43423</v>
      </c>
      <c r="G51" s="15" t="s">
        <v>31</v>
      </c>
    </row>
    <row r="52" spans="2:9" s="15" customFormat="1" x14ac:dyDescent="0.25">
      <c r="B52" s="15" t="s">
        <v>25</v>
      </c>
      <c r="C52" s="6" t="s">
        <v>91</v>
      </c>
      <c r="D52" s="15">
        <f t="shared" si="1"/>
        <v>15</v>
      </c>
      <c r="E52" s="9">
        <v>43408</v>
      </c>
      <c r="F52" s="9">
        <v>43423</v>
      </c>
      <c r="G52" s="15" t="s">
        <v>31</v>
      </c>
    </row>
    <row r="53" spans="2:9" s="15" customFormat="1" x14ac:dyDescent="0.25">
      <c r="B53" s="15" t="s">
        <v>24</v>
      </c>
      <c r="C53" s="6" t="s">
        <v>92</v>
      </c>
      <c r="D53" s="15">
        <f t="shared" si="1"/>
        <v>15</v>
      </c>
      <c r="E53" s="9">
        <v>43408</v>
      </c>
      <c r="F53" s="9">
        <v>43423</v>
      </c>
      <c r="G53" s="15" t="s">
        <v>31</v>
      </c>
    </row>
    <row r="54" spans="2:9" x14ac:dyDescent="0.25">
      <c r="B54" s="1" t="s">
        <v>25</v>
      </c>
      <c r="C54" s="6" t="s">
        <v>32</v>
      </c>
      <c r="D54" s="1">
        <f t="shared" si="0"/>
        <v>21</v>
      </c>
      <c r="E54" s="9">
        <v>43409</v>
      </c>
      <c r="F54" s="9">
        <v>43430</v>
      </c>
      <c r="G54" s="1" t="s">
        <v>31</v>
      </c>
    </row>
    <row r="55" spans="2:9" s="15" customFormat="1" x14ac:dyDescent="0.25">
      <c r="B55" s="15" t="s">
        <v>24</v>
      </c>
      <c r="C55" s="6" t="s">
        <v>93</v>
      </c>
      <c r="D55" s="15">
        <f t="shared" ref="D55" si="2">F55-E55</f>
        <v>30</v>
      </c>
      <c r="E55" s="9">
        <v>43411</v>
      </c>
      <c r="F55" s="9">
        <v>43441</v>
      </c>
      <c r="G55" s="15" t="s">
        <v>12</v>
      </c>
    </row>
    <row r="56" spans="2:9" x14ac:dyDescent="0.25">
      <c r="B56" s="16" t="s">
        <v>25</v>
      </c>
      <c r="C56" s="6" t="s">
        <v>33</v>
      </c>
      <c r="D56" s="1">
        <f t="shared" si="0"/>
        <v>14</v>
      </c>
      <c r="E56" s="9">
        <v>43409</v>
      </c>
      <c r="F56" s="9">
        <v>43423</v>
      </c>
      <c r="G56" s="1" t="s">
        <v>14</v>
      </c>
      <c r="I56" s="1" t="s">
        <v>101</v>
      </c>
    </row>
    <row r="57" spans="2:9" x14ac:dyDescent="0.25">
      <c r="B57" s="16" t="s">
        <v>24</v>
      </c>
      <c r="C57" s="6" t="s">
        <v>34</v>
      </c>
      <c r="D57" s="1">
        <f t="shared" si="0"/>
        <v>14</v>
      </c>
      <c r="E57" s="9">
        <v>43409</v>
      </c>
      <c r="F57" s="9">
        <v>43423</v>
      </c>
      <c r="G57" s="1" t="s">
        <v>11</v>
      </c>
    </row>
    <row r="58" spans="2:9" s="7" customFormat="1" x14ac:dyDescent="0.25">
      <c r="C58" s="10" t="s">
        <v>7</v>
      </c>
      <c r="D58" s="11">
        <f t="shared" ref="D58" si="3">F58-E58</f>
        <v>4</v>
      </c>
      <c r="E58" s="9">
        <v>43425</v>
      </c>
      <c r="F58" s="9">
        <v>43429</v>
      </c>
      <c r="G58" s="7" t="s">
        <v>31</v>
      </c>
    </row>
    <row r="59" spans="2:9" x14ac:dyDescent="0.25">
      <c r="B59" s="16" t="s">
        <v>25</v>
      </c>
      <c r="C59" s="6" t="s">
        <v>35</v>
      </c>
      <c r="D59" s="1">
        <f t="shared" si="0"/>
        <v>21</v>
      </c>
      <c r="E59" s="9">
        <v>43409</v>
      </c>
      <c r="F59" s="9">
        <v>43430</v>
      </c>
      <c r="G59" s="1" t="s">
        <v>31</v>
      </c>
    </row>
    <row r="60" spans="2:9" s="16" customFormat="1" x14ac:dyDescent="0.25">
      <c r="B60" s="16" t="s">
        <v>24</v>
      </c>
      <c r="C60" s="6" t="s">
        <v>37</v>
      </c>
      <c r="D60" s="16">
        <f t="shared" ref="D60:D61" si="4">F60-E60</f>
        <v>7</v>
      </c>
      <c r="E60" s="9">
        <v>43423</v>
      </c>
      <c r="F60" s="9">
        <v>43430</v>
      </c>
      <c r="G60" s="16" t="s">
        <v>11</v>
      </c>
    </row>
    <row r="61" spans="2:9" s="17" customFormat="1" x14ac:dyDescent="0.25">
      <c r="B61" s="17" t="s">
        <v>25</v>
      </c>
      <c r="C61" s="6" t="s">
        <v>5</v>
      </c>
      <c r="D61" s="17">
        <f t="shared" si="4"/>
        <v>16</v>
      </c>
      <c r="E61" s="9">
        <v>43416</v>
      </c>
      <c r="F61" s="9">
        <v>43432</v>
      </c>
      <c r="G61" s="17" t="s">
        <v>31</v>
      </c>
    </row>
    <row r="62" spans="2:9" x14ac:dyDescent="0.25">
      <c r="B62" s="1" t="s">
        <v>24</v>
      </c>
      <c r="C62" s="6" t="s">
        <v>96</v>
      </c>
      <c r="D62" s="1">
        <f t="shared" si="0"/>
        <v>11</v>
      </c>
      <c r="E62" s="9">
        <v>43423</v>
      </c>
      <c r="F62" s="9">
        <v>43434</v>
      </c>
      <c r="G62" s="1" t="s">
        <v>31</v>
      </c>
    </row>
    <row r="63" spans="2:9" s="15" customFormat="1" x14ac:dyDescent="0.25">
      <c r="B63" s="16" t="s">
        <v>30</v>
      </c>
      <c r="C63" s="6" t="s">
        <v>95</v>
      </c>
      <c r="E63" s="9">
        <v>43423</v>
      </c>
      <c r="F63" s="9">
        <v>43434</v>
      </c>
      <c r="G63" s="20" t="s">
        <v>31</v>
      </c>
    </row>
    <row r="64" spans="2:9" s="15" customFormat="1" x14ac:dyDescent="0.25">
      <c r="B64" s="15" t="s">
        <v>30</v>
      </c>
      <c r="C64" s="6" t="s">
        <v>97</v>
      </c>
      <c r="E64" s="9">
        <v>43423</v>
      </c>
      <c r="F64" s="9">
        <v>43434</v>
      </c>
      <c r="G64" s="20" t="s">
        <v>31</v>
      </c>
    </row>
    <row r="65" spans="2:7" s="15" customFormat="1" x14ac:dyDescent="0.25">
      <c r="B65" s="15" t="s">
        <v>25</v>
      </c>
      <c r="C65" s="6" t="s">
        <v>100</v>
      </c>
      <c r="E65" s="9">
        <v>43423</v>
      </c>
      <c r="F65" s="9">
        <v>43434</v>
      </c>
      <c r="G65" s="20" t="s">
        <v>31</v>
      </c>
    </row>
    <row r="66" spans="2:7" s="15" customFormat="1" x14ac:dyDescent="0.25">
      <c r="B66" s="15" t="s">
        <v>30</v>
      </c>
      <c r="C66" s="6" t="s">
        <v>99</v>
      </c>
      <c r="E66" s="9">
        <v>43423</v>
      </c>
      <c r="F66" s="9">
        <v>43434</v>
      </c>
      <c r="G66" s="20" t="s">
        <v>31</v>
      </c>
    </row>
    <row r="67" spans="2:7" s="15" customFormat="1" x14ac:dyDescent="0.25">
      <c r="B67" s="15" t="s">
        <v>24</v>
      </c>
      <c r="C67" s="6" t="s">
        <v>98</v>
      </c>
      <c r="E67" s="9">
        <v>43423</v>
      </c>
      <c r="F67" s="9">
        <v>43437</v>
      </c>
      <c r="G67" s="20" t="s">
        <v>31</v>
      </c>
    </row>
    <row r="68" spans="2:7" s="15" customFormat="1" x14ac:dyDescent="0.25">
      <c r="B68" s="15" t="s">
        <v>25</v>
      </c>
      <c r="C68" s="6" t="s">
        <v>98</v>
      </c>
      <c r="E68" s="9">
        <v>43423</v>
      </c>
      <c r="F68" s="9">
        <v>43437</v>
      </c>
      <c r="G68" s="20" t="s">
        <v>31</v>
      </c>
    </row>
    <row r="69" spans="2:7" s="15" customFormat="1" x14ac:dyDescent="0.25">
      <c r="B69" s="15" t="s">
        <v>30</v>
      </c>
      <c r="C69" s="6" t="s">
        <v>98</v>
      </c>
      <c r="E69" s="9">
        <v>43423</v>
      </c>
      <c r="F69" s="9">
        <v>43437</v>
      </c>
      <c r="G69" s="20" t="s">
        <v>31</v>
      </c>
    </row>
    <row r="70" spans="2:7" x14ac:dyDescent="0.25">
      <c r="B70" s="12"/>
      <c r="C70" s="6" t="s">
        <v>36</v>
      </c>
      <c r="D70" s="1">
        <f t="shared" si="0"/>
        <v>13</v>
      </c>
      <c r="E70" s="9">
        <v>43423</v>
      </c>
      <c r="F70" s="9">
        <v>43436</v>
      </c>
      <c r="G70" s="1" t="s">
        <v>11</v>
      </c>
    </row>
    <row r="71" spans="2:7" x14ac:dyDescent="0.25">
      <c r="C71" s="6" t="s">
        <v>38</v>
      </c>
      <c r="D71" s="1">
        <f t="shared" ref="D71" si="5">F71-E71</f>
        <v>9</v>
      </c>
      <c r="E71" s="9">
        <v>43430</v>
      </c>
      <c r="F71" s="9">
        <v>43439</v>
      </c>
      <c r="G71" s="1" t="s">
        <v>11</v>
      </c>
    </row>
    <row r="72" spans="2:7" x14ac:dyDescent="0.25">
      <c r="C72" s="6" t="s">
        <v>38</v>
      </c>
      <c r="D72" s="1">
        <f t="shared" si="0"/>
        <v>9</v>
      </c>
      <c r="E72" s="9">
        <v>43430</v>
      </c>
      <c r="F72" s="9">
        <v>43439</v>
      </c>
      <c r="G72" s="1" t="s">
        <v>11</v>
      </c>
    </row>
    <row r="73" spans="2:7" x14ac:dyDescent="0.25">
      <c r="C73" s="6" t="s">
        <v>39</v>
      </c>
      <c r="D73" s="1">
        <f t="shared" ref="D73" si="6">F73-E73</f>
        <v>9</v>
      </c>
      <c r="E73" s="9">
        <v>43430</v>
      </c>
      <c r="F73" s="9">
        <v>43439</v>
      </c>
      <c r="G73" s="1" t="s">
        <v>11</v>
      </c>
    </row>
    <row r="74" spans="2:7" x14ac:dyDescent="0.25">
      <c r="C74" s="6" t="s">
        <v>0</v>
      </c>
      <c r="D74" s="1">
        <f t="shared" si="0"/>
        <v>0</v>
      </c>
      <c r="E74" s="9">
        <v>43441</v>
      </c>
      <c r="F74" s="9">
        <v>43441</v>
      </c>
      <c r="G74" s="1" t="s">
        <v>11</v>
      </c>
    </row>
    <row r="75" spans="2:7" x14ac:dyDescent="0.25">
      <c r="C75" s="6" t="s">
        <v>40</v>
      </c>
      <c r="D75" s="1">
        <f t="shared" si="0"/>
        <v>28</v>
      </c>
      <c r="E75" s="9">
        <v>43487</v>
      </c>
      <c r="F75" s="9">
        <v>43515</v>
      </c>
      <c r="G75" s="1" t="s">
        <v>11</v>
      </c>
    </row>
    <row r="76" spans="2:7" x14ac:dyDescent="0.25">
      <c r="C76" s="6" t="s">
        <v>41</v>
      </c>
      <c r="D76" s="1">
        <f t="shared" si="0"/>
        <v>41</v>
      </c>
      <c r="E76" s="9">
        <v>43487</v>
      </c>
      <c r="F76" s="9">
        <v>43528</v>
      </c>
      <c r="G76" s="1" t="s">
        <v>11</v>
      </c>
    </row>
    <row r="77" spans="2:7" x14ac:dyDescent="0.25">
      <c r="C77" s="6" t="s">
        <v>42</v>
      </c>
      <c r="D77" s="1">
        <f t="shared" si="0"/>
        <v>41</v>
      </c>
      <c r="E77" s="9">
        <v>43487</v>
      </c>
      <c r="F77" s="9">
        <v>43528</v>
      </c>
      <c r="G77" s="1" t="s">
        <v>11</v>
      </c>
    </row>
    <row r="78" spans="2:7" x14ac:dyDescent="0.25">
      <c r="C78" s="6" t="s">
        <v>43</v>
      </c>
      <c r="D78" s="1">
        <f t="shared" si="0"/>
        <v>21</v>
      </c>
      <c r="E78" s="9">
        <v>43515</v>
      </c>
      <c r="F78" s="9">
        <v>43536</v>
      </c>
      <c r="G78" s="1" t="s">
        <v>11</v>
      </c>
    </row>
    <row r="79" spans="2:7" x14ac:dyDescent="0.25">
      <c r="C79" s="6" t="s">
        <v>44</v>
      </c>
      <c r="D79" s="1">
        <f t="shared" si="0"/>
        <v>21</v>
      </c>
      <c r="E79" s="9">
        <v>43515</v>
      </c>
      <c r="F79" s="9">
        <v>43536</v>
      </c>
      <c r="G79" s="1" t="s">
        <v>11</v>
      </c>
    </row>
    <row r="80" spans="2:7" x14ac:dyDescent="0.25">
      <c r="C80" s="6" t="s">
        <v>45</v>
      </c>
      <c r="D80" s="1">
        <f t="shared" si="0"/>
        <v>28</v>
      </c>
      <c r="E80" s="9">
        <v>43536</v>
      </c>
      <c r="F80" s="9">
        <v>43564</v>
      </c>
      <c r="G80" s="1" t="s">
        <v>11</v>
      </c>
    </row>
    <row r="81" spans="2:14" x14ac:dyDescent="0.25">
      <c r="C81" s="6" t="s">
        <v>46</v>
      </c>
      <c r="D81" s="1">
        <f t="shared" si="0"/>
        <v>27</v>
      </c>
      <c r="E81" s="9">
        <v>43564</v>
      </c>
      <c r="F81" s="9">
        <v>43591</v>
      </c>
      <c r="G81" s="1" t="s">
        <v>11</v>
      </c>
    </row>
    <row r="82" spans="2:14" x14ac:dyDescent="0.25">
      <c r="C82" s="2" t="s">
        <v>8</v>
      </c>
      <c r="D82" s="1">
        <f t="shared" si="0"/>
        <v>0</v>
      </c>
      <c r="E82" s="9"/>
      <c r="F82" s="9"/>
      <c r="G82" s="1" t="s">
        <v>11</v>
      </c>
    </row>
    <row r="83" spans="2:14" x14ac:dyDescent="0.25">
      <c r="C83" s="2" t="s">
        <v>5</v>
      </c>
      <c r="D83" s="1">
        <f t="shared" si="0"/>
        <v>0</v>
      </c>
      <c r="E83" s="9"/>
      <c r="F83" s="9"/>
      <c r="G83" s="1" t="s">
        <v>11</v>
      </c>
    </row>
    <row r="84" spans="2:14" x14ac:dyDescent="0.25">
      <c r="C84" s="2" t="s">
        <v>0</v>
      </c>
      <c r="E84" s="9"/>
      <c r="F84" s="9"/>
      <c r="G84" s="1" t="s">
        <v>11</v>
      </c>
    </row>
    <row r="85" spans="2:14" x14ac:dyDescent="0.25">
      <c r="C85" s="2"/>
    </row>
    <row r="96" spans="2:14" x14ac:dyDescent="0.25">
      <c r="B96" s="1" t="s">
        <v>69</v>
      </c>
      <c r="C96" s="1" t="s">
        <v>70</v>
      </c>
      <c r="D96" s="23" t="s">
        <v>83</v>
      </c>
      <c r="E96" s="23"/>
      <c r="F96" s="23"/>
      <c r="G96" s="23" t="s">
        <v>84</v>
      </c>
      <c r="H96" s="23"/>
      <c r="I96" s="23" t="s">
        <v>85</v>
      </c>
      <c r="J96" s="23"/>
      <c r="K96" s="23"/>
      <c r="L96" s="23" t="s">
        <v>86</v>
      </c>
      <c r="M96" s="23"/>
      <c r="N96" s="23"/>
    </row>
    <row r="97" spans="2:14" x14ac:dyDescent="0.25">
      <c r="B97" s="1" t="s">
        <v>24</v>
      </c>
      <c r="C97" s="14">
        <f>COUNTIFS(B5:B90, "James Bell", G5:G90, "In progress")</f>
        <v>1</v>
      </c>
      <c r="D97" s="23">
        <f>COUNTIFS(B5:B90, "James Bell", G5:G90, "Overdue")</f>
        <v>0</v>
      </c>
      <c r="E97" s="23"/>
      <c r="F97" s="23"/>
      <c r="G97" s="23">
        <f>COUNTIFS(B5:B90, "James Bell", G5:G90, "Finished")</f>
        <v>21</v>
      </c>
      <c r="H97" s="23"/>
      <c r="I97" s="23">
        <f>COUNTIFS(B5:B90, "James Bell", G5:G90, "Not Started")</f>
        <v>2</v>
      </c>
      <c r="J97" s="23"/>
      <c r="K97" s="23"/>
      <c r="L97" s="23">
        <f>COUNTIFS(B5:B90, "James Bell", G5:G90, "Critical")</f>
        <v>0</v>
      </c>
      <c r="M97" s="23"/>
      <c r="N97" s="23"/>
    </row>
    <row r="98" spans="2:14" x14ac:dyDescent="0.25">
      <c r="B98" s="1" t="s">
        <v>30</v>
      </c>
      <c r="C98" s="14">
        <f>COUNTIFS(B5:B90, "Samuel Hussey", G5:G90, "In progress")</f>
        <v>0</v>
      </c>
      <c r="D98" s="23">
        <f>COUNTIFS(B5:B90, "Samuel Hussey", G5:G90, "Overdue")</f>
        <v>0</v>
      </c>
      <c r="E98" s="23"/>
      <c r="F98" s="23"/>
      <c r="G98" s="23">
        <f>COUNTIFS(B5:B90, "Samuel Hussey", G5:G90, "Finished")</f>
        <v>19</v>
      </c>
      <c r="H98" s="23"/>
      <c r="I98" s="23">
        <f>COUNTIFS(B5:B90, "Samuel Hussey", G5:G90, "Not Started")</f>
        <v>0</v>
      </c>
      <c r="J98" s="23"/>
      <c r="K98" s="23"/>
      <c r="L98" s="23">
        <f>COUNTIFS(B5:B90, "Samuel Hussey", G5:G90, "Critical")</f>
        <v>0</v>
      </c>
      <c r="M98" s="23"/>
      <c r="N98" s="23"/>
    </row>
    <row r="99" spans="2:14" x14ac:dyDescent="0.25">
      <c r="B99" s="1" t="s">
        <v>25</v>
      </c>
      <c r="C99" s="14">
        <f>COUNTIFS(B5:B90, "Zachary Schneiderman", G5:G90, "In progress")</f>
        <v>0</v>
      </c>
      <c r="D99" s="23">
        <f>COUNTIFS(B5:B90, "Zachary Schneiderman", G5:G90, "Overdue")</f>
        <v>2</v>
      </c>
      <c r="E99" s="23"/>
      <c r="F99" s="23"/>
      <c r="G99" s="23">
        <f>COUNTIFS(B5:B90, "Zachary Schneiderman", G5:G90, "Finished")</f>
        <v>18</v>
      </c>
      <c r="H99" s="23"/>
      <c r="I99" s="23">
        <f>COUNTIFS(B5:B90, "Zachary Schneiderman", G5:G90, "Not Started")</f>
        <v>0</v>
      </c>
      <c r="J99" s="23"/>
      <c r="K99" s="23"/>
      <c r="L99" s="23">
        <f>COUNTIFS(B5:B90, "Zachary Schneiderman", G5:G90, "Critical")</f>
        <v>0</v>
      </c>
      <c r="M99" s="23"/>
      <c r="N99" s="23"/>
    </row>
    <row r="100" spans="2:14" ht="30" customHeight="1" x14ac:dyDescent="0.25">
      <c r="B100" s="21" t="s">
        <v>71</v>
      </c>
      <c r="C100" s="14">
        <f>COUNTIFS(B5:B90, "James Bell (Team)", G5:G90, "In progress")</f>
        <v>0</v>
      </c>
      <c r="D100" s="23">
        <f>COUNTIFS(B5:B90, "James Bell (Team)", G5:G90, "Overdue")</f>
        <v>0</v>
      </c>
      <c r="E100" s="23"/>
      <c r="F100" s="23"/>
      <c r="G100" s="23">
        <f>COUNTIFS(B5:B90, "James Bell (Team)", G5:G90, "Finished")</f>
        <v>1</v>
      </c>
      <c r="H100" s="23"/>
      <c r="I100" s="23">
        <f>COUNTIFS(B5:B90, "James Bell (Team)", G5:G90, "Not Started")</f>
        <v>0</v>
      </c>
      <c r="J100" s="23"/>
      <c r="K100" s="23"/>
      <c r="L100" s="23">
        <f>COUNTIFS(B5:B90, "James Bell (Team)", G5:G90, "Critical")</f>
        <v>0</v>
      </c>
      <c r="M100" s="23"/>
      <c r="N100" s="23"/>
    </row>
    <row r="101" spans="2:14" x14ac:dyDescent="0.25">
      <c r="B101" s="21"/>
    </row>
  </sheetData>
  <mergeCells count="22">
    <mergeCell ref="L100:N100"/>
    <mergeCell ref="L98:N98"/>
    <mergeCell ref="D99:F99"/>
    <mergeCell ref="G99:H99"/>
    <mergeCell ref="I99:K99"/>
    <mergeCell ref="L99:N99"/>
    <mergeCell ref="L96:N96"/>
    <mergeCell ref="D97:F97"/>
    <mergeCell ref="G97:H97"/>
    <mergeCell ref="I97:K97"/>
    <mergeCell ref="L97:N97"/>
    <mergeCell ref="B100:B101"/>
    <mergeCell ref="B1:G1"/>
    <mergeCell ref="D96:F96"/>
    <mergeCell ref="G96:H96"/>
    <mergeCell ref="I96:K96"/>
    <mergeCell ref="D98:F98"/>
    <mergeCell ref="G98:H98"/>
    <mergeCell ref="I98:K98"/>
    <mergeCell ref="D100:F100"/>
    <mergeCell ref="G100:H100"/>
    <mergeCell ref="I100:K100"/>
  </mergeCells>
  <conditionalFormatting sqref="A102:XFD1048576 A101 C101:XFD101 A1:B1 H1:XFD1 G96 I96 L96 O96:XFD100 A96:D100 A2:XFD95">
    <cfRule type="cellIs" dxfId="292" priority="28" operator="between">
      <formula>43466</formula>
      <formula>43831</formula>
    </cfRule>
    <cfRule type="cellIs" dxfId="291" priority="29" operator="between">
      <formula>43343</formula>
      <formula>43466</formula>
    </cfRule>
    <cfRule type="endsWith" dxfId="290" priority="32" operator="endsWith" text="Not Started">
      <formula>RIGHT(A1,LEN("Not Started"))="Not Started"</formula>
    </cfRule>
    <cfRule type="endsWith" dxfId="289" priority="33" stopIfTrue="1" operator="endsWith" text="In progress">
      <formula>RIGHT(A1,LEN("In progress"))="In progress"</formula>
    </cfRule>
    <cfRule type="endsWith" dxfId="288" priority="34" operator="endsWith" text="Finished">
      <formula>RIGHT(A1,LEN("Finished"))="Finished"</formula>
    </cfRule>
  </conditionalFormatting>
  <conditionalFormatting sqref="A1:B1 H1:XFD1 G96 I96 L96 A101:XFD1048576 O96:XFD100 A96:D100 A2:XFD95">
    <cfRule type="containsText" dxfId="287" priority="26" operator="containsText" text="Overdue">
      <formula>NOT(ISERROR(SEARCH("Overdue",A1)))</formula>
    </cfRule>
    <cfRule type="containsText" dxfId="286" priority="27" operator="containsText" text="Critical">
      <formula>NOT(ISERROR(SEARCH("Critical",A1)))</formula>
    </cfRule>
  </conditionalFormatting>
  <conditionalFormatting sqref="G97:G100">
    <cfRule type="cellIs" dxfId="285" priority="21" operator="between">
      <formula>43466</formula>
      <formula>43831</formula>
    </cfRule>
    <cfRule type="cellIs" dxfId="284" priority="22" operator="between">
      <formula>43343</formula>
      <formula>43466</formula>
    </cfRule>
    <cfRule type="endsWith" dxfId="283" priority="23" operator="endsWith" text="Not Started">
      <formula>RIGHT(G97,LEN("Not Started"))="Not Started"</formula>
    </cfRule>
    <cfRule type="endsWith" dxfId="282" priority="24" operator="endsWith" text="In progress">
      <formula>RIGHT(G97,LEN("In progress"))="In progress"</formula>
    </cfRule>
    <cfRule type="endsWith" dxfId="281" priority="25" operator="endsWith" text="Finished">
      <formula>RIGHT(G97,LEN("Finished"))="Finished"</formula>
    </cfRule>
  </conditionalFormatting>
  <conditionalFormatting sqref="G97:G100">
    <cfRule type="containsText" dxfId="280" priority="19" operator="containsText" text="Overdue">
      <formula>NOT(ISERROR(SEARCH("Overdue",G97)))</formula>
    </cfRule>
    <cfRule type="containsText" dxfId="279" priority="20" operator="containsText" text="Critical">
      <formula>NOT(ISERROR(SEARCH("Critical",G97)))</formula>
    </cfRule>
  </conditionalFormatting>
  <conditionalFormatting sqref="I97:I100">
    <cfRule type="cellIs" dxfId="278" priority="14" operator="between">
      <formula>43466</formula>
      <formula>43831</formula>
    </cfRule>
    <cfRule type="cellIs" dxfId="277" priority="15" operator="between">
      <formula>43343</formula>
      <formula>43466</formula>
    </cfRule>
    <cfRule type="endsWith" dxfId="276" priority="16" operator="endsWith" text="Not Started">
      <formula>RIGHT(I97,LEN("Not Started"))="Not Started"</formula>
    </cfRule>
    <cfRule type="endsWith" dxfId="275" priority="17" operator="endsWith" text="In progress">
      <formula>RIGHT(I97,LEN("In progress"))="In progress"</formula>
    </cfRule>
    <cfRule type="endsWith" dxfId="274" priority="18" operator="endsWith" text="Finished">
      <formula>RIGHT(I97,LEN("Finished"))="Finished"</formula>
    </cfRule>
  </conditionalFormatting>
  <conditionalFormatting sqref="I97:I100">
    <cfRule type="containsText" dxfId="273" priority="12" operator="containsText" text="Overdue">
      <formula>NOT(ISERROR(SEARCH("Overdue",I97)))</formula>
    </cfRule>
    <cfRule type="containsText" dxfId="272" priority="13" operator="containsText" text="Critical">
      <formula>NOT(ISERROR(SEARCH("Critical",I97)))</formula>
    </cfRule>
  </conditionalFormatting>
  <conditionalFormatting sqref="L97:L100">
    <cfRule type="cellIs" dxfId="271" priority="7" operator="between">
      <formula>43466</formula>
      <formula>43831</formula>
    </cfRule>
    <cfRule type="cellIs" dxfId="270" priority="8" operator="between">
      <formula>43343</formula>
      <formula>43466</formula>
    </cfRule>
    <cfRule type="endsWith" dxfId="269" priority="9" operator="endsWith" text="Not Started">
      <formula>RIGHT(L97,LEN("Not Started"))="Not Started"</formula>
    </cfRule>
    <cfRule type="endsWith" dxfId="268" priority="10" operator="endsWith" text="In progress">
      <formula>RIGHT(L97,LEN("In progress"))="In progress"</formula>
    </cfRule>
    <cfRule type="endsWith" dxfId="267" priority="11" operator="endsWith" text="Finished">
      <formula>RIGHT(L97,LEN("Finished"))="Finished"</formula>
    </cfRule>
  </conditionalFormatting>
  <conditionalFormatting sqref="L97:L100">
    <cfRule type="containsText" dxfId="266" priority="5" operator="containsText" text="Overdue">
      <formula>NOT(ISERROR(SEARCH("Overdue",L97)))</formula>
    </cfRule>
    <cfRule type="containsText" dxfId="265" priority="6" operator="containsText" text="Critical">
      <formula>NOT(ISERROR(SEARCH("Critical",L97)))</formula>
    </cfRule>
  </conditionalFormatting>
  <conditionalFormatting sqref="A1:XFD1048576">
    <cfRule type="expression" dxfId="264" priority="1">
      <formula>$G1="In progress"</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Fields!$A$2:$A$7</xm:f>
          </x14:formula1>
          <xm:sqref>G5:G84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26"/>
  <sheetViews>
    <sheetView workbookViewId="0">
      <selection activeCell="B2" sqref="B2:G26"/>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22" t="s">
        <v>102</v>
      </c>
      <c r="C2" s="22"/>
      <c r="D2" s="22"/>
      <c r="E2" s="22"/>
      <c r="F2" s="22"/>
      <c r="G2" s="22"/>
    </row>
    <row r="3" spans="2:7" x14ac:dyDescent="0.25">
      <c r="B3" s="3">
        <v>43432</v>
      </c>
      <c r="C3" s="18" t="s">
        <v>16</v>
      </c>
      <c r="D3" s="18"/>
      <c r="E3" s="7"/>
      <c r="F3" s="7"/>
      <c r="G3" s="18"/>
    </row>
    <row r="4" spans="2:7" x14ac:dyDescent="0.25">
      <c r="B4" s="4">
        <v>9</v>
      </c>
      <c r="C4" s="18" t="s">
        <v>4</v>
      </c>
      <c r="D4" s="18"/>
      <c r="E4" s="7"/>
      <c r="F4" s="7"/>
      <c r="G4" s="18"/>
    </row>
    <row r="5" spans="2:7" x14ac:dyDescent="0.25">
      <c r="B5" s="5" t="s">
        <v>6</v>
      </c>
      <c r="C5" s="5" t="s">
        <v>9</v>
      </c>
      <c r="D5" s="5" t="s">
        <v>3</v>
      </c>
      <c r="E5" s="8" t="s">
        <v>1</v>
      </c>
      <c r="F5" s="8" t="s">
        <v>2</v>
      </c>
      <c r="G5" s="5" t="s">
        <v>10</v>
      </c>
    </row>
    <row r="6" spans="2:7" x14ac:dyDescent="0.25">
      <c r="B6" s="18" t="s">
        <v>24</v>
      </c>
      <c r="C6" s="2" t="s">
        <v>20</v>
      </c>
      <c r="D6" s="18">
        <f t="shared" ref="D6:D26" si="0">F6-E6</f>
        <v>24</v>
      </c>
      <c r="E6" s="9">
        <v>43343</v>
      </c>
      <c r="F6" s="9">
        <v>43367</v>
      </c>
      <c r="G6" s="18" t="s">
        <v>31</v>
      </c>
    </row>
    <row r="7" spans="2:7" x14ac:dyDescent="0.25">
      <c r="B7" s="18" t="s">
        <v>24</v>
      </c>
      <c r="C7" s="2" t="s">
        <v>23</v>
      </c>
      <c r="D7" s="18">
        <f t="shared" si="0"/>
        <v>24</v>
      </c>
      <c r="E7" s="9">
        <v>43343</v>
      </c>
      <c r="F7" s="9">
        <v>43367</v>
      </c>
      <c r="G7" s="18" t="s">
        <v>31</v>
      </c>
    </row>
    <row r="8" spans="2:7" x14ac:dyDescent="0.25">
      <c r="B8" s="18" t="s">
        <v>24</v>
      </c>
      <c r="C8" s="2" t="s">
        <v>26</v>
      </c>
      <c r="D8" s="18">
        <f t="shared" si="0"/>
        <v>14</v>
      </c>
      <c r="E8" s="9">
        <v>43343</v>
      </c>
      <c r="F8" s="9">
        <v>43357</v>
      </c>
      <c r="G8" s="18" t="s">
        <v>31</v>
      </c>
    </row>
    <row r="9" spans="2:7" ht="30" x14ac:dyDescent="0.25">
      <c r="B9" s="18" t="s">
        <v>24</v>
      </c>
      <c r="C9" s="2" t="s">
        <v>29</v>
      </c>
      <c r="D9" s="18">
        <f t="shared" si="0"/>
        <v>33</v>
      </c>
      <c r="E9" s="9">
        <v>43355</v>
      </c>
      <c r="F9" s="9">
        <v>43388</v>
      </c>
      <c r="G9" s="18" t="s">
        <v>31</v>
      </c>
    </row>
    <row r="10" spans="2:7" x14ac:dyDescent="0.25">
      <c r="B10" s="18" t="s">
        <v>24</v>
      </c>
      <c r="C10" s="2" t="s">
        <v>47</v>
      </c>
      <c r="D10" s="18">
        <f t="shared" si="0"/>
        <v>14</v>
      </c>
      <c r="E10" s="9">
        <v>43374</v>
      </c>
      <c r="F10" s="9">
        <v>43388</v>
      </c>
      <c r="G10" s="18" t="s">
        <v>31</v>
      </c>
    </row>
    <row r="11" spans="2:7" x14ac:dyDescent="0.25">
      <c r="B11" s="18" t="s">
        <v>24</v>
      </c>
      <c r="C11" s="2" t="s">
        <v>48</v>
      </c>
      <c r="D11" s="18">
        <f t="shared" si="0"/>
        <v>14</v>
      </c>
      <c r="E11" s="9">
        <v>43374</v>
      </c>
      <c r="F11" s="9">
        <v>43388</v>
      </c>
      <c r="G11" s="18" t="s">
        <v>31</v>
      </c>
    </row>
    <row r="12" spans="2:7" x14ac:dyDescent="0.25">
      <c r="B12" s="18" t="s">
        <v>24</v>
      </c>
      <c r="C12" s="2" t="s">
        <v>49</v>
      </c>
      <c r="D12" s="18">
        <f t="shared" si="0"/>
        <v>14</v>
      </c>
      <c r="E12" s="9">
        <v>43374</v>
      </c>
      <c r="F12" s="9">
        <v>43388</v>
      </c>
      <c r="G12" s="18" t="s">
        <v>31</v>
      </c>
    </row>
    <row r="13" spans="2:7" x14ac:dyDescent="0.25">
      <c r="B13" s="18" t="s">
        <v>24</v>
      </c>
      <c r="C13" s="2" t="s">
        <v>54</v>
      </c>
      <c r="D13" s="18">
        <f t="shared" si="0"/>
        <v>14</v>
      </c>
      <c r="E13" s="9">
        <v>43374</v>
      </c>
      <c r="F13" s="9">
        <v>43388</v>
      </c>
      <c r="G13" s="18" t="s">
        <v>31</v>
      </c>
    </row>
    <row r="14" spans="2:7" x14ac:dyDescent="0.25">
      <c r="B14" s="18" t="s">
        <v>24</v>
      </c>
      <c r="C14" s="2" t="s">
        <v>57</v>
      </c>
      <c r="D14" s="18">
        <f t="shared" si="0"/>
        <v>14</v>
      </c>
      <c r="E14" s="9">
        <v>43374</v>
      </c>
      <c r="F14" s="9">
        <v>43388</v>
      </c>
      <c r="G14" s="18" t="s">
        <v>31</v>
      </c>
    </row>
    <row r="15" spans="2:7" x14ac:dyDescent="0.25">
      <c r="B15" s="18" t="s">
        <v>24</v>
      </c>
      <c r="C15" s="2" t="s">
        <v>61</v>
      </c>
      <c r="D15" s="18">
        <f t="shared" si="0"/>
        <v>14</v>
      </c>
      <c r="E15" s="9">
        <v>43374</v>
      </c>
      <c r="F15" s="9">
        <v>43388</v>
      </c>
      <c r="G15" s="18" t="s">
        <v>31</v>
      </c>
    </row>
    <row r="16" spans="2:7" x14ac:dyDescent="0.25">
      <c r="B16" s="18" t="s">
        <v>24</v>
      </c>
      <c r="C16" s="2" t="s">
        <v>62</v>
      </c>
      <c r="D16" s="18">
        <f t="shared" si="0"/>
        <v>14</v>
      </c>
      <c r="E16" s="9">
        <v>43374</v>
      </c>
      <c r="F16" s="9">
        <v>43388</v>
      </c>
      <c r="G16" s="18" t="s">
        <v>31</v>
      </c>
    </row>
    <row r="17" spans="2:7" ht="30" x14ac:dyDescent="0.25">
      <c r="B17" s="18" t="s">
        <v>24</v>
      </c>
      <c r="C17" s="2" t="s">
        <v>63</v>
      </c>
      <c r="D17" s="18">
        <f t="shared" si="0"/>
        <v>14</v>
      </c>
      <c r="E17" s="9">
        <v>43374</v>
      </c>
      <c r="F17" s="9">
        <v>43388</v>
      </c>
      <c r="G17" s="18" t="s">
        <v>31</v>
      </c>
    </row>
    <row r="18" spans="2:7" ht="30" x14ac:dyDescent="0.25">
      <c r="B18" s="18" t="s">
        <v>24</v>
      </c>
      <c r="C18" s="2" t="s">
        <v>64</v>
      </c>
      <c r="D18" s="18">
        <f t="shared" si="0"/>
        <v>14</v>
      </c>
      <c r="E18" s="9">
        <v>43374</v>
      </c>
      <c r="F18" s="9">
        <v>43388</v>
      </c>
      <c r="G18" s="18" t="s">
        <v>31</v>
      </c>
    </row>
    <row r="19" spans="2:7" x14ac:dyDescent="0.25">
      <c r="B19" s="18" t="s">
        <v>24</v>
      </c>
      <c r="C19" s="2" t="s">
        <v>67</v>
      </c>
      <c r="D19" s="18">
        <f t="shared" si="0"/>
        <v>14</v>
      </c>
      <c r="E19" s="9">
        <v>43374</v>
      </c>
      <c r="F19" s="9">
        <v>43388</v>
      </c>
      <c r="G19" s="18" t="s">
        <v>31</v>
      </c>
    </row>
    <row r="20" spans="2:7" x14ac:dyDescent="0.25">
      <c r="B20" s="18" t="s">
        <v>24</v>
      </c>
      <c r="C20" s="6" t="s">
        <v>78</v>
      </c>
      <c r="D20" s="18">
        <f t="shared" si="0"/>
        <v>12</v>
      </c>
      <c r="E20" s="9">
        <v>43383</v>
      </c>
      <c r="F20" s="9">
        <v>43395</v>
      </c>
      <c r="G20" s="18" t="s">
        <v>31</v>
      </c>
    </row>
    <row r="21" spans="2:7" x14ac:dyDescent="0.25">
      <c r="B21" s="18" t="s">
        <v>24</v>
      </c>
      <c r="C21" s="6" t="s">
        <v>76</v>
      </c>
      <c r="D21" s="18">
        <f t="shared" si="0"/>
        <v>14</v>
      </c>
      <c r="E21" s="9">
        <v>43388</v>
      </c>
      <c r="F21" s="9">
        <v>43402</v>
      </c>
      <c r="G21" s="18" t="s">
        <v>31</v>
      </c>
    </row>
    <row r="22" spans="2:7" x14ac:dyDescent="0.25">
      <c r="B22" s="18" t="s">
        <v>24</v>
      </c>
      <c r="C22" s="6" t="s">
        <v>80</v>
      </c>
      <c r="D22" s="18">
        <f t="shared" si="0"/>
        <v>4</v>
      </c>
      <c r="E22" s="9">
        <v>43397</v>
      </c>
      <c r="F22" s="9">
        <v>43401</v>
      </c>
      <c r="G22" s="18" t="s">
        <v>31</v>
      </c>
    </row>
    <row r="23" spans="2:7" x14ac:dyDescent="0.25">
      <c r="B23" s="18" t="s">
        <v>24</v>
      </c>
      <c r="C23" s="6" t="s">
        <v>87</v>
      </c>
      <c r="D23" s="18">
        <f t="shared" si="0"/>
        <v>15</v>
      </c>
      <c r="E23" s="9">
        <v>43408</v>
      </c>
      <c r="F23" s="9">
        <v>43423</v>
      </c>
      <c r="G23" s="18" t="s">
        <v>31</v>
      </c>
    </row>
    <row r="24" spans="2:7" x14ac:dyDescent="0.25">
      <c r="B24" s="18" t="s">
        <v>24</v>
      </c>
      <c r="C24" s="6" t="s">
        <v>88</v>
      </c>
      <c r="D24" s="18">
        <f t="shared" si="0"/>
        <v>15</v>
      </c>
      <c r="E24" s="9">
        <v>43408</v>
      </c>
      <c r="F24" s="9">
        <v>43423</v>
      </c>
      <c r="G24" s="18" t="s">
        <v>31</v>
      </c>
    </row>
    <row r="25" spans="2:7" x14ac:dyDescent="0.25">
      <c r="B25" s="18" t="s">
        <v>24</v>
      </c>
      <c r="C25" s="6" t="s">
        <v>92</v>
      </c>
      <c r="D25" s="18">
        <f t="shared" si="0"/>
        <v>15</v>
      </c>
      <c r="E25" s="9">
        <v>43408</v>
      </c>
      <c r="F25" s="9">
        <v>43423</v>
      </c>
      <c r="G25" s="18" t="s">
        <v>31</v>
      </c>
    </row>
    <row r="26" spans="2:7" x14ac:dyDescent="0.25">
      <c r="B26" s="18" t="s">
        <v>24</v>
      </c>
      <c r="C26" s="6" t="s">
        <v>96</v>
      </c>
      <c r="D26" s="18">
        <f t="shared" si="0"/>
        <v>11</v>
      </c>
      <c r="E26" s="9">
        <v>43423</v>
      </c>
      <c r="F26" s="9">
        <v>43434</v>
      </c>
      <c r="G26" s="18" t="s">
        <v>31</v>
      </c>
    </row>
  </sheetData>
  <mergeCells count="1">
    <mergeCell ref="B2:G2"/>
  </mergeCells>
  <conditionalFormatting sqref="B2 B3:G5">
    <cfRule type="cellIs" dxfId="263" priority="1" operator="between">
      <formula>43466</formula>
      <formula>43831</formula>
    </cfRule>
    <cfRule type="cellIs" dxfId="262" priority="2" operator="between">
      <formula>43343</formula>
      <formula>43466</formula>
    </cfRule>
  </conditionalFormatting>
  <conditionalFormatting sqref="B6:G6">
    <cfRule type="cellIs" dxfId="261" priority="45" operator="between">
      <formula>43466</formula>
      <formula>43831</formula>
    </cfRule>
    <cfRule type="cellIs" dxfId="260" priority="46" operator="between">
      <formula>43343</formula>
      <formula>43466</formula>
    </cfRule>
  </conditionalFormatting>
  <conditionalFormatting sqref="B7:G8">
    <cfRule type="cellIs" dxfId="259" priority="78" operator="between">
      <formula>43466</formula>
      <formula>43831</formula>
    </cfRule>
    <cfRule type="cellIs" dxfId="258" priority="79" operator="between">
      <formula>43343</formula>
      <formula>43466</formula>
    </cfRule>
  </conditionalFormatting>
  <conditionalFormatting sqref="B9:G12">
    <cfRule type="cellIs" dxfId="257" priority="117" operator="between">
      <formula>43466</formula>
      <formula>43831</formula>
    </cfRule>
    <cfRule type="cellIs" dxfId="256" priority="118" operator="between">
      <formula>43343</formula>
      <formula>43466</formula>
    </cfRule>
  </conditionalFormatting>
  <conditionalFormatting sqref="B13:G13">
    <cfRule type="cellIs" dxfId="255" priority="164" operator="between">
      <formula>43466</formula>
      <formula>43831</formula>
    </cfRule>
    <cfRule type="cellIs" dxfId="254" priority="165" operator="between">
      <formula>43343</formula>
      <formula>43466</formula>
    </cfRule>
  </conditionalFormatting>
  <conditionalFormatting sqref="B14:G14">
    <cfRule type="cellIs" dxfId="253" priority="219" operator="between">
      <formula>43466</formula>
      <formula>43831</formula>
    </cfRule>
    <cfRule type="cellIs" dxfId="252" priority="220" operator="between">
      <formula>43343</formula>
      <formula>43466</formula>
    </cfRule>
  </conditionalFormatting>
  <conditionalFormatting sqref="B15:G18">
    <cfRule type="cellIs" dxfId="251" priority="282" operator="between">
      <formula>43466</formula>
      <formula>43831</formula>
    </cfRule>
    <cfRule type="cellIs" dxfId="250" priority="283" operator="between">
      <formula>43343</formula>
      <formula>43466</formula>
    </cfRule>
  </conditionalFormatting>
  <conditionalFormatting sqref="B19:G19">
    <cfRule type="cellIs" dxfId="249" priority="427" operator="between">
      <formula>43466</formula>
      <formula>43831</formula>
    </cfRule>
    <cfRule type="cellIs" dxfId="248" priority="428" operator="between">
      <formula>43343</formula>
      <formula>43466</formula>
    </cfRule>
  </conditionalFormatting>
  <conditionalFormatting sqref="B20:G20">
    <cfRule type="cellIs" dxfId="247" priority="503" operator="between">
      <formula>43466</formula>
      <formula>43831</formula>
    </cfRule>
    <cfRule type="cellIs" dxfId="246" priority="504" operator="between">
      <formula>43343</formula>
      <formula>43466</formula>
    </cfRule>
  </conditionalFormatting>
  <conditionalFormatting sqref="B21:G22">
    <cfRule type="cellIs" dxfId="245" priority="590" operator="between">
      <formula>43466</formula>
      <formula>43831</formula>
    </cfRule>
    <cfRule type="cellIs" dxfId="244" priority="591" operator="between">
      <formula>43343</formula>
      <formula>43466</formula>
    </cfRule>
  </conditionalFormatting>
  <conditionalFormatting sqref="B26:F26">
    <cfRule type="cellIs" dxfId="243" priority="783" operator="between">
      <formula>43466</formula>
      <formula>43831</formula>
    </cfRule>
    <cfRule type="cellIs" dxfId="242" priority="784" operator="between">
      <formula>43343</formula>
      <formula>43466</formula>
    </cfRule>
  </conditionalFormatting>
  <conditionalFormatting sqref="B23:G24">
    <cfRule type="cellIs" dxfId="241" priority="1065" operator="between">
      <formula>43466</formula>
      <formula>43831</formula>
    </cfRule>
    <cfRule type="cellIs" dxfId="240" priority="1066" operator="between">
      <formula>43343</formula>
      <formula>43466</formula>
    </cfRule>
  </conditionalFormatting>
  <conditionalFormatting sqref="B25:G25 G26">
    <cfRule type="cellIs" dxfId="239" priority="1274" operator="between">
      <formula>43466</formula>
      <formula>43831</formula>
    </cfRule>
    <cfRule type="cellIs" dxfId="238" priority="1275"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85F380E0-3D5C-4849-8ACF-8CA9496A17E5}">
            <xm:f>RIGHT('F''18'!B2,LEN("Not Started"))="Not Started"</xm:f>
            <x14:dxf>
              <fill>
                <patternFill>
                  <bgColor theme="9" tint="0.39994506668294322"/>
                </patternFill>
              </fill>
            </x14:dxf>
          </x14:cfRule>
          <x14:cfRule type="endsWith" priority="4" stopIfTrue="1" operator="endsWith" text="In progress" id="{E8DE12C8-9117-4512-882A-BFFABF8D1B42}">
            <xm:f>RIGHT('F''18'!B2,LEN("In progress"))="In progress"</xm:f>
            <x14:dxf>
              <fill>
                <patternFill>
                  <bgColor theme="7" tint="0.59996337778862885"/>
                </patternFill>
              </fill>
            </x14:dxf>
          </x14:cfRule>
          <x14:cfRule type="endsWith" priority="5" operator="endsWith" text="Finished" id="{79C84295-1370-4F6A-9CDA-B07271F66F80}">
            <xm:f>RIGHT('F''18'!B2,LEN("Finished"))="Finished"</xm:f>
            <x14:dxf>
              <fill>
                <patternFill>
                  <bgColor rgb="FF92D050"/>
                </patternFill>
              </fill>
            </x14:dxf>
          </x14:cfRule>
          <xm:sqref>B2 B3:G5</xm:sqref>
        </x14:conditionalFormatting>
        <x14:conditionalFormatting xmlns:xm="http://schemas.microsoft.com/office/excel/2006/main">
          <x14:cfRule type="containsText" priority="1276" operator="containsText" text="Overdue" id="{6A855657-F949-4F10-B5C6-A1BE013D6281}">
            <xm:f>NOT(ISERROR(SEARCH("Overdue",'F''18'!B2)))</xm:f>
            <x14:dxf>
              <fill>
                <patternFill>
                  <bgColor theme="2" tint="-0.499984740745262"/>
                </patternFill>
              </fill>
            </x14:dxf>
          </x14:cfRule>
          <x14:cfRule type="containsText" priority="1276" operator="containsText" text="Critical" id="{E91818ED-9A93-4816-BDE5-10154F7FE4F8}">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1277" id="{5F0C5B75-CE0A-4ECA-A6A9-12FC73B471E8}">
            <xm:f>'F''18'!$G2="In progress"</xm:f>
            <x14:dxf>
              <fill>
                <patternFill>
                  <bgColor theme="7" tint="0.59996337778862885"/>
                </patternFill>
              </fill>
            </x14:dxf>
          </x14:cfRule>
          <xm:sqref>B2:G5</xm:sqref>
        </x14:conditionalFormatting>
        <x14:conditionalFormatting xmlns:xm="http://schemas.microsoft.com/office/excel/2006/main">
          <x14:cfRule type="endsWith" priority="47" operator="endsWith" text="Not Started" id="{14356FD3-5DC3-4C29-B230-BE4DD8436501}">
            <xm:f>RIGHT('F''18'!B8,LEN("Not Started"))="Not Started"</xm:f>
            <x14:dxf>
              <fill>
                <patternFill>
                  <bgColor theme="9" tint="0.39994506668294322"/>
                </patternFill>
              </fill>
            </x14:dxf>
          </x14:cfRule>
          <x14:cfRule type="endsWith" priority="48" stopIfTrue="1" operator="endsWith" text="In progress" id="{8EE12A44-9951-46F5-A83E-DAC588E353F7}">
            <xm:f>RIGHT('F''18'!B8,LEN("In progress"))="In progress"</xm:f>
            <x14:dxf>
              <fill>
                <patternFill>
                  <bgColor theme="7" tint="0.59996337778862885"/>
                </patternFill>
              </fill>
            </x14:dxf>
          </x14:cfRule>
          <x14:cfRule type="endsWith" priority="49" operator="endsWith" text="Finished" id="{BB9E481F-F30B-43E5-8A94-11084F5233E6}">
            <xm:f>RIGHT('F''18'!B8,LEN("Finished"))="Finished"</xm:f>
            <x14:dxf>
              <fill>
                <patternFill>
                  <bgColor rgb="FF92D050"/>
                </patternFill>
              </fill>
            </x14:dxf>
          </x14:cfRule>
          <xm:sqref>B6:G6</xm:sqref>
        </x14:conditionalFormatting>
        <x14:conditionalFormatting xmlns:xm="http://schemas.microsoft.com/office/excel/2006/main">
          <x14:cfRule type="containsText" priority="54" operator="containsText" text="Overdue" id="{CF4A9D57-56E6-4CBA-A62F-104E762665D1}">
            <xm:f>NOT(ISERROR(SEARCH("Overdue",'F''18'!B8)))</xm:f>
            <x14:dxf>
              <fill>
                <patternFill>
                  <bgColor theme="2" tint="-0.499984740745262"/>
                </patternFill>
              </fill>
            </x14:dxf>
          </x14:cfRule>
          <x14:cfRule type="containsText" priority="55" operator="containsText" text="Critical" id="{AC132D5B-23D6-4C58-B814-16BA94BE372C}">
            <xm:f>NOT(ISERROR(SEARCH("Critical",'F''18'!B8)))</xm:f>
            <x14:dxf>
              <fill>
                <patternFill>
                  <bgColor theme="9" tint="-0.24994659260841701"/>
                </patternFill>
              </fill>
            </x14:dxf>
          </x14:cfRule>
          <xm:sqref>B6:G6</xm:sqref>
        </x14:conditionalFormatting>
        <x14:conditionalFormatting xmlns:xm="http://schemas.microsoft.com/office/excel/2006/main">
          <x14:cfRule type="expression" priority="57" id="{53AAB7B0-526E-4786-A0A6-2FF9671BB70B}">
            <xm:f>'F''18'!$G8="In progress"</xm:f>
            <x14:dxf>
              <fill>
                <patternFill>
                  <bgColor theme="7" tint="0.59996337778862885"/>
                </patternFill>
              </fill>
            </x14:dxf>
          </x14:cfRule>
          <xm:sqref>B6:G6</xm:sqref>
        </x14:conditionalFormatting>
        <x14:conditionalFormatting xmlns:xm="http://schemas.microsoft.com/office/excel/2006/main">
          <x14:cfRule type="endsWith" priority="80" operator="endsWith" text="Not Started" id="{14356FD3-5DC3-4C29-B230-BE4DD8436501}">
            <xm:f>RIGHT('F''18'!B11,LEN("Not Started"))="Not Started"</xm:f>
            <x14:dxf>
              <fill>
                <patternFill>
                  <bgColor theme="9" tint="0.39994506668294322"/>
                </patternFill>
              </fill>
            </x14:dxf>
          </x14:cfRule>
          <x14:cfRule type="endsWith" priority="81" stopIfTrue="1" operator="endsWith" text="In progress" id="{8EE12A44-9951-46F5-A83E-DAC588E353F7}">
            <xm:f>RIGHT('F''18'!B11,LEN("In progress"))="In progress"</xm:f>
            <x14:dxf>
              <fill>
                <patternFill>
                  <bgColor theme="7" tint="0.59996337778862885"/>
                </patternFill>
              </fill>
            </x14:dxf>
          </x14:cfRule>
          <x14:cfRule type="endsWith" priority="82" operator="endsWith" text="Finished" id="{BB9E481F-F30B-43E5-8A94-11084F5233E6}">
            <xm:f>RIGHT('F''18'!B11,LEN("Finished"))="Finished"</xm:f>
            <x14:dxf>
              <fill>
                <patternFill>
                  <bgColor rgb="FF92D050"/>
                </patternFill>
              </fill>
            </x14:dxf>
          </x14:cfRule>
          <xm:sqref>B7:G8</xm:sqref>
        </x14:conditionalFormatting>
        <x14:conditionalFormatting xmlns:xm="http://schemas.microsoft.com/office/excel/2006/main">
          <x14:cfRule type="containsText" priority="85" operator="containsText" text="Overdue" id="{CF4A9D57-56E6-4CBA-A62F-104E762665D1}">
            <xm:f>NOT(ISERROR(SEARCH("Overdue",'F''18'!B11)))</xm:f>
            <x14:dxf>
              <fill>
                <patternFill>
                  <bgColor theme="2" tint="-0.499984740745262"/>
                </patternFill>
              </fill>
            </x14:dxf>
          </x14:cfRule>
          <x14:cfRule type="containsText" priority="86" operator="containsText" text="Critical" id="{AC132D5B-23D6-4C58-B814-16BA94BE372C}">
            <xm:f>NOT(ISERROR(SEARCH("Critical",'F''18'!B11)))</xm:f>
            <x14:dxf>
              <fill>
                <patternFill>
                  <bgColor theme="9" tint="-0.24994659260841701"/>
                </patternFill>
              </fill>
            </x14:dxf>
          </x14:cfRule>
          <xm:sqref>B7:G8</xm:sqref>
        </x14:conditionalFormatting>
        <x14:conditionalFormatting xmlns:xm="http://schemas.microsoft.com/office/excel/2006/main">
          <x14:cfRule type="expression" priority="88" id="{53AAB7B0-526E-4786-A0A6-2FF9671BB70B}">
            <xm:f>'F''18'!$G11="In progress"</xm:f>
            <x14:dxf>
              <fill>
                <patternFill>
                  <bgColor theme="7" tint="0.59996337778862885"/>
                </patternFill>
              </fill>
            </x14:dxf>
          </x14:cfRule>
          <xm:sqref>B7:G8</xm:sqref>
        </x14:conditionalFormatting>
        <x14:conditionalFormatting xmlns:xm="http://schemas.microsoft.com/office/excel/2006/main">
          <x14:cfRule type="endsWith" priority="119" operator="endsWith" text="Not Started" id="{14356FD3-5DC3-4C29-B230-BE4DD8436501}">
            <xm:f>RIGHT('F''18'!B18,LEN("Not Started"))="Not Started"</xm:f>
            <x14:dxf>
              <fill>
                <patternFill>
                  <bgColor theme="9" tint="0.39994506668294322"/>
                </patternFill>
              </fill>
            </x14:dxf>
          </x14:cfRule>
          <x14:cfRule type="endsWith" priority="120" stopIfTrue="1" operator="endsWith" text="In progress" id="{8EE12A44-9951-46F5-A83E-DAC588E353F7}">
            <xm:f>RIGHT('F''18'!B18,LEN("In progress"))="In progress"</xm:f>
            <x14:dxf>
              <fill>
                <patternFill>
                  <bgColor theme="7" tint="0.59996337778862885"/>
                </patternFill>
              </fill>
            </x14:dxf>
          </x14:cfRule>
          <x14:cfRule type="endsWith" priority="121" operator="endsWith" text="Finished" id="{BB9E481F-F30B-43E5-8A94-11084F5233E6}">
            <xm:f>RIGHT('F''18'!B18,LEN("Finished"))="Finished"</xm:f>
            <x14:dxf>
              <fill>
                <patternFill>
                  <bgColor rgb="FF92D050"/>
                </patternFill>
              </fill>
            </x14:dxf>
          </x14:cfRule>
          <xm:sqref>B9:G12</xm:sqref>
        </x14:conditionalFormatting>
        <x14:conditionalFormatting xmlns:xm="http://schemas.microsoft.com/office/excel/2006/main">
          <x14:cfRule type="containsText" priority="124" operator="containsText" text="Overdue" id="{CF4A9D57-56E6-4CBA-A62F-104E762665D1}">
            <xm:f>NOT(ISERROR(SEARCH("Overdue",'F''18'!B18)))</xm:f>
            <x14:dxf>
              <fill>
                <patternFill>
                  <bgColor theme="2" tint="-0.499984740745262"/>
                </patternFill>
              </fill>
            </x14:dxf>
          </x14:cfRule>
          <x14:cfRule type="containsText" priority="125" operator="containsText" text="Critical" id="{AC132D5B-23D6-4C58-B814-16BA94BE372C}">
            <xm:f>NOT(ISERROR(SEARCH("Critical",'F''18'!B18)))</xm:f>
            <x14:dxf>
              <fill>
                <patternFill>
                  <bgColor theme="9" tint="-0.24994659260841701"/>
                </patternFill>
              </fill>
            </x14:dxf>
          </x14:cfRule>
          <xm:sqref>B9:G12</xm:sqref>
        </x14:conditionalFormatting>
        <x14:conditionalFormatting xmlns:xm="http://schemas.microsoft.com/office/excel/2006/main">
          <x14:cfRule type="expression" priority="127" id="{53AAB7B0-526E-4786-A0A6-2FF9671BB70B}">
            <xm:f>'F''18'!$G18="In progress"</xm:f>
            <x14:dxf>
              <fill>
                <patternFill>
                  <bgColor theme="7" tint="0.59996337778862885"/>
                </patternFill>
              </fill>
            </x14:dxf>
          </x14:cfRule>
          <xm:sqref>B9:G12</xm:sqref>
        </x14:conditionalFormatting>
        <x14:conditionalFormatting xmlns:xm="http://schemas.microsoft.com/office/excel/2006/main">
          <x14:cfRule type="endsWith" priority="166" operator="endsWith" text="Not Started" id="{14356FD3-5DC3-4C29-B230-BE4DD8436501}">
            <xm:f>RIGHT('F''18'!B26,LEN("Not Started"))="Not Started"</xm:f>
            <x14:dxf>
              <fill>
                <patternFill>
                  <bgColor theme="9" tint="0.39994506668294322"/>
                </patternFill>
              </fill>
            </x14:dxf>
          </x14:cfRule>
          <x14:cfRule type="endsWith" priority="167" stopIfTrue="1" operator="endsWith" text="In progress" id="{8EE12A44-9951-46F5-A83E-DAC588E353F7}">
            <xm:f>RIGHT('F''18'!B26,LEN("In progress"))="In progress"</xm:f>
            <x14:dxf>
              <fill>
                <patternFill>
                  <bgColor theme="7" tint="0.59996337778862885"/>
                </patternFill>
              </fill>
            </x14:dxf>
          </x14:cfRule>
          <x14:cfRule type="endsWith" priority="168" operator="endsWith" text="Finished" id="{BB9E481F-F30B-43E5-8A94-11084F5233E6}">
            <xm:f>RIGHT('F''18'!B26,LEN("Finished"))="Finished"</xm:f>
            <x14:dxf>
              <fill>
                <patternFill>
                  <bgColor rgb="FF92D050"/>
                </patternFill>
              </fill>
            </x14:dxf>
          </x14:cfRule>
          <xm:sqref>B13:G13</xm:sqref>
        </x14:conditionalFormatting>
        <x14:conditionalFormatting xmlns:xm="http://schemas.microsoft.com/office/excel/2006/main">
          <x14:cfRule type="containsText" priority="171" operator="containsText" text="Overdue" id="{CF4A9D57-56E6-4CBA-A62F-104E762665D1}">
            <xm:f>NOT(ISERROR(SEARCH("Overdue",'F''18'!B26)))</xm:f>
            <x14:dxf>
              <fill>
                <patternFill>
                  <bgColor theme="2" tint="-0.499984740745262"/>
                </patternFill>
              </fill>
            </x14:dxf>
          </x14:cfRule>
          <x14:cfRule type="containsText" priority="172" operator="containsText" text="Critical" id="{AC132D5B-23D6-4C58-B814-16BA94BE372C}">
            <xm:f>NOT(ISERROR(SEARCH("Critical",'F''18'!B26)))</xm:f>
            <x14:dxf>
              <fill>
                <patternFill>
                  <bgColor theme="9" tint="-0.24994659260841701"/>
                </patternFill>
              </fill>
            </x14:dxf>
          </x14:cfRule>
          <xm:sqref>B13:G13</xm:sqref>
        </x14:conditionalFormatting>
        <x14:conditionalFormatting xmlns:xm="http://schemas.microsoft.com/office/excel/2006/main">
          <x14:cfRule type="expression" priority="174" id="{53AAB7B0-526E-4786-A0A6-2FF9671BB70B}">
            <xm:f>'F''18'!$G26="In progress"</xm:f>
            <x14:dxf>
              <fill>
                <patternFill>
                  <bgColor theme="7" tint="0.59996337778862885"/>
                </patternFill>
              </fill>
            </x14:dxf>
          </x14:cfRule>
          <xm:sqref>B13:G13</xm:sqref>
        </x14:conditionalFormatting>
        <x14:conditionalFormatting xmlns:xm="http://schemas.microsoft.com/office/excel/2006/main">
          <x14:cfRule type="endsWith" priority="221" operator="endsWith" text="Not Started" id="{14356FD3-5DC3-4C29-B230-BE4DD8436501}">
            <xm:f>RIGHT('F''18'!B29,LEN("Not Started"))="Not Started"</xm:f>
            <x14:dxf>
              <fill>
                <patternFill>
                  <bgColor theme="9" tint="0.39994506668294322"/>
                </patternFill>
              </fill>
            </x14:dxf>
          </x14:cfRule>
          <x14:cfRule type="endsWith" priority="222" stopIfTrue="1" operator="endsWith" text="In progress" id="{8EE12A44-9951-46F5-A83E-DAC588E353F7}">
            <xm:f>RIGHT('F''18'!B29,LEN("In progress"))="In progress"</xm:f>
            <x14:dxf>
              <fill>
                <patternFill>
                  <bgColor theme="7" tint="0.59996337778862885"/>
                </patternFill>
              </fill>
            </x14:dxf>
          </x14:cfRule>
          <x14:cfRule type="endsWith" priority="223" operator="endsWith" text="Finished" id="{BB9E481F-F30B-43E5-8A94-11084F5233E6}">
            <xm:f>RIGHT('F''18'!B29,LEN("Finished"))="Finished"</xm:f>
            <x14:dxf>
              <fill>
                <patternFill>
                  <bgColor rgb="FF92D050"/>
                </patternFill>
              </fill>
            </x14:dxf>
          </x14:cfRule>
          <xm:sqref>B14:G14</xm:sqref>
        </x14:conditionalFormatting>
        <x14:conditionalFormatting xmlns:xm="http://schemas.microsoft.com/office/excel/2006/main">
          <x14:cfRule type="containsText" priority="226" operator="containsText" text="Overdue" id="{CF4A9D57-56E6-4CBA-A62F-104E762665D1}">
            <xm:f>NOT(ISERROR(SEARCH("Overdue",'F''18'!B29)))</xm:f>
            <x14:dxf>
              <fill>
                <patternFill>
                  <bgColor theme="2" tint="-0.499984740745262"/>
                </patternFill>
              </fill>
            </x14:dxf>
          </x14:cfRule>
          <x14:cfRule type="containsText" priority="227" operator="containsText" text="Critical" id="{AC132D5B-23D6-4C58-B814-16BA94BE372C}">
            <xm:f>NOT(ISERROR(SEARCH("Critical",'F''18'!B29)))</xm:f>
            <x14:dxf>
              <fill>
                <patternFill>
                  <bgColor theme="9" tint="-0.24994659260841701"/>
                </patternFill>
              </fill>
            </x14:dxf>
          </x14:cfRule>
          <xm:sqref>B14:G14</xm:sqref>
        </x14:conditionalFormatting>
        <x14:conditionalFormatting xmlns:xm="http://schemas.microsoft.com/office/excel/2006/main">
          <x14:cfRule type="expression" priority="229" id="{53AAB7B0-526E-4786-A0A6-2FF9671BB70B}">
            <xm:f>'F''18'!$G29="In progress"</xm:f>
            <x14:dxf>
              <fill>
                <patternFill>
                  <bgColor theme="7" tint="0.59996337778862885"/>
                </patternFill>
              </fill>
            </x14:dxf>
          </x14:cfRule>
          <xm:sqref>B14:G14</xm:sqref>
        </x14:conditionalFormatting>
        <x14:conditionalFormatting xmlns:xm="http://schemas.microsoft.com/office/excel/2006/main">
          <x14:cfRule type="endsWith" priority="284" operator="endsWith" text="Not Started" id="{14356FD3-5DC3-4C29-B230-BE4DD8436501}">
            <xm:f>RIGHT('F''18'!B33,LEN("Not Started"))="Not Started"</xm:f>
            <x14:dxf>
              <fill>
                <patternFill>
                  <bgColor theme="9" tint="0.39994506668294322"/>
                </patternFill>
              </fill>
            </x14:dxf>
          </x14:cfRule>
          <x14:cfRule type="endsWith" priority="285" stopIfTrue="1" operator="endsWith" text="In progress" id="{8EE12A44-9951-46F5-A83E-DAC588E353F7}">
            <xm:f>RIGHT('F''18'!B33,LEN("In progress"))="In progress"</xm:f>
            <x14:dxf>
              <fill>
                <patternFill>
                  <bgColor theme="7" tint="0.59996337778862885"/>
                </patternFill>
              </fill>
            </x14:dxf>
          </x14:cfRule>
          <x14:cfRule type="endsWith" priority="286" operator="endsWith" text="Finished" id="{BB9E481F-F30B-43E5-8A94-11084F5233E6}">
            <xm:f>RIGHT('F''18'!B33,LEN("Finished"))="Finished"</xm:f>
            <x14:dxf>
              <fill>
                <patternFill>
                  <bgColor rgb="FF92D050"/>
                </patternFill>
              </fill>
            </x14:dxf>
          </x14:cfRule>
          <xm:sqref>B15:G18</xm:sqref>
        </x14:conditionalFormatting>
        <x14:conditionalFormatting xmlns:xm="http://schemas.microsoft.com/office/excel/2006/main">
          <x14:cfRule type="containsText" priority="289" operator="containsText" text="Overdue" id="{CF4A9D57-56E6-4CBA-A62F-104E762665D1}">
            <xm:f>NOT(ISERROR(SEARCH("Overdue",'F''18'!B33)))</xm:f>
            <x14:dxf>
              <fill>
                <patternFill>
                  <bgColor theme="2" tint="-0.499984740745262"/>
                </patternFill>
              </fill>
            </x14:dxf>
          </x14:cfRule>
          <x14:cfRule type="containsText" priority="290" operator="containsText" text="Critical" id="{AC132D5B-23D6-4C58-B814-16BA94BE372C}">
            <xm:f>NOT(ISERROR(SEARCH("Critical",'F''18'!B33)))</xm:f>
            <x14:dxf>
              <fill>
                <patternFill>
                  <bgColor theme="9" tint="-0.24994659260841701"/>
                </patternFill>
              </fill>
            </x14:dxf>
          </x14:cfRule>
          <xm:sqref>B15:G18</xm:sqref>
        </x14:conditionalFormatting>
        <x14:conditionalFormatting xmlns:xm="http://schemas.microsoft.com/office/excel/2006/main">
          <x14:cfRule type="expression" priority="292" id="{53AAB7B0-526E-4786-A0A6-2FF9671BB70B}">
            <xm:f>'F''18'!$G33="In progress"</xm:f>
            <x14:dxf>
              <fill>
                <patternFill>
                  <bgColor theme="7" tint="0.59996337778862885"/>
                </patternFill>
              </fill>
            </x14:dxf>
          </x14:cfRule>
          <xm:sqref>B15:G18</xm:sqref>
        </x14:conditionalFormatting>
        <x14:conditionalFormatting xmlns:xm="http://schemas.microsoft.com/office/excel/2006/main">
          <x14:cfRule type="endsWith" priority="429" operator="endsWith" text="Not Started" id="{14356FD3-5DC3-4C29-B230-BE4DD8436501}">
            <xm:f>RIGHT('F''18'!B39,LEN("Not Started"))="Not Started"</xm:f>
            <x14:dxf>
              <fill>
                <patternFill>
                  <bgColor theme="9" tint="0.39994506668294322"/>
                </patternFill>
              </fill>
            </x14:dxf>
          </x14:cfRule>
          <x14:cfRule type="endsWith" priority="430" stopIfTrue="1" operator="endsWith" text="In progress" id="{8EE12A44-9951-46F5-A83E-DAC588E353F7}">
            <xm:f>RIGHT('F''18'!B39,LEN("In progress"))="In progress"</xm:f>
            <x14:dxf>
              <fill>
                <patternFill>
                  <bgColor theme="7" tint="0.59996337778862885"/>
                </patternFill>
              </fill>
            </x14:dxf>
          </x14:cfRule>
          <x14:cfRule type="endsWith" priority="431" operator="endsWith" text="Finished" id="{BB9E481F-F30B-43E5-8A94-11084F5233E6}">
            <xm:f>RIGHT('F''18'!B39,LEN("Finished"))="Finished"</xm:f>
            <x14:dxf>
              <fill>
                <patternFill>
                  <bgColor rgb="FF92D050"/>
                </patternFill>
              </fill>
            </x14:dxf>
          </x14:cfRule>
          <xm:sqref>B19:G19</xm:sqref>
        </x14:conditionalFormatting>
        <x14:conditionalFormatting xmlns:xm="http://schemas.microsoft.com/office/excel/2006/main">
          <x14:cfRule type="containsText" priority="432" operator="containsText" text="Overdue" id="{CF4A9D57-56E6-4CBA-A62F-104E762665D1}">
            <xm:f>NOT(ISERROR(SEARCH("Overdue",'F''18'!B39)))</xm:f>
            <x14:dxf>
              <fill>
                <patternFill>
                  <bgColor theme="2" tint="-0.499984740745262"/>
                </patternFill>
              </fill>
            </x14:dxf>
          </x14:cfRule>
          <x14:cfRule type="containsText" priority="433" operator="containsText" text="Critical" id="{AC132D5B-23D6-4C58-B814-16BA94BE372C}">
            <xm:f>NOT(ISERROR(SEARCH("Critical",'F''18'!B39)))</xm:f>
            <x14:dxf>
              <fill>
                <patternFill>
                  <bgColor theme="9" tint="-0.24994659260841701"/>
                </patternFill>
              </fill>
            </x14:dxf>
          </x14:cfRule>
          <xm:sqref>B19:G19</xm:sqref>
        </x14:conditionalFormatting>
        <x14:conditionalFormatting xmlns:xm="http://schemas.microsoft.com/office/excel/2006/main">
          <x14:cfRule type="expression" priority="434" id="{53AAB7B0-526E-4786-A0A6-2FF9671BB70B}">
            <xm:f>'F''18'!$G39="In progress"</xm:f>
            <x14:dxf>
              <fill>
                <patternFill>
                  <bgColor theme="7" tint="0.59996337778862885"/>
                </patternFill>
              </fill>
            </x14:dxf>
          </x14:cfRule>
          <xm:sqref>B19:G19</xm:sqref>
        </x14:conditionalFormatting>
        <x14:conditionalFormatting xmlns:xm="http://schemas.microsoft.com/office/excel/2006/main">
          <x14:cfRule type="endsWith" priority="505" operator="endsWith" text="Not Started" id="{14356FD3-5DC3-4C29-B230-BE4DD8436501}">
            <xm:f>RIGHT('F''18'!B41,LEN("Not Started"))="Not Started"</xm:f>
            <x14:dxf>
              <fill>
                <patternFill>
                  <bgColor theme="9" tint="0.39994506668294322"/>
                </patternFill>
              </fill>
            </x14:dxf>
          </x14:cfRule>
          <x14:cfRule type="endsWith" priority="506" stopIfTrue="1" operator="endsWith" text="In progress" id="{8EE12A44-9951-46F5-A83E-DAC588E353F7}">
            <xm:f>RIGHT('F''18'!B41,LEN("In progress"))="In progress"</xm:f>
            <x14:dxf>
              <fill>
                <patternFill>
                  <bgColor theme="7" tint="0.59996337778862885"/>
                </patternFill>
              </fill>
            </x14:dxf>
          </x14:cfRule>
          <x14:cfRule type="endsWith" priority="507" operator="endsWith" text="Finished" id="{BB9E481F-F30B-43E5-8A94-11084F5233E6}">
            <xm:f>RIGHT('F''18'!B41,LEN("Finished"))="Finished"</xm:f>
            <x14:dxf>
              <fill>
                <patternFill>
                  <bgColor rgb="FF92D050"/>
                </patternFill>
              </fill>
            </x14:dxf>
          </x14:cfRule>
          <xm:sqref>B20:G20</xm:sqref>
        </x14:conditionalFormatting>
        <x14:conditionalFormatting xmlns:xm="http://schemas.microsoft.com/office/excel/2006/main">
          <x14:cfRule type="containsText" priority="510" operator="containsText" text="Overdue" id="{CF4A9D57-56E6-4CBA-A62F-104E762665D1}">
            <xm:f>NOT(ISERROR(SEARCH("Overdue",'F''18'!B41)))</xm:f>
            <x14:dxf>
              <fill>
                <patternFill>
                  <bgColor theme="2" tint="-0.499984740745262"/>
                </patternFill>
              </fill>
            </x14:dxf>
          </x14:cfRule>
          <x14:cfRule type="containsText" priority="511" operator="containsText" text="Critical" id="{AC132D5B-23D6-4C58-B814-16BA94BE372C}">
            <xm:f>NOT(ISERROR(SEARCH("Critical",'F''18'!B41)))</xm:f>
            <x14:dxf>
              <fill>
                <patternFill>
                  <bgColor theme="9" tint="-0.24994659260841701"/>
                </patternFill>
              </fill>
            </x14:dxf>
          </x14:cfRule>
          <xm:sqref>B20:G20</xm:sqref>
        </x14:conditionalFormatting>
        <x14:conditionalFormatting xmlns:xm="http://schemas.microsoft.com/office/excel/2006/main">
          <x14:cfRule type="expression" priority="513" id="{53AAB7B0-526E-4786-A0A6-2FF9671BB70B}">
            <xm:f>'F''18'!$G41="In progress"</xm:f>
            <x14:dxf>
              <fill>
                <patternFill>
                  <bgColor theme="7" tint="0.59996337778862885"/>
                </patternFill>
              </fill>
            </x14:dxf>
          </x14:cfRule>
          <xm:sqref>B20:G20</xm:sqref>
        </x14:conditionalFormatting>
        <x14:conditionalFormatting xmlns:xm="http://schemas.microsoft.com/office/excel/2006/main">
          <x14:cfRule type="endsWith" priority="592" operator="endsWith" text="Not Started" id="{14356FD3-5DC3-4C29-B230-BE4DD8436501}">
            <xm:f>RIGHT('F''18'!B45,LEN("Not Started"))="Not Started"</xm:f>
            <x14:dxf>
              <fill>
                <patternFill>
                  <bgColor theme="9" tint="0.39994506668294322"/>
                </patternFill>
              </fill>
            </x14:dxf>
          </x14:cfRule>
          <x14:cfRule type="endsWith" priority="593" stopIfTrue="1" operator="endsWith" text="In progress" id="{8EE12A44-9951-46F5-A83E-DAC588E353F7}">
            <xm:f>RIGHT('F''18'!B45,LEN("In progress"))="In progress"</xm:f>
            <x14:dxf>
              <fill>
                <patternFill>
                  <bgColor theme="7" tint="0.59996337778862885"/>
                </patternFill>
              </fill>
            </x14:dxf>
          </x14:cfRule>
          <x14:cfRule type="endsWith" priority="594" operator="endsWith" text="Finished" id="{BB9E481F-F30B-43E5-8A94-11084F5233E6}">
            <xm:f>RIGHT('F''18'!B45,LEN("Finished"))="Finished"</xm:f>
            <x14:dxf>
              <fill>
                <patternFill>
                  <bgColor rgb="FF92D050"/>
                </patternFill>
              </fill>
            </x14:dxf>
          </x14:cfRule>
          <xm:sqref>B21:G22</xm:sqref>
        </x14:conditionalFormatting>
        <x14:conditionalFormatting xmlns:xm="http://schemas.microsoft.com/office/excel/2006/main">
          <x14:cfRule type="containsText" priority="597" operator="containsText" text="Overdue" id="{CF4A9D57-56E6-4CBA-A62F-104E762665D1}">
            <xm:f>NOT(ISERROR(SEARCH("Overdue",'F''18'!B45)))</xm:f>
            <x14:dxf>
              <fill>
                <patternFill>
                  <bgColor theme="2" tint="-0.499984740745262"/>
                </patternFill>
              </fill>
            </x14:dxf>
          </x14:cfRule>
          <x14:cfRule type="containsText" priority="598" operator="containsText" text="Critical" id="{AC132D5B-23D6-4C58-B814-16BA94BE372C}">
            <xm:f>NOT(ISERROR(SEARCH("Critical",'F''18'!B45)))</xm:f>
            <x14:dxf>
              <fill>
                <patternFill>
                  <bgColor theme="9" tint="-0.24994659260841701"/>
                </patternFill>
              </fill>
            </x14:dxf>
          </x14:cfRule>
          <xm:sqref>B21:G22</xm:sqref>
        </x14:conditionalFormatting>
        <x14:conditionalFormatting xmlns:xm="http://schemas.microsoft.com/office/excel/2006/main">
          <x14:cfRule type="expression" priority="600" id="{53AAB7B0-526E-4786-A0A6-2FF9671BB70B}">
            <xm:f>'F''18'!$G45="In progress"</xm:f>
            <x14:dxf>
              <fill>
                <patternFill>
                  <bgColor theme="7" tint="0.59996337778862885"/>
                </patternFill>
              </fill>
            </x14:dxf>
          </x14:cfRule>
          <xm:sqref>B21:G22</xm:sqref>
        </x14:conditionalFormatting>
        <x14:conditionalFormatting xmlns:xm="http://schemas.microsoft.com/office/excel/2006/main">
          <x14:cfRule type="endsWith" priority="785" operator="endsWith" text="Not Started" id="{14356FD3-5DC3-4C29-B230-BE4DD8436501}">
            <xm:f>RIGHT('F''18'!B63,LEN("Not Started"))="Not Started"</xm:f>
            <x14:dxf>
              <fill>
                <patternFill>
                  <bgColor theme="9" tint="0.39994506668294322"/>
                </patternFill>
              </fill>
            </x14:dxf>
          </x14:cfRule>
          <x14:cfRule type="endsWith" priority="786" stopIfTrue="1" operator="endsWith" text="In progress" id="{8EE12A44-9951-46F5-A83E-DAC588E353F7}">
            <xm:f>RIGHT('F''18'!B63,LEN("In progress"))="In progress"</xm:f>
            <x14:dxf>
              <fill>
                <patternFill>
                  <bgColor theme="7" tint="0.59996337778862885"/>
                </patternFill>
              </fill>
            </x14:dxf>
          </x14:cfRule>
          <x14:cfRule type="endsWith" priority="787" operator="endsWith" text="Finished" id="{BB9E481F-F30B-43E5-8A94-11084F5233E6}">
            <xm:f>RIGHT('F''18'!B63,LEN("Finished"))="Finished"</xm:f>
            <x14:dxf>
              <fill>
                <patternFill>
                  <bgColor rgb="FF92D050"/>
                </patternFill>
              </fill>
            </x14:dxf>
          </x14:cfRule>
          <xm:sqref>B26:F26</xm:sqref>
        </x14:conditionalFormatting>
        <x14:conditionalFormatting xmlns:xm="http://schemas.microsoft.com/office/excel/2006/main">
          <x14:cfRule type="containsText" priority="788" operator="containsText" text="Overdue" id="{CF4A9D57-56E6-4CBA-A62F-104E762665D1}">
            <xm:f>NOT(ISERROR(SEARCH("Overdue",'F''18'!B63)))</xm:f>
            <x14:dxf>
              <fill>
                <patternFill>
                  <bgColor theme="2" tint="-0.499984740745262"/>
                </patternFill>
              </fill>
            </x14:dxf>
          </x14:cfRule>
          <x14:cfRule type="containsText" priority="789" operator="containsText" text="Critical" id="{AC132D5B-23D6-4C58-B814-16BA94BE372C}">
            <xm:f>NOT(ISERROR(SEARCH("Critical",'F''18'!B63)))</xm:f>
            <x14:dxf>
              <fill>
                <patternFill>
                  <bgColor theme="9" tint="-0.24994659260841701"/>
                </patternFill>
              </fill>
            </x14:dxf>
          </x14:cfRule>
          <xm:sqref>B26:F26</xm:sqref>
        </x14:conditionalFormatting>
        <x14:conditionalFormatting xmlns:xm="http://schemas.microsoft.com/office/excel/2006/main">
          <x14:cfRule type="expression" priority="790" id="{53AAB7B0-526E-4786-A0A6-2FF9671BB70B}">
            <xm:f>'F''18'!$G63="In progress"</xm:f>
            <x14:dxf>
              <fill>
                <patternFill>
                  <bgColor theme="7" tint="0.59996337778862885"/>
                </patternFill>
              </fill>
            </x14:dxf>
          </x14:cfRule>
          <xm:sqref>B26:F26</xm:sqref>
        </x14:conditionalFormatting>
        <x14:conditionalFormatting xmlns:xm="http://schemas.microsoft.com/office/excel/2006/main">
          <x14:cfRule type="endsWith" priority="1067" operator="endsWith" text="Not Started" id="{14356FD3-5DC3-4C29-B230-BE4DD8436501}">
            <xm:f>RIGHT('F''18'!B49,LEN("Not Started"))="Not Started"</xm:f>
            <x14:dxf>
              <fill>
                <patternFill>
                  <bgColor theme="9" tint="0.39994506668294322"/>
                </patternFill>
              </fill>
            </x14:dxf>
          </x14:cfRule>
          <x14:cfRule type="endsWith" priority="1068" stopIfTrue="1" operator="endsWith" text="In progress" id="{8EE12A44-9951-46F5-A83E-DAC588E353F7}">
            <xm:f>RIGHT('F''18'!B49,LEN("In progress"))="In progress"</xm:f>
            <x14:dxf>
              <fill>
                <patternFill>
                  <bgColor theme="7" tint="0.59996337778862885"/>
                </patternFill>
              </fill>
            </x14:dxf>
          </x14:cfRule>
          <x14:cfRule type="endsWith" priority="1069" operator="endsWith" text="Finished" id="{BB9E481F-F30B-43E5-8A94-11084F5233E6}">
            <xm:f>RIGHT('F''18'!B49,LEN("Finished"))="Finished"</xm:f>
            <x14:dxf>
              <fill>
                <patternFill>
                  <bgColor rgb="FF92D050"/>
                </patternFill>
              </fill>
            </x14:dxf>
          </x14:cfRule>
          <xm:sqref>B23:G24</xm:sqref>
        </x14:conditionalFormatting>
        <x14:conditionalFormatting xmlns:xm="http://schemas.microsoft.com/office/excel/2006/main">
          <x14:cfRule type="containsText" priority="1072" operator="containsText" text="Overdue" id="{CF4A9D57-56E6-4CBA-A62F-104E762665D1}">
            <xm:f>NOT(ISERROR(SEARCH("Overdue",'F''18'!B49)))</xm:f>
            <x14:dxf>
              <fill>
                <patternFill>
                  <bgColor theme="2" tint="-0.499984740745262"/>
                </patternFill>
              </fill>
            </x14:dxf>
          </x14:cfRule>
          <x14:cfRule type="containsText" priority="1073" operator="containsText" text="Critical" id="{AC132D5B-23D6-4C58-B814-16BA94BE372C}">
            <xm:f>NOT(ISERROR(SEARCH("Critical",'F''18'!B49)))</xm:f>
            <x14:dxf>
              <fill>
                <patternFill>
                  <bgColor theme="9" tint="-0.24994659260841701"/>
                </patternFill>
              </fill>
            </x14:dxf>
          </x14:cfRule>
          <xm:sqref>B23:G24</xm:sqref>
        </x14:conditionalFormatting>
        <x14:conditionalFormatting xmlns:xm="http://schemas.microsoft.com/office/excel/2006/main">
          <x14:cfRule type="expression" priority="1075" id="{53AAB7B0-526E-4786-A0A6-2FF9671BB70B}">
            <xm:f>'F''18'!$G49="In progress"</xm:f>
            <x14:dxf>
              <fill>
                <patternFill>
                  <bgColor theme="7" tint="0.59996337778862885"/>
                </patternFill>
              </fill>
            </x14:dxf>
          </x14:cfRule>
          <xm:sqref>B23:G24</xm:sqref>
        </x14:conditionalFormatting>
        <x14:conditionalFormatting xmlns:xm="http://schemas.microsoft.com/office/excel/2006/main">
          <x14:cfRule type="endsWith" priority="1278" operator="endsWith" text="Not Started" id="{14356FD3-5DC3-4C29-B230-BE4DD8436501}">
            <xm:f>RIGHT('F''18'!B54,LEN("Not Started"))="Not Started"</xm:f>
            <x14:dxf>
              <fill>
                <patternFill>
                  <bgColor theme="9" tint="0.39994506668294322"/>
                </patternFill>
              </fill>
            </x14:dxf>
          </x14:cfRule>
          <x14:cfRule type="endsWith" priority="1278" stopIfTrue="1" operator="endsWith" text="In progress" id="{8EE12A44-9951-46F5-A83E-DAC588E353F7}">
            <xm:f>RIGHT('F''18'!B54,LEN("In progress"))="In progress"</xm:f>
            <x14:dxf>
              <fill>
                <patternFill>
                  <bgColor theme="7" tint="0.59996337778862885"/>
                </patternFill>
              </fill>
            </x14:dxf>
          </x14:cfRule>
          <x14:cfRule type="endsWith" priority="1278" operator="endsWith" text="Finished" id="{BB9E481F-F30B-43E5-8A94-11084F5233E6}">
            <xm:f>RIGHT('F''18'!B54,LEN("Finished"))="Finished"</xm:f>
            <x14:dxf>
              <fill>
                <patternFill>
                  <bgColor rgb="FF92D050"/>
                </patternFill>
              </fill>
            </x14:dxf>
          </x14:cfRule>
          <xm:sqref>B25:G25 G26</xm:sqref>
        </x14:conditionalFormatting>
        <x14:conditionalFormatting xmlns:xm="http://schemas.microsoft.com/office/excel/2006/main">
          <x14:cfRule type="containsText" priority="1279" operator="containsText" text="Overdue" id="{CF4A9D57-56E6-4CBA-A62F-104E762665D1}">
            <xm:f>NOT(ISERROR(SEARCH("Overdue",'F''18'!B54)))</xm:f>
            <x14:dxf>
              <fill>
                <patternFill>
                  <bgColor theme="2" tint="-0.499984740745262"/>
                </patternFill>
              </fill>
            </x14:dxf>
          </x14:cfRule>
          <x14:cfRule type="containsText" priority="1280" operator="containsText" text="Critical" id="{AC132D5B-23D6-4C58-B814-16BA94BE372C}">
            <xm:f>NOT(ISERROR(SEARCH("Critical",'F''18'!B54)))</xm:f>
            <x14:dxf>
              <fill>
                <patternFill>
                  <bgColor theme="9" tint="-0.24994659260841701"/>
                </patternFill>
              </fill>
            </x14:dxf>
          </x14:cfRule>
          <xm:sqref>B25:G25 G26</xm:sqref>
        </x14:conditionalFormatting>
        <x14:conditionalFormatting xmlns:xm="http://schemas.microsoft.com/office/excel/2006/main">
          <x14:cfRule type="expression" priority="1281" id="{53AAB7B0-526E-4786-A0A6-2FF9671BB70B}">
            <xm:f>'F''18'!$G54="In progress"</xm:f>
            <x14:dxf>
              <fill>
                <patternFill>
                  <bgColor theme="7" tint="0.59996337778862885"/>
                </patternFill>
              </fill>
            </x14:dxf>
          </x14:cfRule>
          <xm:sqref>B25:G25 G26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Fields!$A$2:$A$7</xm:f>
          </x14:formula1>
          <xm:sqref>G6:G26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1"/>
  <sheetViews>
    <sheetView workbookViewId="0">
      <selection activeCell="B2" sqref="B2:G21"/>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22" t="s">
        <v>103</v>
      </c>
      <c r="C2" s="22"/>
      <c r="D2" s="22"/>
      <c r="E2" s="22"/>
      <c r="F2" s="22"/>
      <c r="G2" s="22"/>
    </row>
    <row r="3" spans="2:7" x14ac:dyDescent="0.25">
      <c r="B3" s="3">
        <v>43432</v>
      </c>
      <c r="C3" s="18" t="s">
        <v>16</v>
      </c>
      <c r="D3" s="18"/>
      <c r="E3" s="7"/>
      <c r="F3" s="7"/>
      <c r="G3" s="18"/>
    </row>
    <row r="4" spans="2:7" x14ac:dyDescent="0.25">
      <c r="B4" s="4">
        <v>9</v>
      </c>
      <c r="C4" s="18" t="s">
        <v>4</v>
      </c>
      <c r="D4" s="18"/>
      <c r="E4" s="7"/>
      <c r="F4" s="7"/>
      <c r="G4" s="18"/>
    </row>
    <row r="5" spans="2:7" x14ac:dyDescent="0.25">
      <c r="B5" s="5" t="s">
        <v>6</v>
      </c>
      <c r="C5" s="5" t="s">
        <v>9</v>
      </c>
      <c r="D5" s="5" t="s">
        <v>3</v>
      </c>
      <c r="E5" s="8" t="s">
        <v>1</v>
      </c>
      <c r="F5" s="8" t="s">
        <v>2</v>
      </c>
      <c r="G5" s="5" t="s">
        <v>10</v>
      </c>
    </row>
    <row r="6" spans="2:7" x14ac:dyDescent="0.25">
      <c r="B6" s="18" t="s">
        <v>25</v>
      </c>
      <c r="C6" s="2" t="s">
        <v>19</v>
      </c>
      <c r="D6" s="18">
        <f t="shared" ref="D6:D21" si="0">F6-E6</f>
        <v>24</v>
      </c>
      <c r="E6" s="9">
        <v>43343</v>
      </c>
      <c r="F6" s="9">
        <v>43367</v>
      </c>
      <c r="G6" s="18" t="s">
        <v>31</v>
      </c>
    </row>
    <row r="7" spans="2:7" x14ac:dyDescent="0.25">
      <c r="B7" s="18" t="s">
        <v>25</v>
      </c>
      <c r="C7" s="2" t="s">
        <v>21</v>
      </c>
      <c r="D7" s="18">
        <f t="shared" si="0"/>
        <v>24</v>
      </c>
      <c r="E7" s="9">
        <v>43343</v>
      </c>
      <c r="F7" s="9">
        <v>43367</v>
      </c>
      <c r="G7" s="18" t="s">
        <v>31</v>
      </c>
    </row>
    <row r="8" spans="2:7" x14ac:dyDescent="0.25">
      <c r="B8" s="18" t="s">
        <v>25</v>
      </c>
      <c r="C8" s="2" t="s">
        <v>26</v>
      </c>
      <c r="D8" s="18">
        <f t="shared" si="0"/>
        <v>14</v>
      </c>
      <c r="E8" s="9">
        <v>43343</v>
      </c>
      <c r="F8" s="9">
        <v>43357</v>
      </c>
      <c r="G8" s="18" t="s">
        <v>31</v>
      </c>
    </row>
    <row r="9" spans="2:7" ht="30" x14ac:dyDescent="0.25">
      <c r="B9" s="18" t="s">
        <v>25</v>
      </c>
      <c r="C9" s="2" t="s">
        <v>27</v>
      </c>
      <c r="D9" s="18">
        <f t="shared" si="0"/>
        <v>40</v>
      </c>
      <c r="E9" s="9">
        <v>43355</v>
      </c>
      <c r="F9" s="9">
        <v>43395</v>
      </c>
      <c r="G9" s="18" t="s">
        <v>31</v>
      </c>
    </row>
    <row r="10" spans="2:7" x14ac:dyDescent="0.25">
      <c r="B10" s="18" t="s">
        <v>25</v>
      </c>
      <c r="C10" s="2" t="s">
        <v>50</v>
      </c>
      <c r="D10" s="18">
        <f t="shared" si="0"/>
        <v>14</v>
      </c>
      <c r="E10" s="9">
        <v>43374</v>
      </c>
      <c r="F10" s="9">
        <v>43388</v>
      </c>
      <c r="G10" s="18" t="s">
        <v>31</v>
      </c>
    </row>
    <row r="11" spans="2:7" x14ac:dyDescent="0.25">
      <c r="B11" s="18" t="s">
        <v>25</v>
      </c>
      <c r="C11" s="2" t="s">
        <v>51</v>
      </c>
      <c r="D11" s="18">
        <f t="shared" si="0"/>
        <v>14</v>
      </c>
      <c r="E11" s="9">
        <v>43374</v>
      </c>
      <c r="F11" s="9">
        <v>43388</v>
      </c>
      <c r="G11" s="18" t="s">
        <v>31</v>
      </c>
    </row>
    <row r="12" spans="2:7" x14ac:dyDescent="0.25">
      <c r="B12" s="18" t="s">
        <v>25</v>
      </c>
      <c r="C12" s="2" t="s">
        <v>55</v>
      </c>
      <c r="D12" s="18">
        <f t="shared" si="0"/>
        <v>14</v>
      </c>
      <c r="E12" s="9">
        <v>43374</v>
      </c>
      <c r="F12" s="9">
        <v>43388</v>
      </c>
      <c r="G12" s="18" t="s">
        <v>31</v>
      </c>
    </row>
    <row r="13" spans="2:7" x14ac:dyDescent="0.25">
      <c r="B13" s="18" t="s">
        <v>25</v>
      </c>
      <c r="C13" s="2" t="s">
        <v>56</v>
      </c>
      <c r="D13" s="18">
        <f t="shared" si="0"/>
        <v>14</v>
      </c>
      <c r="E13" s="9">
        <v>43374</v>
      </c>
      <c r="F13" s="9">
        <v>43388</v>
      </c>
      <c r="G13" s="18" t="s">
        <v>31</v>
      </c>
    </row>
    <row r="14" spans="2:7" ht="30" x14ac:dyDescent="0.25">
      <c r="B14" s="18" t="s">
        <v>25</v>
      </c>
      <c r="C14" s="2" t="s">
        <v>60</v>
      </c>
      <c r="D14" s="18">
        <f t="shared" si="0"/>
        <v>14</v>
      </c>
      <c r="E14" s="9">
        <v>43374</v>
      </c>
      <c r="F14" s="9">
        <v>43388</v>
      </c>
      <c r="G14" s="18" t="s">
        <v>31</v>
      </c>
    </row>
    <row r="15" spans="2:7" x14ac:dyDescent="0.25">
      <c r="B15" s="18" t="s">
        <v>25</v>
      </c>
      <c r="C15" s="2" t="s">
        <v>66</v>
      </c>
      <c r="D15" s="18">
        <f t="shared" si="0"/>
        <v>14</v>
      </c>
      <c r="E15" s="9">
        <v>43374</v>
      </c>
      <c r="F15" s="9">
        <v>43388</v>
      </c>
      <c r="G15" s="18" t="s">
        <v>31</v>
      </c>
    </row>
    <row r="16" spans="2:7" x14ac:dyDescent="0.25">
      <c r="B16" s="18" t="s">
        <v>25</v>
      </c>
      <c r="C16" s="6" t="s">
        <v>74</v>
      </c>
      <c r="D16" s="18"/>
      <c r="E16" s="9">
        <v>43383</v>
      </c>
      <c r="F16" s="9">
        <v>43388</v>
      </c>
      <c r="G16" s="18" t="s">
        <v>31</v>
      </c>
    </row>
    <row r="17" spans="2:7" x14ac:dyDescent="0.25">
      <c r="B17" s="18" t="s">
        <v>25</v>
      </c>
      <c r="C17" s="6" t="s">
        <v>82</v>
      </c>
      <c r="D17" s="18">
        <f t="shared" si="0"/>
        <v>14</v>
      </c>
      <c r="E17" s="9">
        <v>43397</v>
      </c>
      <c r="F17" s="9">
        <v>43411</v>
      </c>
      <c r="G17" s="19" t="s">
        <v>31</v>
      </c>
    </row>
    <row r="18" spans="2:7" x14ac:dyDescent="0.25">
      <c r="B18" s="18" t="s">
        <v>25</v>
      </c>
      <c r="C18" s="6" t="s">
        <v>89</v>
      </c>
      <c r="D18" s="18">
        <f t="shared" si="0"/>
        <v>15</v>
      </c>
      <c r="E18" s="9">
        <v>43408</v>
      </c>
      <c r="F18" s="9">
        <v>43423</v>
      </c>
      <c r="G18" s="18" t="s">
        <v>31</v>
      </c>
    </row>
    <row r="19" spans="2:7" x14ac:dyDescent="0.25">
      <c r="B19" s="18" t="s">
        <v>25</v>
      </c>
      <c r="C19" s="6" t="s">
        <v>91</v>
      </c>
      <c r="D19" s="18">
        <f t="shared" si="0"/>
        <v>15</v>
      </c>
      <c r="E19" s="9">
        <v>43408</v>
      </c>
      <c r="F19" s="9">
        <v>43423</v>
      </c>
      <c r="G19" s="18" t="s">
        <v>31</v>
      </c>
    </row>
    <row r="20" spans="2:7" x14ac:dyDescent="0.25">
      <c r="B20" s="18" t="s">
        <v>25</v>
      </c>
      <c r="C20" s="6" t="s">
        <v>32</v>
      </c>
      <c r="D20" s="18">
        <f t="shared" si="0"/>
        <v>21</v>
      </c>
      <c r="E20" s="9">
        <v>43409</v>
      </c>
      <c r="F20" s="9">
        <v>43430</v>
      </c>
      <c r="G20" s="18" t="s">
        <v>31</v>
      </c>
    </row>
    <row r="21" spans="2:7" x14ac:dyDescent="0.25">
      <c r="B21" s="18" t="s">
        <v>25</v>
      </c>
      <c r="C21" s="6" t="s">
        <v>5</v>
      </c>
      <c r="D21" s="18">
        <f t="shared" si="0"/>
        <v>16</v>
      </c>
      <c r="E21" s="9">
        <v>43416</v>
      </c>
      <c r="F21" s="9">
        <v>43432</v>
      </c>
      <c r="G21" s="18" t="s">
        <v>31</v>
      </c>
    </row>
  </sheetData>
  <mergeCells count="1">
    <mergeCell ref="B2:G2"/>
  </mergeCells>
  <conditionalFormatting sqref="B2 B3:G21">
    <cfRule type="cellIs" dxfId="159" priority="1" operator="between">
      <formula>43466</formula>
      <formula>43831</formula>
    </cfRule>
    <cfRule type="cellIs" dxfId="158"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AF38A09B-6266-4FC9-BBD1-D3C104E24308}">
            <xm:f>RIGHT('F''18'!B2,LEN("Not Started"))="Not Started"</xm:f>
            <x14:dxf>
              <fill>
                <patternFill>
                  <bgColor theme="9" tint="0.39994506668294322"/>
                </patternFill>
              </fill>
            </x14:dxf>
          </x14:cfRule>
          <x14:cfRule type="endsWith" priority="4" stopIfTrue="1" operator="endsWith" text="In progress" id="{C2D8185F-1E54-4AA4-BCAB-EA9627261EEE}">
            <xm:f>RIGHT('F''18'!B2,LEN("In progress"))="In progress"</xm:f>
            <x14:dxf>
              <fill>
                <patternFill>
                  <bgColor theme="7" tint="0.59996337778862885"/>
                </patternFill>
              </fill>
            </x14:dxf>
          </x14:cfRule>
          <x14:cfRule type="endsWith" priority="5" operator="endsWith" text="Finished" id="{5D30C8A7-EFA7-4CCC-B108-347CC97C7214}">
            <xm:f>RIGHT('F''18'!B2,LEN("Finished"))="Finished"</xm:f>
            <x14:dxf>
              <fill>
                <patternFill>
                  <bgColor rgb="FF92D050"/>
                </patternFill>
              </fill>
            </x14:dxf>
          </x14:cfRule>
          <xm:sqref>B2 B3:G5</xm:sqref>
        </x14:conditionalFormatting>
        <x14:conditionalFormatting xmlns:xm="http://schemas.microsoft.com/office/excel/2006/main">
          <x14:cfRule type="containsText" priority="6" operator="containsText" text="Overdue" id="{D74AF8CE-89BA-4DE3-8D2B-2C135F645A7E}">
            <xm:f>NOT(ISERROR(SEARCH("Overdue",'F''18'!B2)))</xm:f>
            <x14:dxf>
              <fill>
                <patternFill>
                  <bgColor theme="2" tint="-0.499984740745262"/>
                </patternFill>
              </fill>
            </x14:dxf>
          </x14:cfRule>
          <x14:cfRule type="containsText" priority="6" operator="containsText" text="Critical" id="{740E01B9-81B3-4B9A-9A00-F0837C7D67A0}">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7" id="{0960186D-EBE6-419F-9C14-AF3940EB46C4}">
            <xm:f>'F''18'!$G2="In progress"</xm:f>
            <x14:dxf>
              <fill>
                <patternFill>
                  <bgColor theme="7" tint="0.59996337778862885"/>
                </patternFill>
              </fill>
            </x14:dxf>
          </x14:cfRule>
          <xm:sqref>B2:G5</xm:sqref>
        </x14:conditionalFormatting>
        <x14:conditionalFormatting xmlns:xm="http://schemas.microsoft.com/office/excel/2006/main">
          <x14:cfRule type="endsWith" priority="1381" operator="endsWith" text="Not Started" id="{AF38A09B-6266-4FC9-BBD1-D3C104E24308}">
            <xm:f>RIGHT('F''18'!B7,LEN("Not Started"))="Not Started"</xm:f>
            <x14:dxf>
              <fill>
                <patternFill>
                  <bgColor theme="9" tint="0.39994506668294322"/>
                </patternFill>
              </fill>
            </x14:dxf>
          </x14:cfRule>
          <x14:cfRule type="endsWith" priority="1382" stopIfTrue="1" operator="endsWith" text="In progress" id="{C2D8185F-1E54-4AA4-BCAB-EA9627261EEE}">
            <xm:f>RIGHT('F''18'!B7,LEN("In progress"))="In progress"</xm:f>
            <x14:dxf>
              <fill>
                <patternFill>
                  <bgColor theme="7" tint="0.59996337778862885"/>
                </patternFill>
              </fill>
            </x14:dxf>
          </x14:cfRule>
          <x14:cfRule type="endsWith" priority="1383" operator="endsWith" text="Finished" id="{5D30C8A7-EFA7-4CCC-B108-347CC97C7214}">
            <xm:f>RIGHT('F''18'!B7,LEN("Finished"))="Finished"</xm:f>
            <x14:dxf>
              <fill>
                <patternFill>
                  <bgColor rgb="FF92D050"/>
                </patternFill>
              </fill>
            </x14:dxf>
          </x14:cfRule>
          <xm:sqref>B6:G6</xm:sqref>
        </x14:conditionalFormatting>
        <x14:conditionalFormatting xmlns:xm="http://schemas.microsoft.com/office/excel/2006/main">
          <x14:cfRule type="containsText" priority="1388" operator="containsText" text="Overdue" id="{D74AF8CE-89BA-4DE3-8D2B-2C135F645A7E}">
            <xm:f>NOT(ISERROR(SEARCH("Overdue",'F''18'!B7)))</xm:f>
            <x14:dxf>
              <fill>
                <patternFill>
                  <bgColor theme="2" tint="-0.499984740745262"/>
                </patternFill>
              </fill>
            </x14:dxf>
          </x14:cfRule>
          <x14:cfRule type="containsText" priority="1389" operator="containsText" text="Critical" id="{740E01B9-81B3-4B9A-9A00-F0837C7D67A0}">
            <xm:f>NOT(ISERROR(SEARCH("Critical",'F''18'!B7)))</xm:f>
            <x14:dxf>
              <fill>
                <patternFill>
                  <bgColor theme="9" tint="-0.24994659260841701"/>
                </patternFill>
              </fill>
            </x14:dxf>
          </x14:cfRule>
          <xm:sqref>B6:G6</xm:sqref>
        </x14:conditionalFormatting>
        <x14:conditionalFormatting xmlns:xm="http://schemas.microsoft.com/office/excel/2006/main">
          <x14:cfRule type="expression" priority="1391" id="{0960186D-EBE6-419F-9C14-AF3940EB46C4}">
            <xm:f>'F''18'!$G7="In progress"</xm:f>
            <x14:dxf>
              <fill>
                <patternFill>
                  <bgColor theme="7" tint="0.59996337778862885"/>
                </patternFill>
              </fill>
            </x14:dxf>
          </x14:cfRule>
          <xm:sqref>B6:G6</xm:sqref>
        </x14:conditionalFormatting>
        <x14:conditionalFormatting xmlns:xm="http://schemas.microsoft.com/office/excel/2006/main">
          <x14:cfRule type="endsWith" priority="1499" operator="endsWith" text="Not Started" id="{AF38A09B-6266-4FC9-BBD1-D3C104E24308}">
            <xm:f>RIGHT('F''18'!B9,LEN("Not Started"))="Not Started"</xm:f>
            <x14:dxf>
              <fill>
                <patternFill>
                  <bgColor theme="9" tint="0.39994506668294322"/>
                </patternFill>
              </fill>
            </x14:dxf>
          </x14:cfRule>
          <x14:cfRule type="endsWith" priority="1500" stopIfTrue="1" operator="endsWith" text="In progress" id="{C2D8185F-1E54-4AA4-BCAB-EA9627261EEE}">
            <xm:f>RIGHT('F''18'!B9,LEN("In progress"))="In progress"</xm:f>
            <x14:dxf>
              <fill>
                <patternFill>
                  <bgColor theme="7" tint="0.59996337778862885"/>
                </patternFill>
              </fill>
            </x14:dxf>
          </x14:cfRule>
          <x14:cfRule type="endsWith" priority="1501" operator="endsWith" text="Finished" id="{5D30C8A7-EFA7-4CCC-B108-347CC97C7214}">
            <xm:f>RIGHT('F''18'!B9,LEN("Finished"))="Finished"</xm:f>
            <x14:dxf>
              <fill>
                <patternFill>
                  <bgColor rgb="FF92D050"/>
                </patternFill>
              </fill>
            </x14:dxf>
          </x14:cfRule>
          <xm:sqref>B7:G7</xm:sqref>
        </x14:conditionalFormatting>
        <x14:conditionalFormatting xmlns:xm="http://schemas.microsoft.com/office/excel/2006/main">
          <x14:cfRule type="containsText" priority="1504" operator="containsText" text="Overdue" id="{D74AF8CE-89BA-4DE3-8D2B-2C135F645A7E}">
            <xm:f>NOT(ISERROR(SEARCH("Overdue",'F''18'!B9)))</xm:f>
            <x14:dxf>
              <fill>
                <patternFill>
                  <bgColor theme="2" tint="-0.499984740745262"/>
                </patternFill>
              </fill>
            </x14:dxf>
          </x14:cfRule>
          <x14:cfRule type="containsText" priority="1505" operator="containsText" text="Critical" id="{740E01B9-81B3-4B9A-9A00-F0837C7D67A0}">
            <xm:f>NOT(ISERROR(SEARCH("Critical",'F''18'!B9)))</xm:f>
            <x14:dxf>
              <fill>
                <patternFill>
                  <bgColor theme="9" tint="-0.24994659260841701"/>
                </patternFill>
              </fill>
            </x14:dxf>
          </x14:cfRule>
          <xm:sqref>B7:G7</xm:sqref>
        </x14:conditionalFormatting>
        <x14:conditionalFormatting xmlns:xm="http://schemas.microsoft.com/office/excel/2006/main">
          <x14:cfRule type="expression" priority="1507" id="{0960186D-EBE6-419F-9C14-AF3940EB46C4}">
            <xm:f>'F''18'!$G9="In progress"</xm:f>
            <x14:dxf>
              <fill>
                <patternFill>
                  <bgColor theme="7" tint="0.59996337778862885"/>
                </patternFill>
              </fill>
            </x14:dxf>
          </x14:cfRule>
          <xm:sqref>B7:G7</xm:sqref>
        </x14:conditionalFormatting>
        <x14:conditionalFormatting xmlns:xm="http://schemas.microsoft.com/office/excel/2006/main">
          <x14:cfRule type="endsWith" priority="1621" operator="endsWith" text="Not Started" id="{AF38A09B-6266-4FC9-BBD1-D3C104E24308}">
            <xm:f>RIGHT('F''18'!B13,LEN("Not Started"))="Not Started"</xm:f>
            <x14:dxf>
              <fill>
                <patternFill>
                  <bgColor theme="9" tint="0.39994506668294322"/>
                </patternFill>
              </fill>
            </x14:dxf>
          </x14:cfRule>
          <x14:cfRule type="endsWith" priority="1622" stopIfTrue="1" operator="endsWith" text="In progress" id="{C2D8185F-1E54-4AA4-BCAB-EA9627261EEE}">
            <xm:f>RIGHT('F''18'!B13,LEN("In progress"))="In progress"</xm:f>
            <x14:dxf>
              <fill>
                <patternFill>
                  <bgColor theme="7" tint="0.59996337778862885"/>
                </patternFill>
              </fill>
            </x14:dxf>
          </x14:cfRule>
          <x14:cfRule type="endsWith" priority="1623" operator="endsWith" text="Finished" id="{5D30C8A7-EFA7-4CCC-B108-347CC97C7214}">
            <xm:f>RIGHT('F''18'!B13,LEN("Finished"))="Finished"</xm:f>
            <x14:dxf>
              <fill>
                <patternFill>
                  <bgColor rgb="FF92D050"/>
                </patternFill>
              </fill>
            </x14:dxf>
          </x14:cfRule>
          <xm:sqref>B8:G8</xm:sqref>
        </x14:conditionalFormatting>
        <x14:conditionalFormatting xmlns:xm="http://schemas.microsoft.com/office/excel/2006/main">
          <x14:cfRule type="containsText" priority="1626" operator="containsText" text="Overdue" id="{D74AF8CE-89BA-4DE3-8D2B-2C135F645A7E}">
            <xm:f>NOT(ISERROR(SEARCH("Overdue",'F''18'!B13)))</xm:f>
            <x14:dxf>
              <fill>
                <patternFill>
                  <bgColor theme="2" tint="-0.499984740745262"/>
                </patternFill>
              </fill>
            </x14:dxf>
          </x14:cfRule>
          <x14:cfRule type="containsText" priority="1627" operator="containsText" text="Critical" id="{740E01B9-81B3-4B9A-9A00-F0837C7D67A0}">
            <xm:f>NOT(ISERROR(SEARCH("Critical",'F''18'!B13)))</xm:f>
            <x14:dxf>
              <fill>
                <patternFill>
                  <bgColor theme="9" tint="-0.24994659260841701"/>
                </patternFill>
              </fill>
            </x14:dxf>
          </x14:cfRule>
          <xm:sqref>B8:G8</xm:sqref>
        </x14:conditionalFormatting>
        <x14:conditionalFormatting xmlns:xm="http://schemas.microsoft.com/office/excel/2006/main">
          <x14:cfRule type="expression" priority="1629" id="{0960186D-EBE6-419F-9C14-AF3940EB46C4}">
            <xm:f>'F''18'!$G13="In progress"</xm:f>
            <x14:dxf>
              <fill>
                <patternFill>
                  <bgColor theme="7" tint="0.59996337778862885"/>
                </patternFill>
              </fill>
            </x14:dxf>
          </x14:cfRule>
          <xm:sqref>B8:G8</xm:sqref>
        </x14:conditionalFormatting>
        <x14:conditionalFormatting xmlns:xm="http://schemas.microsoft.com/office/excel/2006/main">
          <x14:cfRule type="endsWith" priority="1749" operator="endsWith" text="Not Started" id="{AF38A09B-6266-4FC9-BBD1-D3C104E24308}">
            <xm:f>RIGHT('F''18'!B15,LEN("Not Started"))="Not Started"</xm:f>
            <x14:dxf>
              <fill>
                <patternFill>
                  <bgColor theme="9" tint="0.39994506668294322"/>
                </patternFill>
              </fill>
            </x14:dxf>
          </x14:cfRule>
          <x14:cfRule type="endsWith" priority="1750" stopIfTrue="1" operator="endsWith" text="In progress" id="{C2D8185F-1E54-4AA4-BCAB-EA9627261EEE}">
            <xm:f>RIGHT('F''18'!B15,LEN("In progress"))="In progress"</xm:f>
            <x14:dxf>
              <fill>
                <patternFill>
                  <bgColor theme="7" tint="0.59996337778862885"/>
                </patternFill>
              </fill>
            </x14:dxf>
          </x14:cfRule>
          <x14:cfRule type="endsWith" priority="1751" operator="endsWith" text="Finished" id="{5D30C8A7-EFA7-4CCC-B108-347CC97C7214}">
            <xm:f>RIGHT('F''18'!B15,LEN("Finished"))="Finished"</xm:f>
            <x14:dxf>
              <fill>
                <patternFill>
                  <bgColor rgb="FF92D050"/>
                </patternFill>
              </fill>
            </x14:dxf>
          </x14:cfRule>
          <xm:sqref>B9:G9</xm:sqref>
        </x14:conditionalFormatting>
        <x14:conditionalFormatting xmlns:xm="http://schemas.microsoft.com/office/excel/2006/main">
          <x14:cfRule type="containsText" priority="1754" operator="containsText" text="Overdue" id="{D74AF8CE-89BA-4DE3-8D2B-2C135F645A7E}">
            <xm:f>NOT(ISERROR(SEARCH("Overdue",'F''18'!B15)))</xm:f>
            <x14:dxf>
              <fill>
                <patternFill>
                  <bgColor theme="2" tint="-0.499984740745262"/>
                </patternFill>
              </fill>
            </x14:dxf>
          </x14:cfRule>
          <x14:cfRule type="containsText" priority="1755" operator="containsText" text="Critical" id="{740E01B9-81B3-4B9A-9A00-F0837C7D67A0}">
            <xm:f>NOT(ISERROR(SEARCH("Critical",'F''18'!B15)))</xm:f>
            <x14:dxf>
              <fill>
                <patternFill>
                  <bgColor theme="9" tint="-0.24994659260841701"/>
                </patternFill>
              </fill>
            </x14:dxf>
          </x14:cfRule>
          <xm:sqref>B9:G9</xm:sqref>
        </x14:conditionalFormatting>
        <x14:conditionalFormatting xmlns:xm="http://schemas.microsoft.com/office/excel/2006/main">
          <x14:cfRule type="expression" priority="1757" id="{0960186D-EBE6-419F-9C14-AF3940EB46C4}">
            <xm:f>'F''18'!$G15="In progress"</xm:f>
            <x14:dxf>
              <fill>
                <patternFill>
                  <bgColor theme="7" tint="0.59996337778862885"/>
                </patternFill>
              </fill>
            </x14:dxf>
          </x14:cfRule>
          <xm:sqref>B9:G9</xm:sqref>
        </x14:conditionalFormatting>
        <x14:conditionalFormatting xmlns:xm="http://schemas.microsoft.com/office/excel/2006/main">
          <x14:cfRule type="endsWith" priority="1883" operator="endsWith" text="Not Started" id="{AF38A09B-6266-4FC9-BBD1-D3C104E24308}">
            <xm:f>RIGHT('F''18'!B22,LEN("Not Started"))="Not Started"</xm:f>
            <x14:dxf>
              <fill>
                <patternFill>
                  <bgColor theme="9" tint="0.39994506668294322"/>
                </patternFill>
              </fill>
            </x14:dxf>
          </x14:cfRule>
          <x14:cfRule type="endsWith" priority="1884" stopIfTrue="1" operator="endsWith" text="In progress" id="{C2D8185F-1E54-4AA4-BCAB-EA9627261EEE}">
            <xm:f>RIGHT('F''18'!B22,LEN("In progress"))="In progress"</xm:f>
            <x14:dxf>
              <fill>
                <patternFill>
                  <bgColor theme="7" tint="0.59996337778862885"/>
                </patternFill>
              </fill>
            </x14:dxf>
          </x14:cfRule>
          <x14:cfRule type="endsWith" priority="1885" operator="endsWith" text="Finished" id="{5D30C8A7-EFA7-4CCC-B108-347CC97C7214}">
            <xm:f>RIGHT('F''18'!B22,LEN("Finished"))="Finished"</xm:f>
            <x14:dxf>
              <fill>
                <patternFill>
                  <bgColor rgb="FF92D050"/>
                </patternFill>
              </fill>
            </x14:dxf>
          </x14:cfRule>
          <xm:sqref>B10:G11</xm:sqref>
        </x14:conditionalFormatting>
        <x14:conditionalFormatting xmlns:xm="http://schemas.microsoft.com/office/excel/2006/main">
          <x14:cfRule type="containsText" priority="1888" operator="containsText" text="Overdue" id="{D74AF8CE-89BA-4DE3-8D2B-2C135F645A7E}">
            <xm:f>NOT(ISERROR(SEARCH("Overdue",'F''18'!B22)))</xm:f>
            <x14:dxf>
              <fill>
                <patternFill>
                  <bgColor theme="2" tint="-0.499984740745262"/>
                </patternFill>
              </fill>
            </x14:dxf>
          </x14:cfRule>
          <x14:cfRule type="containsText" priority="1889" operator="containsText" text="Critical" id="{740E01B9-81B3-4B9A-9A00-F0837C7D67A0}">
            <xm:f>NOT(ISERROR(SEARCH("Critical",'F''18'!B22)))</xm:f>
            <x14:dxf>
              <fill>
                <patternFill>
                  <bgColor theme="9" tint="-0.24994659260841701"/>
                </patternFill>
              </fill>
            </x14:dxf>
          </x14:cfRule>
          <xm:sqref>B10:G11</xm:sqref>
        </x14:conditionalFormatting>
        <x14:conditionalFormatting xmlns:xm="http://schemas.microsoft.com/office/excel/2006/main">
          <x14:cfRule type="expression" priority="1891" id="{0960186D-EBE6-419F-9C14-AF3940EB46C4}">
            <xm:f>'F''18'!$G22="In progress"</xm:f>
            <x14:dxf>
              <fill>
                <patternFill>
                  <bgColor theme="7" tint="0.59996337778862885"/>
                </patternFill>
              </fill>
            </x14:dxf>
          </x14:cfRule>
          <xm:sqref>B10:G11</xm:sqref>
        </x14:conditionalFormatting>
        <x14:conditionalFormatting xmlns:xm="http://schemas.microsoft.com/office/excel/2006/main">
          <x14:cfRule type="endsWith" priority="2023" operator="endsWith" text="Not Started" id="{AF38A09B-6266-4FC9-BBD1-D3C104E24308}">
            <xm:f>RIGHT('F''18'!B27,LEN("Not Started"))="Not Started"</xm:f>
            <x14:dxf>
              <fill>
                <patternFill>
                  <bgColor theme="9" tint="0.39994506668294322"/>
                </patternFill>
              </fill>
            </x14:dxf>
          </x14:cfRule>
          <x14:cfRule type="endsWith" priority="2024" stopIfTrue="1" operator="endsWith" text="In progress" id="{C2D8185F-1E54-4AA4-BCAB-EA9627261EEE}">
            <xm:f>RIGHT('F''18'!B27,LEN("In progress"))="In progress"</xm:f>
            <x14:dxf>
              <fill>
                <patternFill>
                  <bgColor theme="7" tint="0.59996337778862885"/>
                </patternFill>
              </fill>
            </x14:dxf>
          </x14:cfRule>
          <x14:cfRule type="endsWith" priority="2025" operator="endsWith" text="Finished" id="{5D30C8A7-EFA7-4CCC-B108-347CC97C7214}">
            <xm:f>RIGHT('F''18'!B27,LEN("Finished"))="Finished"</xm:f>
            <x14:dxf>
              <fill>
                <patternFill>
                  <bgColor rgb="FF92D050"/>
                </patternFill>
              </fill>
            </x14:dxf>
          </x14:cfRule>
          <xm:sqref>B12:G13</xm:sqref>
        </x14:conditionalFormatting>
        <x14:conditionalFormatting xmlns:xm="http://schemas.microsoft.com/office/excel/2006/main">
          <x14:cfRule type="containsText" priority="2028" operator="containsText" text="Overdue" id="{D74AF8CE-89BA-4DE3-8D2B-2C135F645A7E}">
            <xm:f>NOT(ISERROR(SEARCH("Overdue",'F''18'!B27)))</xm:f>
            <x14:dxf>
              <fill>
                <patternFill>
                  <bgColor theme="2" tint="-0.499984740745262"/>
                </patternFill>
              </fill>
            </x14:dxf>
          </x14:cfRule>
          <x14:cfRule type="containsText" priority="2029" operator="containsText" text="Critical" id="{740E01B9-81B3-4B9A-9A00-F0837C7D67A0}">
            <xm:f>NOT(ISERROR(SEARCH("Critical",'F''18'!B27)))</xm:f>
            <x14:dxf>
              <fill>
                <patternFill>
                  <bgColor theme="9" tint="-0.24994659260841701"/>
                </patternFill>
              </fill>
            </x14:dxf>
          </x14:cfRule>
          <xm:sqref>B12:G13</xm:sqref>
        </x14:conditionalFormatting>
        <x14:conditionalFormatting xmlns:xm="http://schemas.microsoft.com/office/excel/2006/main">
          <x14:cfRule type="expression" priority="2031" id="{0960186D-EBE6-419F-9C14-AF3940EB46C4}">
            <xm:f>'F''18'!$G27="In progress"</xm:f>
            <x14:dxf>
              <fill>
                <patternFill>
                  <bgColor theme="7" tint="0.59996337778862885"/>
                </patternFill>
              </fill>
            </x14:dxf>
          </x14:cfRule>
          <xm:sqref>B12:G13</xm:sqref>
        </x14:conditionalFormatting>
        <x14:conditionalFormatting xmlns:xm="http://schemas.microsoft.com/office/excel/2006/main">
          <x14:cfRule type="endsWith" priority="2169" operator="endsWith" text="Not Started" id="{AF38A09B-6266-4FC9-BBD1-D3C104E24308}">
            <xm:f>RIGHT('F''18'!B32,LEN("Not Started"))="Not Started"</xm:f>
            <x14:dxf>
              <fill>
                <patternFill>
                  <bgColor theme="9" tint="0.39994506668294322"/>
                </patternFill>
              </fill>
            </x14:dxf>
          </x14:cfRule>
          <x14:cfRule type="endsWith" priority="2170" stopIfTrue="1" operator="endsWith" text="In progress" id="{C2D8185F-1E54-4AA4-BCAB-EA9627261EEE}">
            <xm:f>RIGHT('F''18'!B32,LEN("In progress"))="In progress"</xm:f>
            <x14:dxf>
              <fill>
                <patternFill>
                  <bgColor theme="7" tint="0.59996337778862885"/>
                </patternFill>
              </fill>
            </x14:dxf>
          </x14:cfRule>
          <x14:cfRule type="endsWith" priority="2171" operator="endsWith" text="Finished" id="{5D30C8A7-EFA7-4CCC-B108-347CC97C7214}">
            <xm:f>RIGHT('F''18'!B32,LEN("Finished"))="Finished"</xm:f>
            <x14:dxf>
              <fill>
                <patternFill>
                  <bgColor rgb="FF92D050"/>
                </patternFill>
              </fill>
            </x14:dxf>
          </x14:cfRule>
          <xm:sqref>B14:G14</xm:sqref>
        </x14:conditionalFormatting>
        <x14:conditionalFormatting xmlns:xm="http://schemas.microsoft.com/office/excel/2006/main">
          <x14:cfRule type="containsText" priority="2174" operator="containsText" text="Overdue" id="{D74AF8CE-89BA-4DE3-8D2B-2C135F645A7E}">
            <xm:f>NOT(ISERROR(SEARCH("Overdue",'F''18'!B32)))</xm:f>
            <x14:dxf>
              <fill>
                <patternFill>
                  <bgColor theme="2" tint="-0.499984740745262"/>
                </patternFill>
              </fill>
            </x14:dxf>
          </x14:cfRule>
          <x14:cfRule type="containsText" priority="2175" operator="containsText" text="Critical" id="{740E01B9-81B3-4B9A-9A00-F0837C7D67A0}">
            <xm:f>NOT(ISERROR(SEARCH("Critical",'F''18'!B32)))</xm:f>
            <x14:dxf>
              <fill>
                <patternFill>
                  <bgColor theme="9" tint="-0.24994659260841701"/>
                </patternFill>
              </fill>
            </x14:dxf>
          </x14:cfRule>
          <xm:sqref>B14:G14</xm:sqref>
        </x14:conditionalFormatting>
        <x14:conditionalFormatting xmlns:xm="http://schemas.microsoft.com/office/excel/2006/main">
          <x14:cfRule type="expression" priority="2177" id="{0960186D-EBE6-419F-9C14-AF3940EB46C4}">
            <xm:f>'F''18'!$G32="In progress"</xm:f>
            <x14:dxf>
              <fill>
                <patternFill>
                  <bgColor theme="7" tint="0.59996337778862885"/>
                </patternFill>
              </fill>
            </x14:dxf>
          </x14:cfRule>
          <xm:sqref>B14:G14</xm:sqref>
        </x14:conditionalFormatting>
        <x14:conditionalFormatting xmlns:xm="http://schemas.microsoft.com/office/excel/2006/main">
          <x14:cfRule type="endsWith" priority="2321" operator="endsWith" text="Not Started" id="{AF38A09B-6266-4FC9-BBD1-D3C104E24308}">
            <xm:f>RIGHT('F''18'!B38,LEN("Not Started"))="Not Started"</xm:f>
            <x14:dxf>
              <fill>
                <patternFill>
                  <bgColor theme="9" tint="0.39994506668294322"/>
                </patternFill>
              </fill>
            </x14:dxf>
          </x14:cfRule>
          <x14:cfRule type="endsWith" priority="2322" stopIfTrue="1" operator="endsWith" text="In progress" id="{C2D8185F-1E54-4AA4-BCAB-EA9627261EEE}">
            <xm:f>RIGHT('F''18'!B38,LEN("In progress"))="In progress"</xm:f>
            <x14:dxf>
              <fill>
                <patternFill>
                  <bgColor theme="7" tint="0.59996337778862885"/>
                </patternFill>
              </fill>
            </x14:dxf>
          </x14:cfRule>
          <x14:cfRule type="endsWith" priority="2323" operator="endsWith" text="Finished" id="{5D30C8A7-EFA7-4CCC-B108-347CC97C7214}">
            <xm:f>RIGHT('F''18'!B38,LEN("Finished"))="Finished"</xm:f>
            <x14:dxf>
              <fill>
                <patternFill>
                  <bgColor rgb="FF92D050"/>
                </patternFill>
              </fill>
            </x14:dxf>
          </x14:cfRule>
          <xm:sqref>B15:G15</xm:sqref>
        </x14:conditionalFormatting>
        <x14:conditionalFormatting xmlns:xm="http://schemas.microsoft.com/office/excel/2006/main">
          <x14:cfRule type="containsText" priority="2326" operator="containsText" text="Overdue" id="{D74AF8CE-89BA-4DE3-8D2B-2C135F645A7E}">
            <xm:f>NOT(ISERROR(SEARCH("Overdue",'F''18'!B38)))</xm:f>
            <x14:dxf>
              <fill>
                <patternFill>
                  <bgColor theme="2" tint="-0.499984740745262"/>
                </patternFill>
              </fill>
            </x14:dxf>
          </x14:cfRule>
          <x14:cfRule type="containsText" priority="2327" operator="containsText" text="Critical" id="{740E01B9-81B3-4B9A-9A00-F0837C7D67A0}">
            <xm:f>NOT(ISERROR(SEARCH("Critical",'F''18'!B38)))</xm:f>
            <x14:dxf>
              <fill>
                <patternFill>
                  <bgColor theme="9" tint="-0.24994659260841701"/>
                </patternFill>
              </fill>
            </x14:dxf>
          </x14:cfRule>
          <xm:sqref>B15:G15</xm:sqref>
        </x14:conditionalFormatting>
        <x14:conditionalFormatting xmlns:xm="http://schemas.microsoft.com/office/excel/2006/main">
          <x14:cfRule type="expression" priority="2329" id="{0960186D-EBE6-419F-9C14-AF3940EB46C4}">
            <xm:f>'F''18'!$G38="In progress"</xm:f>
            <x14:dxf>
              <fill>
                <patternFill>
                  <bgColor theme="7" tint="0.59996337778862885"/>
                </patternFill>
              </fill>
            </x14:dxf>
          </x14:cfRule>
          <xm:sqref>B15:G15</xm:sqref>
        </x14:conditionalFormatting>
        <x14:conditionalFormatting xmlns:xm="http://schemas.microsoft.com/office/excel/2006/main">
          <x14:cfRule type="endsWith" priority="2479" operator="endsWith" text="Not Started" id="{AF38A09B-6266-4FC9-BBD1-D3C104E24308}">
            <xm:f>RIGHT('F''18'!B42,LEN("Not Started"))="Not Started"</xm:f>
            <x14:dxf>
              <fill>
                <patternFill>
                  <bgColor theme="9" tint="0.39994506668294322"/>
                </patternFill>
              </fill>
            </x14:dxf>
          </x14:cfRule>
          <x14:cfRule type="endsWith" priority="2480" stopIfTrue="1" operator="endsWith" text="In progress" id="{C2D8185F-1E54-4AA4-BCAB-EA9627261EEE}">
            <xm:f>RIGHT('F''18'!B42,LEN("In progress"))="In progress"</xm:f>
            <x14:dxf>
              <fill>
                <patternFill>
                  <bgColor theme="7" tint="0.59996337778862885"/>
                </patternFill>
              </fill>
            </x14:dxf>
          </x14:cfRule>
          <x14:cfRule type="endsWith" priority="2481" operator="endsWith" text="Finished" id="{5D30C8A7-EFA7-4CCC-B108-347CC97C7214}">
            <xm:f>RIGHT('F''18'!B42,LEN("Finished"))="Finished"</xm:f>
            <x14:dxf>
              <fill>
                <patternFill>
                  <bgColor rgb="FF92D050"/>
                </patternFill>
              </fill>
            </x14:dxf>
          </x14:cfRule>
          <xm:sqref>B16:G16 G17</xm:sqref>
        </x14:conditionalFormatting>
        <x14:conditionalFormatting xmlns:xm="http://schemas.microsoft.com/office/excel/2006/main">
          <x14:cfRule type="containsText" priority="2484" operator="containsText" text="Overdue" id="{D74AF8CE-89BA-4DE3-8D2B-2C135F645A7E}">
            <xm:f>NOT(ISERROR(SEARCH("Overdue",'F''18'!B42)))</xm:f>
            <x14:dxf>
              <fill>
                <patternFill>
                  <bgColor theme="2" tint="-0.499984740745262"/>
                </patternFill>
              </fill>
            </x14:dxf>
          </x14:cfRule>
          <x14:cfRule type="containsText" priority="2485" operator="containsText" text="Critical" id="{740E01B9-81B3-4B9A-9A00-F0837C7D67A0}">
            <xm:f>NOT(ISERROR(SEARCH("Critical",'F''18'!B42)))</xm:f>
            <x14:dxf>
              <fill>
                <patternFill>
                  <bgColor theme="9" tint="-0.24994659260841701"/>
                </patternFill>
              </fill>
            </x14:dxf>
          </x14:cfRule>
          <xm:sqref>B16:G16 G17</xm:sqref>
        </x14:conditionalFormatting>
        <x14:conditionalFormatting xmlns:xm="http://schemas.microsoft.com/office/excel/2006/main">
          <x14:cfRule type="expression" priority="2487" id="{0960186D-EBE6-419F-9C14-AF3940EB46C4}">
            <xm:f>'F''18'!$G42="In progress"</xm:f>
            <x14:dxf>
              <fill>
                <patternFill>
                  <bgColor theme="7" tint="0.59996337778862885"/>
                </patternFill>
              </fill>
            </x14:dxf>
          </x14:cfRule>
          <xm:sqref>B16:G16 G17</xm:sqref>
        </x14:conditionalFormatting>
        <x14:conditionalFormatting xmlns:xm="http://schemas.microsoft.com/office/excel/2006/main">
          <x14:cfRule type="endsWith" priority="2643" operator="endsWith" text="Not Started" id="{AF38A09B-6266-4FC9-BBD1-D3C104E24308}">
            <xm:f>RIGHT('F''18'!B48,LEN("Not Started"))="Not Started"</xm:f>
            <x14:dxf>
              <fill>
                <patternFill>
                  <bgColor theme="9" tint="0.39994506668294322"/>
                </patternFill>
              </fill>
            </x14:dxf>
          </x14:cfRule>
          <x14:cfRule type="endsWith" priority="2644" stopIfTrue="1" operator="endsWith" text="In progress" id="{C2D8185F-1E54-4AA4-BCAB-EA9627261EEE}">
            <xm:f>RIGHT('F''18'!B48,LEN("In progress"))="In progress"</xm:f>
            <x14:dxf>
              <fill>
                <patternFill>
                  <bgColor theme="7" tint="0.59996337778862885"/>
                </patternFill>
              </fill>
            </x14:dxf>
          </x14:cfRule>
          <x14:cfRule type="endsWith" priority="2645" operator="endsWith" text="Finished" id="{5D30C8A7-EFA7-4CCC-B108-347CC97C7214}">
            <xm:f>RIGHT('F''18'!B48,LEN("Finished"))="Finished"</xm:f>
            <x14:dxf>
              <fill>
                <patternFill>
                  <bgColor rgb="FF92D050"/>
                </patternFill>
              </fill>
            </x14:dxf>
          </x14:cfRule>
          <xm:sqref>B17:G17</xm:sqref>
        </x14:conditionalFormatting>
        <x14:conditionalFormatting xmlns:xm="http://schemas.microsoft.com/office/excel/2006/main">
          <x14:cfRule type="containsText" priority="2648" operator="containsText" text="Overdue" id="{D74AF8CE-89BA-4DE3-8D2B-2C135F645A7E}">
            <xm:f>NOT(ISERROR(SEARCH("Overdue",'F''18'!B48)))</xm:f>
            <x14:dxf>
              <fill>
                <patternFill>
                  <bgColor theme="2" tint="-0.499984740745262"/>
                </patternFill>
              </fill>
            </x14:dxf>
          </x14:cfRule>
          <x14:cfRule type="containsText" priority="2649" operator="containsText" text="Critical" id="{740E01B9-81B3-4B9A-9A00-F0837C7D67A0}">
            <xm:f>NOT(ISERROR(SEARCH("Critical",'F''18'!B48)))</xm:f>
            <x14:dxf>
              <fill>
                <patternFill>
                  <bgColor theme="9" tint="-0.24994659260841701"/>
                </patternFill>
              </fill>
            </x14:dxf>
          </x14:cfRule>
          <xm:sqref>B17:G17</xm:sqref>
        </x14:conditionalFormatting>
        <x14:conditionalFormatting xmlns:xm="http://schemas.microsoft.com/office/excel/2006/main">
          <x14:cfRule type="expression" priority="2651" id="{0960186D-EBE6-419F-9C14-AF3940EB46C4}">
            <xm:f>'F''18'!$G48="In progress"</xm:f>
            <x14:dxf>
              <fill>
                <patternFill>
                  <bgColor theme="7" tint="0.59996337778862885"/>
                </patternFill>
              </fill>
            </x14:dxf>
          </x14:cfRule>
          <xm:sqref>B17:G17</xm:sqref>
        </x14:conditionalFormatting>
        <x14:conditionalFormatting xmlns:xm="http://schemas.microsoft.com/office/excel/2006/main">
          <x14:cfRule type="endsWith" priority="2813" operator="endsWith" text="Not Started" id="{AF38A09B-6266-4FC9-BBD1-D3C104E24308}">
            <xm:f>RIGHT('F''18'!B51,LEN("Not Started"))="Not Started"</xm:f>
            <x14:dxf>
              <fill>
                <patternFill>
                  <bgColor theme="9" tint="0.39994506668294322"/>
                </patternFill>
              </fill>
            </x14:dxf>
          </x14:cfRule>
          <x14:cfRule type="endsWith" priority="2814" stopIfTrue="1" operator="endsWith" text="In progress" id="{C2D8185F-1E54-4AA4-BCAB-EA9627261EEE}">
            <xm:f>RIGHT('F''18'!B51,LEN("In progress"))="In progress"</xm:f>
            <x14:dxf>
              <fill>
                <patternFill>
                  <bgColor theme="7" tint="0.59996337778862885"/>
                </patternFill>
              </fill>
            </x14:dxf>
          </x14:cfRule>
          <x14:cfRule type="endsWith" priority="2815" operator="endsWith" text="Finished" id="{5D30C8A7-EFA7-4CCC-B108-347CC97C7214}">
            <xm:f>RIGHT('F''18'!B51,LEN("Finished"))="Finished"</xm:f>
            <x14:dxf>
              <fill>
                <patternFill>
                  <bgColor rgb="FF92D050"/>
                </patternFill>
              </fill>
            </x14:dxf>
          </x14:cfRule>
          <xm:sqref>B18:G18</xm:sqref>
        </x14:conditionalFormatting>
        <x14:conditionalFormatting xmlns:xm="http://schemas.microsoft.com/office/excel/2006/main">
          <x14:cfRule type="containsText" priority="2818" operator="containsText" text="Overdue" id="{D74AF8CE-89BA-4DE3-8D2B-2C135F645A7E}">
            <xm:f>NOT(ISERROR(SEARCH("Overdue",'F''18'!B51)))</xm:f>
            <x14:dxf>
              <fill>
                <patternFill>
                  <bgColor theme="2" tint="-0.499984740745262"/>
                </patternFill>
              </fill>
            </x14:dxf>
          </x14:cfRule>
          <x14:cfRule type="containsText" priority="2819" operator="containsText" text="Critical" id="{740E01B9-81B3-4B9A-9A00-F0837C7D67A0}">
            <xm:f>NOT(ISERROR(SEARCH("Critical",'F''18'!B51)))</xm:f>
            <x14:dxf>
              <fill>
                <patternFill>
                  <bgColor theme="9" tint="-0.24994659260841701"/>
                </patternFill>
              </fill>
            </x14:dxf>
          </x14:cfRule>
          <xm:sqref>B18:G18</xm:sqref>
        </x14:conditionalFormatting>
        <x14:conditionalFormatting xmlns:xm="http://schemas.microsoft.com/office/excel/2006/main">
          <x14:cfRule type="expression" priority="2821" id="{0960186D-EBE6-419F-9C14-AF3940EB46C4}">
            <xm:f>'F''18'!$G51="In progress"</xm:f>
            <x14:dxf>
              <fill>
                <patternFill>
                  <bgColor theme="7" tint="0.59996337778862885"/>
                </patternFill>
              </fill>
            </x14:dxf>
          </x14:cfRule>
          <xm:sqref>B18:G18</xm:sqref>
        </x14:conditionalFormatting>
        <x14:conditionalFormatting xmlns:xm="http://schemas.microsoft.com/office/excel/2006/main">
          <x14:cfRule type="endsWith" priority="2989" operator="endsWith" text="Not Started" id="{AF38A09B-6266-4FC9-BBD1-D3C104E24308}">
            <xm:f>RIGHT('F''18'!B53,LEN("Not Started"))="Not Started"</xm:f>
            <x14:dxf>
              <fill>
                <patternFill>
                  <bgColor theme="9" tint="0.39994506668294322"/>
                </patternFill>
              </fill>
            </x14:dxf>
          </x14:cfRule>
          <x14:cfRule type="endsWith" priority="2990" stopIfTrue="1" operator="endsWith" text="In progress" id="{C2D8185F-1E54-4AA4-BCAB-EA9627261EEE}">
            <xm:f>RIGHT('F''18'!B53,LEN("In progress"))="In progress"</xm:f>
            <x14:dxf>
              <fill>
                <patternFill>
                  <bgColor theme="7" tint="0.59996337778862885"/>
                </patternFill>
              </fill>
            </x14:dxf>
          </x14:cfRule>
          <x14:cfRule type="endsWith" priority="2991" operator="endsWith" text="Finished" id="{5D30C8A7-EFA7-4CCC-B108-347CC97C7214}">
            <xm:f>RIGHT('F''18'!B53,LEN("Finished"))="Finished"</xm:f>
            <x14:dxf>
              <fill>
                <patternFill>
                  <bgColor rgb="FF92D050"/>
                </patternFill>
              </fill>
            </x14:dxf>
          </x14:cfRule>
          <xm:sqref>B19:G19</xm:sqref>
        </x14:conditionalFormatting>
        <x14:conditionalFormatting xmlns:xm="http://schemas.microsoft.com/office/excel/2006/main">
          <x14:cfRule type="containsText" priority="2994" operator="containsText" text="Overdue" id="{D74AF8CE-89BA-4DE3-8D2B-2C135F645A7E}">
            <xm:f>NOT(ISERROR(SEARCH("Overdue",'F''18'!B53)))</xm:f>
            <x14:dxf>
              <fill>
                <patternFill>
                  <bgColor theme="2" tint="-0.499984740745262"/>
                </patternFill>
              </fill>
            </x14:dxf>
          </x14:cfRule>
          <x14:cfRule type="containsText" priority="2995" operator="containsText" text="Critical" id="{740E01B9-81B3-4B9A-9A00-F0837C7D67A0}">
            <xm:f>NOT(ISERROR(SEARCH("Critical",'F''18'!B53)))</xm:f>
            <x14:dxf>
              <fill>
                <patternFill>
                  <bgColor theme="9" tint="-0.24994659260841701"/>
                </patternFill>
              </fill>
            </x14:dxf>
          </x14:cfRule>
          <xm:sqref>B19:G19</xm:sqref>
        </x14:conditionalFormatting>
        <x14:conditionalFormatting xmlns:xm="http://schemas.microsoft.com/office/excel/2006/main">
          <x14:cfRule type="expression" priority="2997" id="{0960186D-EBE6-419F-9C14-AF3940EB46C4}">
            <xm:f>'F''18'!$G53="In progress"</xm:f>
            <x14:dxf>
              <fill>
                <patternFill>
                  <bgColor theme="7" tint="0.59996337778862885"/>
                </patternFill>
              </fill>
            </x14:dxf>
          </x14:cfRule>
          <xm:sqref>B19:G19</xm:sqref>
        </x14:conditionalFormatting>
        <x14:conditionalFormatting xmlns:xm="http://schemas.microsoft.com/office/excel/2006/main">
          <x14:cfRule type="endsWith" priority="3171" operator="endsWith" text="Not Started" id="{AF38A09B-6266-4FC9-BBD1-D3C104E24308}">
            <xm:f>RIGHT('F''18'!B55,LEN("Not Started"))="Not Started"</xm:f>
            <x14:dxf>
              <fill>
                <patternFill>
                  <bgColor theme="9" tint="0.39994506668294322"/>
                </patternFill>
              </fill>
            </x14:dxf>
          </x14:cfRule>
          <x14:cfRule type="endsWith" priority="3172" stopIfTrue="1" operator="endsWith" text="In progress" id="{C2D8185F-1E54-4AA4-BCAB-EA9627261EEE}">
            <xm:f>RIGHT('F''18'!B55,LEN("In progress"))="In progress"</xm:f>
            <x14:dxf>
              <fill>
                <patternFill>
                  <bgColor theme="7" tint="0.59996337778862885"/>
                </patternFill>
              </fill>
            </x14:dxf>
          </x14:cfRule>
          <x14:cfRule type="endsWith" priority="3173" operator="endsWith" text="Finished" id="{5D30C8A7-EFA7-4CCC-B108-347CC97C7214}">
            <xm:f>RIGHT('F''18'!B55,LEN("Finished"))="Finished"</xm:f>
            <x14:dxf>
              <fill>
                <patternFill>
                  <bgColor rgb="FF92D050"/>
                </patternFill>
              </fill>
            </x14:dxf>
          </x14:cfRule>
          <xm:sqref>B20:G20</xm:sqref>
        </x14:conditionalFormatting>
        <x14:conditionalFormatting xmlns:xm="http://schemas.microsoft.com/office/excel/2006/main">
          <x14:cfRule type="containsText" priority="3176" operator="containsText" text="Overdue" id="{D74AF8CE-89BA-4DE3-8D2B-2C135F645A7E}">
            <xm:f>NOT(ISERROR(SEARCH("Overdue",'F''18'!B55)))</xm:f>
            <x14:dxf>
              <fill>
                <patternFill>
                  <bgColor theme="2" tint="-0.499984740745262"/>
                </patternFill>
              </fill>
            </x14:dxf>
          </x14:cfRule>
          <x14:cfRule type="containsText" priority="3177" operator="containsText" text="Critical" id="{740E01B9-81B3-4B9A-9A00-F0837C7D67A0}">
            <xm:f>NOT(ISERROR(SEARCH("Critical",'F''18'!B55)))</xm:f>
            <x14:dxf>
              <fill>
                <patternFill>
                  <bgColor theme="9" tint="-0.24994659260841701"/>
                </patternFill>
              </fill>
            </x14:dxf>
          </x14:cfRule>
          <xm:sqref>B20:G20</xm:sqref>
        </x14:conditionalFormatting>
        <x14:conditionalFormatting xmlns:xm="http://schemas.microsoft.com/office/excel/2006/main">
          <x14:cfRule type="expression" priority="3179" id="{0960186D-EBE6-419F-9C14-AF3940EB46C4}">
            <xm:f>'F''18'!$G55="In progress"</xm:f>
            <x14:dxf>
              <fill>
                <patternFill>
                  <bgColor theme="7" tint="0.59996337778862885"/>
                </patternFill>
              </fill>
            </x14:dxf>
          </x14:cfRule>
          <xm:sqref>B20:G20</xm:sqref>
        </x14:conditionalFormatting>
        <x14:conditionalFormatting xmlns:xm="http://schemas.microsoft.com/office/excel/2006/main">
          <x14:cfRule type="endsWith" priority="4302" operator="endsWith" text="Not Started" id="{AF38A09B-6266-4FC9-BBD1-D3C104E24308}">
            <xm:f>RIGHT('F''18'!B62,LEN("Not Started"))="Not Started"</xm:f>
            <x14:dxf>
              <fill>
                <patternFill>
                  <bgColor theme="9" tint="0.39994506668294322"/>
                </patternFill>
              </fill>
            </x14:dxf>
          </x14:cfRule>
          <x14:cfRule type="endsWith" priority="4303" stopIfTrue="1" operator="endsWith" text="In progress" id="{C2D8185F-1E54-4AA4-BCAB-EA9627261EEE}">
            <xm:f>RIGHT('F''18'!B62,LEN("In progress"))="In progress"</xm:f>
            <x14:dxf>
              <fill>
                <patternFill>
                  <bgColor theme="7" tint="0.59996337778862885"/>
                </patternFill>
              </fill>
            </x14:dxf>
          </x14:cfRule>
          <x14:cfRule type="endsWith" priority="4304" operator="endsWith" text="Finished" id="{5D30C8A7-EFA7-4CCC-B108-347CC97C7214}">
            <xm:f>RIGHT('F''18'!B62,LEN("Finished"))="Finished"</xm:f>
            <x14:dxf>
              <fill>
                <patternFill>
                  <bgColor rgb="FF92D050"/>
                </patternFill>
              </fill>
            </x14:dxf>
          </x14:cfRule>
          <xm:sqref>B21:G21</xm:sqref>
        </x14:conditionalFormatting>
        <x14:conditionalFormatting xmlns:xm="http://schemas.microsoft.com/office/excel/2006/main">
          <x14:cfRule type="containsText" priority="4305" operator="containsText" text="Overdue" id="{D74AF8CE-89BA-4DE3-8D2B-2C135F645A7E}">
            <xm:f>NOT(ISERROR(SEARCH("Overdue",'F''18'!B62)))</xm:f>
            <x14:dxf>
              <fill>
                <patternFill>
                  <bgColor theme="2" tint="-0.499984740745262"/>
                </patternFill>
              </fill>
            </x14:dxf>
          </x14:cfRule>
          <x14:cfRule type="containsText" priority="4306" operator="containsText" text="Critical" id="{740E01B9-81B3-4B9A-9A00-F0837C7D67A0}">
            <xm:f>NOT(ISERROR(SEARCH("Critical",'F''18'!B62)))</xm:f>
            <x14:dxf>
              <fill>
                <patternFill>
                  <bgColor theme="9" tint="-0.24994659260841701"/>
                </patternFill>
              </fill>
            </x14:dxf>
          </x14:cfRule>
          <xm:sqref>B21:G21</xm:sqref>
        </x14:conditionalFormatting>
        <x14:conditionalFormatting xmlns:xm="http://schemas.microsoft.com/office/excel/2006/main">
          <x14:cfRule type="expression" priority="4307" id="{0960186D-EBE6-419F-9C14-AF3940EB46C4}">
            <xm:f>'F''18'!$G62="In progress"</xm:f>
            <x14:dxf>
              <fill>
                <patternFill>
                  <bgColor theme="7" tint="0.59996337778862885"/>
                </patternFill>
              </fill>
            </x14:dxf>
          </x14:cfRule>
          <xm:sqref>B21:G21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Fields!$A$2:$A$7</xm:f>
          </x14:formula1>
          <xm:sqref>G6:G21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21"/>
  <sheetViews>
    <sheetView workbookViewId="0">
      <selection activeCell="C20" sqref="C20"/>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22" t="s">
        <v>104</v>
      </c>
      <c r="C2" s="22"/>
      <c r="D2" s="22"/>
      <c r="E2" s="22"/>
      <c r="F2" s="22"/>
      <c r="G2" s="22"/>
    </row>
    <row r="3" spans="2:7" x14ac:dyDescent="0.25">
      <c r="B3" s="3">
        <v>43432</v>
      </c>
      <c r="C3" s="18" t="s">
        <v>16</v>
      </c>
      <c r="D3" s="18"/>
      <c r="E3" s="7"/>
      <c r="F3" s="7"/>
      <c r="G3" s="18"/>
    </row>
    <row r="4" spans="2:7" x14ac:dyDescent="0.25">
      <c r="B4" s="4">
        <v>9</v>
      </c>
      <c r="C4" s="18" t="s">
        <v>4</v>
      </c>
      <c r="D4" s="18"/>
      <c r="E4" s="7"/>
      <c r="F4" s="7"/>
      <c r="G4" s="18"/>
    </row>
    <row r="5" spans="2:7" x14ac:dyDescent="0.25">
      <c r="B5" s="5" t="s">
        <v>6</v>
      </c>
      <c r="C5" s="5" t="s">
        <v>9</v>
      </c>
      <c r="D5" s="5" t="s">
        <v>3</v>
      </c>
      <c r="E5" s="8" t="s">
        <v>1</v>
      </c>
      <c r="F5" s="8" t="s">
        <v>2</v>
      </c>
      <c r="G5" s="5" t="s">
        <v>10</v>
      </c>
    </row>
    <row r="6" spans="2:7" x14ac:dyDescent="0.25">
      <c r="B6" s="18" t="s">
        <v>30</v>
      </c>
      <c r="C6" s="2" t="s">
        <v>18</v>
      </c>
      <c r="D6" s="18">
        <f>F6-E6</f>
        <v>24</v>
      </c>
      <c r="E6" s="9">
        <v>43343</v>
      </c>
      <c r="F6" s="9">
        <v>43367</v>
      </c>
      <c r="G6" s="18" t="s">
        <v>31</v>
      </c>
    </row>
    <row r="7" spans="2:7" x14ac:dyDescent="0.25">
      <c r="B7" s="18" t="s">
        <v>30</v>
      </c>
      <c r="C7" s="2" t="s">
        <v>22</v>
      </c>
      <c r="D7" s="18">
        <f t="shared" ref="D7:D21" si="0">F7-E7</f>
        <v>24</v>
      </c>
      <c r="E7" s="9">
        <v>43343</v>
      </c>
      <c r="F7" s="9">
        <v>43367</v>
      </c>
      <c r="G7" s="18" t="s">
        <v>31</v>
      </c>
    </row>
    <row r="8" spans="2:7" x14ac:dyDescent="0.25">
      <c r="B8" s="18" t="s">
        <v>30</v>
      </c>
      <c r="C8" s="2" t="s">
        <v>26</v>
      </c>
      <c r="D8" s="18">
        <f t="shared" si="0"/>
        <v>14</v>
      </c>
      <c r="E8" s="9">
        <v>43343</v>
      </c>
      <c r="F8" s="9">
        <v>43357</v>
      </c>
      <c r="G8" s="18" t="s">
        <v>31</v>
      </c>
    </row>
    <row r="9" spans="2:7" x14ac:dyDescent="0.25">
      <c r="B9" s="18" t="s">
        <v>30</v>
      </c>
      <c r="C9" s="2" t="s">
        <v>77</v>
      </c>
      <c r="D9" s="18">
        <f t="shared" si="0"/>
        <v>40</v>
      </c>
      <c r="E9" s="9">
        <v>43355</v>
      </c>
      <c r="F9" s="9">
        <v>43395</v>
      </c>
      <c r="G9" s="18" t="s">
        <v>31</v>
      </c>
    </row>
    <row r="10" spans="2:7" ht="30" x14ac:dyDescent="0.25">
      <c r="B10" s="18" t="s">
        <v>30</v>
      </c>
      <c r="C10" s="2" t="s">
        <v>28</v>
      </c>
      <c r="D10" s="18">
        <f t="shared" si="0"/>
        <v>40</v>
      </c>
      <c r="E10" s="9">
        <v>43355</v>
      </c>
      <c r="F10" s="9">
        <v>43395</v>
      </c>
      <c r="G10" s="18" t="s">
        <v>31</v>
      </c>
    </row>
    <row r="11" spans="2:7" ht="30" x14ac:dyDescent="0.25">
      <c r="B11" s="18" t="s">
        <v>24</v>
      </c>
      <c r="C11" s="2" t="s">
        <v>29</v>
      </c>
      <c r="D11" s="18">
        <f t="shared" si="0"/>
        <v>33</v>
      </c>
      <c r="E11" s="9">
        <v>43355</v>
      </c>
      <c r="F11" s="9">
        <v>43388</v>
      </c>
      <c r="G11" s="18" t="s">
        <v>31</v>
      </c>
    </row>
    <row r="12" spans="2:7" x14ac:dyDescent="0.25">
      <c r="B12" s="18" t="s">
        <v>30</v>
      </c>
      <c r="C12" s="2" t="s">
        <v>52</v>
      </c>
      <c r="D12" s="18">
        <f t="shared" si="0"/>
        <v>14</v>
      </c>
      <c r="E12" s="9">
        <v>43374</v>
      </c>
      <c r="F12" s="9">
        <v>43388</v>
      </c>
      <c r="G12" s="18" t="s">
        <v>31</v>
      </c>
    </row>
    <row r="13" spans="2:7" x14ac:dyDescent="0.25">
      <c r="B13" s="18" t="s">
        <v>30</v>
      </c>
      <c r="C13" s="2" t="s">
        <v>53</v>
      </c>
      <c r="D13" s="18">
        <f t="shared" si="0"/>
        <v>14</v>
      </c>
      <c r="E13" s="9">
        <v>43374</v>
      </c>
      <c r="F13" s="9">
        <v>43388</v>
      </c>
      <c r="G13" s="18" t="s">
        <v>31</v>
      </c>
    </row>
    <row r="14" spans="2:7" x14ac:dyDescent="0.25">
      <c r="B14" s="18" t="s">
        <v>30</v>
      </c>
      <c r="C14" s="2" t="s">
        <v>58</v>
      </c>
      <c r="D14" s="18">
        <f t="shared" si="0"/>
        <v>14</v>
      </c>
      <c r="E14" s="9">
        <v>43374</v>
      </c>
      <c r="F14" s="9">
        <v>43388</v>
      </c>
      <c r="G14" s="18" t="s">
        <v>31</v>
      </c>
    </row>
    <row r="15" spans="2:7" x14ac:dyDescent="0.25">
      <c r="B15" s="18" t="s">
        <v>30</v>
      </c>
      <c r="C15" s="2" t="s">
        <v>59</v>
      </c>
      <c r="D15" s="18">
        <f t="shared" si="0"/>
        <v>14</v>
      </c>
      <c r="E15" s="9">
        <v>43374</v>
      </c>
      <c r="F15" s="9">
        <v>43388</v>
      </c>
      <c r="G15" s="18" t="s">
        <v>31</v>
      </c>
    </row>
    <row r="16" spans="2:7" x14ac:dyDescent="0.25">
      <c r="B16" s="18" t="s">
        <v>30</v>
      </c>
      <c r="C16" s="2" t="s">
        <v>65</v>
      </c>
      <c r="D16" s="18">
        <f t="shared" si="0"/>
        <v>14</v>
      </c>
      <c r="E16" s="9">
        <v>43374</v>
      </c>
      <c r="F16" s="9">
        <v>43388</v>
      </c>
      <c r="G16" s="18" t="s">
        <v>31</v>
      </c>
    </row>
    <row r="17" spans="2:7" x14ac:dyDescent="0.25">
      <c r="B17" s="18" t="s">
        <v>30</v>
      </c>
      <c r="C17" s="6" t="s">
        <v>73</v>
      </c>
      <c r="D17" s="18">
        <f t="shared" si="0"/>
        <v>5</v>
      </c>
      <c r="E17" s="9">
        <v>43383</v>
      </c>
      <c r="F17" s="9">
        <v>43388</v>
      </c>
      <c r="G17" s="18" t="s">
        <v>31</v>
      </c>
    </row>
    <row r="18" spans="2:7" x14ac:dyDescent="0.25">
      <c r="B18" s="18" t="s">
        <v>30</v>
      </c>
      <c r="C18" s="6" t="s">
        <v>79</v>
      </c>
      <c r="D18" s="18">
        <f t="shared" si="0"/>
        <v>5</v>
      </c>
      <c r="E18" s="9">
        <v>43383</v>
      </c>
      <c r="F18" s="9">
        <v>43388</v>
      </c>
      <c r="G18" s="18" t="s">
        <v>31</v>
      </c>
    </row>
    <row r="19" spans="2:7" x14ac:dyDescent="0.25">
      <c r="B19" s="18" t="s">
        <v>30</v>
      </c>
      <c r="C19" s="6" t="s">
        <v>72</v>
      </c>
      <c r="D19" s="18">
        <f t="shared" si="0"/>
        <v>5</v>
      </c>
      <c r="E19" s="9">
        <v>43383</v>
      </c>
      <c r="F19" s="9">
        <v>43388</v>
      </c>
      <c r="G19" s="18" t="s">
        <v>31</v>
      </c>
    </row>
    <row r="20" spans="2:7" ht="30" x14ac:dyDescent="0.25">
      <c r="B20" s="18" t="s">
        <v>30</v>
      </c>
      <c r="C20" s="6" t="s">
        <v>81</v>
      </c>
      <c r="D20" s="18">
        <f t="shared" si="0"/>
        <v>8</v>
      </c>
      <c r="E20" s="9">
        <v>43397</v>
      </c>
      <c r="F20" s="9">
        <v>43405</v>
      </c>
      <c r="G20" s="18" t="s">
        <v>31</v>
      </c>
    </row>
    <row r="21" spans="2:7" x14ac:dyDescent="0.25">
      <c r="B21" s="18" t="s">
        <v>30</v>
      </c>
      <c r="C21" s="6" t="s">
        <v>90</v>
      </c>
      <c r="D21" s="18">
        <f t="shared" si="0"/>
        <v>15</v>
      </c>
      <c r="E21" s="9">
        <v>43408</v>
      </c>
      <c r="F21" s="9">
        <v>43423</v>
      </c>
      <c r="G21" s="18" t="s">
        <v>31</v>
      </c>
    </row>
  </sheetData>
  <mergeCells count="1">
    <mergeCell ref="B2:G2"/>
  </mergeCells>
  <conditionalFormatting sqref="B2 B3:G21">
    <cfRule type="cellIs" dxfId="67" priority="1" operator="between">
      <formula>43466</formula>
      <formula>43831</formula>
    </cfRule>
    <cfRule type="cellIs" dxfId="66"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FB846D21-C41E-42C0-97EE-49F51C3FCD51}">
            <xm:f>RIGHT('F''18'!B2,LEN("Not Started"))="Not Started"</xm:f>
            <x14:dxf>
              <fill>
                <patternFill>
                  <bgColor theme="9" tint="0.39994506668294322"/>
                </patternFill>
              </fill>
            </x14:dxf>
          </x14:cfRule>
          <x14:cfRule type="endsWith" priority="4" stopIfTrue="1" operator="endsWith" text="In progress" id="{BD0E37DB-E055-4629-8A84-E7EC285CBC4B}">
            <xm:f>RIGHT('F''18'!B2,LEN("In progress"))="In progress"</xm:f>
            <x14:dxf>
              <fill>
                <patternFill>
                  <bgColor theme="7" tint="0.59996337778862885"/>
                </patternFill>
              </fill>
            </x14:dxf>
          </x14:cfRule>
          <x14:cfRule type="endsWith" priority="5" operator="endsWith" text="Finished" id="{D1318625-55E5-49BA-884A-CC18ACDFD234}">
            <xm:f>RIGHT('F''18'!B2,LEN("Finished"))="Finished"</xm:f>
            <x14:dxf>
              <fill>
                <patternFill>
                  <bgColor rgb="FF92D050"/>
                </patternFill>
              </fill>
            </x14:dxf>
          </x14:cfRule>
          <xm:sqref>B2 B3:G6</xm:sqref>
        </x14:conditionalFormatting>
        <x14:conditionalFormatting xmlns:xm="http://schemas.microsoft.com/office/excel/2006/main">
          <x14:cfRule type="containsText" priority="6" operator="containsText" text="Overdue" id="{3DE4D8E7-7F50-41AC-8CAB-B2A8B44311ED}">
            <xm:f>NOT(ISERROR(SEARCH("Overdue",'F''18'!B2)))</xm:f>
            <x14:dxf>
              <fill>
                <patternFill>
                  <bgColor theme="2" tint="-0.499984740745262"/>
                </patternFill>
              </fill>
            </x14:dxf>
          </x14:cfRule>
          <x14:cfRule type="containsText" priority="6" operator="containsText" text="Critical" id="{E9EEEE1F-F1C5-429A-A38F-61365B235153}">
            <xm:f>NOT(ISERROR(SEARCH("Critical",'F''18'!B2)))</xm:f>
            <x14:dxf>
              <fill>
                <patternFill>
                  <bgColor theme="9" tint="-0.24994659260841701"/>
                </patternFill>
              </fill>
            </x14:dxf>
          </x14:cfRule>
          <xm:sqref>B2 B3:G6</xm:sqref>
        </x14:conditionalFormatting>
        <x14:conditionalFormatting xmlns:xm="http://schemas.microsoft.com/office/excel/2006/main">
          <x14:cfRule type="expression" priority="7" id="{E287EB0E-8908-4DF8-84CF-6D8A42BF0228}">
            <xm:f>'F''18'!$G2="In progress"</xm:f>
            <x14:dxf>
              <fill>
                <patternFill>
                  <bgColor theme="7" tint="0.59996337778862885"/>
                </patternFill>
              </fill>
            </x14:dxf>
          </x14:cfRule>
          <xm:sqref>B2:G6</xm:sqref>
        </x14:conditionalFormatting>
        <x14:conditionalFormatting xmlns:xm="http://schemas.microsoft.com/office/excel/2006/main">
          <x14:cfRule type="endsWith" priority="4702" operator="endsWith" text="Not Started" id="{FB846D21-C41E-42C0-97EE-49F51C3FCD51}">
            <xm:f>RIGHT('F''18'!B10,LEN("Not Started"))="Not Started"</xm:f>
            <x14:dxf>
              <fill>
                <patternFill>
                  <bgColor theme="9" tint="0.39994506668294322"/>
                </patternFill>
              </fill>
            </x14:dxf>
          </x14:cfRule>
          <x14:cfRule type="endsWith" priority="4703" stopIfTrue="1" operator="endsWith" text="In progress" id="{BD0E37DB-E055-4629-8A84-E7EC285CBC4B}">
            <xm:f>RIGHT('F''18'!B10,LEN("In progress"))="In progress"</xm:f>
            <x14:dxf>
              <fill>
                <patternFill>
                  <bgColor theme="7" tint="0.59996337778862885"/>
                </patternFill>
              </fill>
            </x14:dxf>
          </x14:cfRule>
          <x14:cfRule type="endsWith" priority="4704" operator="endsWith" text="Finished" id="{D1318625-55E5-49BA-884A-CC18ACDFD234}">
            <xm:f>RIGHT('F''18'!B10,LEN("Finished"))="Finished"</xm:f>
            <x14:dxf>
              <fill>
                <patternFill>
                  <bgColor rgb="FF92D050"/>
                </patternFill>
              </fill>
            </x14:dxf>
          </x14:cfRule>
          <xm:sqref>B7:G7</xm:sqref>
        </x14:conditionalFormatting>
        <x14:conditionalFormatting xmlns:xm="http://schemas.microsoft.com/office/excel/2006/main">
          <x14:cfRule type="containsText" priority="4709" operator="containsText" text="Overdue" id="{3DE4D8E7-7F50-41AC-8CAB-B2A8B44311ED}">
            <xm:f>NOT(ISERROR(SEARCH("Overdue",'F''18'!B10)))</xm:f>
            <x14:dxf>
              <fill>
                <patternFill>
                  <bgColor theme="2" tint="-0.499984740745262"/>
                </patternFill>
              </fill>
            </x14:dxf>
          </x14:cfRule>
          <x14:cfRule type="containsText" priority="4710" operator="containsText" text="Critical" id="{E9EEEE1F-F1C5-429A-A38F-61365B235153}">
            <xm:f>NOT(ISERROR(SEARCH("Critical",'F''18'!B10)))</xm:f>
            <x14:dxf>
              <fill>
                <patternFill>
                  <bgColor theme="9" tint="-0.24994659260841701"/>
                </patternFill>
              </fill>
            </x14:dxf>
          </x14:cfRule>
          <xm:sqref>B7:G7</xm:sqref>
        </x14:conditionalFormatting>
        <x14:conditionalFormatting xmlns:xm="http://schemas.microsoft.com/office/excel/2006/main">
          <x14:cfRule type="expression" priority="4712" id="{E287EB0E-8908-4DF8-84CF-6D8A42BF0228}">
            <xm:f>'F''18'!$G10="In progress"</xm:f>
            <x14:dxf>
              <fill>
                <patternFill>
                  <bgColor theme="7" tint="0.59996337778862885"/>
                </patternFill>
              </fill>
            </x14:dxf>
          </x14:cfRule>
          <xm:sqref>B7:G7</xm:sqref>
        </x14:conditionalFormatting>
        <x14:conditionalFormatting xmlns:xm="http://schemas.microsoft.com/office/excel/2006/main">
          <x14:cfRule type="endsWith" priority="4921" operator="endsWith" text="Not Started" id="{FB846D21-C41E-42C0-97EE-49F51C3FCD51}">
            <xm:f>RIGHT('F''18'!B14,LEN("Not Started"))="Not Started"</xm:f>
            <x14:dxf>
              <fill>
                <patternFill>
                  <bgColor theme="9" tint="0.39994506668294322"/>
                </patternFill>
              </fill>
            </x14:dxf>
          </x14:cfRule>
          <x14:cfRule type="endsWith" priority="4922" stopIfTrue="1" operator="endsWith" text="In progress" id="{BD0E37DB-E055-4629-8A84-E7EC285CBC4B}">
            <xm:f>RIGHT('F''18'!B14,LEN("In progress"))="In progress"</xm:f>
            <x14:dxf>
              <fill>
                <patternFill>
                  <bgColor theme="7" tint="0.59996337778862885"/>
                </patternFill>
              </fill>
            </x14:dxf>
          </x14:cfRule>
          <x14:cfRule type="endsWith" priority="4923" operator="endsWith" text="Finished" id="{D1318625-55E5-49BA-884A-CC18ACDFD234}">
            <xm:f>RIGHT('F''18'!B14,LEN("Finished"))="Finished"</xm:f>
            <x14:dxf>
              <fill>
                <patternFill>
                  <bgColor rgb="FF92D050"/>
                </patternFill>
              </fill>
            </x14:dxf>
          </x14:cfRule>
          <xm:sqref>B8:G8</xm:sqref>
        </x14:conditionalFormatting>
        <x14:conditionalFormatting xmlns:xm="http://schemas.microsoft.com/office/excel/2006/main">
          <x14:cfRule type="containsText" priority="4926" operator="containsText" text="Overdue" id="{3DE4D8E7-7F50-41AC-8CAB-B2A8B44311ED}">
            <xm:f>NOT(ISERROR(SEARCH("Overdue",'F''18'!B14)))</xm:f>
            <x14:dxf>
              <fill>
                <patternFill>
                  <bgColor theme="2" tint="-0.499984740745262"/>
                </patternFill>
              </fill>
            </x14:dxf>
          </x14:cfRule>
          <x14:cfRule type="containsText" priority="4927" operator="containsText" text="Critical" id="{E9EEEE1F-F1C5-429A-A38F-61365B235153}">
            <xm:f>NOT(ISERROR(SEARCH("Critical",'F''18'!B14)))</xm:f>
            <x14:dxf>
              <fill>
                <patternFill>
                  <bgColor theme="9" tint="-0.24994659260841701"/>
                </patternFill>
              </fill>
            </x14:dxf>
          </x14:cfRule>
          <xm:sqref>B8:G8</xm:sqref>
        </x14:conditionalFormatting>
        <x14:conditionalFormatting xmlns:xm="http://schemas.microsoft.com/office/excel/2006/main">
          <x14:cfRule type="expression" priority="4929" id="{E287EB0E-8908-4DF8-84CF-6D8A42BF0228}">
            <xm:f>'F''18'!$G14="In progress"</xm:f>
            <x14:dxf>
              <fill>
                <patternFill>
                  <bgColor theme="7" tint="0.59996337778862885"/>
                </patternFill>
              </fill>
            </x14:dxf>
          </x14:cfRule>
          <xm:sqref>B8:G8</xm:sqref>
        </x14:conditionalFormatting>
        <x14:conditionalFormatting xmlns:xm="http://schemas.microsoft.com/office/excel/2006/main">
          <x14:cfRule type="endsWith" priority="5144" operator="endsWith" text="Not Started" id="{FB846D21-C41E-42C0-97EE-49F51C3FCD51}">
            <xm:f>RIGHT('F''18'!B16,LEN("Not Started"))="Not Started"</xm:f>
            <x14:dxf>
              <fill>
                <patternFill>
                  <bgColor theme="9" tint="0.39994506668294322"/>
                </patternFill>
              </fill>
            </x14:dxf>
          </x14:cfRule>
          <x14:cfRule type="endsWith" priority="5145" stopIfTrue="1" operator="endsWith" text="In progress" id="{BD0E37DB-E055-4629-8A84-E7EC285CBC4B}">
            <xm:f>RIGHT('F''18'!B16,LEN("In progress"))="In progress"</xm:f>
            <x14:dxf>
              <fill>
                <patternFill>
                  <bgColor theme="7" tint="0.59996337778862885"/>
                </patternFill>
              </fill>
            </x14:dxf>
          </x14:cfRule>
          <x14:cfRule type="endsWith" priority="5146" operator="endsWith" text="Finished" id="{D1318625-55E5-49BA-884A-CC18ACDFD234}">
            <xm:f>RIGHT('F''18'!B16,LEN("Finished"))="Finished"</xm:f>
            <x14:dxf>
              <fill>
                <patternFill>
                  <bgColor rgb="FF92D050"/>
                </patternFill>
              </fill>
            </x14:dxf>
          </x14:cfRule>
          <xm:sqref>B9:G11</xm:sqref>
        </x14:conditionalFormatting>
        <x14:conditionalFormatting xmlns:xm="http://schemas.microsoft.com/office/excel/2006/main">
          <x14:cfRule type="containsText" priority="5149" operator="containsText" text="Overdue" id="{3DE4D8E7-7F50-41AC-8CAB-B2A8B44311ED}">
            <xm:f>NOT(ISERROR(SEARCH("Overdue",'F''18'!B16)))</xm:f>
            <x14:dxf>
              <fill>
                <patternFill>
                  <bgColor theme="2" tint="-0.499984740745262"/>
                </patternFill>
              </fill>
            </x14:dxf>
          </x14:cfRule>
          <x14:cfRule type="containsText" priority="5150" operator="containsText" text="Critical" id="{E9EEEE1F-F1C5-429A-A38F-61365B235153}">
            <xm:f>NOT(ISERROR(SEARCH("Critical",'F''18'!B16)))</xm:f>
            <x14:dxf>
              <fill>
                <patternFill>
                  <bgColor theme="9" tint="-0.24994659260841701"/>
                </patternFill>
              </fill>
            </x14:dxf>
          </x14:cfRule>
          <xm:sqref>B9:G11</xm:sqref>
        </x14:conditionalFormatting>
        <x14:conditionalFormatting xmlns:xm="http://schemas.microsoft.com/office/excel/2006/main">
          <x14:cfRule type="expression" priority="5152" id="{E287EB0E-8908-4DF8-84CF-6D8A42BF0228}">
            <xm:f>'F''18'!$G16="In progress"</xm:f>
            <x14:dxf>
              <fill>
                <patternFill>
                  <bgColor theme="7" tint="0.59996337778862885"/>
                </patternFill>
              </fill>
            </x14:dxf>
          </x14:cfRule>
          <xm:sqref>B9:G11</xm:sqref>
        </x14:conditionalFormatting>
        <x14:conditionalFormatting xmlns:xm="http://schemas.microsoft.com/office/excel/2006/main">
          <x14:cfRule type="endsWith" priority="5373" operator="endsWith" text="Not Started" id="{FB846D21-C41E-42C0-97EE-49F51C3FCD51}">
            <xm:f>RIGHT('F''18'!B24,LEN("Not Started"))="Not Started"</xm:f>
            <x14:dxf>
              <fill>
                <patternFill>
                  <bgColor theme="9" tint="0.39994506668294322"/>
                </patternFill>
              </fill>
            </x14:dxf>
          </x14:cfRule>
          <x14:cfRule type="endsWith" priority="5374" stopIfTrue="1" operator="endsWith" text="In progress" id="{BD0E37DB-E055-4629-8A84-E7EC285CBC4B}">
            <xm:f>RIGHT('F''18'!B24,LEN("In progress"))="In progress"</xm:f>
            <x14:dxf>
              <fill>
                <patternFill>
                  <bgColor theme="7" tint="0.59996337778862885"/>
                </patternFill>
              </fill>
            </x14:dxf>
          </x14:cfRule>
          <x14:cfRule type="endsWith" priority="5375" operator="endsWith" text="Finished" id="{D1318625-55E5-49BA-884A-CC18ACDFD234}">
            <xm:f>RIGHT('F''18'!B24,LEN("Finished"))="Finished"</xm:f>
            <x14:dxf>
              <fill>
                <patternFill>
                  <bgColor rgb="FF92D050"/>
                </patternFill>
              </fill>
            </x14:dxf>
          </x14:cfRule>
          <xm:sqref>B12:G13</xm:sqref>
        </x14:conditionalFormatting>
        <x14:conditionalFormatting xmlns:xm="http://schemas.microsoft.com/office/excel/2006/main">
          <x14:cfRule type="containsText" priority="5378" operator="containsText" text="Overdue" id="{3DE4D8E7-7F50-41AC-8CAB-B2A8B44311ED}">
            <xm:f>NOT(ISERROR(SEARCH("Overdue",'F''18'!B24)))</xm:f>
            <x14:dxf>
              <fill>
                <patternFill>
                  <bgColor theme="2" tint="-0.499984740745262"/>
                </patternFill>
              </fill>
            </x14:dxf>
          </x14:cfRule>
          <x14:cfRule type="containsText" priority="5379" operator="containsText" text="Critical" id="{E9EEEE1F-F1C5-429A-A38F-61365B235153}">
            <xm:f>NOT(ISERROR(SEARCH("Critical",'F''18'!B24)))</xm:f>
            <x14:dxf>
              <fill>
                <patternFill>
                  <bgColor theme="9" tint="-0.24994659260841701"/>
                </patternFill>
              </fill>
            </x14:dxf>
          </x14:cfRule>
          <xm:sqref>B12:G13</xm:sqref>
        </x14:conditionalFormatting>
        <x14:conditionalFormatting xmlns:xm="http://schemas.microsoft.com/office/excel/2006/main">
          <x14:cfRule type="expression" priority="5381" id="{E287EB0E-8908-4DF8-84CF-6D8A42BF0228}">
            <xm:f>'F''18'!$G24="In progress"</xm:f>
            <x14:dxf>
              <fill>
                <patternFill>
                  <bgColor theme="7" tint="0.59996337778862885"/>
                </patternFill>
              </fill>
            </x14:dxf>
          </x14:cfRule>
          <xm:sqref>B12:G13</xm:sqref>
        </x14:conditionalFormatting>
        <x14:conditionalFormatting xmlns:xm="http://schemas.microsoft.com/office/excel/2006/main">
          <x14:cfRule type="endsWith" priority="5608" operator="endsWith" text="Not Started" id="{FB846D21-C41E-42C0-97EE-49F51C3FCD51}">
            <xm:f>RIGHT('F''18'!B30,LEN("Not Started"))="Not Started"</xm:f>
            <x14:dxf>
              <fill>
                <patternFill>
                  <bgColor theme="9" tint="0.39994506668294322"/>
                </patternFill>
              </fill>
            </x14:dxf>
          </x14:cfRule>
          <x14:cfRule type="endsWith" priority="5609" stopIfTrue="1" operator="endsWith" text="In progress" id="{BD0E37DB-E055-4629-8A84-E7EC285CBC4B}">
            <xm:f>RIGHT('F''18'!B30,LEN("In progress"))="In progress"</xm:f>
            <x14:dxf>
              <fill>
                <patternFill>
                  <bgColor theme="7" tint="0.59996337778862885"/>
                </patternFill>
              </fill>
            </x14:dxf>
          </x14:cfRule>
          <x14:cfRule type="endsWith" priority="5610" operator="endsWith" text="Finished" id="{D1318625-55E5-49BA-884A-CC18ACDFD234}">
            <xm:f>RIGHT('F''18'!B30,LEN("Finished"))="Finished"</xm:f>
            <x14:dxf>
              <fill>
                <patternFill>
                  <bgColor rgb="FF92D050"/>
                </patternFill>
              </fill>
            </x14:dxf>
          </x14:cfRule>
          <xm:sqref>B14:G15</xm:sqref>
        </x14:conditionalFormatting>
        <x14:conditionalFormatting xmlns:xm="http://schemas.microsoft.com/office/excel/2006/main">
          <x14:cfRule type="containsText" priority="5613" operator="containsText" text="Overdue" id="{3DE4D8E7-7F50-41AC-8CAB-B2A8B44311ED}">
            <xm:f>NOT(ISERROR(SEARCH("Overdue",'F''18'!B30)))</xm:f>
            <x14:dxf>
              <fill>
                <patternFill>
                  <bgColor theme="2" tint="-0.499984740745262"/>
                </patternFill>
              </fill>
            </x14:dxf>
          </x14:cfRule>
          <x14:cfRule type="containsText" priority="5614" operator="containsText" text="Critical" id="{E9EEEE1F-F1C5-429A-A38F-61365B235153}">
            <xm:f>NOT(ISERROR(SEARCH("Critical",'F''18'!B30)))</xm:f>
            <x14:dxf>
              <fill>
                <patternFill>
                  <bgColor theme="9" tint="-0.24994659260841701"/>
                </patternFill>
              </fill>
            </x14:dxf>
          </x14:cfRule>
          <xm:sqref>B14:G15</xm:sqref>
        </x14:conditionalFormatting>
        <x14:conditionalFormatting xmlns:xm="http://schemas.microsoft.com/office/excel/2006/main">
          <x14:cfRule type="expression" priority="5616" id="{E287EB0E-8908-4DF8-84CF-6D8A42BF0228}">
            <xm:f>'F''18'!$G30="In progress"</xm:f>
            <x14:dxf>
              <fill>
                <patternFill>
                  <bgColor theme="7" tint="0.59996337778862885"/>
                </patternFill>
              </fill>
            </x14:dxf>
          </x14:cfRule>
          <xm:sqref>B14:G15</xm:sqref>
        </x14:conditionalFormatting>
        <x14:conditionalFormatting xmlns:xm="http://schemas.microsoft.com/office/excel/2006/main">
          <x14:cfRule type="endsWith" priority="5849" operator="endsWith" text="Not Started" id="{FB846D21-C41E-42C0-97EE-49F51C3FCD51}">
            <xm:f>RIGHT('F''18'!B37,LEN("Not Started"))="Not Started"</xm:f>
            <x14:dxf>
              <fill>
                <patternFill>
                  <bgColor theme="9" tint="0.39994506668294322"/>
                </patternFill>
              </fill>
            </x14:dxf>
          </x14:cfRule>
          <x14:cfRule type="endsWith" priority="5850" stopIfTrue="1" operator="endsWith" text="In progress" id="{BD0E37DB-E055-4629-8A84-E7EC285CBC4B}">
            <xm:f>RIGHT('F''18'!B37,LEN("In progress"))="In progress"</xm:f>
            <x14:dxf>
              <fill>
                <patternFill>
                  <bgColor theme="7" tint="0.59996337778862885"/>
                </patternFill>
              </fill>
            </x14:dxf>
          </x14:cfRule>
          <x14:cfRule type="endsWith" priority="5851" operator="endsWith" text="Finished" id="{D1318625-55E5-49BA-884A-CC18ACDFD234}">
            <xm:f>RIGHT('F''18'!B37,LEN("Finished"))="Finished"</xm:f>
            <x14:dxf>
              <fill>
                <patternFill>
                  <bgColor rgb="FF92D050"/>
                </patternFill>
              </fill>
            </x14:dxf>
          </x14:cfRule>
          <xm:sqref>B16:G16</xm:sqref>
        </x14:conditionalFormatting>
        <x14:conditionalFormatting xmlns:xm="http://schemas.microsoft.com/office/excel/2006/main">
          <x14:cfRule type="containsText" priority="5854" operator="containsText" text="Overdue" id="{3DE4D8E7-7F50-41AC-8CAB-B2A8B44311ED}">
            <xm:f>NOT(ISERROR(SEARCH("Overdue",'F''18'!B37)))</xm:f>
            <x14:dxf>
              <fill>
                <patternFill>
                  <bgColor theme="2" tint="-0.499984740745262"/>
                </patternFill>
              </fill>
            </x14:dxf>
          </x14:cfRule>
          <x14:cfRule type="containsText" priority="5855" operator="containsText" text="Critical" id="{E9EEEE1F-F1C5-429A-A38F-61365B235153}">
            <xm:f>NOT(ISERROR(SEARCH("Critical",'F''18'!B37)))</xm:f>
            <x14:dxf>
              <fill>
                <patternFill>
                  <bgColor theme="9" tint="-0.24994659260841701"/>
                </patternFill>
              </fill>
            </x14:dxf>
          </x14:cfRule>
          <xm:sqref>B16:G16</xm:sqref>
        </x14:conditionalFormatting>
        <x14:conditionalFormatting xmlns:xm="http://schemas.microsoft.com/office/excel/2006/main">
          <x14:cfRule type="expression" priority="5857" id="{E287EB0E-8908-4DF8-84CF-6D8A42BF0228}">
            <xm:f>'F''18'!$G37="In progress"</xm:f>
            <x14:dxf>
              <fill>
                <patternFill>
                  <bgColor theme="7" tint="0.59996337778862885"/>
                </patternFill>
              </fill>
            </x14:dxf>
          </x14:cfRule>
          <xm:sqref>B16:G16</xm:sqref>
        </x14:conditionalFormatting>
        <x14:conditionalFormatting xmlns:xm="http://schemas.microsoft.com/office/excel/2006/main">
          <x14:cfRule type="endsWith" priority="6096" operator="endsWith" text="Not Started" id="{FB846D21-C41E-42C0-97EE-49F51C3FCD51}">
            <xm:f>RIGHT('F''18'!B40,LEN("Not Started"))="Not Started"</xm:f>
            <x14:dxf>
              <fill>
                <patternFill>
                  <bgColor theme="9" tint="0.39994506668294322"/>
                </patternFill>
              </fill>
            </x14:dxf>
          </x14:cfRule>
          <x14:cfRule type="endsWith" priority="6097" stopIfTrue="1" operator="endsWith" text="In progress" id="{BD0E37DB-E055-4629-8A84-E7EC285CBC4B}">
            <xm:f>RIGHT('F''18'!B40,LEN("In progress"))="In progress"</xm:f>
            <x14:dxf>
              <fill>
                <patternFill>
                  <bgColor theme="7" tint="0.59996337778862885"/>
                </patternFill>
              </fill>
            </x14:dxf>
          </x14:cfRule>
          <x14:cfRule type="endsWith" priority="6098" operator="endsWith" text="Finished" id="{D1318625-55E5-49BA-884A-CC18ACDFD234}">
            <xm:f>RIGHT('F''18'!B40,LEN("Finished"))="Finished"</xm:f>
            <x14:dxf>
              <fill>
                <patternFill>
                  <bgColor rgb="FF92D050"/>
                </patternFill>
              </fill>
            </x14:dxf>
          </x14:cfRule>
          <xm:sqref>B17:G17</xm:sqref>
        </x14:conditionalFormatting>
        <x14:conditionalFormatting xmlns:xm="http://schemas.microsoft.com/office/excel/2006/main">
          <x14:cfRule type="containsText" priority="6101" operator="containsText" text="Overdue" id="{3DE4D8E7-7F50-41AC-8CAB-B2A8B44311ED}">
            <xm:f>NOT(ISERROR(SEARCH("Overdue",'F''18'!B40)))</xm:f>
            <x14:dxf>
              <fill>
                <patternFill>
                  <bgColor theme="2" tint="-0.499984740745262"/>
                </patternFill>
              </fill>
            </x14:dxf>
          </x14:cfRule>
          <x14:cfRule type="containsText" priority="6102" operator="containsText" text="Critical" id="{E9EEEE1F-F1C5-429A-A38F-61365B235153}">
            <xm:f>NOT(ISERROR(SEARCH("Critical",'F''18'!B40)))</xm:f>
            <x14:dxf>
              <fill>
                <patternFill>
                  <bgColor theme="9" tint="-0.24994659260841701"/>
                </patternFill>
              </fill>
            </x14:dxf>
          </x14:cfRule>
          <xm:sqref>B17:G17</xm:sqref>
        </x14:conditionalFormatting>
        <x14:conditionalFormatting xmlns:xm="http://schemas.microsoft.com/office/excel/2006/main">
          <x14:cfRule type="expression" priority="6104" id="{E287EB0E-8908-4DF8-84CF-6D8A42BF0228}">
            <xm:f>'F''18'!$G40="In progress"</xm:f>
            <x14:dxf>
              <fill>
                <patternFill>
                  <bgColor theme="7" tint="0.59996337778862885"/>
                </patternFill>
              </fill>
            </x14:dxf>
          </x14:cfRule>
          <xm:sqref>B17:G17</xm:sqref>
        </x14:conditionalFormatting>
        <x14:conditionalFormatting xmlns:xm="http://schemas.microsoft.com/office/excel/2006/main">
          <x14:cfRule type="endsWith" priority="6349" operator="endsWith" text="Not Started" id="{FB846D21-C41E-42C0-97EE-49F51C3FCD51}">
            <xm:f>RIGHT('F''18'!B43,LEN("Not Started"))="Not Started"</xm:f>
            <x14:dxf>
              <fill>
                <patternFill>
                  <bgColor theme="9" tint="0.39994506668294322"/>
                </patternFill>
              </fill>
            </x14:dxf>
          </x14:cfRule>
          <x14:cfRule type="endsWith" priority="6350" stopIfTrue="1" operator="endsWith" text="In progress" id="{BD0E37DB-E055-4629-8A84-E7EC285CBC4B}">
            <xm:f>RIGHT('F''18'!B43,LEN("In progress"))="In progress"</xm:f>
            <x14:dxf>
              <fill>
                <patternFill>
                  <bgColor theme="7" tint="0.59996337778862885"/>
                </patternFill>
              </fill>
            </x14:dxf>
          </x14:cfRule>
          <x14:cfRule type="endsWith" priority="6351" operator="endsWith" text="Finished" id="{D1318625-55E5-49BA-884A-CC18ACDFD234}">
            <xm:f>RIGHT('F''18'!B43,LEN("Finished"))="Finished"</xm:f>
            <x14:dxf>
              <fill>
                <patternFill>
                  <bgColor rgb="FF92D050"/>
                </patternFill>
              </fill>
            </x14:dxf>
          </x14:cfRule>
          <xm:sqref>B18:G19</xm:sqref>
        </x14:conditionalFormatting>
        <x14:conditionalFormatting xmlns:xm="http://schemas.microsoft.com/office/excel/2006/main">
          <x14:cfRule type="containsText" priority="6354" operator="containsText" text="Overdue" id="{3DE4D8E7-7F50-41AC-8CAB-B2A8B44311ED}">
            <xm:f>NOT(ISERROR(SEARCH("Overdue",'F''18'!B43)))</xm:f>
            <x14:dxf>
              <fill>
                <patternFill>
                  <bgColor theme="2" tint="-0.499984740745262"/>
                </patternFill>
              </fill>
            </x14:dxf>
          </x14:cfRule>
          <x14:cfRule type="containsText" priority="6355" operator="containsText" text="Critical" id="{E9EEEE1F-F1C5-429A-A38F-61365B235153}">
            <xm:f>NOT(ISERROR(SEARCH("Critical",'F''18'!B43)))</xm:f>
            <x14:dxf>
              <fill>
                <patternFill>
                  <bgColor theme="9" tint="-0.24994659260841701"/>
                </patternFill>
              </fill>
            </x14:dxf>
          </x14:cfRule>
          <xm:sqref>B18:G19</xm:sqref>
        </x14:conditionalFormatting>
        <x14:conditionalFormatting xmlns:xm="http://schemas.microsoft.com/office/excel/2006/main">
          <x14:cfRule type="expression" priority="6357" id="{E287EB0E-8908-4DF8-84CF-6D8A42BF0228}">
            <xm:f>'F''18'!$G43="In progress"</xm:f>
            <x14:dxf>
              <fill>
                <patternFill>
                  <bgColor theme="7" tint="0.59996337778862885"/>
                </patternFill>
              </fill>
            </x14:dxf>
          </x14:cfRule>
          <xm:sqref>B18:G19</xm:sqref>
        </x14:conditionalFormatting>
        <x14:conditionalFormatting xmlns:xm="http://schemas.microsoft.com/office/excel/2006/main">
          <x14:cfRule type="endsWith" priority="6608" operator="endsWith" text="Not Started" id="{FB846D21-C41E-42C0-97EE-49F51C3FCD51}">
            <xm:f>RIGHT('F''18'!B47,LEN("Not Started"))="Not Started"</xm:f>
            <x14:dxf>
              <fill>
                <patternFill>
                  <bgColor theme="9" tint="0.39994506668294322"/>
                </patternFill>
              </fill>
            </x14:dxf>
          </x14:cfRule>
          <x14:cfRule type="endsWith" priority="6609" stopIfTrue="1" operator="endsWith" text="In progress" id="{BD0E37DB-E055-4629-8A84-E7EC285CBC4B}">
            <xm:f>RIGHT('F''18'!B47,LEN("In progress"))="In progress"</xm:f>
            <x14:dxf>
              <fill>
                <patternFill>
                  <bgColor theme="7" tint="0.59996337778862885"/>
                </patternFill>
              </fill>
            </x14:dxf>
          </x14:cfRule>
          <x14:cfRule type="endsWith" priority="6610" operator="endsWith" text="Finished" id="{D1318625-55E5-49BA-884A-CC18ACDFD234}">
            <xm:f>RIGHT('F''18'!B47,LEN("Finished"))="Finished"</xm:f>
            <x14:dxf>
              <fill>
                <patternFill>
                  <bgColor rgb="FF92D050"/>
                </patternFill>
              </fill>
            </x14:dxf>
          </x14:cfRule>
          <xm:sqref>B20:G20</xm:sqref>
        </x14:conditionalFormatting>
        <x14:conditionalFormatting xmlns:xm="http://schemas.microsoft.com/office/excel/2006/main">
          <x14:cfRule type="containsText" priority="6613" operator="containsText" text="Overdue" id="{3DE4D8E7-7F50-41AC-8CAB-B2A8B44311ED}">
            <xm:f>NOT(ISERROR(SEARCH("Overdue",'F''18'!B47)))</xm:f>
            <x14:dxf>
              <fill>
                <patternFill>
                  <bgColor theme="2" tint="-0.499984740745262"/>
                </patternFill>
              </fill>
            </x14:dxf>
          </x14:cfRule>
          <x14:cfRule type="containsText" priority="6614" operator="containsText" text="Critical" id="{E9EEEE1F-F1C5-429A-A38F-61365B235153}">
            <xm:f>NOT(ISERROR(SEARCH("Critical",'F''18'!B47)))</xm:f>
            <x14:dxf>
              <fill>
                <patternFill>
                  <bgColor theme="9" tint="-0.24994659260841701"/>
                </patternFill>
              </fill>
            </x14:dxf>
          </x14:cfRule>
          <xm:sqref>B20:G20</xm:sqref>
        </x14:conditionalFormatting>
        <x14:conditionalFormatting xmlns:xm="http://schemas.microsoft.com/office/excel/2006/main">
          <x14:cfRule type="expression" priority="6616" id="{E287EB0E-8908-4DF8-84CF-6D8A42BF0228}">
            <xm:f>'F''18'!$G47="In progress"</xm:f>
            <x14:dxf>
              <fill>
                <patternFill>
                  <bgColor theme="7" tint="0.59996337778862885"/>
                </patternFill>
              </fill>
            </x14:dxf>
          </x14:cfRule>
          <xm:sqref>B20:G20</xm:sqref>
        </x14:conditionalFormatting>
        <x14:conditionalFormatting xmlns:xm="http://schemas.microsoft.com/office/excel/2006/main">
          <x14:cfRule type="endsWith" priority="6873" operator="endsWith" text="Not Started" id="{FB846D21-C41E-42C0-97EE-49F51C3FCD51}">
            <xm:f>RIGHT('F''18'!B52,LEN("Not Started"))="Not Started"</xm:f>
            <x14:dxf>
              <fill>
                <patternFill>
                  <bgColor theme="9" tint="0.39994506668294322"/>
                </patternFill>
              </fill>
            </x14:dxf>
          </x14:cfRule>
          <x14:cfRule type="endsWith" priority="6874" stopIfTrue="1" operator="endsWith" text="In progress" id="{BD0E37DB-E055-4629-8A84-E7EC285CBC4B}">
            <xm:f>RIGHT('F''18'!B52,LEN("In progress"))="In progress"</xm:f>
            <x14:dxf>
              <fill>
                <patternFill>
                  <bgColor theme="7" tint="0.59996337778862885"/>
                </patternFill>
              </fill>
            </x14:dxf>
          </x14:cfRule>
          <x14:cfRule type="endsWith" priority="6875" operator="endsWith" text="Finished" id="{D1318625-55E5-49BA-884A-CC18ACDFD234}">
            <xm:f>RIGHT('F''18'!B52,LEN("Finished"))="Finished"</xm:f>
            <x14:dxf>
              <fill>
                <patternFill>
                  <bgColor rgb="FF92D050"/>
                </patternFill>
              </fill>
            </x14:dxf>
          </x14:cfRule>
          <xm:sqref>B21:G21</xm:sqref>
        </x14:conditionalFormatting>
        <x14:conditionalFormatting xmlns:xm="http://schemas.microsoft.com/office/excel/2006/main">
          <x14:cfRule type="containsText" priority="6878" operator="containsText" text="Overdue" id="{3DE4D8E7-7F50-41AC-8CAB-B2A8B44311ED}">
            <xm:f>NOT(ISERROR(SEARCH("Overdue",'F''18'!B52)))</xm:f>
            <x14:dxf>
              <fill>
                <patternFill>
                  <bgColor theme="2" tint="-0.499984740745262"/>
                </patternFill>
              </fill>
            </x14:dxf>
          </x14:cfRule>
          <x14:cfRule type="containsText" priority="6879" operator="containsText" text="Critical" id="{E9EEEE1F-F1C5-429A-A38F-61365B235153}">
            <xm:f>NOT(ISERROR(SEARCH("Critical",'F''18'!B52)))</xm:f>
            <x14:dxf>
              <fill>
                <patternFill>
                  <bgColor theme="9" tint="-0.24994659260841701"/>
                </patternFill>
              </fill>
            </x14:dxf>
          </x14:cfRule>
          <xm:sqref>B21:G21</xm:sqref>
        </x14:conditionalFormatting>
        <x14:conditionalFormatting xmlns:xm="http://schemas.microsoft.com/office/excel/2006/main">
          <x14:cfRule type="expression" priority="6881" id="{E287EB0E-8908-4DF8-84CF-6D8A42BF0228}">
            <xm:f>'F''18'!$G52="In progress"</xm:f>
            <x14:dxf>
              <fill>
                <patternFill>
                  <bgColor theme="7" tint="0.59996337778862885"/>
                </patternFill>
              </fill>
            </x14:dxf>
          </x14:cfRule>
          <xm:sqref>B21:G21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Fields!$A$2:$A$7</xm:f>
          </x14:formula1>
          <xm:sqref>G6:G21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7"/>
  <sheetViews>
    <sheetView workbookViewId="0">
      <selection activeCell="A6" sqref="A6"/>
    </sheetView>
  </sheetViews>
  <sheetFormatPr defaultRowHeight="15" x14ac:dyDescent="0.25"/>
  <cols>
    <col min="1" max="1" width="14" customWidth="1"/>
  </cols>
  <sheetData>
    <row r="1" spans="1:1" x14ac:dyDescent="0.25">
      <c r="A1" t="s">
        <v>10</v>
      </c>
    </row>
    <row r="2" spans="1:1" x14ac:dyDescent="0.25">
      <c r="A2" t="s">
        <v>11</v>
      </c>
    </row>
    <row r="3" spans="1:1" x14ac:dyDescent="0.25">
      <c r="A3" t="s">
        <v>12</v>
      </c>
    </row>
    <row r="4" spans="1:1" x14ac:dyDescent="0.25">
      <c r="A4" t="s">
        <v>13</v>
      </c>
    </row>
    <row r="5" spans="1:1" x14ac:dyDescent="0.25">
      <c r="A5" t="s">
        <v>14</v>
      </c>
    </row>
    <row r="6" spans="1:1" x14ac:dyDescent="0.25">
      <c r="A6" t="s">
        <v>15</v>
      </c>
    </row>
    <row r="7" spans="1:1" x14ac:dyDescent="0.25">
      <c r="A7"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F'18</vt:lpstr>
      <vt:lpstr>James Tasks Only (For D1 rprt)</vt:lpstr>
      <vt:lpstr>Zachs Tasks Only (For D1 rprt)</vt:lpstr>
      <vt:lpstr>Samual Tasks Only (for D1 rprt)</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Texas State User</cp:lastModifiedBy>
  <dcterms:created xsi:type="dcterms:W3CDTF">2017-09-28T02:42:00Z</dcterms:created>
  <dcterms:modified xsi:type="dcterms:W3CDTF">2018-12-03T16:27:46Z</dcterms:modified>
</cp:coreProperties>
</file>