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8118621A-CC9F-406B-AED8-2A2D4A5248C3}" xr6:coauthVersionLast="38" xr6:coauthVersionMax="38" xr10:uidLastSave="{00000000-0000-0000-0000-000000000000}"/>
  <bookViews>
    <workbookView xWindow="0" yWindow="0" windowWidth="21570" windowHeight="7935" xr2:uid="{00000000-000D-0000-FFFF-FFFF00000000}"/>
  </bookViews>
  <sheets>
    <sheet name="F'18" sheetId="1" r:id="rId1"/>
    <sheet name="Fields" sheetId="2" r:id="rId2"/>
  </sheets>
  <definedNames>
    <definedName name="Status" localSheetId="1">Fields!$A$1:$A$7</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 l="1"/>
  <c r="D54" i="1"/>
  <c r="D46" i="1" l="1"/>
  <c r="D47" i="1"/>
  <c r="D48" i="1"/>
  <c r="D49" i="1"/>
  <c r="D45" i="1"/>
  <c r="L93" i="1"/>
  <c r="L92" i="1"/>
  <c r="L91" i="1"/>
  <c r="I93" i="1"/>
  <c r="I92" i="1"/>
  <c r="I91" i="1"/>
  <c r="G93" i="1"/>
  <c r="G92" i="1"/>
  <c r="G91" i="1"/>
  <c r="D93" i="1"/>
  <c r="D92" i="1"/>
  <c r="D91" i="1"/>
  <c r="C92" i="1"/>
  <c r="C91" i="1"/>
  <c r="C93" i="1"/>
  <c r="L90" i="1"/>
  <c r="I90" i="1"/>
  <c r="G90" i="1"/>
  <c r="D90" i="1"/>
  <c r="C90" i="1"/>
  <c r="D53" i="1" l="1"/>
  <c r="D52" i="1"/>
  <c r="D51" i="1"/>
  <c r="D40" i="1" l="1"/>
  <c r="D15" i="1"/>
  <c r="D50" i="1" l="1"/>
  <c r="D19" i="1" l="1"/>
  <c r="D20" i="1"/>
  <c r="D21" i="1"/>
  <c r="D22" i="1"/>
  <c r="D23" i="1"/>
  <c r="D24" i="1"/>
  <c r="D25" i="1"/>
  <c r="D26" i="1"/>
  <c r="D27" i="1"/>
  <c r="D28" i="1"/>
  <c r="D29" i="1"/>
  <c r="D30" i="1"/>
  <c r="D31" i="1"/>
  <c r="D32" i="1"/>
  <c r="D33" i="1"/>
  <c r="D34" i="1"/>
  <c r="D35" i="1"/>
  <c r="D36" i="1"/>
  <c r="D37" i="1"/>
  <c r="D38" i="1"/>
  <c r="D18" i="1"/>
  <c r="D63" i="1" l="1"/>
  <c r="D64" i="1"/>
  <c r="D66" i="1"/>
  <c r="D67" i="1"/>
  <c r="D6" i="1"/>
  <c r="D7" i="1"/>
  <c r="D8" i="1"/>
  <c r="D9" i="1"/>
  <c r="D10" i="1"/>
  <c r="D11" i="1"/>
  <c r="D12" i="1"/>
  <c r="D13" i="1"/>
  <c r="D14" i="1"/>
  <c r="D16" i="1"/>
  <c r="D17" i="1"/>
  <c r="D39" i="1"/>
  <c r="D42" i="1"/>
  <c r="D43" i="1"/>
  <c r="D44" i="1"/>
  <c r="D55" i="1"/>
  <c r="D56" i="1"/>
  <c r="D57" i="1"/>
  <c r="D58" i="1"/>
  <c r="D59" i="1"/>
  <c r="D60" i="1"/>
  <c r="D61" i="1"/>
  <c r="D68" i="1"/>
  <c r="D69" i="1"/>
  <c r="D70" i="1"/>
  <c r="D71" i="1"/>
  <c r="D72" i="1"/>
  <c r="D73" i="1"/>
  <c r="D74" i="1"/>
  <c r="D5" i="1"/>
  <c r="D76" i="1"/>
  <c r="D75" i="1"/>
  <c r="D62" i="1"/>
  <c r="D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<sst xmlns="http://schemas.openxmlformats.org/spreadsheetml/2006/main" count="225" uniqueCount="95">
  <si>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</si>
  <si>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</si>
  <si>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</si>
  <si>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</si>
  <si>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</si>
  <si>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</si>
  <si>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</si>
  <si>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</si>
  <si>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</si>
  <si>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</si>
  <si>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</si>
  <si>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</si>
  <si>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</si>
  <si>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</si>
  <si>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</si>
  <si>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</si>
  <si>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</si>
  <si>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</si>
  <si>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</si>
  <si>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</si>
  <si>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</si>
  <si>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</si>
  <si>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</si>
  <si>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</si>
  <si>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</si>
  <si>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</si>
  <si>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</si>
  <si>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</si>
  <si>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</si>
  <si>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</si>
  <si>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</si>
  <si>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</si>
  <si>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</si>
  <si>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</si>
  <si>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</si>
  <si>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</si>
  <si>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Test Plan</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</si>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</sst>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horizontal="left" vertical="top"/>
    </xf>
    <xf numFmtId="0" fontId="4" fillId="0" borderId="0" xfId="0" applyFont="1" applyAlignment="1">
      <alignment horizontal="center" vertical="top"/>
    </xf>
  </cellXfs>
  <cellStyles count="1">
    <cellStyle name="Normal" xfId="0" builtinId="0"/>
  </cellStyles>
  <dxfs count="29">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4"/>
  <sheetViews>
    <sheetView tabSelected="1" zoomScale="90" zoomScaleNormal="90" workbookViewId="0">
      <selection activeCell="I44" sqref="I44"/>
    </sheetView>
  </sheetViews>
  <sheetFormatPr defaultRowHeight="15" x14ac:dyDescent="0.25"/>
  <cols>
    <col min="1" max="1" width="3" style="1" customWidth="1"/>
    <col min="2" max="2" width="21.5703125" style="1" customWidth="1"/>
    <col min="3" max="3" width="54.42578125" style="1" customWidth="1"/>
    <col min="4" max="4" width="3.7109375" style="1" customWidth="1"/>
    <col min="5" max="6" width="12" style="7" customWidth="1"/>
    <col min="7" max="7" width="10.85546875" style="1" customWidth="1"/>
    <col min="8" max="16384" width="9.140625" style="1"/>
  </cols>
  <sheetData>
    <row r="1" spans="2:9" ht="26.25" x14ac:dyDescent="0.25">
      <c r="B1" s="18" t="s">
        <v>17</v>
      </c>
      <c r="C1" s="18"/>
      <c r="D1" s="18"/>
      <c r="E1" s="18"/>
      <c r="F1" s="18"/>
      <c r="G1" s="18"/>
      <c r="I1" s="1" t="s">
        <v>76</v>
      </c>
    </row>
    <row r="2" spans="2:9" x14ac:dyDescent="0.25">
      <c r="B2" s="3">
        <v>43411</v>
      </c>
      <c r="C2" s="1" t="s">
        <v>16</v>
      </c>
    </row>
    <row r="3" spans="2:9" x14ac:dyDescent="0.25">
      <c r="B3" s="4">
        <f>F67 - B2</f>
        <v>30</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76"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78</v>
      </c>
      <c r="D15" s="1">
        <f t="shared" si="0"/>
        <v>40</v>
      </c>
      <c r="E15" s="9">
        <v>43355</v>
      </c>
      <c r="F15" s="9">
        <v>43395</v>
      </c>
      <c r="G15" s="1" t="s">
        <v>14</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48</v>
      </c>
      <c r="D18" s="1">
        <f t="shared" si="0"/>
        <v>14</v>
      </c>
      <c r="E18" s="9">
        <v>43374</v>
      </c>
      <c r="F18" s="9">
        <v>43388</v>
      </c>
      <c r="G18" s="1" t="s">
        <v>31</v>
      </c>
    </row>
    <row r="19" spans="2:7" x14ac:dyDescent="0.25">
      <c r="B19" s="1" t="s">
        <v>24</v>
      </c>
      <c r="C19" s="2" t="s">
        <v>49</v>
      </c>
      <c r="D19" s="1">
        <f t="shared" si="0"/>
        <v>14</v>
      </c>
      <c r="E19" s="9">
        <v>43374</v>
      </c>
      <c r="F19" s="9">
        <v>43388</v>
      </c>
      <c r="G19" s="1" t="s">
        <v>31</v>
      </c>
    </row>
    <row r="20" spans="2:7" x14ac:dyDescent="0.25">
      <c r="B20" s="1" t="s">
        <v>24</v>
      </c>
      <c r="C20" s="2" t="s">
        <v>50</v>
      </c>
      <c r="D20" s="1">
        <f t="shared" si="0"/>
        <v>14</v>
      </c>
      <c r="E20" s="9">
        <v>43374</v>
      </c>
      <c r="F20" s="9">
        <v>43388</v>
      </c>
      <c r="G20" s="1" t="s">
        <v>31</v>
      </c>
    </row>
    <row r="21" spans="2:7" x14ac:dyDescent="0.25">
      <c r="B21" s="1" t="s">
        <v>25</v>
      </c>
      <c r="C21" s="2" t="s">
        <v>51</v>
      </c>
      <c r="D21" s="1">
        <f t="shared" si="0"/>
        <v>14</v>
      </c>
      <c r="E21" s="9">
        <v>43374</v>
      </c>
      <c r="F21" s="9">
        <v>43388</v>
      </c>
      <c r="G21" s="1" t="s">
        <v>31</v>
      </c>
    </row>
    <row r="22" spans="2:7" x14ac:dyDescent="0.25">
      <c r="B22" s="1" t="s">
        <v>25</v>
      </c>
      <c r="C22" s="2" t="s">
        <v>52</v>
      </c>
      <c r="D22" s="1">
        <f t="shared" si="0"/>
        <v>14</v>
      </c>
      <c r="E22" s="9">
        <v>43374</v>
      </c>
      <c r="F22" s="9">
        <v>43388</v>
      </c>
      <c r="G22" s="1" t="s">
        <v>31</v>
      </c>
    </row>
    <row r="23" spans="2:7" x14ac:dyDescent="0.25">
      <c r="B23" s="1" t="s">
        <v>30</v>
      </c>
      <c r="C23" s="2" t="s">
        <v>53</v>
      </c>
      <c r="D23" s="1">
        <f t="shared" si="0"/>
        <v>14</v>
      </c>
      <c r="E23" s="9">
        <v>43374</v>
      </c>
      <c r="F23" s="9">
        <v>43388</v>
      </c>
      <c r="G23" s="1" t="s">
        <v>31</v>
      </c>
    </row>
    <row r="24" spans="2:7" x14ac:dyDescent="0.25">
      <c r="B24" s="1" t="s">
        <v>30</v>
      </c>
      <c r="C24" s="2" t="s">
        <v>54</v>
      </c>
      <c r="D24" s="1">
        <f t="shared" si="0"/>
        <v>14</v>
      </c>
      <c r="E24" s="9">
        <v>43374</v>
      </c>
      <c r="F24" s="9">
        <v>43388</v>
      </c>
      <c r="G24" s="1" t="s">
        <v>31</v>
      </c>
    </row>
    <row r="25" spans="2:7" x14ac:dyDescent="0.25">
      <c r="B25" s="1" t="s">
        <v>24</v>
      </c>
      <c r="C25" s="2" t="s">
        <v>55</v>
      </c>
      <c r="D25" s="1">
        <f t="shared" si="0"/>
        <v>14</v>
      </c>
      <c r="E25" s="9">
        <v>43374</v>
      </c>
      <c r="F25" s="9">
        <v>43388</v>
      </c>
      <c r="G25" s="1" t="s">
        <v>31</v>
      </c>
    </row>
    <row r="26" spans="2:7" x14ac:dyDescent="0.25">
      <c r="B26" s="1" t="s">
        <v>25</v>
      </c>
      <c r="C26" s="2" t="s">
        <v>56</v>
      </c>
      <c r="D26" s="1">
        <f t="shared" si="0"/>
        <v>14</v>
      </c>
      <c r="E26" s="9">
        <v>43374</v>
      </c>
      <c r="F26" s="9">
        <v>43388</v>
      </c>
      <c r="G26" s="1" t="s">
        <v>31</v>
      </c>
    </row>
    <row r="27" spans="2:7" x14ac:dyDescent="0.25">
      <c r="B27" s="1" t="s">
        <v>25</v>
      </c>
      <c r="C27" s="2" t="s">
        <v>57</v>
      </c>
      <c r="D27" s="1">
        <f t="shared" si="0"/>
        <v>14</v>
      </c>
      <c r="E27" s="9">
        <v>43374</v>
      </c>
      <c r="F27" s="9">
        <v>43388</v>
      </c>
      <c r="G27" s="1" t="s">
        <v>31</v>
      </c>
    </row>
    <row r="28" spans="2:7" x14ac:dyDescent="0.25">
      <c r="B28" s="1" t="s">
        <v>24</v>
      </c>
      <c r="C28" s="2" t="s">
        <v>58</v>
      </c>
      <c r="D28" s="1">
        <f t="shared" si="0"/>
        <v>14</v>
      </c>
      <c r="E28" s="9">
        <v>43374</v>
      </c>
      <c r="F28" s="9">
        <v>43388</v>
      </c>
      <c r="G28" s="1" t="s">
        <v>31</v>
      </c>
    </row>
    <row r="29" spans="2:7" x14ac:dyDescent="0.25">
      <c r="B29" s="1" t="s">
        <v>30</v>
      </c>
      <c r="C29" s="2" t="s">
        <v>59</v>
      </c>
      <c r="D29" s="1">
        <f t="shared" si="0"/>
        <v>14</v>
      </c>
      <c r="E29" s="9">
        <v>43374</v>
      </c>
      <c r="F29" s="9">
        <v>43388</v>
      </c>
      <c r="G29" s="1" t="s">
        <v>31</v>
      </c>
    </row>
    <row r="30" spans="2:7" x14ac:dyDescent="0.25">
      <c r="B30" s="1" t="s">
        <v>30</v>
      </c>
      <c r="C30" s="2" t="s">
        <v>60</v>
      </c>
      <c r="D30" s="1">
        <f t="shared" si="0"/>
        <v>14</v>
      </c>
      <c r="E30" s="9">
        <v>43374</v>
      </c>
      <c r="F30" s="9">
        <v>43388</v>
      </c>
      <c r="G30" s="1" t="s">
        <v>31</v>
      </c>
    </row>
    <row r="31" spans="2:7" ht="30" x14ac:dyDescent="0.25">
      <c r="B31" s="1" t="s">
        <v>25</v>
      </c>
      <c r="C31" s="2" t="s">
        <v>61</v>
      </c>
      <c r="D31" s="1">
        <f t="shared" si="0"/>
        <v>14</v>
      </c>
      <c r="E31" s="9">
        <v>43374</v>
      </c>
      <c r="F31" s="9">
        <v>43388</v>
      </c>
      <c r="G31" s="1" t="s">
        <v>31</v>
      </c>
    </row>
    <row r="32" spans="2:7" x14ac:dyDescent="0.25">
      <c r="B32" s="1" t="s">
        <v>69</v>
      </c>
      <c r="C32" s="2" t="s">
        <v>62</v>
      </c>
      <c r="D32" s="1">
        <f t="shared" si="0"/>
        <v>14</v>
      </c>
      <c r="E32" s="9">
        <v>43374</v>
      </c>
      <c r="F32" s="9">
        <v>43388</v>
      </c>
      <c r="G32" s="1" t="s">
        <v>31</v>
      </c>
    </row>
    <row r="33" spans="2:7" x14ac:dyDescent="0.25">
      <c r="B33" s="1" t="s">
        <v>24</v>
      </c>
      <c r="C33" s="2" t="s">
        <v>63</v>
      </c>
      <c r="D33" s="1">
        <f t="shared" si="0"/>
        <v>14</v>
      </c>
      <c r="E33" s="9">
        <v>43374</v>
      </c>
      <c r="F33" s="9">
        <v>43388</v>
      </c>
      <c r="G33" s="1" t="s">
        <v>31</v>
      </c>
    </row>
    <row r="34" spans="2:7" ht="30" x14ac:dyDescent="0.25">
      <c r="B34" s="1" t="s">
        <v>24</v>
      </c>
      <c r="C34" s="2" t="s">
        <v>64</v>
      </c>
      <c r="D34" s="1">
        <f t="shared" si="0"/>
        <v>14</v>
      </c>
      <c r="E34" s="9">
        <v>43374</v>
      </c>
      <c r="F34" s="9">
        <v>43388</v>
      </c>
      <c r="G34" s="1" t="s">
        <v>31</v>
      </c>
    </row>
    <row r="35" spans="2:7" ht="30" x14ac:dyDescent="0.25">
      <c r="B35" s="1" t="s">
        <v>24</v>
      </c>
      <c r="C35" s="2" t="s">
        <v>65</v>
      </c>
      <c r="D35" s="1">
        <f t="shared" si="0"/>
        <v>14</v>
      </c>
      <c r="E35" s="9">
        <v>43374</v>
      </c>
      <c r="F35" s="9">
        <v>43388</v>
      </c>
      <c r="G35" s="1" t="s">
        <v>31</v>
      </c>
    </row>
    <row r="36" spans="2:7" x14ac:dyDescent="0.25">
      <c r="B36" s="1" t="s">
        <v>30</v>
      </c>
      <c r="C36" s="2" t="s">
        <v>66</v>
      </c>
      <c r="D36" s="1">
        <f t="shared" si="0"/>
        <v>14</v>
      </c>
      <c r="E36" s="9">
        <v>43374</v>
      </c>
      <c r="F36" s="9">
        <v>43388</v>
      </c>
      <c r="G36" s="1" t="s">
        <v>31</v>
      </c>
    </row>
    <row r="37" spans="2:7" x14ac:dyDescent="0.25">
      <c r="B37" s="1" t="s">
        <v>69</v>
      </c>
      <c r="C37" s="2" t="s">
        <v>67</v>
      </c>
      <c r="D37" s="1">
        <f t="shared" si="0"/>
        <v>14</v>
      </c>
      <c r="E37" s="9">
        <v>43374</v>
      </c>
      <c r="F37" s="9">
        <v>43388</v>
      </c>
      <c r="G37" s="1" t="s">
        <v>31</v>
      </c>
    </row>
    <row r="38" spans="2:7" x14ac:dyDescent="0.25">
      <c r="B38" s="1" t="s">
        <v>24</v>
      </c>
      <c r="C38" s="2" t="s">
        <v>68</v>
      </c>
      <c r="D38" s="1">
        <f t="shared" si="0"/>
        <v>14</v>
      </c>
      <c r="E38" s="9">
        <v>43374</v>
      </c>
      <c r="F38" s="9">
        <v>43388</v>
      </c>
      <c r="G38" s="1" t="s">
        <v>31</v>
      </c>
    </row>
    <row r="39" spans="2:7" x14ac:dyDescent="0.25">
      <c r="B39" s="1" t="s">
        <v>30</v>
      </c>
      <c r="C39" s="6" t="s">
        <v>74</v>
      </c>
      <c r="D39" s="1">
        <f t="shared" si="0"/>
        <v>5</v>
      </c>
      <c r="E39" s="9">
        <v>43383</v>
      </c>
      <c r="F39" s="9">
        <v>43388</v>
      </c>
      <c r="G39" s="1" t="s">
        <v>31</v>
      </c>
    </row>
    <row r="40" spans="2:7" x14ac:dyDescent="0.25">
      <c r="B40" s="1" t="s">
        <v>24</v>
      </c>
      <c r="C40" s="6" t="s">
        <v>79</v>
      </c>
      <c r="D40" s="1">
        <f t="shared" si="0"/>
        <v>12</v>
      </c>
      <c r="E40" s="9">
        <v>43383</v>
      </c>
      <c r="F40" s="9">
        <v>43395</v>
      </c>
      <c r="G40" s="1" t="s">
        <v>31</v>
      </c>
    </row>
    <row r="41" spans="2:7" x14ac:dyDescent="0.25">
      <c r="B41" s="1" t="s">
        <v>25</v>
      </c>
      <c r="C41" s="6" t="s">
        <v>75</v>
      </c>
      <c r="E41" s="9">
        <v>43383</v>
      </c>
      <c r="F41" s="9">
        <v>43388</v>
      </c>
      <c r="G41" s="1" t="s">
        <v>31</v>
      </c>
    </row>
    <row r="42" spans="2:7" x14ac:dyDescent="0.25">
      <c r="B42" s="1" t="s">
        <v>30</v>
      </c>
      <c r="C42" s="6" t="s">
        <v>80</v>
      </c>
      <c r="D42" s="1">
        <f t="shared" si="0"/>
        <v>5</v>
      </c>
      <c r="E42" s="9">
        <v>43383</v>
      </c>
      <c r="F42" s="9">
        <v>43388</v>
      </c>
      <c r="G42" s="1" t="s">
        <v>31</v>
      </c>
    </row>
    <row r="43" spans="2:7" x14ac:dyDescent="0.25">
      <c r="B43" s="1" t="s">
        <v>30</v>
      </c>
      <c r="C43" s="6" t="s">
        <v>73</v>
      </c>
      <c r="D43" s="1">
        <f t="shared" si="0"/>
        <v>5</v>
      </c>
      <c r="E43" s="9">
        <v>43383</v>
      </c>
      <c r="F43" s="9">
        <v>43388</v>
      </c>
      <c r="G43" s="1" t="s">
        <v>31</v>
      </c>
    </row>
    <row r="44" spans="2:7" x14ac:dyDescent="0.25">
      <c r="B44" s="1" t="s">
        <v>24</v>
      </c>
      <c r="C44" s="6" t="s">
        <v>88</v>
      </c>
      <c r="D44" s="1">
        <f t="shared" si="0"/>
        <v>15</v>
      </c>
      <c r="E44" s="9">
        <v>43408</v>
      </c>
      <c r="F44" s="9">
        <v>43423</v>
      </c>
      <c r="G44" s="1" t="s">
        <v>12</v>
      </c>
    </row>
    <row r="45" spans="2:7" s="13" customFormat="1" x14ac:dyDescent="0.25">
      <c r="B45" s="13" t="s">
        <v>24</v>
      </c>
      <c r="C45" s="6" t="s">
        <v>89</v>
      </c>
      <c r="D45" s="13">
        <f t="shared" si="0"/>
        <v>15</v>
      </c>
      <c r="E45" s="9">
        <v>43408</v>
      </c>
      <c r="F45" s="9">
        <v>43423</v>
      </c>
      <c r="G45" s="13" t="s">
        <v>12</v>
      </c>
    </row>
    <row r="46" spans="2:7" s="13" customFormat="1" x14ac:dyDescent="0.25">
      <c r="B46" s="13" t="s">
        <v>25</v>
      </c>
      <c r="C46" s="6" t="s">
        <v>90</v>
      </c>
      <c r="D46" s="13">
        <f t="shared" si="0"/>
        <v>15</v>
      </c>
      <c r="E46" s="9">
        <v>43408</v>
      </c>
      <c r="F46" s="9">
        <v>43423</v>
      </c>
      <c r="G46" s="13" t="s">
        <v>12</v>
      </c>
    </row>
    <row r="47" spans="2:7" s="13" customFormat="1" x14ac:dyDescent="0.25">
      <c r="B47" s="13" t="s">
        <v>30</v>
      </c>
      <c r="C47" s="6" t="s">
        <v>91</v>
      </c>
      <c r="D47" s="13">
        <f t="shared" si="0"/>
        <v>15</v>
      </c>
      <c r="E47" s="9">
        <v>43408</v>
      </c>
      <c r="F47" s="9">
        <v>43423</v>
      </c>
      <c r="G47" s="13" t="s">
        <v>12</v>
      </c>
    </row>
    <row r="48" spans="2:7" s="13" customFormat="1" x14ac:dyDescent="0.25">
      <c r="B48" s="13" t="s">
        <v>25</v>
      </c>
      <c r="C48" s="6" t="s">
        <v>92</v>
      </c>
      <c r="D48" s="13">
        <f t="shared" si="0"/>
        <v>15</v>
      </c>
      <c r="E48" s="9">
        <v>43408</v>
      </c>
      <c r="F48" s="9">
        <v>43423</v>
      </c>
      <c r="G48" s="13" t="s">
        <v>12</v>
      </c>
    </row>
    <row r="49" spans="2:7" s="13" customFormat="1" x14ac:dyDescent="0.25">
      <c r="B49" s="13" t="s">
        <v>24</v>
      </c>
      <c r="C49" s="6" t="s">
        <v>93</v>
      </c>
      <c r="D49" s="13">
        <f t="shared" si="0"/>
        <v>15</v>
      </c>
      <c r="E49" s="9">
        <v>43408</v>
      </c>
      <c r="F49" s="9">
        <v>43423</v>
      </c>
      <c r="G49" s="13" t="s">
        <v>12</v>
      </c>
    </row>
    <row r="50" spans="2:7" x14ac:dyDescent="0.25">
      <c r="B50" s="1" t="s">
        <v>24</v>
      </c>
      <c r="C50" s="6" t="s">
        <v>77</v>
      </c>
      <c r="D50" s="1">
        <f t="shared" si="0"/>
        <v>14</v>
      </c>
      <c r="E50" s="9">
        <v>43388</v>
      </c>
      <c r="F50" s="9">
        <v>43402</v>
      </c>
      <c r="G50" s="13" t="s">
        <v>31</v>
      </c>
    </row>
    <row r="51" spans="2:7" x14ac:dyDescent="0.25">
      <c r="B51" s="1" t="s">
        <v>24</v>
      </c>
      <c r="C51" s="6" t="s">
        <v>81</v>
      </c>
      <c r="D51" s="1">
        <f t="shared" si="0"/>
        <v>4</v>
      </c>
      <c r="E51" s="9">
        <v>43397</v>
      </c>
      <c r="F51" s="9">
        <v>43401</v>
      </c>
      <c r="G51" s="13" t="s">
        <v>31</v>
      </c>
    </row>
    <row r="52" spans="2:7" ht="30" x14ac:dyDescent="0.25">
      <c r="B52" s="1" t="s">
        <v>30</v>
      </c>
      <c r="C52" s="6" t="s">
        <v>82</v>
      </c>
      <c r="D52" s="1">
        <f t="shared" si="0"/>
        <v>8</v>
      </c>
      <c r="E52" s="9">
        <v>43397</v>
      </c>
      <c r="F52" s="9">
        <v>43405</v>
      </c>
      <c r="G52" s="13" t="s">
        <v>31</v>
      </c>
    </row>
    <row r="53" spans="2:7" x14ac:dyDescent="0.25">
      <c r="B53" s="1" t="s">
        <v>25</v>
      </c>
      <c r="C53" s="6" t="s">
        <v>83</v>
      </c>
      <c r="D53" s="1">
        <f t="shared" si="0"/>
        <v>14</v>
      </c>
      <c r="E53" s="9">
        <v>43397</v>
      </c>
      <c r="F53" s="9">
        <v>43411</v>
      </c>
      <c r="G53" s="13" t="s">
        <v>12</v>
      </c>
    </row>
    <row r="54" spans="2:7" s="14" customFormat="1" x14ac:dyDescent="0.25">
      <c r="B54" s="14" t="s">
        <v>24</v>
      </c>
      <c r="C54" s="6" t="s">
        <v>94</v>
      </c>
      <c r="D54" s="14">
        <f t="shared" si="0"/>
        <v>30</v>
      </c>
      <c r="E54" s="9">
        <v>43411</v>
      </c>
      <c r="F54" s="9">
        <v>43441</v>
      </c>
      <c r="G54" s="14" t="s">
        <v>12</v>
      </c>
    </row>
    <row r="55" spans="2:7" x14ac:dyDescent="0.25">
      <c r="B55" s="1" t="s">
        <v>25</v>
      </c>
      <c r="C55" s="6" t="s">
        <v>32</v>
      </c>
      <c r="D55" s="1">
        <f t="shared" si="0"/>
        <v>21</v>
      </c>
      <c r="E55" s="9">
        <v>43409</v>
      </c>
      <c r="F55" s="9">
        <v>43430</v>
      </c>
      <c r="G55" s="1" t="s">
        <v>12</v>
      </c>
    </row>
    <row r="56" spans="2:7" x14ac:dyDescent="0.25">
      <c r="B56" s="12"/>
      <c r="C56" s="6" t="s">
        <v>33</v>
      </c>
      <c r="D56" s="1">
        <f t="shared" si="0"/>
        <v>14</v>
      </c>
      <c r="E56" s="9">
        <v>43409</v>
      </c>
      <c r="F56" s="9">
        <v>43423</v>
      </c>
      <c r="G56" s="1" t="s">
        <v>11</v>
      </c>
    </row>
    <row r="57" spans="2:7" x14ac:dyDescent="0.25">
      <c r="B57" s="12"/>
      <c r="C57" s="6" t="s">
        <v>34</v>
      </c>
      <c r="D57" s="1">
        <f t="shared" si="0"/>
        <v>14</v>
      </c>
      <c r="E57" s="9">
        <v>43409</v>
      </c>
      <c r="F57" s="9">
        <v>43423</v>
      </c>
      <c r="G57" s="1" t="s">
        <v>11</v>
      </c>
    </row>
    <row r="58" spans="2:7" x14ac:dyDescent="0.25">
      <c r="B58" s="12"/>
      <c r="C58" s="6" t="s">
        <v>35</v>
      </c>
      <c r="D58" s="1">
        <f t="shared" si="0"/>
        <v>21</v>
      </c>
      <c r="E58" s="9">
        <v>43409</v>
      </c>
      <c r="F58" s="9">
        <v>43430</v>
      </c>
      <c r="G58" s="1" t="s">
        <v>11</v>
      </c>
    </row>
    <row r="59" spans="2:7" x14ac:dyDescent="0.25">
      <c r="B59" s="1" t="s">
        <v>24</v>
      </c>
      <c r="C59" s="6" t="s">
        <v>36</v>
      </c>
      <c r="D59" s="1">
        <f t="shared" si="0"/>
        <v>11</v>
      </c>
      <c r="E59" s="9">
        <v>43423</v>
      </c>
      <c r="F59" s="9">
        <v>43434</v>
      </c>
      <c r="G59" s="1" t="s">
        <v>11</v>
      </c>
    </row>
    <row r="60" spans="2:7" x14ac:dyDescent="0.25">
      <c r="B60" s="12"/>
      <c r="C60" s="6" t="s">
        <v>37</v>
      </c>
      <c r="D60" s="1">
        <f t="shared" si="0"/>
        <v>13</v>
      </c>
      <c r="E60" s="9">
        <v>43423</v>
      </c>
      <c r="F60" s="9">
        <v>43436</v>
      </c>
      <c r="G60" s="1" t="s">
        <v>11</v>
      </c>
    </row>
    <row r="61" spans="2:7" x14ac:dyDescent="0.25">
      <c r="B61" s="12"/>
      <c r="C61" s="6" t="s">
        <v>38</v>
      </c>
      <c r="D61" s="1">
        <f t="shared" si="0"/>
        <v>7</v>
      </c>
      <c r="E61" s="9">
        <v>43423</v>
      </c>
      <c r="F61" s="9">
        <v>43430</v>
      </c>
      <c r="G61" s="1" t="s">
        <v>11</v>
      </c>
    </row>
    <row r="62" spans="2:7" s="7" customFormat="1" x14ac:dyDescent="0.25">
      <c r="C62" s="10" t="s">
        <v>7</v>
      </c>
      <c r="D62" s="11">
        <f t="shared" si="0"/>
        <v>4</v>
      </c>
      <c r="E62" s="9">
        <v>43425</v>
      </c>
      <c r="F62" s="9">
        <v>43429</v>
      </c>
      <c r="G62" s="7" t="s">
        <v>11</v>
      </c>
    </row>
    <row r="63" spans="2:7" x14ac:dyDescent="0.25">
      <c r="C63" s="6" t="s">
        <v>39</v>
      </c>
      <c r="D63" s="1">
        <f t="shared" ref="D63" si="1">F63-E63</f>
        <v>9</v>
      </c>
      <c r="E63" s="9">
        <v>43430</v>
      </c>
      <c r="F63" s="9">
        <v>43439</v>
      </c>
      <c r="G63" s="1" t="s">
        <v>11</v>
      </c>
    </row>
    <row r="64" spans="2:7" x14ac:dyDescent="0.25">
      <c r="C64" s="6" t="s">
        <v>39</v>
      </c>
      <c r="D64" s="1">
        <f t="shared" si="0"/>
        <v>9</v>
      </c>
      <c r="E64" s="9">
        <v>43430</v>
      </c>
      <c r="F64" s="9">
        <v>43439</v>
      </c>
      <c r="G64" s="1" t="s">
        <v>11</v>
      </c>
    </row>
    <row r="65" spans="3:7" x14ac:dyDescent="0.25">
      <c r="C65" s="6" t="s">
        <v>5</v>
      </c>
      <c r="D65" s="1">
        <f t="shared" si="0"/>
        <v>16</v>
      </c>
      <c r="E65" s="9">
        <v>43416</v>
      </c>
      <c r="F65" s="9">
        <v>43432</v>
      </c>
      <c r="G65" s="1" t="s">
        <v>11</v>
      </c>
    </row>
    <row r="66" spans="3:7" x14ac:dyDescent="0.25">
      <c r="C66" s="6" t="s">
        <v>40</v>
      </c>
      <c r="D66" s="1">
        <f t="shared" ref="D66" si="2">F66-E66</f>
        <v>9</v>
      </c>
      <c r="E66" s="9">
        <v>43430</v>
      </c>
      <c r="F66" s="9">
        <v>43439</v>
      </c>
      <c r="G66" s="1" t="s">
        <v>11</v>
      </c>
    </row>
    <row r="67" spans="3:7" x14ac:dyDescent="0.25">
      <c r="C67" s="6" t="s">
        <v>0</v>
      </c>
      <c r="D67" s="1">
        <f t="shared" si="0"/>
        <v>0</v>
      </c>
      <c r="E67" s="9">
        <v>43441</v>
      </c>
      <c r="F67" s="9">
        <v>43441</v>
      </c>
      <c r="G67" s="1" t="s">
        <v>11</v>
      </c>
    </row>
    <row r="68" spans="3:7" x14ac:dyDescent="0.25">
      <c r="C68" s="6" t="s">
        <v>41</v>
      </c>
      <c r="D68" s="1">
        <f t="shared" si="0"/>
        <v>28</v>
      </c>
      <c r="E68" s="9">
        <v>43487</v>
      </c>
      <c r="F68" s="9">
        <v>43515</v>
      </c>
      <c r="G68" s="1" t="s">
        <v>11</v>
      </c>
    </row>
    <row r="69" spans="3:7" x14ac:dyDescent="0.25">
      <c r="C69" s="6" t="s">
        <v>42</v>
      </c>
      <c r="D69" s="1">
        <f t="shared" si="0"/>
        <v>41</v>
      </c>
      <c r="E69" s="9">
        <v>43487</v>
      </c>
      <c r="F69" s="9">
        <v>43528</v>
      </c>
      <c r="G69" s="1" t="s">
        <v>11</v>
      </c>
    </row>
    <row r="70" spans="3:7" x14ac:dyDescent="0.25">
      <c r="C70" s="6" t="s">
        <v>43</v>
      </c>
      <c r="D70" s="1">
        <f t="shared" si="0"/>
        <v>41</v>
      </c>
      <c r="E70" s="9">
        <v>43487</v>
      </c>
      <c r="F70" s="9">
        <v>43528</v>
      </c>
      <c r="G70" s="1" t="s">
        <v>11</v>
      </c>
    </row>
    <row r="71" spans="3:7" x14ac:dyDescent="0.25">
      <c r="C71" s="6" t="s">
        <v>44</v>
      </c>
      <c r="D71" s="1">
        <f t="shared" si="0"/>
        <v>21</v>
      </c>
      <c r="E71" s="9">
        <v>43515</v>
      </c>
      <c r="F71" s="9">
        <v>43536</v>
      </c>
      <c r="G71" s="1" t="s">
        <v>11</v>
      </c>
    </row>
    <row r="72" spans="3:7" x14ac:dyDescent="0.25">
      <c r="C72" s="6" t="s">
        <v>45</v>
      </c>
      <c r="D72" s="1">
        <f t="shared" si="0"/>
        <v>21</v>
      </c>
      <c r="E72" s="9">
        <v>43515</v>
      </c>
      <c r="F72" s="9">
        <v>43536</v>
      </c>
      <c r="G72" s="1" t="s">
        <v>11</v>
      </c>
    </row>
    <row r="73" spans="3:7" x14ac:dyDescent="0.25">
      <c r="C73" s="6" t="s">
        <v>46</v>
      </c>
      <c r="D73" s="1">
        <f t="shared" si="0"/>
        <v>28</v>
      </c>
      <c r="E73" s="9">
        <v>43536</v>
      </c>
      <c r="F73" s="9">
        <v>43564</v>
      </c>
      <c r="G73" s="1" t="s">
        <v>11</v>
      </c>
    </row>
    <row r="74" spans="3:7" x14ac:dyDescent="0.25">
      <c r="C74" s="6" t="s">
        <v>47</v>
      </c>
      <c r="D74" s="1">
        <f t="shared" si="0"/>
        <v>27</v>
      </c>
      <c r="E74" s="9">
        <v>43564</v>
      </c>
      <c r="F74" s="9">
        <v>43591</v>
      </c>
      <c r="G74" s="1" t="s">
        <v>11</v>
      </c>
    </row>
    <row r="75" spans="3:7" x14ac:dyDescent="0.25">
      <c r="C75" s="2" t="s">
        <v>8</v>
      </c>
      <c r="D75" s="1">
        <f t="shared" si="0"/>
        <v>0</v>
      </c>
      <c r="E75" s="9"/>
      <c r="F75" s="9"/>
      <c r="G75" s="1" t="s">
        <v>11</v>
      </c>
    </row>
    <row r="76" spans="3:7" x14ac:dyDescent="0.25">
      <c r="C76" s="2" t="s">
        <v>5</v>
      </c>
      <c r="D76" s="1">
        <f t="shared" si="0"/>
        <v>0</v>
      </c>
      <c r="E76" s="9"/>
      <c r="F76" s="9"/>
      <c r="G76" s="1" t="s">
        <v>11</v>
      </c>
    </row>
    <row r="77" spans="3:7" x14ac:dyDescent="0.25">
      <c r="C77" s="2" t="s">
        <v>0</v>
      </c>
      <c r="E77" s="9"/>
      <c r="F77" s="9"/>
      <c r="G77" s="1" t="s">
        <v>11</v>
      </c>
    </row>
    <row r="78" spans="3:7" x14ac:dyDescent="0.25">
      <c r="C78" s="2"/>
    </row>
    <row r="89" spans="2:14" x14ac:dyDescent="0.25">
      <c r="B89" s="1" t="s">
        <v>70</v>
      </c>
      <c r="C89" s="1" t="s">
        <v>71</v>
      </c>
      <c r="D89" s="16" t="s">
        <v>84</v>
      </c>
      <c r="E89" s="16"/>
      <c r="F89" s="16"/>
      <c r="G89" s="16" t="s">
        <v>85</v>
      </c>
      <c r="H89" s="16"/>
      <c r="I89" s="16" t="s">
        <v>86</v>
      </c>
      <c r="J89" s="16"/>
      <c r="K89" s="16"/>
      <c r="L89" s="16" t="s">
        <v>87</v>
      </c>
      <c r="M89" s="16"/>
      <c r="N89" s="16"/>
    </row>
    <row r="90" spans="2:14" x14ac:dyDescent="0.25">
      <c r="B90" s="1" t="s">
        <v>24</v>
      </c>
      <c r="C90" s="15">
        <f>COUNTIFS(B5:B83, "James Bell", G5:G83, "In progress")</f>
        <v>4</v>
      </c>
      <c r="D90" s="16">
        <f>COUNTIFS(B5:B83, "James Bell", G5:G83, "Overdue")</f>
        <v>0</v>
      </c>
      <c r="E90" s="16"/>
      <c r="F90" s="16"/>
      <c r="G90" s="16">
        <f>COUNTIFS(B5:B83, "James Bell", G5:G83, "Finished")</f>
        <v>16</v>
      </c>
      <c r="H90" s="16"/>
      <c r="I90" s="16">
        <f>COUNTIFS(B5:B83, "James Bell", G5:G83, "Not Started")</f>
        <v>1</v>
      </c>
      <c r="J90" s="16"/>
      <c r="K90" s="16"/>
      <c r="L90" s="16">
        <f>COUNTIFS(B5:B83, "James Bell", G5:G83, "Critical")</f>
        <v>0</v>
      </c>
      <c r="M90" s="16"/>
      <c r="N90" s="16"/>
    </row>
    <row r="91" spans="2:14" x14ac:dyDescent="0.25">
      <c r="B91" s="1" t="s">
        <v>30</v>
      </c>
      <c r="C91" s="15">
        <f>COUNTIFS(B5:B83, "Samuel Hussey", G5:G83, "In progress")</f>
        <v>1</v>
      </c>
      <c r="D91" s="16">
        <f>COUNTIFS(B5:B83, "Samuel Hussey", G5:G83, "Overdue")</f>
        <v>1</v>
      </c>
      <c r="E91" s="16"/>
      <c r="F91" s="16"/>
      <c r="G91" s="16">
        <f>COUNTIFS(B5:B83, "Samuel Hussey", G5:G83, "Finished")</f>
        <v>13</v>
      </c>
      <c r="H91" s="16"/>
      <c r="I91" s="16">
        <f>COUNTIFS(B5:B83, "Samuel Hussey", G5:G83, "Not Started")</f>
        <v>0</v>
      </c>
      <c r="J91" s="16"/>
      <c r="K91" s="16"/>
      <c r="L91" s="16">
        <f>COUNTIFS(B5:B83, "Samuel Hussey", G5:G83, "Critical")</f>
        <v>0</v>
      </c>
      <c r="M91" s="16"/>
      <c r="N91" s="16"/>
    </row>
    <row r="92" spans="2:14" x14ac:dyDescent="0.25">
      <c r="B92" s="1" t="s">
        <v>25</v>
      </c>
      <c r="C92" s="15">
        <f>COUNTIFS(B5:B83, "Zachary Schneiderman", G5:G83, "In progress")</f>
        <v>4</v>
      </c>
      <c r="D92" s="16">
        <f>COUNTIFS(B5:B83, "Zachary Schneiderman", G5:G83, "Overdue")</f>
        <v>0</v>
      </c>
      <c r="E92" s="16"/>
      <c r="F92" s="16"/>
      <c r="G92" s="16">
        <f>COUNTIFS(B5:B83, "Zachary Schneiderman", G5:G83, "Finished")</f>
        <v>10</v>
      </c>
      <c r="H92" s="16"/>
      <c r="I92" s="16">
        <f>COUNTIFS(B5:B83, "Zachary Schneiderman", G5:G83, "Not Started")</f>
        <v>0</v>
      </c>
      <c r="J92" s="16"/>
      <c r="K92" s="16"/>
      <c r="L92" s="16">
        <f>COUNTIFS(B5:B83, "Zachary Schneiderman", G5:G83, "Critical")</f>
        <v>0</v>
      </c>
      <c r="M92" s="16"/>
      <c r="N92" s="16"/>
    </row>
    <row r="93" spans="2:14" ht="30" customHeight="1" x14ac:dyDescent="0.25">
      <c r="B93" s="17" t="s">
        <v>72</v>
      </c>
      <c r="C93" s="15">
        <f>COUNTIFS(B5:B83, "James Bell (Team)", G5:G83, "In progress")</f>
        <v>0</v>
      </c>
      <c r="D93" s="16">
        <f>COUNTIFS(B5:B83, "James Bell (Team)", G5:G83, "Overdue")</f>
        <v>0</v>
      </c>
      <c r="E93" s="16"/>
      <c r="F93" s="16"/>
      <c r="G93" s="16">
        <f>COUNTIFS(B5:B83, "James Bell (Team)", G5:G83, "Finished")</f>
        <v>2</v>
      </c>
      <c r="H93" s="16"/>
      <c r="I93" s="16">
        <f>COUNTIFS(B5:B83, "James Bell (Team)", G5:G83, "Not Started")</f>
        <v>0</v>
      </c>
      <c r="J93" s="16"/>
      <c r="K93" s="16"/>
      <c r="L93" s="16">
        <f>COUNTIFS(B5:B83, "James Bell (Team)", G5:G83, "Critical")</f>
        <v>0</v>
      </c>
      <c r="M93" s="16"/>
      <c r="N93" s="16"/>
    </row>
    <row r="94" spans="2:14" x14ac:dyDescent="0.25">
      <c r="B94" s="17"/>
    </row>
  </sheetData>
  <mergeCells count="22">
    <mergeCell ref="B93:B94"/>
    <mergeCell ref="B1:G1"/>
    <mergeCell ref="D89:F89"/>
    <mergeCell ref="G89:H89"/>
    <mergeCell ref="I89:K89"/>
    <mergeCell ref="D91:F91"/>
    <mergeCell ref="G91:H91"/>
    <mergeCell ref="I91:K91"/>
    <mergeCell ref="D93:F93"/>
    <mergeCell ref="G93:H93"/>
    <mergeCell ref="I93:K93"/>
    <mergeCell ref="L89:N89"/>
    <mergeCell ref="D90:F90"/>
    <mergeCell ref="G90:H90"/>
    <mergeCell ref="I90:K90"/>
    <mergeCell ref="L90:N90"/>
    <mergeCell ref="L93:N93"/>
    <mergeCell ref="L91:N91"/>
    <mergeCell ref="D92:F92"/>
    <mergeCell ref="G92:H92"/>
    <mergeCell ref="I92:K92"/>
    <mergeCell ref="L92:N92"/>
  </mergeCells>
  <conditionalFormatting sqref="A95:XFD1048576 A94 C94:XFD94 A1:B1 H1:XFD1 G89 I89 L89 O89:XFD93 A89:D93 A2:XFD88">
    <cfRule type="cellIs" dxfId="28" priority="28" operator="between">
      <formula>43466</formula>
      <formula>43831</formula>
    </cfRule>
    <cfRule type="cellIs" dxfId="27" priority="29" operator="between">
      <formula>43343</formula>
      <formula>43466</formula>
    </cfRule>
    <cfRule type="endsWith" dxfId="26" priority="32" operator="endsWith" text="Not Started">
      <formula>RIGHT(A1,LEN("Not Started"))="Not Started"</formula>
    </cfRule>
    <cfRule type="endsWith" dxfId="25" priority="33" stopIfTrue="1" operator="endsWith" text="In progress">
      <formula>RIGHT(A1,LEN("In progress"))="In progress"</formula>
    </cfRule>
    <cfRule type="endsWith" dxfId="24" priority="34" operator="endsWith" text="Finished">
      <formula>RIGHT(A1,LEN("Finished"))="Finished"</formula>
    </cfRule>
  </conditionalFormatting>
  <conditionalFormatting sqref="A1:B1 H1:XFD1 G89 I89 L89 A94:XFD1048576 O89:XFD93 A89:D93 A2:XFD88">
    <cfRule type="containsText" dxfId="23" priority="26" operator="containsText" text="Overdue">
      <formula>NOT(ISERROR(SEARCH("Overdue",A1)))</formula>
    </cfRule>
    <cfRule type="containsText" dxfId="22" priority="27" operator="containsText" text="Critical">
      <formula>NOT(ISERROR(SEARCH("Critical",A1)))</formula>
    </cfRule>
  </conditionalFormatting>
  <conditionalFormatting sqref="G90:G93">
    <cfRule type="cellIs" dxfId="21" priority="21" operator="between">
      <formula>43466</formula>
      <formula>43831</formula>
    </cfRule>
    <cfRule type="cellIs" dxfId="20" priority="22" operator="between">
      <formula>43343</formula>
      <formula>43466</formula>
    </cfRule>
    <cfRule type="endsWith" dxfId="19" priority="23" operator="endsWith" text="Not Started">
      <formula>RIGHT(G90,LEN("Not Started"))="Not Started"</formula>
    </cfRule>
    <cfRule type="endsWith" dxfId="18" priority="24" operator="endsWith" text="In progress">
      <formula>RIGHT(G90,LEN("In progress"))="In progress"</formula>
    </cfRule>
    <cfRule type="endsWith" dxfId="17" priority="25" operator="endsWith" text="Finished">
      <formula>RIGHT(G90,LEN("Finished"))="Finished"</formula>
    </cfRule>
  </conditionalFormatting>
  <conditionalFormatting sqref="G90:G93">
    <cfRule type="containsText" dxfId="16" priority="19" operator="containsText" text="Overdue">
      <formula>NOT(ISERROR(SEARCH("Overdue",G90)))</formula>
    </cfRule>
    <cfRule type="containsText" dxfId="15" priority="20" operator="containsText" text="Critical">
      <formula>NOT(ISERROR(SEARCH("Critical",G90)))</formula>
    </cfRule>
  </conditionalFormatting>
  <conditionalFormatting sqref="I90:I93">
    <cfRule type="cellIs" dxfId="14" priority="14" operator="between">
      <formula>43466</formula>
      <formula>43831</formula>
    </cfRule>
    <cfRule type="cellIs" dxfId="13" priority="15" operator="between">
      <formula>43343</formula>
      <formula>43466</formula>
    </cfRule>
    <cfRule type="endsWith" dxfId="12" priority="16" operator="endsWith" text="Not Started">
      <formula>RIGHT(I90,LEN("Not Started"))="Not Started"</formula>
    </cfRule>
    <cfRule type="endsWith" dxfId="11" priority="17" operator="endsWith" text="In progress">
      <formula>RIGHT(I90,LEN("In progress"))="In progress"</formula>
    </cfRule>
    <cfRule type="endsWith" dxfId="10" priority="18" operator="endsWith" text="Finished">
      <formula>RIGHT(I90,LEN("Finished"))="Finished"</formula>
    </cfRule>
  </conditionalFormatting>
  <conditionalFormatting sqref="I90:I93">
    <cfRule type="containsText" dxfId="9" priority="12" operator="containsText" text="Overdue">
      <formula>NOT(ISERROR(SEARCH("Overdue",I90)))</formula>
    </cfRule>
    <cfRule type="containsText" dxfId="8" priority="13" operator="containsText" text="Critical">
      <formula>NOT(ISERROR(SEARCH("Critical",I90)))</formula>
    </cfRule>
  </conditionalFormatting>
  <conditionalFormatting sqref="L90:L93">
    <cfRule type="cellIs" dxfId="7" priority="7" operator="between">
      <formula>43466</formula>
      <formula>43831</formula>
    </cfRule>
    <cfRule type="cellIs" dxfId="6" priority="8" operator="between">
      <formula>43343</formula>
      <formula>43466</formula>
    </cfRule>
    <cfRule type="endsWith" dxfId="5" priority="9" operator="endsWith" text="Not Started">
      <formula>RIGHT(L90,LEN("Not Started"))="Not Started"</formula>
    </cfRule>
    <cfRule type="endsWith" dxfId="4" priority="10" operator="endsWith" text="In progress">
      <formula>RIGHT(L90,LEN("In progress"))="In progress"</formula>
    </cfRule>
    <cfRule type="endsWith" dxfId="3" priority="11" operator="endsWith" text="Finished">
      <formula>RIGHT(L90,LEN("Finished"))="Finished"</formula>
    </cfRule>
  </conditionalFormatting>
  <conditionalFormatting sqref="L90:L93">
    <cfRule type="containsText" dxfId="2" priority="5" operator="containsText" text="Overdue">
      <formula>NOT(ISERROR(SEARCH("Overdue",L90)))</formula>
    </cfRule>
    <cfRule type="containsText" dxfId="1" priority="6" operator="containsText" text="Critical">
      <formula>NOT(ISERROR(SEARCH("Critical",L90)))</formula>
    </cfRule>
  </conditionalFormatting>
  <conditionalFormatting sqref="A1:XFD1048576">
    <cfRule type="expression" dxfId="0"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2018-11-07T16:24:21Z</dcterms:modified>
</cp:coreProperties>
</file>