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minimized="1" xWindow="0" yWindow="0" windowWidth="25200" windowHeight="12000"/>
  </bookViews>
  <sheets>
    <sheet name="Sheet1" sheetId="1" r:id="rId1"/>
    <sheet name="Table of all outcomes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F3" i="2" l="1"/>
  <c r="D6" i="2" l="1"/>
  <c r="F7" i="2"/>
  <c r="D10" i="2"/>
  <c r="D11" i="2"/>
  <c r="D12" i="2"/>
  <c r="D9" i="2"/>
  <c r="D8" i="2"/>
  <c r="D7" i="2"/>
  <c r="D3" i="2"/>
  <c r="D4" i="2"/>
  <c r="D2" i="2"/>
  <c r="F2" i="2" l="1"/>
  <c r="H10" i="2" l="1"/>
  <c r="F8" i="2"/>
  <c r="F10" i="2"/>
  <c r="F11" i="2"/>
  <c r="F12" i="2"/>
  <c r="F5" i="2"/>
  <c r="F9" i="2"/>
  <c r="F4" i="2"/>
  <c r="E258" i="1"/>
  <c r="K258" i="1"/>
  <c r="K260" i="1"/>
  <c r="E259" i="1"/>
  <c r="D259" i="1"/>
  <c r="C259" i="1"/>
  <c r="K262" i="1"/>
  <c r="H258" i="1"/>
  <c r="D258" i="1"/>
  <c r="C258" i="1"/>
  <c r="S249" i="1"/>
  <c r="S250" i="1"/>
  <c r="S251" i="1"/>
  <c r="S252" i="1"/>
  <c r="S253" i="1"/>
  <c r="S254" i="1"/>
  <c r="S255" i="1"/>
  <c r="S248" i="1"/>
  <c r="H12" i="2" l="1"/>
  <c r="F6" i="2"/>
  <c r="K261" i="1"/>
  <c r="H261" i="1"/>
  <c r="H260" i="1"/>
  <c r="H262" i="1"/>
  <c r="P108" i="1"/>
  <c r="P221" i="1"/>
  <c r="P71" i="1"/>
  <c r="E174" i="1"/>
  <c r="K174" i="1"/>
  <c r="E175" i="1"/>
  <c r="K123" i="1"/>
  <c r="E123" i="1"/>
  <c r="E124" i="1"/>
  <c r="K124" i="1" l="1"/>
  <c r="K106" i="1" l="1"/>
  <c r="F106" i="1"/>
  <c r="P106" i="1" l="1"/>
  <c r="K110" i="1"/>
  <c r="E216" i="1"/>
  <c r="E219" i="1" s="1"/>
  <c r="K219" i="1"/>
  <c r="P219" i="1" s="1"/>
  <c r="D219" i="1"/>
  <c r="K223" i="1" l="1"/>
  <c r="H219" i="1"/>
  <c r="H223" i="1" l="1"/>
  <c r="E106" i="1" l="1"/>
  <c r="D106" i="1"/>
  <c r="C106" i="1"/>
  <c r="H106" i="1"/>
  <c r="H110" i="1" s="1"/>
  <c r="C107" i="1"/>
  <c r="D107" i="1"/>
  <c r="E107" i="1"/>
  <c r="F107" i="1"/>
  <c r="H108" i="1"/>
  <c r="K108" i="1"/>
  <c r="H109" i="1"/>
  <c r="K109" i="1"/>
  <c r="K69" i="1" l="1"/>
  <c r="D69" i="1" l="1"/>
  <c r="E69" i="1"/>
  <c r="F69" i="1"/>
  <c r="P69" i="1" s="1"/>
  <c r="F70" i="1"/>
  <c r="K222" i="1"/>
  <c r="K221" i="1"/>
  <c r="K177" i="1"/>
  <c r="H17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7" i="1"/>
  <c r="D220" i="1"/>
  <c r="E220" i="1"/>
  <c r="C220" i="1"/>
  <c r="C219" i="1"/>
  <c r="D175" i="1"/>
  <c r="C175" i="1"/>
  <c r="D174" i="1"/>
  <c r="C174" i="1"/>
  <c r="D124" i="1"/>
  <c r="C124" i="1"/>
  <c r="D123" i="1"/>
  <c r="C123" i="1"/>
  <c r="D70" i="1"/>
  <c r="E70" i="1"/>
  <c r="C70" i="1"/>
  <c r="H221" i="1" l="1"/>
  <c r="H69" i="1"/>
  <c r="H73" i="1" s="1"/>
  <c r="H71" i="1"/>
  <c r="K178" i="1"/>
  <c r="H176" i="1"/>
  <c r="H177" i="1"/>
  <c r="H178" i="1"/>
  <c r="K176" i="1"/>
  <c r="H222" i="1"/>
  <c r="H72" i="1"/>
  <c r="K73" i="1"/>
  <c r="K71" i="1"/>
  <c r="K72" i="1"/>
</calcChain>
</file>

<file path=xl/sharedStrings.xml><?xml version="1.0" encoding="utf-8"?>
<sst xmlns="http://schemas.openxmlformats.org/spreadsheetml/2006/main" count="223" uniqueCount="160">
  <si>
    <t xml:space="preserve">inoculum before growth </t>
  </si>
  <si>
    <t>day 0</t>
  </si>
  <si>
    <t>day 1</t>
  </si>
  <si>
    <t xml:space="preserve">day 2 </t>
  </si>
  <si>
    <t>A2</t>
  </si>
  <si>
    <t>A6</t>
  </si>
  <si>
    <t>A7</t>
  </si>
  <si>
    <t>A9</t>
  </si>
  <si>
    <t>B4</t>
  </si>
  <si>
    <t>B8</t>
  </si>
  <si>
    <t>B9</t>
  </si>
  <si>
    <t>B10</t>
  </si>
  <si>
    <t>C3</t>
  </si>
  <si>
    <t>C4</t>
  </si>
  <si>
    <t>C7</t>
  </si>
  <si>
    <t>C10</t>
  </si>
  <si>
    <t>D2</t>
  </si>
  <si>
    <t>D3</t>
  </si>
  <si>
    <t>D6</t>
  </si>
  <si>
    <t>D8</t>
  </si>
  <si>
    <t>F2</t>
  </si>
  <si>
    <t>F6</t>
  </si>
  <si>
    <t>F7</t>
  </si>
  <si>
    <t>F9</t>
  </si>
  <si>
    <t>F10</t>
  </si>
  <si>
    <t>G3</t>
  </si>
  <si>
    <t>G4</t>
  </si>
  <si>
    <t>G6</t>
  </si>
  <si>
    <t>G9</t>
  </si>
  <si>
    <t>H1</t>
  </si>
  <si>
    <t>H2</t>
  </si>
  <si>
    <t>H3</t>
  </si>
  <si>
    <t>H7</t>
  </si>
  <si>
    <t>I10</t>
  </si>
  <si>
    <t>sum</t>
  </si>
  <si>
    <t>average</t>
  </si>
  <si>
    <t xml:space="preserve">day1 10^3 survivors </t>
  </si>
  <si>
    <t>day2 10^3 survivors</t>
  </si>
  <si>
    <t>2 plates of 10^3</t>
  </si>
  <si>
    <t>spore #</t>
  </si>
  <si>
    <t>day-1</t>
  </si>
  <si>
    <t xml:space="preserve">day 0 </t>
  </si>
  <si>
    <t xml:space="preserve">day2 </t>
  </si>
  <si>
    <t>day 1 10^4</t>
  </si>
  <si>
    <t xml:space="preserve">day 2 all </t>
  </si>
  <si>
    <t>tlc1d rad51d 4*10^4</t>
  </si>
  <si>
    <t>tlc1d rad59d 10^4</t>
  </si>
  <si>
    <t>tlc1d 10^3</t>
  </si>
  <si>
    <t>day 1 4*10^4</t>
  </si>
  <si>
    <t>day 2 all</t>
  </si>
  <si>
    <t>tlc1d rad55d srs2d 4*10^4</t>
  </si>
  <si>
    <t>tlc1d rad55d 4*10^4</t>
  </si>
  <si>
    <t>colony #</t>
  </si>
  <si>
    <t>day -1 1mL</t>
  </si>
  <si>
    <t>tlc1d srs2 rad51d 4*10^4</t>
  </si>
  <si>
    <t xml:space="preserve">lower tail </t>
  </si>
  <si>
    <t xml:space="preserve">upper tail </t>
  </si>
  <si>
    <t>freq</t>
  </si>
  <si>
    <t xml:space="preserve">frequency </t>
  </si>
  <si>
    <t>ZGCsurvive #2</t>
  </si>
  <si>
    <t>zgcsurvive2</t>
  </si>
  <si>
    <t>A1</t>
  </si>
  <si>
    <t>A3</t>
  </si>
  <si>
    <t>C1</t>
  </si>
  <si>
    <t>C5</t>
  </si>
  <si>
    <t>H4</t>
  </si>
  <si>
    <t>H6</t>
  </si>
  <si>
    <t>I1</t>
  </si>
  <si>
    <t>I7</t>
  </si>
  <si>
    <t>I8</t>
  </si>
  <si>
    <t>zgcsurvive3</t>
  </si>
  <si>
    <t>F3</t>
  </si>
  <si>
    <t>I5</t>
  </si>
  <si>
    <t xml:space="preserve">zgpsurvie 3 </t>
  </si>
  <si>
    <t>day 1 all</t>
  </si>
  <si>
    <t>51-1</t>
  </si>
  <si>
    <t>51-2</t>
  </si>
  <si>
    <t>51-3</t>
  </si>
  <si>
    <t>51-4</t>
  </si>
  <si>
    <t>2-51-1</t>
  </si>
  <si>
    <t>2-51-2</t>
  </si>
  <si>
    <t>2-51-3</t>
  </si>
  <si>
    <t>2-51-4</t>
  </si>
  <si>
    <t>3-51-1</t>
  </si>
  <si>
    <t>3-51-2</t>
  </si>
  <si>
    <t>3-51-3</t>
  </si>
  <si>
    <t>3-51-4</t>
  </si>
  <si>
    <t xml:space="preserve">zgpsurvive4 </t>
  </si>
  <si>
    <t xml:space="preserve">corrected freq </t>
  </si>
  <si>
    <t xml:space="preserve">remaining divisions </t>
  </si>
  <si>
    <t>KNM11</t>
  </si>
  <si>
    <t>KNM12</t>
  </si>
  <si>
    <t>KNM13</t>
  </si>
  <si>
    <t>KNM14</t>
  </si>
  <si>
    <t>KNM16</t>
  </si>
  <si>
    <t>Katelyn morrison</t>
  </si>
  <si>
    <t>B3</t>
  </si>
  <si>
    <t>C2</t>
  </si>
  <si>
    <t>C8</t>
  </si>
  <si>
    <t>B6</t>
  </si>
  <si>
    <t>I2</t>
  </si>
  <si>
    <t xml:space="preserve">katelyn </t>
  </si>
  <si>
    <t>liquid</t>
  </si>
  <si>
    <t>frequency</t>
  </si>
  <si>
    <t>corrected # cells</t>
  </si>
  <si>
    <t>low</t>
  </si>
  <si>
    <t>high</t>
  </si>
  <si>
    <t>3.63x10^-5</t>
  </si>
  <si>
    <t>4.39x10^-5</t>
  </si>
  <si>
    <t xml:space="preserve">low </t>
  </si>
  <si>
    <t>2.71x10^-6</t>
  </si>
  <si>
    <t>4.33x10^-6</t>
  </si>
  <si>
    <t xml:space="preserve">high </t>
  </si>
  <si>
    <t>3.15x10^-6</t>
  </si>
  <si>
    <t>1.43x10^-6</t>
  </si>
  <si>
    <t>tlc1d</t>
  </si>
  <si>
    <t>tlc1d rad51</t>
  </si>
  <si>
    <t xml:space="preserve">tlc1d rad51 srs2 </t>
  </si>
  <si>
    <t xml:space="preserve">tlc1d rad59 </t>
  </si>
  <si>
    <t>tlc1d srs2</t>
  </si>
  <si>
    <t>plated frequencies</t>
  </si>
  <si>
    <t>tlc1d rad55</t>
  </si>
  <si>
    <t xml:space="preserve">tlc1d rad55 srs2 </t>
  </si>
  <si>
    <t>tlc1d rad9</t>
  </si>
  <si>
    <t xml:space="preserve">tlc1d rad9 srs2 </t>
  </si>
  <si>
    <t>tlc1d rad24d</t>
  </si>
  <si>
    <t xml:space="preserve">tlc1d rad24d srs2 </t>
  </si>
  <si>
    <t>cells plated</t>
  </si>
  <si>
    <t xml:space="preserve">survivors </t>
  </si>
  <si>
    <t xml:space="preserve">remaining cell divisions </t>
  </si>
  <si>
    <t>adjusted number of cells plated</t>
  </si>
  <si>
    <t>5% CI</t>
  </si>
  <si>
    <t>95% CI</t>
  </si>
  <si>
    <t>+ -</t>
  </si>
  <si>
    <t>3.81x10^-8</t>
  </si>
  <si>
    <t>2.10x10^-7</t>
  </si>
  <si>
    <t>8.59x19^-8</t>
  </si>
  <si>
    <t>3.03x10^-7</t>
  </si>
  <si>
    <t>1.57x10^-7</t>
  </si>
  <si>
    <t>7.63x10^-7</t>
  </si>
  <si>
    <t>&lt;0.0001</t>
  </si>
  <si>
    <t>&lt;0.008</t>
  </si>
  <si>
    <t>pvalue chi squared  yates correction off of tlc</t>
  </si>
  <si>
    <t>1.90x10^-6</t>
  </si>
  <si>
    <t>1.82x10^-5</t>
  </si>
  <si>
    <t>2.20x10^-5</t>
  </si>
  <si>
    <t>7.09x10^-7</t>
  </si>
  <si>
    <t>1.57x10^-6</t>
  </si>
  <si>
    <t>4.31x10^-7</t>
  </si>
  <si>
    <t>5.26x10^-7</t>
  </si>
  <si>
    <t>1.9x10^-6</t>
  </si>
  <si>
    <t>8.94x10^-7</t>
  </si>
  <si>
    <t>3.29x10^-7</t>
  </si>
  <si>
    <t>1.06x10^-6</t>
  </si>
  <si>
    <t>1.72x10^-6</t>
  </si>
  <si>
    <t>6.9x10^-7</t>
  </si>
  <si>
    <t>9.6x10^-7</t>
  </si>
  <si>
    <t>2.34x10^-6</t>
  </si>
  <si>
    <t>4.92x10^-7</t>
  </si>
  <si>
    <t>3.32x10^-6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</si>
</sst>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  <xf numFmtId="10" fontId="0" fillId="0" borderId="0" xfId="0" applyNumberFormat="1" applyFill="1"/>
    <xf numFmtId="11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1" fontId="0" fillId="3" borderId="0" xfId="0" applyNumberFormat="1" applyFill="1"/>
    <xf numFmtId="14" fontId="0" fillId="0" borderId="0" xfId="0" applyNumberFormat="1"/>
    <xf numFmtId="0" fontId="0" fillId="4" borderId="0" xfId="0" applyFill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284"/>
  <sheetViews>
    <sheetView tabSelected="1" topLeftCell="A148" workbookViewId="0">
      <selection activeCell="E174" sqref="E174"/>
    </sheetView>
  </sheetViews>
  <sheetFormatPr defaultRowHeight="15" x14ac:dyDescent="0.25"/>
  <cols>
    <col min="1" max="1" width="9.7109375" style="7" bestFit="1" customWidth="1"/>
    <col min="8" max="9" width="12" bestFit="1" customWidth="1"/>
    <col min="10" max="10" width="9.140625" style="1"/>
    <col min="11" max="11" width="12" bestFit="1" customWidth="1"/>
    <col min="14" max="14" width="12" bestFit="1" customWidth="1"/>
    <col min="16" max="16" width="12" bestFit="1" customWidth="1"/>
    <col min="17" max="17" width="10" bestFit="1" customWidth="1"/>
  </cols>
  <sheetData>
    <row r="5" spans="2:18" x14ac:dyDescent="0.25">
      <c r="B5" s="22" t="s">
        <v>47</v>
      </c>
      <c r="C5" s="22"/>
      <c r="D5" s="22"/>
      <c r="E5" s="22"/>
      <c r="F5" s="22"/>
      <c r="H5" t="s">
        <v>38</v>
      </c>
      <c r="R5" t="s">
        <v>102</v>
      </c>
    </row>
    <row r="6" spans="2:18" x14ac:dyDescent="0.25">
      <c r="C6" t="s">
        <v>0</v>
      </c>
      <c r="D6" t="s">
        <v>1</v>
      </c>
      <c r="E6" t="s">
        <v>2</v>
      </c>
      <c r="F6" t="s">
        <v>3</v>
      </c>
      <c r="H6" t="s">
        <v>36</v>
      </c>
      <c r="K6" t="s">
        <v>37</v>
      </c>
      <c r="R6" t="s">
        <v>103</v>
      </c>
    </row>
    <row r="7" spans="2:18" x14ac:dyDescent="0.25">
      <c r="B7" t="s">
        <v>4</v>
      </c>
      <c r="C7">
        <v>25.2</v>
      </c>
      <c r="D7">
        <v>66</v>
      </c>
      <c r="E7">
        <v>0.48</v>
      </c>
      <c r="F7">
        <v>2.8799999999999999E-2</v>
      </c>
      <c r="H7">
        <f>AVERAGE(I7:J7)</f>
        <v>0.5</v>
      </c>
      <c r="I7" s="7">
        <v>0</v>
      </c>
      <c r="J7" s="7">
        <v>1</v>
      </c>
    </row>
    <row r="8" spans="2:18" x14ac:dyDescent="0.25">
      <c r="B8" t="s">
        <v>5</v>
      </c>
      <c r="C8">
        <v>25.6</v>
      </c>
      <c r="D8">
        <v>68.8</v>
      </c>
      <c r="E8">
        <v>0.4</v>
      </c>
      <c r="F8">
        <v>3.3599999999999998E-2</v>
      </c>
      <c r="H8" s="7">
        <f t="shared" ref="H8:H36" si="0">AVERAGE(I8:J8)</f>
        <v>0</v>
      </c>
      <c r="I8" s="7">
        <v>0</v>
      </c>
      <c r="J8" s="7">
        <v>0</v>
      </c>
    </row>
    <row r="9" spans="2:18" x14ac:dyDescent="0.25">
      <c r="B9" t="s">
        <v>6</v>
      </c>
      <c r="C9">
        <v>21.6</v>
      </c>
      <c r="D9">
        <v>54</v>
      </c>
      <c r="E9">
        <v>3.76</v>
      </c>
      <c r="F9">
        <v>1.7600000000000001E-2</v>
      </c>
      <c r="H9" s="7">
        <f t="shared" si="0"/>
        <v>0.5</v>
      </c>
      <c r="I9" s="7">
        <v>1</v>
      </c>
      <c r="J9" s="7">
        <v>0</v>
      </c>
    </row>
    <row r="10" spans="2:18" x14ac:dyDescent="0.25">
      <c r="B10" t="s">
        <v>7</v>
      </c>
      <c r="C10">
        <v>23.2</v>
      </c>
      <c r="D10">
        <v>67.599999999999994</v>
      </c>
      <c r="E10">
        <v>2</v>
      </c>
      <c r="F10">
        <v>1.12E-2</v>
      </c>
      <c r="H10" s="7">
        <f t="shared" si="0"/>
        <v>1</v>
      </c>
      <c r="I10" s="7">
        <v>1</v>
      </c>
      <c r="J10" s="7">
        <v>1</v>
      </c>
    </row>
    <row r="11" spans="2:18" x14ac:dyDescent="0.25">
      <c r="B11" t="s">
        <v>8</v>
      </c>
      <c r="C11">
        <v>19.2</v>
      </c>
      <c r="D11">
        <v>51.6</v>
      </c>
      <c r="E11">
        <v>1.52</v>
      </c>
      <c r="F11">
        <v>7.6E-3</v>
      </c>
      <c r="H11" s="7">
        <f t="shared" si="0"/>
        <v>0</v>
      </c>
      <c r="I11" s="7">
        <v>0</v>
      </c>
      <c r="J11" s="7">
        <v>0</v>
      </c>
    </row>
    <row r="12" spans="2:18" x14ac:dyDescent="0.25">
      <c r="B12" t="s">
        <v>9</v>
      </c>
      <c r="C12">
        <v>26</v>
      </c>
      <c r="D12">
        <v>66</v>
      </c>
      <c r="E12">
        <v>0.108</v>
      </c>
      <c r="F12">
        <v>7.1999999999999998E-3</v>
      </c>
      <c r="H12" s="7">
        <f t="shared" si="0"/>
        <v>0</v>
      </c>
      <c r="I12" s="7">
        <v>0</v>
      </c>
      <c r="J12" s="7"/>
    </row>
    <row r="13" spans="2:18" x14ac:dyDescent="0.25">
      <c r="B13" t="s">
        <v>10</v>
      </c>
      <c r="C13">
        <v>25.6</v>
      </c>
      <c r="D13">
        <v>70.8</v>
      </c>
      <c r="E13">
        <v>1.32</v>
      </c>
      <c r="F13">
        <v>7.1999999999999995E-2</v>
      </c>
      <c r="H13" s="7">
        <f t="shared" si="0"/>
        <v>1.5</v>
      </c>
      <c r="I13" s="7">
        <v>3</v>
      </c>
      <c r="J13" s="7">
        <v>0</v>
      </c>
      <c r="K13">
        <v>1</v>
      </c>
    </row>
    <row r="14" spans="2:18" x14ac:dyDescent="0.25">
      <c r="B14" t="s">
        <v>11</v>
      </c>
      <c r="C14">
        <v>31.2</v>
      </c>
      <c r="D14">
        <v>78</v>
      </c>
      <c r="E14">
        <v>1.08</v>
      </c>
      <c r="F14">
        <v>0.112</v>
      </c>
      <c r="H14" s="7">
        <f t="shared" si="0"/>
        <v>6.5</v>
      </c>
      <c r="I14" s="7">
        <v>5</v>
      </c>
      <c r="J14" s="7">
        <v>8</v>
      </c>
      <c r="K14">
        <v>19</v>
      </c>
    </row>
    <row r="15" spans="2:18" x14ac:dyDescent="0.25">
      <c r="B15" t="s">
        <v>12</v>
      </c>
      <c r="C15">
        <v>13.6</v>
      </c>
      <c r="D15">
        <v>47.2</v>
      </c>
      <c r="E15">
        <v>0.1</v>
      </c>
      <c r="F15">
        <v>8.3999999999999995E-3</v>
      </c>
      <c r="H15" s="7">
        <f t="shared" si="0"/>
        <v>0.5</v>
      </c>
      <c r="I15" s="7">
        <v>1</v>
      </c>
      <c r="J15" s="7">
        <v>0</v>
      </c>
    </row>
    <row r="16" spans="2:18" x14ac:dyDescent="0.25">
      <c r="B16" t="s">
        <v>13</v>
      </c>
      <c r="C16">
        <v>15.6</v>
      </c>
      <c r="D16">
        <v>52.4</v>
      </c>
      <c r="E16">
        <v>9.6000000000000002E-2</v>
      </c>
      <c r="F16">
        <v>2.0799999999999998E-3</v>
      </c>
      <c r="H16" s="7">
        <f t="shared" si="0"/>
        <v>0</v>
      </c>
      <c r="I16" s="7">
        <v>0</v>
      </c>
      <c r="J16" s="7">
        <v>0</v>
      </c>
    </row>
    <row r="17" spans="2:11" x14ac:dyDescent="0.25">
      <c r="B17" t="s">
        <v>14</v>
      </c>
      <c r="C17">
        <v>20.399999999999999</v>
      </c>
      <c r="D17">
        <v>76.400000000000006</v>
      </c>
      <c r="E17">
        <v>0.88</v>
      </c>
      <c r="F17">
        <v>6.8000000000000005E-2</v>
      </c>
      <c r="H17" s="7">
        <f t="shared" si="0"/>
        <v>12</v>
      </c>
      <c r="I17" s="7">
        <v>16</v>
      </c>
      <c r="J17" s="7">
        <v>8</v>
      </c>
      <c r="K17">
        <v>2</v>
      </c>
    </row>
    <row r="18" spans="2:11" x14ac:dyDescent="0.25">
      <c r="B18" t="s">
        <v>15</v>
      </c>
      <c r="C18">
        <v>24.4</v>
      </c>
      <c r="D18">
        <v>74.8</v>
      </c>
      <c r="E18">
        <v>0.64</v>
      </c>
      <c r="F18">
        <v>0.14000000000000001</v>
      </c>
      <c r="H18" s="7">
        <f t="shared" si="0"/>
        <v>17.5</v>
      </c>
      <c r="I18" s="7">
        <v>17</v>
      </c>
      <c r="J18" s="7">
        <v>18</v>
      </c>
      <c r="K18">
        <v>15</v>
      </c>
    </row>
    <row r="19" spans="2:11" x14ac:dyDescent="0.25">
      <c r="B19" t="s">
        <v>16</v>
      </c>
      <c r="C19">
        <v>13.6</v>
      </c>
      <c r="D19">
        <v>52.8</v>
      </c>
      <c r="E19">
        <v>1.72</v>
      </c>
      <c r="F19">
        <v>3.8400000000000001E-3</v>
      </c>
      <c r="H19" s="7">
        <f t="shared" si="0"/>
        <v>1.5</v>
      </c>
      <c r="I19" s="7">
        <v>2</v>
      </c>
      <c r="J19" s="7">
        <v>1</v>
      </c>
    </row>
    <row r="20" spans="2:11" x14ac:dyDescent="0.25">
      <c r="B20" t="s">
        <v>17</v>
      </c>
      <c r="C20">
        <v>16.399999999999999</v>
      </c>
      <c r="D20">
        <v>48.4</v>
      </c>
      <c r="E20">
        <v>8.4000000000000005E-2</v>
      </c>
      <c r="F20">
        <v>1.7600000000000001E-2</v>
      </c>
      <c r="H20" s="7">
        <f t="shared" si="0"/>
        <v>0</v>
      </c>
      <c r="I20" s="7">
        <v>0</v>
      </c>
      <c r="J20" s="7">
        <v>0</v>
      </c>
    </row>
    <row r="21" spans="2:11" x14ac:dyDescent="0.25">
      <c r="B21" t="s">
        <v>18</v>
      </c>
      <c r="C21">
        <v>18</v>
      </c>
      <c r="D21">
        <v>61.6</v>
      </c>
      <c r="E21">
        <v>0.34399999999999997</v>
      </c>
      <c r="F21">
        <v>2.24E-2</v>
      </c>
      <c r="H21" s="7">
        <f t="shared" si="0"/>
        <v>0</v>
      </c>
      <c r="I21" s="7">
        <v>0</v>
      </c>
      <c r="J21" s="7">
        <v>0</v>
      </c>
    </row>
    <row r="22" spans="2:11" x14ac:dyDescent="0.25">
      <c r="B22" t="s">
        <v>19</v>
      </c>
      <c r="C22">
        <v>17.2</v>
      </c>
      <c r="D22">
        <v>99.2</v>
      </c>
      <c r="E22">
        <v>0.156</v>
      </c>
      <c r="F22">
        <v>5.1999999999999998E-3</v>
      </c>
      <c r="H22" s="7">
        <f t="shared" si="0"/>
        <v>0</v>
      </c>
      <c r="I22" s="7">
        <v>0</v>
      </c>
      <c r="J22" s="7">
        <v>0</v>
      </c>
    </row>
    <row r="23" spans="2:11" x14ac:dyDescent="0.25">
      <c r="B23" t="s">
        <v>20</v>
      </c>
      <c r="C23">
        <v>18.399999999999999</v>
      </c>
      <c r="D23">
        <v>69.2</v>
      </c>
      <c r="E23">
        <v>0.9</v>
      </c>
      <c r="F23">
        <v>0.16400000000000001</v>
      </c>
      <c r="H23" s="7">
        <f t="shared" si="0"/>
        <v>3</v>
      </c>
      <c r="I23" s="7">
        <v>5</v>
      </c>
      <c r="J23" s="7">
        <v>1</v>
      </c>
      <c r="K23">
        <v>31</v>
      </c>
    </row>
    <row r="24" spans="2:11" x14ac:dyDescent="0.25">
      <c r="B24" t="s">
        <v>21</v>
      </c>
      <c r="C24">
        <v>15.2</v>
      </c>
      <c r="D24">
        <v>71.599999999999994</v>
      </c>
      <c r="E24">
        <v>0.112</v>
      </c>
      <c r="F24">
        <v>2.64E-2</v>
      </c>
      <c r="H24" s="7">
        <f t="shared" si="0"/>
        <v>0.5</v>
      </c>
      <c r="I24" s="7">
        <v>1</v>
      </c>
      <c r="J24" s="7">
        <v>0</v>
      </c>
    </row>
    <row r="25" spans="2:11" x14ac:dyDescent="0.25">
      <c r="B25" t="s">
        <v>22</v>
      </c>
      <c r="C25">
        <v>17.600000000000001</v>
      </c>
      <c r="D25">
        <v>67.2</v>
      </c>
      <c r="E25">
        <v>1</v>
      </c>
      <c r="F25">
        <v>1.4800000000000001E-2</v>
      </c>
      <c r="H25" s="7">
        <f t="shared" si="0"/>
        <v>7.5</v>
      </c>
      <c r="I25" s="7">
        <v>7</v>
      </c>
      <c r="J25" s="7">
        <v>8</v>
      </c>
      <c r="K25">
        <v>21</v>
      </c>
    </row>
    <row r="26" spans="2:11" x14ac:dyDescent="0.25">
      <c r="B26" t="s">
        <v>23</v>
      </c>
      <c r="C26">
        <v>22.4</v>
      </c>
      <c r="D26">
        <v>62</v>
      </c>
      <c r="E26">
        <v>1.68</v>
      </c>
      <c r="F26">
        <v>0.32</v>
      </c>
      <c r="H26" s="7">
        <f t="shared" si="0"/>
        <v>3</v>
      </c>
      <c r="I26" s="7">
        <v>5</v>
      </c>
      <c r="J26" s="7">
        <v>1</v>
      </c>
      <c r="K26">
        <v>20</v>
      </c>
    </row>
    <row r="27" spans="2:11" x14ac:dyDescent="0.25">
      <c r="B27" t="s">
        <v>24</v>
      </c>
      <c r="C27">
        <v>13.8</v>
      </c>
      <c r="D27">
        <v>49.8</v>
      </c>
      <c r="E27">
        <v>0.56000000000000005</v>
      </c>
      <c r="F27">
        <v>0.13200000000000001</v>
      </c>
      <c r="H27" s="7">
        <f t="shared" si="0"/>
        <v>6.5</v>
      </c>
      <c r="I27" s="7">
        <v>4</v>
      </c>
      <c r="J27" s="7">
        <v>9</v>
      </c>
      <c r="K27">
        <v>35</v>
      </c>
    </row>
    <row r="28" spans="2:11" x14ac:dyDescent="0.25">
      <c r="B28" t="s">
        <v>25</v>
      </c>
      <c r="C28">
        <v>10.8</v>
      </c>
      <c r="D28">
        <v>38.1</v>
      </c>
      <c r="E28">
        <v>0.152</v>
      </c>
      <c r="F28">
        <v>2.24E-2</v>
      </c>
      <c r="H28" s="7">
        <f t="shared" si="0"/>
        <v>2.5</v>
      </c>
      <c r="I28" s="7">
        <v>1</v>
      </c>
      <c r="J28" s="7">
        <v>4</v>
      </c>
    </row>
    <row r="29" spans="2:11" x14ac:dyDescent="0.25">
      <c r="B29" t="s">
        <v>26</v>
      </c>
      <c r="C29">
        <v>8.5</v>
      </c>
      <c r="D29">
        <v>26</v>
      </c>
      <c r="E29">
        <v>2.8000000000000001E-2</v>
      </c>
      <c r="F29">
        <v>5.1999999999999998E-3</v>
      </c>
      <c r="H29" s="7">
        <f t="shared" si="0"/>
        <v>0.5</v>
      </c>
      <c r="I29" s="7">
        <v>1</v>
      </c>
      <c r="J29" s="7">
        <v>0</v>
      </c>
    </row>
    <row r="30" spans="2:11" x14ac:dyDescent="0.25">
      <c r="B30" t="s">
        <v>27</v>
      </c>
      <c r="C30">
        <v>8.8000000000000007</v>
      </c>
      <c r="D30">
        <v>32.4</v>
      </c>
      <c r="E30">
        <v>5.1999999999999998E-2</v>
      </c>
      <c r="F30">
        <v>6.4000000000000003E-3</v>
      </c>
      <c r="H30" s="7">
        <f t="shared" si="0"/>
        <v>0.5</v>
      </c>
      <c r="I30" s="7">
        <v>0</v>
      </c>
      <c r="J30" s="7">
        <v>1</v>
      </c>
    </row>
    <row r="31" spans="2:11" x14ac:dyDescent="0.25">
      <c r="B31" t="s">
        <v>28</v>
      </c>
      <c r="C31">
        <v>12.8</v>
      </c>
      <c r="D31">
        <v>49.1</v>
      </c>
      <c r="E31">
        <v>0.156</v>
      </c>
      <c r="F31">
        <v>0.23200000000000001</v>
      </c>
      <c r="H31" s="7">
        <f t="shared" si="0"/>
        <v>4.5</v>
      </c>
      <c r="I31" s="7">
        <v>4</v>
      </c>
      <c r="J31" s="7">
        <v>5</v>
      </c>
      <c r="K31">
        <v>59</v>
      </c>
    </row>
    <row r="32" spans="2:11" x14ac:dyDescent="0.25">
      <c r="B32" t="s">
        <v>29</v>
      </c>
      <c r="C32">
        <v>12.6</v>
      </c>
      <c r="D32">
        <v>40.6</v>
      </c>
      <c r="E32">
        <v>0.14399999999999999</v>
      </c>
      <c r="F32">
        <v>6.4000000000000001E-2</v>
      </c>
      <c r="H32" s="7">
        <f t="shared" si="0"/>
        <v>0</v>
      </c>
      <c r="I32" s="7">
        <v>0</v>
      </c>
      <c r="J32" s="7">
        <v>0</v>
      </c>
    </row>
    <row r="33" spans="1:11" x14ac:dyDescent="0.25">
      <c r="B33" t="s">
        <v>30</v>
      </c>
      <c r="C33">
        <v>11.8</v>
      </c>
      <c r="D33">
        <v>36.9</v>
      </c>
      <c r="E33">
        <v>0.17199999999999999</v>
      </c>
      <c r="F33">
        <v>2.52E-2</v>
      </c>
      <c r="H33" s="7">
        <f t="shared" si="0"/>
        <v>3</v>
      </c>
      <c r="I33" s="7">
        <v>3</v>
      </c>
      <c r="J33" s="7">
        <v>3</v>
      </c>
    </row>
    <row r="34" spans="1:11" x14ac:dyDescent="0.25">
      <c r="B34" t="s">
        <v>31</v>
      </c>
      <c r="C34">
        <v>10.4</v>
      </c>
      <c r="D34">
        <v>40.799999999999997</v>
      </c>
      <c r="E34">
        <v>3.5999999999999997E-2</v>
      </c>
      <c r="F34">
        <v>1.52E-2</v>
      </c>
      <c r="H34" s="7">
        <f t="shared" si="0"/>
        <v>1</v>
      </c>
      <c r="I34" s="7">
        <v>1</v>
      </c>
      <c r="J34" s="7">
        <v>1</v>
      </c>
    </row>
    <row r="35" spans="1:11" x14ac:dyDescent="0.25">
      <c r="B35" t="s">
        <v>32</v>
      </c>
      <c r="C35">
        <v>14.5</v>
      </c>
      <c r="D35">
        <v>41.4</v>
      </c>
      <c r="E35">
        <v>0.42799999999999999</v>
      </c>
      <c r="F35">
        <v>0.16800000000000001</v>
      </c>
      <c r="H35" s="7">
        <f t="shared" si="0"/>
        <v>6.5</v>
      </c>
      <c r="I35" s="7">
        <v>8</v>
      </c>
      <c r="J35" s="7">
        <v>5</v>
      </c>
      <c r="K35">
        <v>14</v>
      </c>
    </row>
    <row r="36" spans="1:11" x14ac:dyDescent="0.25">
      <c r="B36" t="s">
        <v>33</v>
      </c>
      <c r="C36">
        <v>13.6</v>
      </c>
      <c r="D36">
        <v>52.1</v>
      </c>
      <c r="E36">
        <v>0.25600000000000001</v>
      </c>
      <c r="F36">
        <v>1.484</v>
      </c>
      <c r="H36" s="7">
        <f t="shared" si="0"/>
        <v>0</v>
      </c>
      <c r="I36" s="7">
        <v>0</v>
      </c>
      <c r="J36" s="7">
        <v>0</v>
      </c>
    </row>
    <row r="37" spans="1:11" x14ac:dyDescent="0.25">
      <c r="B37" s="1">
        <v>1</v>
      </c>
      <c r="C37" s="1">
        <v>8.5</v>
      </c>
      <c r="D37" s="1">
        <v>23.3</v>
      </c>
      <c r="E37" s="1">
        <v>0.2</v>
      </c>
      <c r="F37" s="1">
        <v>0.04</v>
      </c>
      <c r="H37">
        <v>17</v>
      </c>
      <c r="K37">
        <v>35</v>
      </c>
    </row>
    <row r="38" spans="1:11" x14ac:dyDescent="0.25">
      <c r="B38" s="1">
        <v>2</v>
      </c>
      <c r="C38" s="1">
        <v>7.6</v>
      </c>
      <c r="D38" s="1">
        <v>19.600000000000001</v>
      </c>
      <c r="E38" s="1">
        <v>0.124</v>
      </c>
      <c r="F38" s="1">
        <v>0.13200000000000001</v>
      </c>
      <c r="H38">
        <v>6</v>
      </c>
    </row>
    <row r="39" spans="1:11" x14ac:dyDescent="0.25">
      <c r="B39" s="1">
        <v>4</v>
      </c>
      <c r="C39" s="1">
        <v>7.4</v>
      </c>
      <c r="D39" s="1">
        <v>21.9</v>
      </c>
      <c r="E39" s="1">
        <v>0.4</v>
      </c>
      <c r="F39" s="1">
        <v>0.3</v>
      </c>
      <c r="H39">
        <v>9</v>
      </c>
    </row>
    <row r="40" spans="1:11" x14ac:dyDescent="0.25">
      <c r="B40" s="1">
        <v>5</v>
      </c>
      <c r="C40" s="1">
        <v>10.5</v>
      </c>
      <c r="D40" s="1">
        <v>28.3</v>
      </c>
      <c r="E40" s="1">
        <v>0.2</v>
      </c>
      <c r="F40" s="1">
        <v>0.152</v>
      </c>
      <c r="H40">
        <v>1</v>
      </c>
      <c r="K40">
        <v>21</v>
      </c>
    </row>
    <row r="41" spans="1:11" x14ac:dyDescent="0.25">
      <c r="B41" s="1">
        <v>6</v>
      </c>
      <c r="C41" s="1">
        <v>7.5</v>
      </c>
      <c r="D41" s="1">
        <v>27.3</v>
      </c>
      <c r="E41" s="1">
        <v>0.1</v>
      </c>
      <c r="F41" s="1">
        <v>0.252</v>
      </c>
      <c r="H41">
        <v>11</v>
      </c>
      <c r="K41">
        <v>43</v>
      </c>
    </row>
    <row r="42" spans="1:11" x14ac:dyDescent="0.25">
      <c r="B42" s="1">
        <v>7</v>
      </c>
      <c r="C42" s="1">
        <v>5.9</v>
      </c>
      <c r="D42" s="1">
        <v>20.3</v>
      </c>
      <c r="E42" s="1">
        <v>0.376</v>
      </c>
      <c r="F42" s="1">
        <v>7.5999999999999998E-2</v>
      </c>
      <c r="H42">
        <v>6</v>
      </c>
      <c r="K42">
        <v>18</v>
      </c>
    </row>
    <row r="43" spans="1:11" x14ac:dyDescent="0.25">
      <c r="B43" s="1">
        <v>8</v>
      </c>
      <c r="C43" s="1">
        <v>6.1</v>
      </c>
      <c r="D43" s="1">
        <v>26.5</v>
      </c>
      <c r="E43" s="1">
        <v>7.5999999999999998E-2</v>
      </c>
      <c r="F43" s="1">
        <v>0.32400000000000001</v>
      </c>
      <c r="H43">
        <v>7</v>
      </c>
      <c r="K43">
        <v>21</v>
      </c>
    </row>
    <row r="44" spans="1:11" x14ac:dyDescent="0.25">
      <c r="B44" s="1">
        <v>9</v>
      </c>
      <c r="C44" s="1">
        <v>7.4</v>
      </c>
      <c r="D44" s="1">
        <v>26.8</v>
      </c>
      <c r="E44" s="1">
        <v>0.152</v>
      </c>
      <c r="F44" s="1">
        <v>2.9600000000000001E-2</v>
      </c>
      <c r="H44">
        <v>1</v>
      </c>
    </row>
    <row r="45" spans="1:11" s="7" customFormat="1" x14ac:dyDescent="0.25">
      <c r="B45" s="7">
        <v>10</v>
      </c>
      <c r="C45" s="7">
        <v>8.8000000000000007</v>
      </c>
      <c r="D45" s="7">
        <v>32.5</v>
      </c>
      <c r="E45" s="7">
        <v>0.17599999999999999</v>
      </c>
      <c r="F45" s="7">
        <v>7.5999999999999998E-2</v>
      </c>
      <c r="H45" s="7">
        <v>4</v>
      </c>
      <c r="K45" s="7">
        <v>4</v>
      </c>
    </row>
    <row r="46" spans="1:11" s="7" customFormat="1" x14ac:dyDescent="0.25">
      <c r="A46" s="7" t="s">
        <v>59</v>
      </c>
      <c r="B46" s="7">
        <v>1</v>
      </c>
      <c r="D46" s="7">
        <v>15.8</v>
      </c>
      <c r="E46" s="7">
        <v>0.14799999999999999</v>
      </c>
      <c r="F46" s="7">
        <v>0.06</v>
      </c>
      <c r="G46" s="7">
        <v>1.16E-3</v>
      </c>
      <c r="K46" s="7">
        <v>1</v>
      </c>
    </row>
    <row r="47" spans="1:11" s="7" customFormat="1" x14ac:dyDescent="0.25">
      <c r="B47" s="7">
        <v>2</v>
      </c>
      <c r="D47" s="7">
        <v>23.5</v>
      </c>
      <c r="E47" s="7">
        <v>0.3</v>
      </c>
      <c r="F47" s="7">
        <v>9.6000000000000002E-2</v>
      </c>
      <c r="G47" s="7">
        <v>1.48E-3</v>
      </c>
      <c r="K47" s="7">
        <v>13</v>
      </c>
    </row>
    <row r="48" spans="1:11" s="7" customFormat="1" x14ac:dyDescent="0.25">
      <c r="B48" s="7">
        <v>3</v>
      </c>
      <c r="D48" s="7">
        <v>14.8</v>
      </c>
      <c r="E48" s="7">
        <v>0.14399999999999999</v>
      </c>
      <c r="F48" s="7">
        <v>5.6000000000000001E-2</v>
      </c>
      <c r="G48" s="7">
        <v>8.8000000000000003E-4</v>
      </c>
    </row>
    <row r="49" spans="2:14" s="7" customFormat="1" x14ac:dyDescent="0.25">
      <c r="B49" s="7">
        <v>4</v>
      </c>
      <c r="D49" s="7">
        <v>15.6</v>
      </c>
      <c r="E49" s="7">
        <v>0.11600000000000001</v>
      </c>
      <c r="F49" s="7">
        <v>4.3999999999999997E-2</v>
      </c>
      <c r="G49" s="7">
        <v>8.8000000000000003E-4</v>
      </c>
    </row>
    <row r="50" spans="2:14" s="7" customFormat="1" x14ac:dyDescent="0.25">
      <c r="B50" s="7">
        <v>5</v>
      </c>
      <c r="D50" s="7">
        <v>17</v>
      </c>
      <c r="E50" s="7">
        <v>0.13600000000000001</v>
      </c>
      <c r="F50" s="7">
        <v>0.02</v>
      </c>
      <c r="G50" s="7">
        <v>8.8000000000000003E-4</v>
      </c>
    </row>
    <row r="51" spans="2:14" s="7" customFormat="1" x14ac:dyDescent="0.25">
      <c r="B51" s="7">
        <v>7</v>
      </c>
      <c r="D51" s="7">
        <v>12.5</v>
      </c>
    </row>
    <row r="52" spans="2:14" s="7" customFormat="1" x14ac:dyDescent="0.25">
      <c r="B52" s="7">
        <v>8</v>
      </c>
      <c r="D52" s="7">
        <v>19.5</v>
      </c>
      <c r="E52" s="7">
        <v>0.432</v>
      </c>
      <c r="F52" s="7">
        <v>8.4000000000000005E-2</v>
      </c>
      <c r="G52" s="7">
        <v>1.16E-3</v>
      </c>
      <c r="K52" s="7">
        <v>2</v>
      </c>
    </row>
    <row r="53" spans="2:14" s="7" customFormat="1" x14ac:dyDescent="0.25">
      <c r="B53" s="7">
        <v>9</v>
      </c>
      <c r="D53" s="7">
        <v>17</v>
      </c>
      <c r="E53" s="7">
        <v>0.152</v>
      </c>
      <c r="F53" s="7">
        <v>4.3999999999999997E-2</v>
      </c>
      <c r="G53" s="7">
        <v>8.8000000000000003E-4</v>
      </c>
    </row>
    <row r="54" spans="2:14" s="7" customFormat="1" x14ac:dyDescent="0.25">
      <c r="B54" s="7">
        <v>10</v>
      </c>
      <c r="D54" s="7">
        <v>16.8</v>
      </c>
      <c r="E54" s="7">
        <v>0.1</v>
      </c>
      <c r="F54" s="7">
        <v>0.02</v>
      </c>
      <c r="G54" s="7">
        <v>1.16E-3</v>
      </c>
      <c r="K54" s="7">
        <v>3</v>
      </c>
    </row>
    <row r="55" spans="2:14" s="7" customFormat="1" x14ac:dyDescent="0.25">
      <c r="B55" s="7">
        <v>11</v>
      </c>
      <c r="D55" s="7">
        <v>21.5</v>
      </c>
      <c r="E55" s="7">
        <v>0.16400000000000001</v>
      </c>
      <c r="F55" s="7">
        <v>0.01</v>
      </c>
      <c r="G55" s="7">
        <v>1.16E-3</v>
      </c>
    </row>
    <row r="56" spans="2:14" s="7" customFormat="1" x14ac:dyDescent="0.25">
      <c r="B56" s="7">
        <v>12</v>
      </c>
      <c r="D56" s="7">
        <v>16.2</v>
      </c>
      <c r="E56" s="7">
        <v>0.11600000000000001</v>
      </c>
      <c r="F56" s="7">
        <v>0.04</v>
      </c>
      <c r="G56" s="7">
        <v>1.16E-3</v>
      </c>
      <c r="K56" s="7">
        <v>1</v>
      </c>
    </row>
    <row r="57" spans="2:14" s="7" customFormat="1" x14ac:dyDescent="0.25">
      <c r="B57" s="7">
        <v>13</v>
      </c>
      <c r="D57" s="7">
        <v>16.3</v>
      </c>
      <c r="E57" s="7">
        <v>0.21199999999999999</v>
      </c>
      <c r="F57" s="7">
        <v>1.52E-2</v>
      </c>
      <c r="G57" s="7">
        <v>1.7600000000000001E-3</v>
      </c>
    </row>
    <row r="58" spans="2:14" s="7" customFormat="1" x14ac:dyDescent="0.25">
      <c r="B58" s="7">
        <v>14</v>
      </c>
      <c r="D58" s="7">
        <v>14.4</v>
      </c>
      <c r="E58" s="7">
        <v>5.1999999999999998E-2</v>
      </c>
      <c r="F58" s="7">
        <v>0.02</v>
      </c>
      <c r="G58" s="7">
        <v>5.9999999999999995E-4</v>
      </c>
    </row>
    <row r="59" spans="2:14" x14ac:dyDescent="0.25">
      <c r="B59" s="7">
        <v>15</v>
      </c>
      <c r="C59" s="7"/>
      <c r="D59" s="7">
        <v>11.1</v>
      </c>
      <c r="E59" s="7">
        <v>2.8000000000000001E-2</v>
      </c>
      <c r="F59" s="7">
        <v>0.01</v>
      </c>
      <c r="G59" s="7">
        <v>8.8000000000000003E-4</v>
      </c>
      <c r="H59">
        <v>4</v>
      </c>
      <c r="N59" s="7"/>
    </row>
    <row r="60" spans="2:14" s="7" customFormat="1" x14ac:dyDescent="0.25">
      <c r="B60" s="7" t="s">
        <v>61</v>
      </c>
      <c r="D60" s="7">
        <v>16.8</v>
      </c>
      <c r="E60" s="7">
        <v>0.16400000000000001</v>
      </c>
      <c r="F60" s="7">
        <v>0.02</v>
      </c>
      <c r="G60" s="7">
        <v>1.16E-3</v>
      </c>
    </row>
    <row r="61" spans="2:14" s="7" customFormat="1" x14ac:dyDescent="0.25">
      <c r="B61" s="7" t="s">
        <v>62</v>
      </c>
      <c r="D61" s="7">
        <v>65</v>
      </c>
      <c r="E61" s="7">
        <v>6.4000000000000001E-2</v>
      </c>
      <c r="F61" s="7">
        <v>0.04</v>
      </c>
      <c r="G61" s="7">
        <v>1.7600000000000001E-3</v>
      </c>
    </row>
    <row r="62" spans="2:14" s="7" customFormat="1" x14ac:dyDescent="0.25">
      <c r="B62" s="7" t="s">
        <v>5</v>
      </c>
      <c r="D62" s="7">
        <v>64</v>
      </c>
      <c r="E62" s="7">
        <v>3.56E-2</v>
      </c>
      <c r="F62" s="7">
        <v>1.6E-2</v>
      </c>
      <c r="G62" s="7">
        <v>8.8000000000000003E-4</v>
      </c>
    </row>
    <row r="63" spans="2:14" s="7" customFormat="1" x14ac:dyDescent="0.25">
      <c r="B63" s="7" t="s">
        <v>11</v>
      </c>
      <c r="D63" s="7">
        <v>66</v>
      </c>
      <c r="E63" s="7">
        <v>0.14399999999999999</v>
      </c>
      <c r="F63" s="7">
        <v>0.152</v>
      </c>
      <c r="G63" s="7">
        <v>6.0000000000000001E-3</v>
      </c>
      <c r="K63" s="7">
        <v>24</v>
      </c>
    </row>
    <row r="64" spans="2:14" s="7" customFormat="1" x14ac:dyDescent="0.25">
      <c r="B64" s="7" t="s">
        <v>63</v>
      </c>
      <c r="D64" s="7">
        <v>78</v>
      </c>
      <c r="E64" s="7">
        <v>0.124</v>
      </c>
      <c r="F64" s="7">
        <v>0.1</v>
      </c>
      <c r="G64" s="7">
        <v>1.7600000000000001E-3</v>
      </c>
      <c r="K64" s="7">
        <v>3</v>
      </c>
    </row>
    <row r="65" spans="2:17" s="7" customFormat="1" x14ac:dyDescent="0.25">
      <c r="B65" s="7" t="s">
        <v>12</v>
      </c>
      <c r="D65" s="7">
        <v>79</v>
      </c>
      <c r="E65" s="7">
        <v>0.108</v>
      </c>
      <c r="F65" s="7">
        <v>0.27600000000000002</v>
      </c>
      <c r="G65" s="7">
        <v>4.0000000000000001E-3</v>
      </c>
      <c r="K65" s="7">
        <v>21</v>
      </c>
    </row>
    <row r="66" spans="2:17" s="7" customFormat="1" x14ac:dyDescent="0.25">
      <c r="B66" s="7" t="s">
        <v>13</v>
      </c>
      <c r="D66" s="7">
        <v>69</v>
      </c>
      <c r="E66" s="7">
        <v>0.112</v>
      </c>
      <c r="F66" s="7">
        <v>3.56E-2</v>
      </c>
      <c r="G66" s="7">
        <v>3.2000000000000002E-3</v>
      </c>
      <c r="K66" s="7">
        <v>1</v>
      </c>
    </row>
    <row r="67" spans="2:17" s="7" customFormat="1" x14ac:dyDescent="0.25">
      <c r="B67" s="7" t="s">
        <v>64</v>
      </c>
      <c r="D67" s="7">
        <v>59</v>
      </c>
      <c r="E67" s="7">
        <v>0.1</v>
      </c>
      <c r="F67" s="7">
        <v>1.7600000000000001E-2</v>
      </c>
      <c r="G67" s="7">
        <v>3.8400000000000001E-3</v>
      </c>
    </row>
    <row r="68" spans="2:17" s="7" customFormat="1" x14ac:dyDescent="0.25">
      <c r="B68" s="7" t="s">
        <v>14</v>
      </c>
      <c r="D68" s="7">
        <v>57</v>
      </c>
      <c r="E68" s="7">
        <v>5.1999999999999998E-2</v>
      </c>
      <c r="F68" s="7">
        <v>2.9600000000000001E-2</v>
      </c>
      <c r="G68" s="7">
        <v>8.8000000000000003E-4</v>
      </c>
    </row>
    <row r="69" spans="2:17" x14ac:dyDescent="0.25">
      <c r="B69" t="s">
        <v>34</v>
      </c>
      <c r="C69" s="7"/>
      <c r="D69" s="7">
        <f>SUM(D7:D68)</f>
        <v>2725.0999999999995</v>
      </c>
      <c r="E69" s="7">
        <f>SUM(E7:E68)</f>
        <v>25.171599999999994</v>
      </c>
      <c r="F69" s="7">
        <f>SUM(F7:F68)</f>
        <v>5.8247199999999957</v>
      </c>
      <c r="H69">
        <f>SUM(H7:H68)</f>
        <v>146.5</v>
      </c>
      <c r="K69">
        <f>SUM(K7:K68)</f>
        <v>428</v>
      </c>
      <c r="N69" t="s">
        <v>88</v>
      </c>
      <c r="P69">
        <f>K69/(1.83*(F69*10^6))</f>
        <v>4.0152965536672185E-5</v>
      </c>
      <c r="Q69" s="12"/>
    </row>
    <row r="70" spans="2:17" x14ac:dyDescent="0.25">
      <c r="B70" s="1" t="s">
        <v>35</v>
      </c>
      <c r="C70">
        <f>AVERAGE(C7:C59)</f>
        <v>15.325641025641024</v>
      </c>
      <c r="D70" s="1">
        <f>AVERAGE(D7:D59)</f>
        <v>40.967924528301872</v>
      </c>
      <c r="E70" s="1">
        <f>AVERAGE(E7:E59)</f>
        <v>0.46669230769230763</v>
      </c>
      <c r="F70" s="1">
        <f>AVERAGE(F7:F59)</f>
        <v>9.880615384615378E-2</v>
      </c>
      <c r="N70" s="9" t="s">
        <v>89</v>
      </c>
      <c r="P70">
        <v>1.83</v>
      </c>
      <c r="Q70" s="12"/>
    </row>
    <row r="71" spans="2:17" s="7" customFormat="1" x14ac:dyDescent="0.25">
      <c r="B71" s="7" t="s">
        <v>55</v>
      </c>
      <c r="F71" s="11">
        <v>2.5000000000000001E-2</v>
      </c>
      <c r="G71" s="2">
        <v>120.5</v>
      </c>
      <c r="H71" s="2">
        <f>G71/(F69*10^6)</f>
        <v>2.0687689708689877E-5</v>
      </c>
      <c r="I71" s="2"/>
      <c r="J71" s="2">
        <v>322.8</v>
      </c>
      <c r="K71" s="2">
        <f>J71/(F69*10^6)</f>
        <v>5.5418972929170893E-5</v>
      </c>
      <c r="N71" s="9" t="s">
        <v>104</v>
      </c>
      <c r="P71" s="7">
        <f>P70*F69</f>
        <v>10.659237599999992</v>
      </c>
      <c r="Q71" s="12"/>
    </row>
    <row r="72" spans="2:17" s="7" customFormat="1" x14ac:dyDescent="0.25">
      <c r="B72" s="7" t="s">
        <v>56</v>
      </c>
      <c r="F72" s="11">
        <v>0.97499999999999998</v>
      </c>
      <c r="G72" s="2">
        <v>167.4</v>
      </c>
      <c r="H72" s="2">
        <f>G72/(F69*10^6)</f>
        <v>2.8739578898213156E-5</v>
      </c>
      <c r="I72" s="2"/>
      <c r="J72" s="2">
        <v>398.1</v>
      </c>
      <c r="K72" s="2">
        <f>J72/(F69*10^6)</f>
        <v>6.8346632971198675E-5</v>
      </c>
      <c r="N72" s="7" t="s">
        <v>105</v>
      </c>
      <c r="P72" s="7" t="s">
        <v>107</v>
      </c>
    </row>
    <row r="73" spans="2:17" x14ac:dyDescent="0.25">
      <c r="B73" s="1" t="s">
        <v>57</v>
      </c>
      <c r="F73" t="s">
        <v>58</v>
      </c>
      <c r="H73" s="3">
        <f>H69/(F69*10^6)</f>
        <v>2.5151423587743295E-5</v>
      </c>
      <c r="K73" s="10">
        <f>K69/(F69*10^6)</f>
        <v>7.3479926932110094E-5</v>
      </c>
      <c r="N73" t="s">
        <v>106</v>
      </c>
      <c r="P73" t="s">
        <v>108</v>
      </c>
    </row>
    <row r="74" spans="2:17" x14ac:dyDescent="0.25">
      <c r="B74" s="1"/>
    </row>
    <row r="75" spans="2:17" x14ac:dyDescent="0.25">
      <c r="B75" s="22" t="s">
        <v>46</v>
      </c>
      <c r="C75" s="22"/>
      <c r="D75" s="22"/>
      <c r="E75" s="22"/>
      <c r="F75" s="22"/>
    </row>
    <row r="76" spans="2:17" x14ac:dyDescent="0.25">
      <c r="B76" s="3" t="s">
        <v>39</v>
      </c>
      <c r="C76" s="3" t="s">
        <v>40</v>
      </c>
      <c r="D76" s="3" t="s">
        <v>41</v>
      </c>
      <c r="E76" s="3" t="s">
        <v>2</v>
      </c>
      <c r="F76" s="3" t="s">
        <v>42</v>
      </c>
      <c r="H76" t="s">
        <v>43</v>
      </c>
      <c r="I76" s="1"/>
      <c r="J76"/>
      <c r="K76" t="s">
        <v>44</v>
      </c>
    </row>
    <row r="77" spans="2:17" x14ac:dyDescent="0.25">
      <c r="B77" s="3">
        <v>11</v>
      </c>
      <c r="C77" s="3">
        <v>2.6</v>
      </c>
      <c r="D77" s="3">
        <v>14.8</v>
      </c>
      <c r="E77" s="3">
        <v>1.052</v>
      </c>
      <c r="F77" s="3">
        <v>0.42399999999999999</v>
      </c>
      <c r="H77">
        <v>1</v>
      </c>
      <c r="I77" s="1"/>
      <c r="J77"/>
      <c r="K77">
        <v>0</v>
      </c>
    </row>
    <row r="78" spans="2:17" x14ac:dyDescent="0.25">
      <c r="B78" s="3">
        <v>12</v>
      </c>
      <c r="C78" s="3">
        <v>6</v>
      </c>
      <c r="D78" s="3">
        <v>16.100000000000001</v>
      </c>
      <c r="E78" s="3">
        <v>2.7519999999999998</v>
      </c>
      <c r="F78" s="3">
        <v>0.44800000000000001</v>
      </c>
      <c r="H78">
        <v>1</v>
      </c>
      <c r="I78" s="1"/>
      <c r="J78"/>
      <c r="K78">
        <v>4</v>
      </c>
    </row>
    <row r="79" spans="2:17" x14ac:dyDescent="0.25">
      <c r="B79" s="3">
        <v>13</v>
      </c>
      <c r="C79" s="3">
        <v>3.9</v>
      </c>
      <c r="D79" s="3">
        <v>14.9</v>
      </c>
      <c r="E79" s="3">
        <v>1.3</v>
      </c>
      <c r="F79" s="3">
        <v>0.3</v>
      </c>
      <c r="H79">
        <v>0</v>
      </c>
      <c r="I79" s="1"/>
      <c r="J79"/>
      <c r="K79">
        <v>0</v>
      </c>
    </row>
    <row r="80" spans="2:17" x14ac:dyDescent="0.25">
      <c r="B80" s="3">
        <v>15</v>
      </c>
      <c r="C80" s="3">
        <v>4.5</v>
      </c>
      <c r="D80" s="3">
        <v>18.2</v>
      </c>
      <c r="E80" s="3">
        <v>1</v>
      </c>
      <c r="F80" s="3">
        <v>0.52400000000000002</v>
      </c>
      <c r="H80">
        <v>1</v>
      </c>
      <c r="I80" s="1"/>
      <c r="J80"/>
      <c r="K80">
        <v>3</v>
      </c>
    </row>
    <row r="81" spans="1:11" x14ac:dyDescent="0.25">
      <c r="B81" s="3">
        <v>16</v>
      </c>
      <c r="C81" s="3">
        <v>4.5999999999999996</v>
      </c>
      <c r="D81" s="3">
        <v>22.8</v>
      </c>
      <c r="E81" s="3">
        <v>0.95199999999999996</v>
      </c>
      <c r="F81" s="3">
        <v>0.35199999999999998</v>
      </c>
      <c r="H81">
        <v>3</v>
      </c>
      <c r="I81" s="1"/>
      <c r="J81"/>
      <c r="K81">
        <v>2</v>
      </c>
    </row>
    <row r="82" spans="1:11" s="7" customFormat="1" x14ac:dyDescent="0.25">
      <c r="A82" s="7" t="s">
        <v>60</v>
      </c>
      <c r="B82" s="7">
        <v>1</v>
      </c>
      <c r="D82" s="7">
        <v>34.4</v>
      </c>
      <c r="E82" s="7">
        <v>0.104</v>
      </c>
      <c r="F82" s="7">
        <v>0.11600000000000001</v>
      </c>
      <c r="G82" s="7">
        <v>7.5999999999999998E-2</v>
      </c>
      <c r="K82" s="7">
        <v>3</v>
      </c>
    </row>
    <row r="83" spans="1:11" s="7" customFormat="1" x14ac:dyDescent="0.25">
      <c r="B83" s="7">
        <v>2</v>
      </c>
      <c r="D83" s="7">
        <v>58</v>
      </c>
      <c r="E83" s="7">
        <v>0.72</v>
      </c>
      <c r="F83" s="7">
        <v>0.04</v>
      </c>
      <c r="G83" s="7">
        <v>2.5200000000000001E-3</v>
      </c>
    </row>
    <row r="84" spans="1:11" s="7" customFormat="1" x14ac:dyDescent="0.25">
      <c r="B84" s="7">
        <v>3</v>
      </c>
      <c r="D84" s="7">
        <v>60.4</v>
      </c>
      <c r="E84" s="7">
        <v>0.45200000000000001</v>
      </c>
      <c r="F84" s="7">
        <v>0.124</v>
      </c>
      <c r="G84" s="7">
        <v>1.12E-2</v>
      </c>
      <c r="K84" s="7">
        <v>4</v>
      </c>
    </row>
    <row r="85" spans="1:11" s="7" customFormat="1" x14ac:dyDescent="0.25">
      <c r="B85" s="7">
        <v>4</v>
      </c>
      <c r="D85" s="7">
        <v>59.2</v>
      </c>
      <c r="E85" s="7">
        <v>1.24</v>
      </c>
      <c r="F85" s="7">
        <v>0.128</v>
      </c>
      <c r="G85" s="7">
        <v>1.7600000000000001E-2</v>
      </c>
      <c r="K85" s="7">
        <v>1</v>
      </c>
    </row>
    <row r="86" spans="1:11" s="7" customFormat="1" x14ac:dyDescent="0.25">
      <c r="B86" s="7">
        <v>5</v>
      </c>
      <c r="D86" s="7">
        <v>65.599999999999994</v>
      </c>
      <c r="E86" s="7">
        <v>1.36</v>
      </c>
      <c r="F86" s="7">
        <v>0.25600000000000001</v>
      </c>
      <c r="G86" s="7">
        <v>6.4000000000000003E-3</v>
      </c>
    </row>
    <row r="87" spans="1:11" s="7" customFormat="1" x14ac:dyDescent="0.25">
      <c r="B87" s="7">
        <v>6</v>
      </c>
      <c r="D87" s="7">
        <v>63.6</v>
      </c>
      <c r="E87" s="7">
        <v>0.7</v>
      </c>
      <c r="F87" s="7">
        <v>0.08</v>
      </c>
      <c r="G87" s="7">
        <v>1.12E-2</v>
      </c>
    </row>
    <row r="88" spans="1:11" s="7" customFormat="1" x14ac:dyDescent="0.25">
      <c r="B88" s="7">
        <v>7</v>
      </c>
      <c r="D88" s="7">
        <v>74.400000000000006</v>
      </c>
      <c r="E88" s="7">
        <v>1.64</v>
      </c>
      <c r="F88" s="7">
        <v>0.42</v>
      </c>
      <c r="G88" s="7">
        <v>6.4000000000000003E-3</v>
      </c>
      <c r="K88" s="7">
        <v>2</v>
      </c>
    </row>
    <row r="89" spans="1:11" s="7" customFormat="1" x14ac:dyDescent="0.25">
      <c r="B89" s="7">
        <v>8</v>
      </c>
      <c r="D89" s="7">
        <v>52.4</v>
      </c>
      <c r="E89" s="7">
        <v>0.55200000000000005</v>
      </c>
      <c r="F89" s="7">
        <v>0.20399999999999999</v>
      </c>
      <c r="G89" s="7">
        <v>7.6E-3</v>
      </c>
    </row>
    <row r="90" spans="1:11" s="7" customFormat="1" x14ac:dyDescent="0.25">
      <c r="B90" s="7">
        <v>9</v>
      </c>
      <c r="D90" s="7">
        <v>48</v>
      </c>
      <c r="E90" s="7">
        <v>0.2</v>
      </c>
      <c r="F90" s="7">
        <v>0.03</v>
      </c>
      <c r="G90" s="7">
        <v>3.7599999999999999E-3</v>
      </c>
    </row>
    <row r="91" spans="1:11" s="7" customFormat="1" x14ac:dyDescent="0.25">
      <c r="B91" s="7">
        <v>10</v>
      </c>
      <c r="D91" s="7">
        <v>60.4</v>
      </c>
      <c r="E91" s="7">
        <v>0.84</v>
      </c>
      <c r="F91" s="7">
        <v>0.23599999999999999</v>
      </c>
      <c r="G91" s="7">
        <v>3.7599999999999999E-3</v>
      </c>
      <c r="K91" s="7">
        <v>3</v>
      </c>
    </row>
    <row r="92" spans="1:11" s="7" customFormat="1" x14ac:dyDescent="0.25">
      <c r="B92" s="7">
        <v>11</v>
      </c>
      <c r="D92" s="7">
        <v>40</v>
      </c>
      <c r="E92" s="7">
        <v>0.3</v>
      </c>
      <c r="F92" s="7">
        <v>7.1999999999999995E-2</v>
      </c>
      <c r="G92" s="7">
        <v>5.0000000000000001E-3</v>
      </c>
    </row>
    <row r="93" spans="1:11" s="7" customFormat="1" x14ac:dyDescent="0.25">
      <c r="B93" s="7">
        <v>12</v>
      </c>
      <c r="D93" s="7">
        <v>64</v>
      </c>
      <c r="E93" s="7">
        <v>1.72</v>
      </c>
      <c r="F93" s="7">
        <v>0.29199999999999998</v>
      </c>
      <c r="G93" s="7">
        <v>7.6E-3</v>
      </c>
      <c r="K93" s="7">
        <v>3</v>
      </c>
    </row>
    <row r="94" spans="1:11" s="7" customFormat="1" x14ac:dyDescent="0.25">
      <c r="B94" s="7">
        <v>13</v>
      </c>
      <c r="D94" s="7">
        <v>62.4</v>
      </c>
      <c r="E94" s="7">
        <v>0.42399999999999999</v>
      </c>
      <c r="F94" s="7">
        <v>0.156</v>
      </c>
      <c r="G94" s="7">
        <v>6.4000000000000003E-3</v>
      </c>
      <c r="K94" s="7">
        <v>1</v>
      </c>
    </row>
    <row r="95" spans="1:11" s="7" customFormat="1" x14ac:dyDescent="0.25">
      <c r="B95" s="7">
        <v>14</v>
      </c>
      <c r="D95" s="7">
        <v>52.4</v>
      </c>
      <c r="E95" s="7">
        <v>0.55200000000000005</v>
      </c>
      <c r="F95" s="7">
        <v>8.4000000000000005E-2</v>
      </c>
      <c r="G95" s="7">
        <v>1.24E-2</v>
      </c>
      <c r="K95" s="7">
        <v>6</v>
      </c>
    </row>
    <row r="96" spans="1:11" s="7" customFormat="1" x14ac:dyDescent="0.25">
      <c r="B96" s="7">
        <v>15</v>
      </c>
      <c r="D96" s="7">
        <v>70.400000000000006</v>
      </c>
      <c r="E96" s="7">
        <v>0.96</v>
      </c>
      <c r="F96" s="7">
        <v>7.1999999999999995E-2</v>
      </c>
      <c r="G96" s="7">
        <v>3.7599999999999999E-3</v>
      </c>
    </row>
    <row r="97" spans="1:17" s="7" customFormat="1" x14ac:dyDescent="0.25">
      <c r="A97" s="7" t="s">
        <v>70</v>
      </c>
      <c r="B97" s="7" t="s">
        <v>25</v>
      </c>
      <c r="D97" s="7">
        <v>22</v>
      </c>
      <c r="E97" s="7">
        <v>0.47599999999999998</v>
      </c>
      <c r="F97" s="7">
        <v>0.27600000000000002</v>
      </c>
      <c r="G97" s="7">
        <v>0.03</v>
      </c>
      <c r="K97" s="7">
        <v>5</v>
      </c>
    </row>
    <row r="98" spans="1:17" s="7" customFormat="1" x14ac:dyDescent="0.25">
      <c r="B98" s="7" t="s">
        <v>26</v>
      </c>
      <c r="D98" s="7">
        <v>18</v>
      </c>
      <c r="E98" s="7">
        <v>1.4239999999999999</v>
      </c>
      <c r="F98" s="7">
        <v>0.77600000000000002</v>
      </c>
      <c r="G98" s="7">
        <v>0.05</v>
      </c>
      <c r="K98" s="7">
        <v>5</v>
      </c>
    </row>
    <row r="99" spans="1:17" s="7" customFormat="1" x14ac:dyDescent="0.25">
      <c r="B99" s="7" t="s">
        <v>30</v>
      </c>
      <c r="D99" s="7">
        <v>28.6</v>
      </c>
      <c r="E99" s="7">
        <v>0.1</v>
      </c>
      <c r="F99" s="7">
        <v>4.8000000000000001E-2</v>
      </c>
      <c r="G99" s="7">
        <v>1.12E-2</v>
      </c>
    </row>
    <row r="100" spans="1:17" s="7" customFormat="1" x14ac:dyDescent="0.25">
      <c r="B100" s="7" t="s">
        <v>65</v>
      </c>
      <c r="D100" s="7">
        <v>17.899999999999999</v>
      </c>
      <c r="E100" s="7">
        <v>0.72</v>
      </c>
      <c r="F100" s="7">
        <v>0.25600000000000001</v>
      </c>
      <c r="G100" s="7">
        <v>3.7600000000000001E-2</v>
      </c>
      <c r="K100" s="7">
        <v>8</v>
      </c>
    </row>
    <row r="101" spans="1:17" s="7" customFormat="1" x14ac:dyDescent="0.25">
      <c r="B101" s="7" t="s">
        <v>66</v>
      </c>
      <c r="D101" s="7">
        <v>17.2</v>
      </c>
      <c r="E101" s="7">
        <v>0.376</v>
      </c>
      <c r="F101" s="7">
        <v>0.376</v>
      </c>
      <c r="G101" s="7">
        <v>2.76E-2</v>
      </c>
      <c r="K101" s="7">
        <v>2</v>
      </c>
    </row>
    <row r="102" spans="1:17" s="7" customFormat="1" x14ac:dyDescent="0.25">
      <c r="B102" s="7" t="s">
        <v>67</v>
      </c>
      <c r="D102" s="7">
        <v>17.5</v>
      </c>
      <c r="E102" s="7">
        <v>0.224</v>
      </c>
      <c r="F102" s="7">
        <v>7.5999999999999998E-2</v>
      </c>
      <c r="G102" s="7">
        <v>6.4000000000000003E-3</v>
      </c>
      <c r="K102" s="7">
        <v>6</v>
      </c>
    </row>
    <row r="103" spans="1:17" s="7" customFormat="1" x14ac:dyDescent="0.25">
      <c r="B103" s="7" t="s">
        <v>68</v>
      </c>
      <c r="D103" s="7">
        <v>18</v>
      </c>
      <c r="E103" s="7">
        <v>0.2</v>
      </c>
      <c r="F103" s="7">
        <v>0.17599999999999999</v>
      </c>
      <c r="G103" s="7">
        <v>7.6E-3</v>
      </c>
      <c r="K103" s="7">
        <v>1</v>
      </c>
    </row>
    <row r="104" spans="1:17" s="7" customFormat="1" x14ac:dyDescent="0.25">
      <c r="B104" s="7" t="s">
        <v>69</v>
      </c>
      <c r="D104" s="7">
        <v>15.6</v>
      </c>
      <c r="E104" s="7">
        <v>0.27600000000000002</v>
      </c>
      <c r="F104" s="7">
        <v>0.152</v>
      </c>
      <c r="G104" s="7">
        <v>3.7600000000000001E-2</v>
      </c>
      <c r="K104" s="7">
        <v>5</v>
      </c>
    </row>
    <row r="105" spans="1:17" s="7" customFormat="1" x14ac:dyDescent="0.25">
      <c r="B105" s="7" t="s">
        <v>33</v>
      </c>
      <c r="D105" s="7">
        <v>14.7</v>
      </c>
      <c r="E105" s="7">
        <v>0.47599999999999998</v>
      </c>
      <c r="F105" s="7">
        <v>0.55200000000000005</v>
      </c>
      <c r="G105" s="7">
        <v>3.7199999999999997E-2</v>
      </c>
      <c r="K105" s="7">
        <v>4</v>
      </c>
    </row>
    <row r="106" spans="1:17" s="7" customFormat="1" x14ac:dyDescent="0.25">
      <c r="B106" s="7" t="s">
        <v>34</v>
      </c>
      <c r="C106" s="7">
        <f>SUM(C77:C96)</f>
        <v>21.6</v>
      </c>
      <c r="D106" s="7">
        <f>SUM(D77:D105)</f>
        <v>1121.8999999999999</v>
      </c>
      <c r="E106" s="7">
        <f>SUM(E77:E105)</f>
        <v>23.091999999999999</v>
      </c>
      <c r="F106" s="7">
        <f>SUM(F77:F105)</f>
        <v>7.0459999999999994</v>
      </c>
      <c r="H106" s="7">
        <f>SUM(H77:H81)</f>
        <v>6</v>
      </c>
      <c r="K106" s="7">
        <f>SUM(K77:K105)</f>
        <v>68</v>
      </c>
      <c r="N106" s="7" t="s">
        <v>88</v>
      </c>
      <c r="P106" s="7">
        <f>K106/(P107*(F106*10^6))</f>
        <v>3.522213773513367E-6</v>
      </c>
    </row>
    <row r="107" spans="1:17" s="7" customFormat="1" x14ac:dyDescent="0.25">
      <c r="B107" s="7" t="s">
        <v>35</v>
      </c>
      <c r="C107" s="7">
        <f>AVERAGE(C77:C81)</f>
        <v>4.32</v>
      </c>
      <c r="D107" s="7">
        <f>AVERAGE(D77:D81)</f>
        <v>17.36</v>
      </c>
      <c r="E107" s="7">
        <f>AVERAGE(E77:E81)</f>
        <v>1.4112</v>
      </c>
      <c r="F107" s="7">
        <f>AVERAGE(F77:F81)</f>
        <v>0.40960000000000002</v>
      </c>
      <c r="N107" s="9" t="s">
        <v>89</v>
      </c>
      <c r="P107" s="7">
        <v>2.74</v>
      </c>
    </row>
    <row r="108" spans="1:17" s="7" customFormat="1" x14ac:dyDescent="0.25">
      <c r="B108" s="7" t="s">
        <v>55</v>
      </c>
      <c r="F108" s="11">
        <v>2.5000000000000001E-2</v>
      </c>
      <c r="G108" s="2">
        <v>2.2000000000000002</v>
      </c>
      <c r="H108" s="2">
        <f>G108/(F106*10^6)</f>
        <v>3.12233891569685E-7</v>
      </c>
      <c r="I108" s="2"/>
      <c r="J108" s="2">
        <v>4.12</v>
      </c>
      <c r="K108" s="2">
        <f>J108/(F106*10^6)</f>
        <v>5.8472892421231917E-7</v>
      </c>
      <c r="P108" s="7">
        <f>F106*P107</f>
        <v>19.306039999999999</v>
      </c>
    </row>
    <row r="109" spans="1:17" s="7" customFormat="1" x14ac:dyDescent="0.25">
      <c r="B109" s="7" t="s">
        <v>56</v>
      </c>
      <c r="F109" s="11">
        <v>0.97499999999999998</v>
      </c>
      <c r="G109" s="2">
        <v>13.06</v>
      </c>
      <c r="H109" s="2">
        <f>G109/(F106*10^6)</f>
        <v>1.8535339199545846E-6</v>
      </c>
      <c r="I109" s="2"/>
      <c r="J109" s="2">
        <v>17.079999999999998</v>
      </c>
      <c r="K109" s="2">
        <f>J109/(F106*10^6)</f>
        <v>2.4240703945500994E-6</v>
      </c>
      <c r="N109" s="7" t="s">
        <v>109</v>
      </c>
      <c r="P109" s="7" t="s">
        <v>110</v>
      </c>
      <c r="Q109" s="12"/>
    </row>
    <row r="110" spans="1:17" s="7" customFormat="1" x14ac:dyDescent="0.25">
      <c r="H110" s="7">
        <f>H106/(F106*10^6)</f>
        <v>8.5154697700823175E-7</v>
      </c>
      <c r="K110" s="17">
        <f>K106/(F106*10^6)</f>
        <v>9.6508657394266256E-6</v>
      </c>
      <c r="N110" s="9" t="s">
        <v>106</v>
      </c>
      <c r="P110" s="7" t="s">
        <v>111</v>
      </c>
      <c r="Q110" s="12"/>
    </row>
    <row r="111" spans="1:17" s="7" customFormat="1" x14ac:dyDescent="0.25">
      <c r="N111" s="9"/>
      <c r="Q111" s="12"/>
    </row>
    <row r="112" spans="1:17" s="7" customFormat="1" x14ac:dyDescent="0.25">
      <c r="B112" s="22" t="s">
        <v>51</v>
      </c>
      <c r="C112" s="22"/>
      <c r="D112" s="22"/>
      <c r="E112" s="22"/>
      <c r="F112" s="22"/>
    </row>
    <row r="113" spans="1:11" s="7" customFormat="1" x14ac:dyDescent="0.25">
      <c r="B113" s="7" t="s">
        <v>39</v>
      </c>
      <c r="C113" s="7" t="s">
        <v>40</v>
      </c>
      <c r="D113" s="7" t="s">
        <v>41</v>
      </c>
      <c r="E113" s="7" t="s">
        <v>2</v>
      </c>
      <c r="H113" s="7" t="s">
        <v>48</v>
      </c>
      <c r="K113" s="7" t="s">
        <v>49</v>
      </c>
    </row>
    <row r="114" spans="1:11" s="7" customFormat="1" x14ac:dyDescent="0.25">
      <c r="B114" s="7">
        <v>22</v>
      </c>
      <c r="C114" s="7">
        <v>5</v>
      </c>
      <c r="D114" s="7">
        <v>18.7</v>
      </c>
      <c r="E114" s="7">
        <v>0.152</v>
      </c>
      <c r="H114" s="7">
        <v>0</v>
      </c>
      <c r="K114" s="7">
        <v>0</v>
      </c>
    </row>
    <row r="115" spans="1:11" x14ac:dyDescent="0.25">
      <c r="B115" s="5">
        <v>23</v>
      </c>
      <c r="C115" s="5">
        <v>4.4000000000000004</v>
      </c>
      <c r="D115" s="5">
        <v>14.6</v>
      </c>
      <c r="E115" s="5">
        <v>0.04</v>
      </c>
      <c r="F115" s="4"/>
      <c r="H115" s="5">
        <v>0</v>
      </c>
      <c r="K115" s="5">
        <v>0</v>
      </c>
    </row>
    <row r="116" spans="1:11" x14ac:dyDescent="0.25">
      <c r="B116" s="5">
        <v>24</v>
      </c>
      <c r="C116" s="5">
        <v>4.9000000000000004</v>
      </c>
      <c r="D116" s="5">
        <v>19.600000000000001</v>
      </c>
      <c r="E116" s="5">
        <v>0.376</v>
      </c>
      <c r="F116" s="4"/>
      <c r="H116" s="5">
        <v>0</v>
      </c>
      <c r="K116" s="5">
        <v>0</v>
      </c>
    </row>
    <row r="117" spans="1:11" x14ac:dyDescent="0.25">
      <c r="B117" s="5">
        <v>25</v>
      </c>
      <c r="C117" s="5">
        <v>6.3</v>
      </c>
      <c r="D117" s="5">
        <v>20.399999999999999</v>
      </c>
      <c r="E117" s="5">
        <v>0.4</v>
      </c>
      <c r="F117" s="4"/>
      <c r="H117" s="5">
        <v>0</v>
      </c>
      <c r="K117" s="5">
        <v>0</v>
      </c>
    </row>
    <row r="118" spans="1:11" s="7" customFormat="1" x14ac:dyDescent="0.25">
      <c r="A118" s="7" t="s">
        <v>95</v>
      </c>
      <c r="B118" s="7" t="s">
        <v>90</v>
      </c>
      <c r="E118" s="13">
        <v>2.88</v>
      </c>
      <c r="K118" s="7">
        <v>0</v>
      </c>
    </row>
    <row r="119" spans="1:11" s="7" customFormat="1" x14ac:dyDescent="0.25">
      <c r="B119" s="7" t="s">
        <v>91</v>
      </c>
      <c r="E119" s="13">
        <v>4.5599999999999996</v>
      </c>
      <c r="K119" s="7">
        <v>3</v>
      </c>
    </row>
    <row r="120" spans="1:11" s="7" customFormat="1" x14ac:dyDescent="0.25">
      <c r="B120" s="7" t="s">
        <v>92</v>
      </c>
      <c r="E120" s="13">
        <v>1.72</v>
      </c>
      <c r="K120" s="7">
        <v>5</v>
      </c>
    </row>
    <row r="121" spans="1:11" s="7" customFormat="1" x14ac:dyDescent="0.25">
      <c r="B121" s="7" t="s">
        <v>93</v>
      </c>
      <c r="E121" s="13">
        <v>0.64</v>
      </c>
      <c r="K121" s="7">
        <v>13</v>
      </c>
    </row>
    <row r="122" spans="1:11" s="7" customFormat="1" x14ac:dyDescent="0.25">
      <c r="B122" s="7" t="s">
        <v>94</v>
      </c>
      <c r="E122" s="13">
        <v>0.52</v>
      </c>
      <c r="K122" s="7">
        <v>1</v>
      </c>
    </row>
    <row r="123" spans="1:11" x14ac:dyDescent="0.25">
      <c r="B123" s="5" t="s">
        <v>34</v>
      </c>
      <c r="C123" s="5">
        <f>SUM(C114:C117)</f>
        <v>20.6</v>
      </c>
      <c r="D123" s="5">
        <f>SUM(D114:D117)</f>
        <v>73.3</v>
      </c>
      <c r="E123" s="5">
        <f>SUM(E114:E122)</f>
        <v>11.288</v>
      </c>
      <c r="F123" s="4"/>
      <c r="K123">
        <f>SUM(K114:K122)</f>
        <v>22</v>
      </c>
    </row>
    <row r="124" spans="1:11" x14ac:dyDescent="0.25">
      <c r="B124" t="s">
        <v>35</v>
      </c>
      <c r="C124">
        <f>AVERAGE(C114:C117)</f>
        <v>5.15</v>
      </c>
      <c r="D124" s="5">
        <f>AVERAGE(D114:D117)</f>
        <v>18.324999999999999</v>
      </c>
      <c r="E124" s="5">
        <f>AVERAGE(E114:E122)</f>
        <v>1.2542222222222223</v>
      </c>
      <c r="K124" s="10">
        <f>K123/(E123*10^6)</f>
        <v>1.9489723600283485E-6</v>
      </c>
    </row>
    <row r="127" spans="1:11" x14ac:dyDescent="0.25">
      <c r="B127" s="22" t="s">
        <v>50</v>
      </c>
      <c r="C127" s="22"/>
      <c r="D127" s="22"/>
      <c r="E127" s="22"/>
      <c r="F127" s="22"/>
    </row>
    <row r="128" spans="1:11" x14ac:dyDescent="0.25">
      <c r="B128" s="6" t="s">
        <v>39</v>
      </c>
      <c r="C128" s="6" t="s">
        <v>40</v>
      </c>
      <c r="D128" s="6" t="s">
        <v>41</v>
      </c>
      <c r="E128" s="6" t="s">
        <v>2</v>
      </c>
      <c r="H128" s="7" t="s">
        <v>48</v>
      </c>
      <c r="I128" s="7"/>
      <c r="J128" s="7"/>
      <c r="K128" s="7" t="s">
        <v>49</v>
      </c>
    </row>
    <row r="129" spans="2:11" x14ac:dyDescent="0.25">
      <c r="B129" s="6">
        <v>17</v>
      </c>
      <c r="C129" s="6">
        <v>3.8</v>
      </c>
      <c r="D129" s="6">
        <v>13.8</v>
      </c>
      <c r="E129" s="6">
        <v>4.8000000000000001E-2</v>
      </c>
      <c r="H129">
        <v>0</v>
      </c>
      <c r="K129">
        <v>0</v>
      </c>
    </row>
    <row r="130" spans="2:11" x14ac:dyDescent="0.25">
      <c r="B130" s="6">
        <v>18</v>
      </c>
      <c r="C130" s="6">
        <v>3.5</v>
      </c>
      <c r="D130" s="6">
        <v>25.6</v>
      </c>
      <c r="E130" s="6">
        <v>0.23200000000000001</v>
      </c>
      <c r="H130">
        <v>0</v>
      </c>
      <c r="K130">
        <v>1</v>
      </c>
    </row>
    <row r="131" spans="2:11" x14ac:dyDescent="0.25">
      <c r="B131" s="6">
        <v>19</v>
      </c>
      <c r="C131" s="6">
        <v>2.9</v>
      </c>
      <c r="D131" s="6">
        <v>13.8</v>
      </c>
      <c r="E131" s="6">
        <v>7.5999999999999998E-2</v>
      </c>
      <c r="H131">
        <v>7</v>
      </c>
      <c r="K131">
        <v>0</v>
      </c>
    </row>
    <row r="132" spans="2:11" x14ac:dyDescent="0.25">
      <c r="B132" s="6">
        <v>20</v>
      </c>
      <c r="C132" s="6">
        <v>3.6</v>
      </c>
      <c r="D132" s="6">
        <v>18.7</v>
      </c>
      <c r="E132" s="6">
        <v>0.24399999999999999</v>
      </c>
      <c r="H132">
        <v>1</v>
      </c>
      <c r="K132">
        <v>0</v>
      </c>
    </row>
    <row r="133" spans="2:11" x14ac:dyDescent="0.25">
      <c r="B133" s="6">
        <v>21</v>
      </c>
      <c r="C133" s="6">
        <v>2.9</v>
      </c>
      <c r="D133" s="6">
        <v>11.1</v>
      </c>
      <c r="E133" s="6">
        <v>7.5999999999999998E-2</v>
      </c>
      <c r="H133">
        <v>1</v>
      </c>
      <c r="K133">
        <v>0</v>
      </c>
    </row>
    <row r="134" spans="2:11" x14ac:dyDescent="0.25">
      <c r="B134" s="7">
        <v>64</v>
      </c>
      <c r="C134" s="7">
        <v>5.5</v>
      </c>
      <c r="D134" s="7">
        <v>15.5</v>
      </c>
      <c r="E134" s="7">
        <v>0.65200000000000002</v>
      </c>
      <c r="H134">
        <v>5</v>
      </c>
      <c r="K134">
        <v>8</v>
      </c>
    </row>
    <row r="135" spans="2:11" x14ac:dyDescent="0.25">
      <c r="B135" s="7">
        <v>65</v>
      </c>
      <c r="C135" s="7">
        <v>3.25</v>
      </c>
      <c r="D135" s="7">
        <v>12.8</v>
      </c>
      <c r="E135" s="7">
        <v>0.152</v>
      </c>
      <c r="H135">
        <v>0</v>
      </c>
      <c r="K135">
        <v>0</v>
      </c>
    </row>
    <row r="136" spans="2:11" x14ac:dyDescent="0.25">
      <c r="B136" s="7">
        <v>66</v>
      </c>
      <c r="C136" s="7">
        <v>3.75</v>
      </c>
      <c r="D136" s="7">
        <v>10.1</v>
      </c>
      <c r="E136" s="7">
        <v>0.224</v>
      </c>
      <c r="H136">
        <v>1</v>
      </c>
      <c r="K136">
        <v>0</v>
      </c>
    </row>
    <row r="137" spans="2:11" x14ac:dyDescent="0.25">
      <c r="B137" s="7">
        <v>69</v>
      </c>
      <c r="C137" s="7">
        <v>6.25</v>
      </c>
      <c r="D137" s="7">
        <v>7.6</v>
      </c>
      <c r="E137" s="7">
        <v>0.224</v>
      </c>
      <c r="H137">
        <v>1</v>
      </c>
      <c r="K137">
        <v>2</v>
      </c>
    </row>
    <row r="138" spans="2:11" x14ac:dyDescent="0.25">
      <c r="B138" s="7">
        <v>70</v>
      </c>
      <c r="C138" s="7">
        <v>6.5</v>
      </c>
      <c r="D138" s="7">
        <v>11.4</v>
      </c>
      <c r="E138" s="7">
        <v>0.42399999999999999</v>
      </c>
      <c r="H138">
        <v>2</v>
      </c>
      <c r="K138">
        <v>0</v>
      </c>
    </row>
    <row r="139" spans="2:11" x14ac:dyDescent="0.25">
      <c r="B139" s="7">
        <v>71</v>
      </c>
      <c r="C139" s="7">
        <v>3</v>
      </c>
      <c r="D139" s="7">
        <v>16.5</v>
      </c>
      <c r="E139" s="7">
        <v>1.6</v>
      </c>
      <c r="H139">
        <v>4</v>
      </c>
      <c r="K139">
        <v>5</v>
      </c>
    </row>
    <row r="140" spans="2:11" x14ac:dyDescent="0.25">
      <c r="B140" s="7">
        <v>72</v>
      </c>
      <c r="C140" s="7">
        <v>2.75</v>
      </c>
      <c r="D140" s="7">
        <v>10.4</v>
      </c>
      <c r="E140" s="7">
        <v>0.42399999999999999</v>
      </c>
      <c r="H140">
        <v>0</v>
      </c>
      <c r="K140">
        <v>1</v>
      </c>
    </row>
    <row r="141" spans="2:11" x14ac:dyDescent="0.25">
      <c r="B141" s="7">
        <v>74</v>
      </c>
      <c r="C141" s="7">
        <v>4.75</v>
      </c>
      <c r="D141" s="7">
        <v>7.6</v>
      </c>
      <c r="E141" s="7">
        <v>3.56E-2</v>
      </c>
      <c r="H141">
        <v>0</v>
      </c>
      <c r="K141">
        <v>0</v>
      </c>
    </row>
    <row r="142" spans="2:11" x14ac:dyDescent="0.25">
      <c r="B142" s="7">
        <v>75</v>
      </c>
      <c r="C142" s="7">
        <v>5</v>
      </c>
      <c r="D142" s="7">
        <v>11.4</v>
      </c>
      <c r="E142" s="7">
        <v>0.47199999999999998</v>
      </c>
      <c r="H142">
        <v>0</v>
      </c>
      <c r="K142">
        <v>0</v>
      </c>
    </row>
    <row r="143" spans="2:11" x14ac:dyDescent="0.25">
      <c r="B143" s="7">
        <v>76</v>
      </c>
      <c r="C143" s="7">
        <v>6</v>
      </c>
      <c r="D143" s="7">
        <v>10.1</v>
      </c>
      <c r="E143" s="7">
        <v>0.42399999999999999</v>
      </c>
      <c r="H143">
        <v>0</v>
      </c>
      <c r="K143">
        <v>2</v>
      </c>
    </row>
    <row r="144" spans="2:11" x14ac:dyDescent="0.25">
      <c r="B144" s="7">
        <v>77</v>
      </c>
      <c r="C144" s="7">
        <v>4.25</v>
      </c>
      <c r="D144" s="7">
        <v>9.3000000000000007</v>
      </c>
      <c r="E144" s="7">
        <v>0.20799999999999999</v>
      </c>
      <c r="H144">
        <v>0</v>
      </c>
      <c r="K144">
        <v>0</v>
      </c>
    </row>
    <row r="145" spans="1:17" x14ac:dyDescent="0.25">
      <c r="B145" s="7">
        <v>78</v>
      </c>
      <c r="C145" s="7">
        <v>3.75</v>
      </c>
      <c r="D145" s="7">
        <v>11.9</v>
      </c>
      <c r="E145" s="7">
        <v>0.53200000000000003</v>
      </c>
      <c r="H145">
        <v>1</v>
      </c>
      <c r="K145">
        <v>1</v>
      </c>
    </row>
    <row r="146" spans="1:17" x14ac:dyDescent="0.25">
      <c r="B146" s="7">
        <v>79</v>
      </c>
      <c r="C146" s="7">
        <v>3</v>
      </c>
      <c r="D146" s="7">
        <v>8.3000000000000007</v>
      </c>
      <c r="E146" s="7">
        <v>0.22</v>
      </c>
      <c r="H146">
        <v>0</v>
      </c>
      <c r="K146">
        <v>0</v>
      </c>
    </row>
    <row r="147" spans="1:17" x14ac:dyDescent="0.25">
      <c r="B147" s="7">
        <v>80</v>
      </c>
      <c r="C147" s="7">
        <v>6.25</v>
      </c>
      <c r="D147" s="7">
        <v>10.4</v>
      </c>
      <c r="E147" s="7">
        <v>1.1200000000000001</v>
      </c>
      <c r="H147">
        <v>1</v>
      </c>
      <c r="K147">
        <v>0</v>
      </c>
    </row>
    <row r="148" spans="1:17" x14ac:dyDescent="0.25">
      <c r="B148" s="7">
        <v>82</v>
      </c>
      <c r="C148" s="7">
        <v>7</v>
      </c>
      <c r="D148" s="7">
        <v>10.4</v>
      </c>
      <c r="E148" s="7">
        <v>0.32400000000000001</v>
      </c>
      <c r="H148">
        <v>5</v>
      </c>
      <c r="K148">
        <v>1</v>
      </c>
    </row>
    <row r="149" spans="1:17" x14ac:dyDescent="0.25">
      <c r="B149" s="7">
        <v>83</v>
      </c>
      <c r="C149" s="7">
        <v>5.25</v>
      </c>
      <c r="D149" s="7">
        <v>11.6</v>
      </c>
      <c r="E149" s="7">
        <v>0.376</v>
      </c>
      <c r="H149">
        <v>0</v>
      </c>
      <c r="K149">
        <v>0</v>
      </c>
    </row>
    <row r="150" spans="1:17" x14ac:dyDescent="0.25">
      <c r="B150" s="7">
        <v>86</v>
      </c>
      <c r="C150" s="7">
        <v>4</v>
      </c>
      <c r="D150" s="7">
        <v>8.9</v>
      </c>
      <c r="E150" s="7">
        <v>0.32400000000000001</v>
      </c>
      <c r="H150">
        <v>0</v>
      </c>
      <c r="K150">
        <v>0</v>
      </c>
    </row>
    <row r="151" spans="1:17" x14ac:dyDescent="0.25">
      <c r="B151" s="7">
        <v>87</v>
      </c>
      <c r="C151" s="7">
        <v>3.75</v>
      </c>
      <c r="D151" s="7">
        <v>11.4</v>
      </c>
      <c r="E151" s="7">
        <v>0.28399999999999997</v>
      </c>
      <c r="H151">
        <v>2</v>
      </c>
      <c r="K151">
        <v>4</v>
      </c>
    </row>
    <row r="152" spans="1:17" x14ac:dyDescent="0.25">
      <c r="B152" s="7">
        <v>88</v>
      </c>
      <c r="C152" s="2">
        <v>4.25</v>
      </c>
      <c r="D152" s="2">
        <v>12.1</v>
      </c>
      <c r="E152" s="2">
        <v>0.32400000000000001</v>
      </c>
      <c r="H152">
        <v>3</v>
      </c>
      <c r="K152">
        <v>4</v>
      </c>
    </row>
    <row r="153" spans="1:17" x14ac:dyDescent="0.25">
      <c r="B153" s="7">
        <v>89</v>
      </c>
      <c r="C153" s="7">
        <v>5.25</v>
      </c>
      <c r="D153" s="7">
        <v>6.4</v>
      </c>
      <c r="E153" s="7">
        <v>0.13200000000000001</v>
      </c>
      <c r="H153">
        <v>0</v>
      </c>
      <c r="K153">
        <v>0</v>
      </c>
    </row>
    <row r="154" spans="1:17" x14ac:dyDescent="0.25">
      <c r="B154" s="7">
        <v>91</v>
      </c>
      <c r="C154" s="7">
        <v>3</v>
      </c>
      <c r="D154" s="7">
        <v>15.1</v>
      </c>
      <c r="E154" s="7">
        <v>0.35</v>
      </c>
      <c r="H154">
        <v>8</v>
      </c>
      <c r="K154">
        <v>0</v>
      </c>
      <c r="N154" s="7"/>
      <c r="O154" s="7"/>
      <c r="P154" s="7"/>
      <c r="Q154" s="7"/>
    </row>
    <row r="155" spans="1:17" s="7" customFormat="1" x14ac:dyDescent="0.25">
      <c r="A155" s="7" t="s">
        <v>101</v>
      </c>
      <c r="B155" s="14" t="s">
        <v>96</v>
      </c>
      <c r="E155" s="7">
        <v>1.1000000000000001</v>
      </c>
      <c r="K155" s="7">
        <v>1</v>
      </c>
    </row>
    <row r="156" spans="1:17" s="7" customFormat="1" x14ac:dyDescent="0.25">
      <c r="B156" s="14" t="s">
        <v>64</v>
      </c>
      <c r="E156" s="7">
        <v>12</v>
      </c>
      <c r="K156" s="15">
        <v>0</v>
      </c>
    </row>
    <row r="157" spans="1:17" s="7" customFormat="1" x14ac:dyDescent="0.25">
      <c r="B157" s="14" t="s">
        <v>29</v>
      </c>
      <c r="E157" s="7">
        <v>3.9</v>
      </c>
      <c r="K157" s="16">
        <v>11</v>
      </c>
    </row>
    <row r="158" spans="1:17" s="7" customFormat="1" x14ac:dyDescent="0.25">
      <c r="B158" s="14" t="s">
        <v>7</v>
      </c>
      <c r="E158" s="7">
        <v>0.28999999999999998</v>
      </c>
      <c r="K158" s="14">
        <v>17</v>
      </c>
    </row>
    <row r="159" spans="1:17" s="7" customFormat="1" x14ac:dyDescent="0.25">
      <c r="B159" s="14" t="s">
        <v>97</v>
      </c>
      <c r="E159" s="7">
        <v>2.2000000000000002</v>
      </c>
      <c r="K159" s="14">
        <v>4</v>
      </c>
    </row>
    <row r="160" spans="1:17" s="7" customFormat="1" x14ac:dyDescent="0.25">
      <c r="B160" s="14" t="s">
        <v>64</v>
      </c>
      <c r="E160" s="7">
        <v>0.14000000000000001</v>
      </c>
      <c r="K160" s="14">
        <v>11</v>
      </c>
    </row>
    <row r="161" spans="2:17" s="7" customFormat="1" x14ac:dyDescent="0.25">
      <c r="B161" s="14" t="s">
        <v>98</v>
      </c>
      <c r="E161" s="7">
        <v>0.47</v>
      </c>
      <c r="K161" s="14">
        <v>2</v>
      </c>
    </row>
    <row r="162" spans="2:17" s="7" customFormat="1" x14ac:dyDescent="0.25">
      <c r="B162" s="14" t="s">
        <v>65</v>
      </c>
      <c r="E162" s="7">
        <v>0.56000000000000005</v>
      </c>
      <c r="K162" s="14">
        <v>1</v>
      </c>
    </row>
    <row r="163" spans="2:17" s="7" customFormat="1" x14ac:dyDescent="0.25">
      <c r="B163" s="14" t="s">
        <v>99</v>
      </c>
      <c r="E163" s="7">
        <v>0.67</v>
      </c>
      <c r="K163" s="14">
        <v>2</v>
      </c>
    </row>
    <row r="164" spans="2:17" s="7" customFormat="1" x14ac:dyDescent="0.25">
      <c r="B164" s="14" t="s">
        <v>100</v>
      </c>
      <c r="E164" s="7">
        <v>1.8</v>
      </c>
      <c r="K164" s="14">
        <v>3</v>
      </c>
    </row>
    <row r="165" spans="2:17" s="7" customFormat="1" x14ac:dyDescent="0.25">
      <c r="B165" s="14">
        <v>12</v>
      </c>
      <c r="E165" s="7">
        <v>9.2999999999999992E-3</v>
      </c>
      <c r="K165" s="14">
        <v>22</v>
      </c>
    </row>
    <row r="166" spans="2:17" s="7" customFormat="1" x14ac:dyDescent="0.25">
      <c r="B166" s="14">
        <v>14</v>
      </c>
      <c r="E166" s="7">
        <v>0.14000000000000001</v>
      </c>
      <c r="K166" s="14">
        <v>1</v>
      </c>
    </row>
    <row r="167" spans="2:17" s="7" customFormat="1" x14ac:dyDescent="0.25">
      <c r="B167" s="14">
        <v>15</v>
      </c>
      <c r="E167" s="7">
        <v>1.1000000000000001</v>
      </c>
      <c r="K167" s="14">
        <v>4</v>
      </c>
    </row>
    <row r="168" spans="2:17" s="7" customFormat="1" x14ac:dyDescent="0.25">
      <c r="B168" s="14">
        <v>16</v>
      </c>
      <c r="E168" s="7">
        <v>0.13</v>
      </c>
      <c r="K168" s="14">
        <v>2</v>
      </c>
    </row>
    <row r="169" spans="2:17" s="7" customFormat="1" x14ac:dyDescent="0.25">
      <c r="B169" s="14">
        <v>18</v>
      </c>
      <c r="E169" s="7">
        <v>6.7000000000000002E-3</v>
      </c>
      <c r="K169" s="14">
        <v>0</v>
      </c>
    </row>
    <row r="170" spans="2:17" s="7" customFormat="1" x14ac:dyDescent="0.25">
      <c r="B170" s="14">
        <v>20</v>
      </c>
      <c r="E170" s="7">
        <v>0.31</v>
      </c>
      <c r="K170" s="14">
        <v>0</v>
      </c>
    </row>
    <row r="171" spans="2:17" s="7" customFormat="1" x14ac:dyDescent="0.25">
      <c r="B171" s="14">
        <v>22</v>
      </c>
      <c r="E171" s="7">
        <v>0.36</v>
      </c>
      <c r="K171" s="14">
        <v>0</v>
      </c>
    </row>
    <row r="172" spans="2:17" s="7" customFormat="1" x14ac:dyDescent="0.25">
      <c r="B172" s="14">
        <v>23</v>
      </c>
      <c r="E172" s="7">
        <v>0.35</v>
      </c>
      <c r="K172" s="14">
        <v>17</v>
      </c>
    </row>
    <row r="173" spans="2:17" s="7" customFormat="1" x14ac:dyDescent="0.25">
      <c r="B173" s="14">
        <v>24</v>
      </c>
      <c r="E173" s="7">
        <v>5.4</v>
      </c>
      <c r="K173" s="14">
        <v>0</v>
      </c>
    </row>
    <row r="174" spans="2:17" x14ac:dyDescent="0.25">
      <c r="B174" t="s">
        <v>34</v>
      </c>
      <c r="C174">
        <f>SUM(C129:C154)</f>
        <v>113.2</v>
      </c>
      <c r="D174" s="7">
        <f>SUM(D129:D154)</f>
        <v>312.20000000000005</v>
      </c>
      <c r="E174" s="7">
        <f>SUM(E129:E173)</f>
        <v>40.437600000000003</v>
      </c>
      <c r="H174">
        <f>SUM(H129:H154)</f>
        <v>42</v>
      </c>
      <c r="K174">
        <f>SUM(K129:K173)</f>
        <v>127</v>
      </c>
      <c r="N174" s="7"/>
      <c r="O174" s="7"/>
      <c r="P174" s="7"/>
      <c r="Q174" s="12"/>
    </row>
    <row r="175" spans="2:17" x14ac:dyDescent="0.25">
      <c r="B175" t="s">
        <v>35</v>
      </c>
      <c r="C175">
        <f>AVERAGE(C129:C154)</f>
        <v>4.3538461538461544</v>
      </c>
      <c r="D175" s="7">
        <f>AVERAGE(D129:D154)</f>
        <v>12.007692307692309</v>
      </c>
      <c r="E175" s="7">
        <f>AVERAGE(E129:E173)</f>
        <v>0.89861333333333338</v>
      </c>
      <c r="N175" s="9"/>
      <c r="O175" s="7"/>
      <c r="P175" s="7"/>
      <c r="Q175" s="12"/>
    </row>
    <row r="176" spans="2:17" s="7" customFormat="1" x14ac:dyDescent="0.25">
      <c r="B176" s="7" t="s">
        <v>55</v>
      </c>
      <c r="F176" s="11">
        <v>2.5000000000000001E-2</v>
      </c>
      <c r="G176" s="2">
        <v>30.27</v>
      </c>
      <c r="H176" s="2">
        <f>G176/(E174*10^6)</f>
        <v>7.4856074544483346E-7</v>
      </c>
      <c r="I176" s="2"/>
      <c r="J176" s="2">
        <v>19.420000000000002</v>
      </c>
      <c r="K176" s="2">
        <f>J176/(E174*10^6)</f>
        <v>4.8024610758304162E-7</v>
      </c>
      <c r="N176" s="9"/>
      <c r="Q176" s="12"/>
    </row>
    <row r="177" spans="2:11" s="7" customFormat="1" x14ac:dyDescent="0.25">
      <c r="B177" s="7" t="s">
        <v>56</v>
      </c>
      <c r="F177" s="11">
        <v>0.97499999999999998</v>
      </c>
      <c r="G177" s="2">
        <v>56.78</v>
      </c>
      <c r="H177" s="2">
        <f>G177/(E174*10^6)</f>
        <v>1.4041387223771936E-6</v>
      </c>
      <c r="I177" s="2"/>
      <c r="J177" s="2">
        <v>41.65</v>
      </c>
      <c r="K177" s="2">
        <f>J177/(E174*10^6)</f>
        <v>1.0299819969533305E-6</v>
      </c>
    </row>
    <row r="178" spans="2:11" s="7" customFormat="1" x14ac:dyDescent="0.25">
      <c r="F178" s="11"/>
      <c r="G178" s="2"/>
      <c r="H178" s="2">
        <f>H174/(E174*10^6)</f>
        <v>1.038637307852098E-6</v>
      </c>
      <c r="I178" s="2"/>
      <c r="J178" s="2"/>
      <c r="K178" s="10">
        <f>K174/(E174*10^6)</f>
        <v>3.1406413832670584E-6</v>
      </c>
    </row>
    <row r="179" spans="2:11" s="7" customFormat="1" x14ac:dyDescent="0.25">
      <c r="F179" s="11"/>
      <c r="G179" s="2"/>
      <c r="H179" s="2"/>
      <c r="I179" s="2"/>
      <c r="J179" s="2"/>
      <c r="K179" s="2"/>
    </row>
    <row r="180" spans="2:11" s="7" customFormat="1" x14ac:dyDescent="0.25">
      <c r="F180" s="11"/>
      <c r="G180" s="2"/>
      <c r="H180" s="2"/>
      <c r="I180" s="2"/>
      <c r="J180" s="2"/>
      <c r="K180" s="2"/>
    </row>
    <row r="181" spans="2:11" x14ac:dyDescent="0.25">
      <c r="B181" s="22" t="s">
        <v>45</v>
      </c>
      <c r="C181" s="22"/>
      <c r="D181" s="22"/>
      <c r="E181" s="22"/>
      <c r="F181" s="22"/>
    </row>
    <row r="182" spans="2:11" x14ac:dyDescent="0.25">
      <c r="B182" s="7" t="s">
        <v>52</v>
      </c>
      <c r="C182" s="7" t="s">
        <v>53</v>
      </c>
      <c r="D182" s="7" t="s">
        <v>1</v>
      </c>
      <c r="E182" s="7" t="s">
        <v>2</v>
      </c>
      <c r="H182" s="7" t="s">
        <v>48</v>
      </c>
      <c r="I182" s="7"/>
      <c r="J182" s="7"/>
      <c r="K182" s="7" t="s">
        <v>74</v>
      </c>
    </row>
    <row r="183" spans="2:11" x14ac:dyDescent="0.25">
      <c r="B183" s="7">
        <v>1</v>
      </c>
      <c r="C183" s="7">
        <v>2.0625</v>
      </c>
      <c r="D183" s="7">
        <v>15.1</v>
      </c>
      <c r="E183" s="7">
        <v>9.6000000000000002E-2</v>
      </c>
      <c r="H183">
        <v>0</v>
      </c>
      <c r="K183">
        <v>0</v>
      </c>
    </row>
    <row r="184" spans="2:11" x14ac:dyDescent="0.25">
      <c r="B184" s="7">
        <v>2</v>
      </c>
      <c r="C184" s="7">
        <v>4.5</v>
      </c>
      <c r="D184" s="7">
        <v>10.3</v>
      </c>
      <c r="E184" s="7">
        <v>0.06</v>
      </c>
      <c r="H184">
        <v>0</v>
      </c>
      <c r="K184">
        <v>0</v>
      </c>
    </row>
    <row r="185" spans="2:11" x14ac:dyDescent="0.25">
      <c r="B185" s="7">
        <v>6</v>
      </c>
      <c r="C185" s="7">
        <v>3</v>
      </c>
      <c r="D185" s="7">
        <v>3.5</v>
      </c>
      <c r="E185" s="7">
        <v>0.17599999999999999</v>
      </c>
      <c r="H185">
        <v>0</v>
      </c>
      <c r="K185">
        <v>0</v>
      </c>
    </row>
    <row r="186" spans="2:11" x14ac:dyDescent="0.25">
      <c r="B186" s="7">
        <v>7</v>
      </c>
      <c r="C186" s="7">
        <v>4</v>
      </c>
      <c r="D186" s="7">
        <v>8.5</v>
      </c>
      <c r="E186" s="7">
        <v>0.27600000000000002</v>
      </c>
      <c r="H186">
        <v>0</v>
      </c>
      <c r="K186">
        <v>0</v>
      </c>
    </row>
    <row r="187" spans="2:11" x14ac:dyDescent="0.25">
      <c r="B187" s="7">
        <v>9</v>
      </c>
      <c r="C187" s="7">
        <v>1.75</v>
      </c>
      <c r="D187" s="7">
        <v>5.8</v>
      </c>
      <c r="E187" s="7">
        <v>0.17599999999999999</v>
      </c>
      <c r="H187">
        <v>0</v>
      </c>
      <c r="K187">
        <v>0</v>
      </c>
    </row>
    <row r="188" spans="2:11" x14ac:dyDescent="0.25">
      <c r="B188" s="7">
        <v>10</v>
      </c>
      <c r="C188" s="7">
        <v>3.75</v>
      </c>
      <c r="D188" s="7">
        <v>8.14</v>
      </c>
      <c r="E188" s="7">
        <v>0.2</v>
      </c>
      <c r="H188">
        <v>0</v>
      </c>
      <c r="K188">
        <v>0</v>
      </c>
    </row>
    <row r="189" spans="2:11" x14ac:dyDescent="0.25">
      <c r="B189" s="7">
        <v>12</v>
      </c>
      <c r="C189" s="7">
        <v>3.5</v>
      </c>
      <c r="D189" s="7">
        <v>8.9</v>
      </c>
      <c r="E189" s="7">
        <v>0.2</v>
      </c>
      <c r="H189">
        <v>0</v>
      </c>
      <c r="K189">
        <v>0</v>
      </c>
    </row>
    <row r="190" spans="2:11" x14ac:dyDescent="0.25">
      <c r="B190" s="7">
        <v>13</v>
      </c>
      <c r="C190" s="7">
        <v>4.5</v>
      </c>
      <c r="D190" s="7">
        <v>86</v>
      </c>
      <c r="E190" s="7">
        <v>0.1</v>
      </c>
      <c r="H190">
        <v>0</v>
      </c>
      <c r="K190">
        <v>0</v>
      </c>
    </row>
    <row r="191" spans="2:11" x14ac:dyDescent="0.25">
      <c r="B191" s="7">
        <v>14</v>
      </c>
      <c r="C191" s="7">
        <v>2.75</v>
      </c>
      <c r="D191" s="7">
        <v>6.1</v>
      </c>
      <c r="E191" s="7">
        <v>0.14399999999999999</v>
      </c>
      <c r="H191">
        <v>0</v>
      </c>
      <c r="K191">
        <v>0</v>
      </c>
    </row>
    <row r="192" spans="2:11" x14ac:dyDescent="0.25">
      <c r="B192" s="7">
        <v>15</v>
      </c>
      <c r="C192" s="7">
        <v>4.25</v>
      </c>
      <c r="D192" s="7">
        <v>12.5</v>
      </c>
      <c r="E192" s="7">
        <v>0.108</v>
      </c>
      <c r="H192">
        <v>1</v>
      </c>
      <c r="K192">
        <v>0</v>
      </c>
    </row>
    <row r="193" spans="1:17" x14ac:dyDescent="0.25">
      <c r="B193" s="7">
        <v>17</v>
      </c>
      <c r="C193" s="7">
        <v>3.5</v>
      </c>
      <c r="D193" s="7">
        <v>4.5999999999999996</v>
      </c>
      <c r="E193" s="7">
        <v>4.8000000000000001E-2</v>
      </c>
      <c r="H193">
        <v>0</v>
      </c>
      <c r="K193">
        <v>3</v>
      </c>
    </row>
    <row r="194" spans="1:17" x14ac:dyDescent="0.25">
      <c r="B194" s="7">
        <v>18</v>
      </c>
      <c r="C194" s="7">
        <v>7.25</v>
      </c>
      <c r="D194" s="7">
        <v>14.6</v>
      </c>
      <c r="E194" s="7">
        <v>0.224</v>
      </c>
      <c r="H194">
        <v>0</v>
      </c>
      <c r="K194">
        <v>0</v>
      </c>
    </row>
    <row r="195" spans="1:17" x14ac:dyDescent="0.25">
      <c r="B195" s="7">
        <v>19</v>
      </c>
      <c r="C195" s="7">
        <v>3</v>
      </c>
      <c r="D195" s="7">
        <v>9.8000000000000007</v>
      </c>
      <c r="E195" s="7">
        <v>0.124</v>
      </c>
      <c r="H195">
        <v>0</v>
      </c>
      <c r="K195">
        <v>0</v>
      </c>
    </row>
    <row r="196" spans="1:17" x14ac:dyDescent="0.25">
      <c r="B196" s="7">
        <v>20</v>
      </c>
      <c r="C196" s="7">
        <v>6.25</v>
      </c>
      <c r="D196" s="7">
        <v>13.4</v>
      </c>
      <c r="E196" s="7">
        <v>0.252</v>
      </c>
      <c r="H196">
        <v>0</v>
      </c>
      <c r="K196">
        <v>0</v>
      </c>
    </row>
    <row r="197" spans="1:17" x14ac:dyDescent="0.25">
      <c r="B197" s="7">
        <v>21</v>
      </c>
      <c r="C197" s="7">
        <v>4</v>
      </c>
      <c r="D197" s="7">
        <v>10.6</v>
      </c>
      <c r="E197" s="7">
        <v>6.4000000000000001E-2</v>
      </c>
      <c r="H197">
        <v>0</v>
      </c>
      <c r="K197">
        <v>0</v>
      </c>
    </row>
    <row r="198" spans="1:17" x14ac:dyDescent="0.25">
      <c r="B198" s="7">
        <v>22</v>
      </c>
      <c r="C198" s="7">
        <v>4.25</v>
      </c>
      <c r="D198" s="7">
        <v>13.3</v>
      </c>
      <c r="E198" s="7">
        <v>0.17599999999999999</v>
      </c>
      <c r="H198">
        <v>0</v>
      </c>
      <c r="K198">
        <v>0</v>
      </c>
    </row>
    <row r="199" spans="1:17" x14ac:dyDescent="0.25">
      <c r="B199" s="7">
        <v>23</v>
      </c>
      <c r="C199" s="7">
        <v>2.25</v>
      </c>
      <c r="D199" s="7">
        <v>4.4000000000000004</v>
      </c>
      <c r="E199" s="7">
        <v>0.124</v>
      </c>
      <c r="H199">
        <v>1</v>
      </c>
      <c r="K199">
        <v>0</v>
      </c>
    </row>
    <row r="200" spans="1:17" x14ac:dyDescent="0.25">
      <c r="B200" s="8">
        <v>31</v>
      </c>
      <c r="C200" s="7">
        <v>3.6</v>
      </c>
      <c r="D200" s="7">
        <v>12.3</v>
      </c>
      <c r="E200" s="7">
        <v>2.3599999999999999E-2</v>
      </c>
      <c r="H200">
        <v>0</v>
      </c>
      <c r="K200">
        <v>1</v>
      </c>
    </row>
    <row r="201" spans="1:17" x14ac:dyDescent="0.25">
      <c r="B201" s="8">
        <v>32</v>
      </c>
      <c r="C201" s="7">
        <v>3.4</v>
      </c>
      <c r="D201" s="7">
        <v>9.3000000000000007</v>
      </c>
      <c r="E201" s="7">
        <v>2.3599999999999999E-2</v>
      </c>
      <c r="H201">
        <v>0</v>
      </c>
      <c r="K201">
        <v>0</v>
      </c>
      <c r="N201" s="7"/>
      <c r="O201" s="7"/>
      <c r="P201" s="7"/>
      <c r="Q201" s="7"/>
    </row>
    <row r="202" spans="1:17" s="7" customFormat="1" x14ac:dyDescent="0.25">
      <c r="A202" s="7" t="s">
        <v>73</v>
      </c>
      <c r="B202" s="7" t="s">
        <v>71</v>
      </c>
      <c r="D202" s="7">
        <v>1.9</v>
      </c>
      <c r="E202" s="7">
        <v>0.108</v>
      </c>
      <c r="F202" s="7">
        <v>3.2000000000000001E-2</v>
      </c>
      <c r="K202" s="7">
        <v>0</v>
      </c>
    </row>
    <row r="203" spans="1:17" s="7" customFormat="1" x14ac:dyDescent="0.25">
      <c r="B203" s="7" t="s">
        <v>22</v>
      </c>
      <c r="D203" s="7">
        <v>27</v>
      </c>
      <c r="E203" s="7">
        <v>2.7240000000000002</v>
      </c>
      <c r="F203" s="7">
        <v>0.27200000000000002</v>
      </c>
      <c r="K203" s="7">
        <v>19</v>
      </c>
    </row>
    <row r="204" spans="1:17" s="7" customFormat="1" x14ac:dyDescent="0.25">
      <c r="B204" s="7" t="s">
        <v>25</v>
      </c>
      <c r="D204" s="7">
        <v>14.3</v>
      </c>
      <c r="E204" s="7">
        <v>0.5</v>
      </c>
      <c r="F204" s="7">
        <v>6.4000000000000001E-2</v>
      </c>
      <c r="K204" s="7">
        <v>0</v>
      </c>
    </row>
    <row r="205" spans="1:17" s="7" customFormat="1" x14ac:dyDescent="0.25">
      <c r="B205" s="7" t="s">
        <v>26</v>
      </c>
      <c r="D205" s="7">
        <v>6.3</v>
      </c>
      <c r="E205" s="7">
        <v>0.124</v>
      </c>
      <c r="F205" s="7">
        <v>7.5999999999999998E-2</v>
      </c>
      <c r="K205" s="7">
        <v>0</v>
      </c>
    </row>
    <row r="206" spans="1:17" s="7" customFormat="1" x14ac:dyDescent="0.25">
      <c r="B206" s="7" t="s">
        <v>72</v>
      </c>
      <c r="D206" s="7">
        <v>14</v>
      </c>
      <c r="E206" s="7">
        <v>0.55200000000000005</v>
      </c>
      <c r="F206" s="7">
        <v>2.8000000000000001E-2</v>
      </c>
      <c r="K206" s="7">
        <v>0</v>
      </c>
    </row>
    <row r="207" spans="1:17" s="7" customFormat="1" x14ac:dyDescent="0.25">
      <c r="A207" s="7" t="s">
        <v>87</v>
      </c>
      <c r="B207" s="7" t="s">
        <v>75</v>
      </c>
      <c r="D207" s="7">
        <v>46.5</v>
      </c>
      <c r="E207" s="7">
        <v>0.65600000000000003</v>
      </c>
      <c r="K207" s="7">
        <v>3</v>
      </c>
    </row>
    <row r="208" spans="1:17" s="7" customFormat="1" x14ac:dyDescent="0.25">
      <c r="B208" s="7" t="s">
        <v>76</v>
      </c>
      <c r="D208" s="7">
        <v>32</v>
      </c>
      <c r="E208" s="7">
        <v>0.17199999999999999</v>
      </c>
      <c r="K208" s="7">
        <v>0</v>
      </c>
    </row>
    <row r="209" spans="2:17" s="7" customFormat="1" x14ac:dyDescent="0.25">
      <c r="B209" s="7" t="s">
        <v>77</v>
      </c>
      <c r="D209" s="7">
        <v>24.5</v>
      </c>
      <c r="E209" s="7">
        <v>6.4000000000000001E-2</v>
      </c>
      <c r="K209" s="7">
        <v>0</v>
      </c>
    </row>
    <row r="210" spans="2:17" s="7" customFormat="1" x14ac:dyDescent="0.25">
      <c r="B210" s="7" t="s">
        <v>78</v>
      </c>
      <c r="D210" s="7">
        <v>17.8</v>
      </c>
      <c r="E210" s="7">
        <v>3.5999999999999997E-2</v>
      </c>
      <c r="K210" s="7">
        <v>0</v>
      </c>
    </row>
    <row r="211" spans="2:17" s="7" customFormat="1" x14ac:dyDescent="0.25">
      <c r="B211" s="7" t="s">
        <v>79</v>
      </c>
      <c r="D211" s="7">
        <v>46.5</v>
      </c>
      <c r="E211" s="7">
        <v>0.28000000000000003</v>
      </c>
      <c r="K211" s="7">
        <v>0</v>
      </c>
    </row>
    <row r="212" spans="2:17" s="7" customFormat="1" x14ac:dyDescent="0.25">
      <c r="B212" s="7" t="s">
        <v>80</v>
      </c>
      <c r="D212" s="7">
        <v>32</v>
      </c>
      <c r="E212" s="7">
        <v>0.224</v>
      </c>
      <c r="K212" s="7">
        <v>0</v>
      </c>
    </row>
    <row r="213" spans="2:17" s="7" customFormat="1" x14ac:dyDescent="0.25">
      <c r="B213" s="7" t="s">
        <v>81</v>
      </c>
      <c r="D213" s="7">
        <v>24.5</v>
      </c>
      <c r="E213" s="7">
        <v>5.1999999999999998E-2</v>
      </c>
      <c r="K213" s="7">
        <v>0</v>
      </c>
    </row>
    <row r="214" spans="2:17" s="7" customFormat="1" x14ac:dyDescent="0.25">
      <c r="B214" s="7" t="s">
        <v>82</v>
      </c>
      <c r="D214" s="7">
        <v>17.8</v>
      </c>
      <c r="E214" s="7">
        <v>2.8000000000000001E-2</v>
      </c>
      <c r="K214" s="7">
        <v>0</v>
      </c>
    </row>
    <row r="215" spans="2:17" s="7" customFormat="1" x14ac:dyDescent="0.25">
      <c r="B215" s="7" t="s">
        <v>83</v>
      </c>
      <c r="D215" s="7">
        <v>46.5</v>
      </c>
      <c r="E215" s="7">
        <v>0.74399999999999999</v>
      </c>
      <c r="K215" s="7">
        <v>0</v>
      </c>
    </row>
    <row r="216" spans="2:17" s="7" customFormat="1" x14ac:dyDescent="0.25">
      <c r="B216" s="7" t="s">
        <v>84</v>
      </c>
      <c r="D216" s="7">
        <v>32</v>
      </c>
      <c r="E216" s="7">
        <f t="shared" ref="E216" si="1">E200*4</f>
        <v>9.4399999999999998E-2</v>
      </c>
      <c r="K216" s="7">
        <v>0</v>
      </c>
    </row>
    <row r="217" spans="2:17" s="7" customFormat="1" x14ac:dyDescent="0.25">
      <c r="B217" s="7" t="s">
        <v>85</v>
      </c>
      <c r="D217" s="7">
        <v>24.5</v>
      </c>
      <c r="E217" s="7">
        <v>7.1999999999999995E-2</v>
      </c>
      <c r="K217" s="7">
        <v>1</v>
      </c>
    </row>
    <row r="218" spans="2:17" s="7" customFormat="1" x14ac:dyDescent="0.25">
      <c r="B218" s="7" t="s">
        <v>86</v>
      </c>
      <c r="D218" s="7">
        <v>17.8</v>
      </c>
      <c r="E218" s="7">
        <v>2.8000000000000001E-2</v>
      </c>
      <c r="K218" s="7">
        <v>0</v>
      </c>
    </row>
    <row r="219" spans="2:17" x14ac:dyDescent="0.25">
      <c r="B219" t="s">
        <v>34</v>
      </c>
      <c r="C219">
        <f>SUM(C183:C201)</f>
        <v>71.5625</v>
      </c>
      <c r="D219" s="7">
        <f>SUM(D183:D218)</f>
        <v>683.04</v>
      </c>
      <c r="E219" s="7">
        <f>SUM(E183:E218)</f>
        <v>9.0535999999999994</v>
      </c>
      <c r="H219">
        <f>SUM(H183:H206)</f>
        <v>2</v>
      </c>
      <c r="K219">
        <f>SUM(K183:K218)</f>
        <v>27</v>
      </c>
      <c r="N219" s="7" t="s">
        <v>88</v>
      </c>
      <c r="O219" s="7"/>
      <c r="P219" s="7">
        <f>K219/(P220*(E219*10^6))</f>
        <v>2.2940300840804506E-6</v>
      </c>
      <c r="Q219" s="12"/>
    </row>
    <row r="220" spans="2:17" x14ac:dyDescent="0.25">
      <c r="B220" t="s">
        <v>35</v>
      </c>
      <c r="C220">
        <f>AVERAGE(C183:C201)</f>
        <v>3.7664473684210527</v>
      </c>
      <c r="D220" s="7">
        <f t="shared" ref="D220:E220" si="2">AVERAGE(D183:D201)</f>
        <v>13.533684210526317</v>
      </c>
      <c r="E220" s="7">
        <f t="shared" si="2"/>
        <v>0.13658947368421057</v>
      </c>
      <c r="N220" s="9" t="s">
        <v>89</v>
      </c>
      <c r="O220" s="7"/>
      <c r="P220" s="7">
        <v>1.3</v>
      </c>
      <c r="Q220" s="12"/>
    </row>
    <row r="221" spans="2:17" s="7" customFormat="1" x14ac:dyDescent="0.25">
      <c r="B221" s="7" t="s">
        <v>55</v>
      </c>
      <c r="F221" s="11">
        <v>2.5000000000000001E-2</v>
      </c>
      <c r="G221" s="2">
        <v>0.24</v>
      </c>
      <c r="H221" s="2">
        <f>G221/(E219*10^6)</f>
        <v>2.650879208270743E-8</v>
      </c>
      <c r="I221" s="2"/>
      <c r="J221" s="2">
        <v>1.0900000000000001</v>
      </c>
      <c r="K221" s="2">
        <f>J221/(E219*10^6)</f>
        <v>1.2039409737562959E-7</v>
      </c>
      <c r="N221" s="9"/>
      <c r="P221" s="7">
        <f>E219*P220</f>
        <v>11.769679999999999</v>
      </c>
      <c r="Q221" s="12"/>
    </row>
    <row r="222" spans="2:17" s="7" customFormat="1" x14ac:dyDescent="0.25">
      <c r="B222" s="7" t="s">
        <v>56</v>
      </c>
      <c r="F222" s="11">
        <v>0.97499999999999998</v>
      </c>
      <c r="G222" s="2">
        <v>7.22</v>
      </c>
      <c r="H222" s="2">
        <f>G222/(E219*10^6)</f>
        <v>7.9747282848811522E-7</v>
      </c>
      <c r="I222" s="2"/>
      <c r="J222" s="2">
        <v>10.24</v>
      </c>
      <c r="K222" s="2">
        <f>J222/(E219*10^6)</f>
        <v>1.1310417955288505E-6</v>
      </c>
      <c r="N222" s="7" t="s">
        <v>109</v>
      </c>
      <c r="P222" s="7" t="s">
        <v>114</v>
      </c>
    </row>
    <row r="223" spans="2:17" x14ac:dyDescent="0.25">
      <c r="H223">
        <f>H219/(E219*10^6)</f>
        <v>2.209066006892286E-7</v>
      </c>
      <c r="K223" s="10">
        <f>K219/(E219*10^6)</f>
        <v>2.9822391093045862E-6</v>
      </c>
      <c r="N223" t="s">
        <v>112</v>
      </c>
      <c r="P223" t="s">
        <v>113</v>
      </c>
    </row>
    <row r="226" spans="2:11" x14ac:dyDescent="0.25">
      <c r="B226" s="22" t="s">
        <v>54</v>
      </c>
      <c r="C226" s="22"/>
      <c r="D226" s="22"/>
      <c r="E226" s="22"/>
      <c r="F226" s="22"/>
    </row>
    <row r="227" spans="2:11" x14ac:dyDescent="0.25">
      <c r="B227" s="7"/>
      <c r="C227" s="7" t="s">
        <v>40</v>
      </c>
      <c r="D227" s="7">
        <v>0</v>
      </c>
      <c r="E227" s="7">
        <v>1</v>
      </c>
    </row>
    <row r="228" spans="2:11" x14ac:dyDescent="0.25">
      <c r="B228" s="8">
        <v>26</v>
      </c>
      <c r="C228" s="7">
        <v>3.5</v>
      </c>
      <c r="D228" s="7">
        <v>8.3000000000000007</v>
      </c>
      <c r="E228" s="7">
        <v>2.8000000000000001E-2</v>
      </c>
      <c r="H228">
        <v>0</v>
      </c>
      <c r="K228">
        <v>0</v>
      </c>
    </row>
    <row r="229" spans="2:11" x14ac:dyDescent="0.25">
      <c r="B229" s="8">
        <v>27</v>
      </c>
      <c r="C229" s="7">
        <v>2.9</v>
      </c>
      <c r="D229" s="7">
        <v>9.5</v>
      </c>
      <c r="E229" s="7">
        <v>1.6E-2</v>
      </c>
      <c r="H229">
        <v>3</v>
      </c>
      <c r="K229">
        <v>0</v>
      </c>
    </row>
    <row r="230" spans="2:11" x14ac:dyDescent="0.25">
      <c r="B230" s="8">
        <v>28</v>
      </c>
      <c r="C230" s="7">
        <v>2.1</v>
      </c>
      <c r="D230" s="7">
        <v>5.6</v>
      </c>
      <c r="E230" s="7">
        <v>1.6E-2</v>
      </c>
      <c r="H230">
        <v>0</v>
      </c>
      <c r="K230">
        <v>0</v>
      </c>
    </row>
    <row r="231" spans="2:11" x14ac:dyDescent="0.25">
      <c r="B231" s="8">
        <v>29</v>
      </c>
      <c r="C231" s="7">
        <v>2</v>
      </c>
      <c r="D231" s="7">
        <v>6.8</v>
      </c>
      <c r="E231" s="7">
        <v>2.3599999999999999E-2</v>
      </c>
      <c r="H231">
        <v>0</v>
      </c>
      <c r="K231">
        <v>0</v>
      </c>
    </row>
    <row r="232" spans="2:11" x14ac:dyDescent="0.25">
      <c r="B232" s="8">
        <v>30</v>
      </c>
      <c r="C232" s="7">
        <v>5.6</v>
      </c>
      <c r="D232" s="7">
        <v>15.3</v>
      </c>
      <c r="E232" s="7">
        <v>9.6000000000000002E-2</v>
      </c>
      <c r="H232">
        <v>0</v>
      </c>
      <c r="K232">
        <v>0</v>
      </c>
    </row>
    <row r="233" spans="2:11" x14ac:dyDescent="0.25">
      <c r="B233" s="7">
        <v>24</v>
      </c>
      <c r="C233" s="7">
        <v>1.5</v>
      </c>
      <c r="D233" s="7">
        <v>2.2999999999999998</v>
      </c>
      <c r="E233" s="7">
        <v>3.2000000000000001E-2</v>
      </c>
      <c r="H233">
        <v>0</v>
      </c>
      <c r="K233">
        <v>0</v>
      </c>
    </row>
    <row r="234" spans="2:11" x14ac:dyDescent="0.25">
      <c r="B234" s="7">
        <v>25</v>
      </c>
      <c r="C234" s="7">
        <v>4.5</v>
      </c>
      <c r="D234" s="7">
        <v>9</v>
      </c>
      <c r="E234" s="7">
        <v>0.124</v>
      </c>
      <c r="H234">
        <v>0</v>
      </c>
      <c r="K234">
        <v>0</v>
      </c>
    </row>
    <row r="235" spans="2:11" x14ac:dyDescent="0.25">
      <c r="B235" s="7">
        <v>28</v>
      </c>
      <c r="C235" s="7">
        <v>5.5</v>
      </c>
      <c r="D235" s="7">
        <v>12.3</v>
      </c>
      <c r="E235" s="7">
        <v>0.152</v>
      </c>
      <c r="H235">
        <v>1</v>
      </c>
      <c r="K235">
        <v>1</v>
      </c>
    </row>
    <row r="236" spans="2:11" x14ac:dyDescent="0.25">
      <c r="B236" s="7">
        <v>30</v>
      </c>
      <c r="C236" s="7">
        <v>4.75</v>
      </c>
      <c r="D236" s="7">
        <v>4.9000000000000004</v>
      </c>
      <c r="E236" s="7">
        <v>0.17599999999999999</v>
      </c>
      <c r="H236">
        <v>0</v>
      </c>
      <c r="K236">
        <v>0</v>
      </c>
    </row>
    <row r="237" spans="2:11" x14ac:dyDescent="0.25">
      <c r="B237" s="7">
        <v>31</v>
      </c>
      <c r="C237" s="7">
        <v>5.25</v>
      </c>
      <c r="D237" s="7">
        <v>11.1</v>
      </c>
      <c r="E237" s="7">
        <v>0.4</v>
      </c>
      <c r="H237">
        <v>0</v>
      </c>
      <c r="K237">
        <v>1</v>
      </c>
    </row>
    <row r="238" spans="2:11" x14ac:dyDescent="0.25">
      <c r="B238" s="7">
        <v>32</v>
      </c>
      <c r="C238" s="7">
        <v>3.75</v>
      </c>
      <c r="D238" s="7">
        <v>9</v>
      </c>
      <c r="E238" s="7">
        <v>0.2</v>
      </c>
      <c r="H238">
        <v>1</v>
      </c>
      <c r="K238">
        <v>0</v>
      </c>
    </row>
    <row r="239" spans="2:11" x14ac:dyDescent="0.25">
      <c r="B239" s="7">
        <v>33</v>
      </c>
      <c r="C239" s="7">
        <v>4.25</v>
      </c>
      <c r="D239" s="7">
        <v>11.4</v>
      </c>
      <c r="E239" s="7">
        <v>0.32400000000000001</v>
      </c>
      <c r="H239">
        <v>0</v>
      </c>
      <c r="K239">
        <v>2</v>
      </c>
    </row>
    <row r="240" spans="2:11" x14ac:dyDescent="0.25">
      <c r="B240" s="7">
        <v>34</v>
      </c>
      <c r="C240" s="7">
        <v>7</v>
      </c>
      <c r="D240" s="7">
        <v>8.9</v>
      </c>
      <c r="E240" s="7">
        <v>0.1</v>
      </c>
      <c r="H240">
        <v>0</v>
      </c>
      <c r="K240">
        <v>0</v>
      </c>
    </row>
    <row r="241" spans="1:19" x14ac:dyDescent="0.25">
      <c r="B241" s="7">
        <v>35</v>
      </c>
      <c r="C241" s="7">
        <v>6</v>
      </c>
      <c r="D241" s="7">
        <v>5.4</v>
      </c>
      <c r="E241" s="7">
        <v>0.12</v>
      </c>
      <c r="H241">
        <v>0</v>
      </c>
      <c r="K241">
        <v>1</v>
      </c>
    </row>
    <row r="242" spans="1:19" x14ac:dyDescent="0.25">
      <c r="B242" s="7">
        <v>40</v>
      </c>
      <c r="C242" s="7">
        <v>6</v>
      </c>
      <c r="D242" s="7">
        <v>9.5</v>
      </c>
      <c r="E242" s="7">
        <v>0.152</v>
      </c>
      <c r="H242">
        <v>0</v>
      </c>
      <c r="K242">
        <v>1</v>
      </c>
    </row>
    <row r="243" spans="1:19" x14ac:dyDescent="0.25">
      <c r="B243" s="7">
        <v>42</v>
      </c>
      <c r="C243" s="7">
        <v>4.25</v>
      </c>
      <c r="D243" s="7">
        <v>10.9</v>
      </c>
      <c r="E243" s="7">
        <v>0.124</v>
      </c>
      <c r="H243">
        <v>0</v>
      </c>
      <c r="K243">
        <v>0</v>
      </c>
    </row>
    <row r="244" spans="1:19" x14ac:dyDescent="0.25">
      <c r="B244" s="7">
        <v>44</v>
      </c>
      <c r="C244" s="7">
        <v>3.5</v>
      </c>
      <c r="D244" s="7">
        <v>14.6</v>
      </c>
      <c r="E244" s="7">
        <v>0.4</v>
      </c>
      <c r="H244">
        <v>0</v>
      </c>
      <c r="K244">
        <v>3</v>
      </c>
    </row>
    <row r="245" spans="1:19" x14ac:dyDescent="0.25">
      <c r="B245" s="7">
        <v>47</v>
      </c>
      <c r="C245" s="7">
        <v>4.5</v>
      </c>
      <c r="D245" s="7">
        <v>8.1</v>
      </c>
      <c r="E245" s="7">
        <v>0.21199999999999999</v>
      </c>
      <c r="H245">
        <v>0</v>
      </c>
      <c r="K245">
        <v>0</v>
      </c>
    </row>
    <row r="246" spans="1:19" x14ac:dyDescent="0.25">
      <c r="B246" s="7">
        <v>48</v>
      </c>
      <c r="C246" s="7">
        <v>4.25</v>
      </c>
      <c r="D246" s="7">
        <v>4</v>
      </c>
      <c r="E246" s="7">
        <v>0.17599999999999999</v>
      </c>
      <c r="H246">
        <v>1</v>
      </c>
      <c r="K246">
        <v>0</v>
      </c>
    </row>
    <row r="247" spans="1:19" x14ac:dyDescent="0.25">
      <c r="B247" s="7">
        <v>51</v>
      </c>
      <c r="C247" s="7">
        <v>5.75</v>
      </c>
      <c r="D247" s="7">
        <v>10.3</v>
      </c>
      <c r="E247" s="7">
        <v>0.376</v>
      </c>
      <c r="H247">
        <v>1</v>
      </c>
      <c r="K247">
        <v>0</v>
      </c>
    </row>
    <row r="248" spans="1:19" x14ac:dyDescent="0.25">
      <c r="B248" s="7">
        <v>52</v>
      </c>
      <c r="C248" s="7">
        <v>6.75</v>
      </c>
      <c r="D248" s="7">
        <v>12</v>
      </c>
      <c r="E248" s="7">
        <v>0.2</v>
      </c>
      <c r="H248">
        <v>1</v>
      </c>
      <c r="K248">
        <v>1</v>
      </c>
      <c r="R248" s="7">
        <v>0.19</v>
      </c>
      <c r="S248">
        <f>R248*4</f>
        <v>0.76</v>
      </c>
    </row>
    <row r="249" spans="1:19" x14ac:dyDescent="0.25">
      <c r="B249" s="7">
        <v>53</v>
      </c>
      <c r="C249" s="7">
        <v>6.25</v>
      </c>
      <c r="D249" s="7">
        <v>9.5</v>
      </c>
      <c r="E249" s="7">
        <v>0.35199999999999998</v>
      </c>
      <c r="H249">
        <v>2</v>
      </c>
      <c r="K249">
        <v>7</v>
      </c>
      <c r="N249" s="7"/>
      <c r="O249" s="7"/>
      <c r="P249" s="7"/>
      <c r="Q249" s="7"/>
      <c r="R249" s="7">
        <v>0.11</v>
      </c>
      <c r="S249" s="7">
        <f t="shared" ref="S249:S255" si="3">R249*4</f>
        <v>0.44</v>
      </c>
    </row>
    <row r="250" spans="1:19" x14ac:dyDescent="0.25">
      <c r="A250" s="18">
        <v>43728</v>
      </c>
      <c r="B250">
        <v>1</v>
      </c>
      <c r="D250" s="7"/>
      <c r="E250" s="7">
        <v>0.76</v>
      </c>
      <c r="K250">
        <v>1</v>
      </c>
      <c r="N250" s="7"/>
      <c r="O250" s="7"/>
      <c r="P250" s="7"/>
      <c r="Q250" s="12"/>
      <c r="R250" s="7">
        <v>0.08</v>
      </c>
      <c r="S250" s="7">
        <f t="shared" si="3"/>
        <v>0.32</v>
      </c>
    </row>
    <row r="251" spans="1:19" x14ac:dyDescent="0.25">
      <c r="B251">
        <v>2</v>
      </c>
      <c r="D251" s="7"/>
      <c r="E251" s="7">
        <v>0.44</v>
      </c>
      <c r="K251">
        <v>0</v>
      </c>
      <c r="N251" s="9"/>
      <c r="O251" s="7"/>
      <c r="P251" s="7"/>
      <c r="Q251" s="12"/>
      <c r="R251" s="7">
        <v>7.0000000000000007E-2</v>
      </c>
      <c r="S251" s="7">
        <f t="shared" si="3"/>
        <v>0.28000000000000003</v>
      </c>
    </row>
    <row r="252" spans="1:19" s="7" customFormat="1" x14ac:dyDescent="0.25">
      <c r="B252" s="7">
        <v>3</v>
      </c>
      <c r="E252" s="7">
        <v>0.32</v>
      </c>
      <c r="F252" s="11"/>
      <c r="G252" s="2"/>
      <c r="H252" s="2"/>
      <c r="I252" s="2"/>
      <c r="J252" s="2"/>
      <c r="K252" s="2">
        <v>0</v>
      </c>
      <c r="N252" s="9"/>
      <c r="Q252" s="12"/>
      <c r="R252" s="7">
        <v>0.40600000000000003</v>
      </c>
      <c r="S252" s="7">
        <f t="shared" si="3"/>
        <v>1.6240000000000001</v>
      </c>
    </row>
    <row r="253" spans="1:19" s="7" customFormat="1" x14ac:dyDescent="0.25">
      <c r="B253" s="7">
        <v>4</v>
      </c>
      <c r="E253" s="7">
        <v>0.28000000000000003</v>
      </c>
      <c r="F253" s="11"/>
      <c r="G253" s="2"/>
      <c r="H253" s="2"/>
      <c r="I253" s="2"/>
      <c r="J253" s="2"/>
      <c r="K253" s="2">
        <v>4</v>
      </c>
      <c r="R253" s="7">
        <v>0.52</v>
      </c>
      <c r="S253" s="7">
        <f t="shared" si="3"/>
        <v>2.08</v>
      </c>
    </row>
    <row r="254" spans="1:19" x14ac:dyDescent="0.25">
      <c r="B254" s="7">
        <v>5</v>
      </c>
      <c r="E254" s="7">
        <v>1.6240000000000001</v>
      </c>
      <c r="K254" s="19">
        <v>1</v>
      </c>
      <c r="R254" s="7">
        <v>0.08</v>
      </c>
      <c r="S254" s="7">
        <f t="shared" si="3"/>
        <v>0.32</v>
      </c>
    </row>
    <row r="255" spans="1:19" x14ac:dyDescent="0.25">
      <c r="B255" s="7">
        <v>6</v>
      </c>
      <c r="E255" s="7">
        <v>2.08</v>
      </c>
      <c r="K255" s="2">
        <v>4</v>
      </c>
      <c r="R255" s="7">
        <v>0.12</v>
      </c>
      <c r="S255" s="7">
        <f t="shared" si="3"/>
        <v>0.48</v>
      </c>
    </row>
    <row r="256" spans="1:19" x14ac:dyDescent="0.25">
      <c r="B256" s="7">
        <v>7</v>
      </c>
      <c r="E256" s="7">
        <v>0.32</v>
      </c>
      <c r="K256" s="2">
        <v>0</v>
      </c>
    </row>
    <row r="257" spans="2:11" x14ac:dyDescent="0.25">
      <c r="B257" s="7">
        <v>8</v>
      </c>
      <c r="E257" s="7">
        <v>0.48</v>
      </c>
      <c r="K257" s="2">
        <v>1</v>
      </c>
    </row>
    <row r="258" spans="2:11" x14ac:dyDescent="0.25">
      <c r="B258" s="7" t="s">
        <v>34</v>
      </c>
      <c r="C258" s="7">
        <f>SUM(C236:C257)</f>
        <v>72.25</v>
      </c>
      <c r="D258" s="7">
        <f t="shared" ref="D258" si="4">SUM(D236:D257)</f>
        <v>129.59999999999997</v>
      </c>
      <c r="E258" s="7">
        <f>SUM(E228:E257)</f>
        <v>10.103600000000002</v>
      </c>
      <c r="F258" s="7"/>
      <c r="G258" s="7"/>
      <c r="H258" s="7">
        <f>SUM(H236:H257)</f>
        <v>6</v>
      </c>
      <c r="I258" s="7"/>
      <c r="J258" s="7"/>
      <c r="K258" s="7">
        <f>SUM(K228:K257)</f>
        <v>28</v>
      </c>
    </row>
    <row r="259" spans="2:11" x14ac:dyDescent="0.25">
      <c r="B259" s="7" t="s">
        <v>35</v>
      </c>
      <c r="C259" s="7">
        <f>AVERAGE(C236:C257)</f>
        <v>5.1607142857142856</v>
      </c>
      <c r="D259" s="7">
        <f t="shared" ref="D259:E259" si="5">AVERAGE(D236:D257)</f>
        <v>9.2571428571428545</v>
      </c>
      <c r="E259" s="7">
        <f t="shared" si="5"/>
        <v>0.43709090909090914</v>
      </c>
      <c r="F259" s="7"/>
      <c r="G259" s="7"/>
      <c r="H259" s="7"/>
      <c r="I259" s="7"/>
      <c r="J259" s="7"/>
      <c r="K259" s="7"/>
    </row>
    <row r="260" spans="2:11" x14ac:dyDescent="0.25">
      <c r="B260" s="7" t="s">
        <v>55</v>
      </c>
      <c r="C260" s="7"/>
      <c r="D260" s="7"/>
      <c r="E260" s="7"/>
      <c r="F260" s="11">
        <v>2.5000000000000001E-2</v>
      </c>
      <c r="G260" s="2">
        <v>4.8</v>
      </c>
      <c r="H260" s="2">
        <f>G260/(E258*10^6)</f>
        <v>4.750781899520962E-7</v>
      </c>
      <c r="I260" s="2"/>
      <c r="J260" s="2">
        <v>9.9</v>
      </c>
      <c r="K260" s="2">
        <f>J260/(E258*10^6)</f>
        <v>9.7984876677619833E-7</v>
      </c>
    </row>
    <row r="261" spans="2:11" x14ac:dyDescent="0.25">
      <c r="B261" s="7" t="s">
        <v>56</v>
      </c>
      <c r="C261" s="7"/>
      <c r="D261" s="7"/>
      <c r="E261" s="7"/>
      <c r="F261" s="11">
        <v>0.97499999999999998</v>
      </c>
      <c r="G261" s="2">
        <v>18.39</v>
      </c>
      <c r="H261" s="2">
        <f>G261/(E258*10^6)</f>
        <v>1.8201433152539687E-6</v>
      </c>
      <c r="I261" s="2"/>
      <c r="J261" s="2">
        <v>27.22</v>
      </c>
      <c r="K261" s="2">
        <f>J261/(E258*10^6)</f>
        <v>2.6940892355200119E-6</v>
      </c>
    </row>
    <row r="262" spans="2:11" x14ac:dyDescent="0.25">
      <c r="B262" s="7"/>
      <c r="C262" s="7"/>
      <c r="D262" s="7"/>
      <c r="E262" s="7"/>
      <c r="F262" s="7"/>
      <c r="G262" s="7"/>
      <c r="H262" s="7">
        <f>H258/(E258*10^6)</f>
        <v>5.9384773744012021E-7</v>
      </c>
      <c r="I262" s="7"/>
      <c r="J262" s="7"/>
      <c r="K262" s="10">
        <f>K258/(E258*10^6)</f>
        <v>2.7712894413872276E-6</v>
      </c>
    </row>
    <row r="280" spans="2:11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 spans="2:11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spans="2:11" x14ac:dyDescent="0.25">
      <c r="B282" s="7"/>
      <c r="C282" s="7"/>
      <c r="D282" s="7"/>
      <c r="E282" s="7"/>
      <c r="F282" s="11"/>
      <c r="G282" s="2"/>
      <c r="H282" s="2"/>
      <c r="I282" s="2"/>
      <c r="J282" s="2"/>
      <c r="K282" s="2"/>
    </row>
    <row r="283" spans="2:11" x14ac:dyDescent="0.25">
      <c r="B283" s="7"/>
      <c r="C283" s="7"/>
      <c r="D283" s="7"/>
      <c r="E283" s="7"/>
      <c r="F283" s="11"/>
      <c r="G283" s="2"/>
      <c r="H283" s="2"/>
      <c r="I283" s="2"/>
      <c r="J283" s="2"/>
      <c r="K283" s="2"/>
    </row>
    <row r="284" spans="2:11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10"/>
    </row>
  </sheetData>
  <mergeCells count="6">
    <mergeCell ref="B226:F226"/>
    <mergeCell ref="B5:F5"/>
    <mergeCell ref="B75:F75"/>
    <mergeCell ref="B112:F112"/>
    <mergeCell ref="B127:F127"/>
    <mergeCell ref="B181:F18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10" zoomScaleNormal="110" workbookViewId="0">
      <selection activeCell="G7" sqref="G7"/>
    </sheetView>
  </sheetViews>
  <sheetFormatPr defaultRowHeight="15" x14ac:dyDescent="0.25"/>
  <cols>
    <col min="1" max="1" width="18.42578125" customWidth="1"/>
    <col min="6" max="6" width="12" bestFit="1" customWidth="1"/>
    <col min="8" max="8" width="12" bestFit="1" customWidth="1"/>
    <col min="9" max="9" width="12" style="7" customWidth="1"/>
    <col min="10" max="10" width="11.42578125" customWidth="1"/>
  </cols>
  <sheetData>
    <row r="1" spans="1:14" x14ac:dyDescent="0.25">
      <c r="A1" t="s">
        <v>120</v>
      </c>
      <c r="B1" t="s">
        <v>127</v>
      </c>
      <c r="C1" t="s">
        <v>129</v>
      </c>
      <c r="D1" t="s">
        <v>130</v>
      </c>
      <c r="E1" t="s">
        <v>128</v>
      </c>
      <c r="F1" t="s">
        <v>58</v>
      </c>
      <c r="I1" s="20" t="s">
        <v>133</v>
      </c>
      <c r="J1" t="s">
        <v>131</v>
      </c>
      <c r="K1" t="s">
        <v>132</v>
      </c>
      <c r="M1" t="s">
        <v>142</v>
      </c>
    </row>
    <row r="2" spans="1:14" x14ac:dyDescent="0.25">
      <c r="A2" t="s">
        <v>115</v>
      </c>
      <c r="B2">
        <v>5.83</v>
      </c>
      <c r="C2">
        <v>1.83</v>
      </c>
      <c r="D2">
        <f>B2*(2*C2)</f>
        <v>21.337800000000001</v>
      </c>
      <c r="E2">
        <v>428</v>
      </c>
      <c r="F2">
        <f>E2/((D2)*10^6)</f>
        <v>2.0058300293376076E-5</v>
      </c>
      <c r="I2" s="7" t="s">
        <v>143</v>
      </c>
      <c r="J2" t="s">
        <v>144</v>
      </c>
      <c r="K2" t="s">
        <v>145</v>
      </c>
    </row>
    <row r="3" spans="1:14" x14ac:dyDescent="0.25">
      <c r="A3" t="s">
        <v>116</v>
      </c>
      <c r="B3">
        <v>9.0540000000000003</v>
      </c>
      <c r="C3">
        <v>1.3</v>
      </c>
      <c r="D3" s="7">
        <f t="shared" ref="D3:D4" si="0">B3*(2*C3)</f>
        <v>23.540400000000002</v>
      </c>
      <c r="E3">
        <v>27</v>
      </c>
      <c r="F3" s="7">
        <f t="shared" ref="F3:F12" si="1">E3/((D3)*10^6)</f>
        <v>1.146964367640312E-6</v>
      </c>
      <c r="I3" s="7" t="s">
        <v>148</v>
      </c>
      <c r="J3" t="s">
        <v>146</v>
      </c>
      <c r="K3" s="7" t="s">
        <v>147</v>
      </c>
      <c r="M3" s="21" t="s">
        <v>140</v>
      </c>
    </row>
    <row r="4" spans="1:14" x14ac:dyDescent="0.25">
      <c r="A4" t="s">
        <v>117</v>
      </c>
      <c r="B4">
        <v>10.103999999999999</v>
      </c>
      <c r="C4">
        <v>0.97499999999999998</v>
      </c>
      <c r="D4" s="7">
        <f t="shared" si="0"/>
        <v>19.702799999999996</v>
      </c>
      <c r="E4">
        <v>28</v>
      </c>
      <c r="F4" s="7">
        <f t="shared" si="1"/>
        <v>1.4211178106665045E-6</v>
      </c>
      <c r="I4" s="7" t="s">
        <v>149</v>
      </c>
      <c r="J4" t="s">
        <v>151</v>
      </c>
      <c r="K4" t="s">
        <v>150</v>
      </c>
      <c r="M4" s="21" t="s">
        <v>140</v>
      </c>
    </row>
    <row r="5" spans="1:14" x14ac:dyDescent="0.25">
      <c r="A5" t="s">
        <v>118</v>
      </c>
      <c r="B5">
        <v>7.0460000000000003</v>
      </c>
      <c r="C5">
        <v>2.74</v>
      </c>
      <c r="D5" s="7">
        <v>49.04</v>
      </c>
      <c r="E5">
        <v>68</v>
      </c>
      <c r="F5" s="7">
        <f t="shared" si="1"/>
        <v>1.3866231647634585E-6</v>
      </c>
      <c r="I5" s="7" t="s">
        <v>152</v>
      </c>
      <c r="J5" t="s">
        <v>153</v>
      </c>
      <c r="K5" t="s">
        <v>154</v>
      </c>
      <c r="M5" s="21" t="s">
        <v>140</v>
      </c>
    </row>
    <row r="6" spans="1:14" x14ac:dyDescent="0.25">
      <c r="A6" t="s">
        <v>119</v>
      </c>
      <c r="B6">
        <v>107.7</v>
      </c>
      <c r="C6">
        <v>0</v>
      </c>
      <c r="D6" s="7">
        <f>B6*(1+C6)</f>
        <v>107.7</v>
      </c>
      <c r="E6">
        <v>0</v>
      </c>
      <c r="F6" s="7">
        <f t="shared" si="1"/>
        <v>0</v>
      </c>
      <c r="G6">
        <v>1</v>
      </c>
      <c r="H6">
        <f>G6/(D6*10^6)</f>
        <v>9.2850510677808733E-9</v>
      </c>
    </row>
    <row r="7" spans="1:14" x14ac:dyDescent="0.25">
      <c r="A7" t="s">
        <v>121</v>
      </c>
      <c r="B7">
        <v>11.28</v>
      </c>
      <c r="C7">
        <v>0.18</v>
      </c>
      <c r="D7" s="7">
        <f>B7*(1+C7)</f>
        <v>13.310399999999998</v>
      </c>
      <c r="E7">
        <v>22</v>
      </c>
      <c r="F7" s="7">
        <f>E7/((D7)*10^6)</f>
        <v>1.6528428897704054E-6</v>
      </c>
      <c r="H7" s="7"/>
      <c r="I7" s="7" t="s">
        <v>155</v>
      </c>
      <c r="J7" t="s">
        <v>156</v>
      </c>
      <c r="K7" s="7" t="s">
        <v>157</v>
      </c>
    </row>
    <row r="8" spans="1:14" x14ac:dyDescent="0.25">
      <c r="A8" t="s">
        <v>122</v>
      </c>
      <c r="B8">
        <v>40.44</v>
      </c>
      <c r="C8">
        <v>0.11</v>
      </c>
      <c r="D8" s="7">
        <f>B8*(1+C8)</f>
        <v>44.888400000000004</v>
      </c>
      <c r="E8">
        <v>127</v>
      </c>
      <c r="F8" s="7">
        <f t="shared" si="1"/>
        <v>2.8292387342832441E-6</v>
      </c>
      <c r="H8" s="7"/>
      <c r="I8" s="7" t="s">
        <v>158</v>
      </c>
      <c r="J8" t="s">
        <v>157</v>
      </c>
      <c r="K8" t="s">
        <v>159</v>
      </c>
    </row>
    <row r="9" spans="1:14" x14ac:dyDescent="0.25">
      <c r="A9" t="s">
        <v>123</v>
      </c>
      <c r="B9">
        <v>41.96</v>
      </c>
      <c r="C9">
        <v>0.54</v>
      </c>
      <c r="D9" s="7">
        <f>B9*(1+C9)</f>
        <v>64.618400000000008</v>
      </c>
      <c r="E9">
        <v>8</v>
      </c>
      <c r="F9" s="7">
        <f t="shared" si="1"/>
        <v>1.2380374630136307E-7</v>
      </c>
      <c r="H9" s="7"/>
      <c r="I9" s="7" t="s">
        <v>136</v>
      </c>
      <c r="J9" t="s">
        <v>134</v>
      </c>
      <c r="K9" t="s">
        <v>135</v>
      </c>
      <c r="M9" s="21" t="s">
        <v>140</v>
      </c>
      <c r="N9" s="23" t="s">
        <v>141</v>
      </c>
    </row>
    <row r="10" spans="1:14" x14ac:dyDescent="0.25">
      <c r="A10" t="s">
        <v>124</v>
      </c>
      <c r="B10">
        <v>61.1</v>
      </c>
      <c r="C10">
        <v>0</v>
      </c>
      <c r="D10" s="7">
        <f t="shared" ref="D10:D12" si="2">B10*(1+C10)</f>
        <v>61.1</v>
      </c>
      <c r="E10">
        <v>0</v>
      </c>
      <c r="F10" s="7">
        <f t="shared" si="1"/>
        <v>0</v>
      </c>
      <c r="G10">
        <v>1</v>
      </c>
      <c r="H10" s="7">
        <f t="shared" ref="H10:H12" si="3">G10/(D10*10^6)</f>
        <v>1.6366612111292962E-8</v>
      </c>
      <c r="N10" s="23"/>
    </row>
    <row r="11" spans="1:14" x14ac:dyDescent="0.25">
      <c r="A11" t="s">
        <v>125</v>
      </c>
      <c r="B11">
        <v>9.6999999999999993</v>
      </c>
      <c r="C11">
        <v>1</v>
      </c>
      <c r="D11" s="7">
        <f t="shared" si="2"/>
        <v>19.399999999999999</v>
      </c>
      <c r="E11">
        <v>9</v>
      </c>
      <c r="F11" s="7">
        <f t="shared" si="1"/>
        <v>4.6391752577319588E-7</v>
      </c>
      <c r="H11" s="7"/>
      <c r="I11" s="7" t="s">
        <v>137</v>
      </c>
      <c r="J11" t="s">
        <v>138</v>
      </c>
      <c r="K11" t="s">
        <v>139</v>
      </c>
      <c r="M11" t="s">
        <v>140</v>
      </c>
      <c r="N11" s="23" t="s">
        <v>140</v>
      </c>
    </row>
    <row r="12" spans="1:14" x14ac:dyDescent="0.25">
      <c r="A12" t="s">
        <v>126</v>
      </c>
      <c r="B12">
        <v>205.6</v>
      </c>
      <c r="C12">
        <v>0</v>
      </c>
      <c r="D12" s="7">
        <f t="shared" si="2"/>
        <v>205.6</v>
      </c>
      <c r="E12">
        <v>0</v>
      </c>
      <c r="F12" s="7">
        <f t="shared" si="1"/>
        <v>0</v>
      </c>
      <c r="G12">
        <v>1</v>
      </c>
      <c r="H12" s="7">
        <f t="shared" si="3"/>
        <v>4.8638132295719846E-9</v>
      </c>
      <c r="N12" s="23"/>
    </row>
    <row r="17" spans="1:7" x14ac:dyDescent="0.25">
      <c r="A17" s="7"/>
      <c r="B17" s="7"/>
      <c r="C17" s="7"/>
      <c r="D17" s="7"/>
      <c r="E17" s="7"/>
      <c r="F17" s="7"/>
      <c r="G17" s="7"/>
    </row>
  </sheetData>
  <mergeCells count="2">
    <mergeCell ref="N9:N10"/>
    <mergeCell ref="N11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of all outcomes 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2019-01-06T20:08:23Z</dcterms:created>
  <dcterms:modified xsi:type="dcterms:W3CDTF">2019-11-05T13:07:34Z</dcterms:modified>
</cp:coreProperties>
</file>