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6"/>
  </bookViews>
  <sheets>
    <sheet name="Lambdak_m1" sheetId="1" r:id="rId1"/>
    <sheet name="Lambdak_M" sheetId="2" r:id="rId2"/>
    <sheet name="Lambda_k_m1" sheetId="3" r:id="rId3"/>
    <sheet name="Lambda_k_M" sheetId="4" r:id="rId4"/>
    <sheet name="Mu_k_M" sheetId="5" r:id="rId5"/>
    <sheet name="Mu_k_m1" sheetId="6" r:id="rId6"/>
    <sheet name="P_LMP" sheetId="7" r:id="rId7"/>
    <sheet name="Q_LMP" sheetId="8" r:id="rId8"/>
    <sheet name="Voltages" sheetId="9" r:id="rId9"/>
    <sheet name="Eigenvalues" sheetId="10" r:id="rId10"/>
    <sheet name="P_Sol" sheetId="11" r:id="rId11"/>
  </sheets>
  <calcPr calcId="145621"/>
</workbook>
</file>

<file path=xl/calcChain.xml><?xml version="1.0" encoding="utf-8"?>
<calcChain xmlns="http://schemas.openxmlformats.org/spreadsheetml/2006/main">
  <c r="E3" i="7" l="1"/>
  <c r="E2" i="7"/>
  <c r="D3" i="7"/>
  <c r="D2" i="7"/>
  <c r="C3" i="7"/>
  <c r="C2" i="7"/>
  <c r="B3" i="7"/>
  <c r="B2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C4" i="7"/>
  <c r="C5" i="7"/>
  <c r="C6" i="7"/>
  <c r="C7" i="7"/>
  <c r="C8" i="7"/>
  <c r="C9" i="7"/>
  <c r="C10" i="7"/>
  <c r="C11" i="7"/>
  <c r="C12" i="7"/>
  <c r="C13" i="7"/>
  <c r="C14" i="7"/>
  <c r="C15" i="7"/>
  <c r="B4" i="7"/>
  <c r="B5" i="7"/>
  <c r="B6" i="7"/>
  <c r="B7" i="7"/>
  <c r="B8" i="7"/>
  <c r="B9" i="7"/>
  <c r="B10" i="7"/>
  <c r="B11" i="7"/>
  <c r="B12" i="7"/>
  <c r="B13" i="7"/>
  <c r="B14" i="7"/>
  <c r="B15" i="7"/>
  <c r="D63" i="9" l="1"/>
  <c r="E63" i="9"/>
  <c r="F63" i="9"/>
  <c r="G63" i="9"/>
  <c r="H63" i="9"/>
  <c r="I63" i="9"/>
  <c r="J63" i="9"/>
  <c r="K63" i="9"/>
  <c r="L63" i="9"/>
  <c r="M63" i="9"/>
  <c r="N63" i="9"/>
  <c r="O63" i="9"/>
  <c r="D64" i="9"/>
  <c r="E64" i="9"/>
  <c r="F64" i="9"/>
  <c r="G64" i="9"/>
  <c r="H64" i="9"/>
  <c r="I64" i="9"/>
  <c r="J64" i="9"/>
  <c r="K64" i="9"/>
  <c r="L64" i="9"/>
  <c r="M64" i="9"/>
  <c r="N64" i="9"/>
  <c r="O64" i="9"/>
  <c r="D65" i="9"/>
  <c r="E65" i="9"/>
  <c r="F65" i="9"/>
  <c r="G65" i="9"/>
  <c r="H65" i="9"/>
  <c r="I65" i="9"/>
  <c r="J65" i="9"/>
  <c r="K65" i="9"/>
  <c r="L65" i="9"/>
  <c r="M65" i="9"/>
  <c r="N65" i="9"/>
  <c r="O65" i="9"/>
  <c r="D66" i="9"/>
  <c r="E66" i="9"/>
  <c r="F66" i="9"/>
  <c r="G66" i="9"/>
  <c r="H66" i="9"/>
  <c r="I66" i="9"/>
  <c r="J66" i="9"/>
  <c r="K66" i="9"/>
  <c r="L66" i="9"/>
  <c r="M66" i="9"/>
  <c r="N66" i="9"/>
  <c r="O66" i="9"/>
  <c r="D67" i="9"/>
  <c r="E67" i="9"/>
  <c r="F67" i="9"/>
  <c r="G67" i="9"/>
  <c r="H67" i="9"/>
  <c r="I67" i="9"/>
  <c r="J67" i="9"/>
  <c r="K67" i="9"/>
  <c r="L67" i="9"/>
  <c r="M67" i="9"/>
  <c r="N67" i="9"/>
  <c r="O67" i="9"/>
  <c r="D68" i="9"/>
  <c r="E68" i="9"/>
  <c r="F68" i="9"/>
  <c r="G68" i="9"/>
  <c r="H68" i="9"/>
  <c r="I68" i="9"/>
  <c r="J68" i="9"/>
  <c r="K68" i="9"/>
  <c r="L68" i="9"/>
  <c r="M68" i="9"/>
  <c r="N68" i="9"/>
  <c r="O68" i="9"/>
  <c r="D69" i="9"/>
  <c r="E69" i="9"/>
  <c r="F69" i="9"/>
  <c r="G69" i="9"/>
  <c r="H69" i="9"/>
  <c r="I69" i="9"/>
  <c r="J69" i="9"/>
  <c r="K69" i="9"/>
  <c r="L69" i="9"/>
  <c r="M69" i="9"/>
  <c r="N69" i="9"/>
  <c r="O69" i="9"/>
  <c r="D70" i="9"/>
  <c r="E70" i="9"/>
  <c r="F70" i="9"/>
  <c r="G70" i="9"/>
  <c r="H70" i="9"/>
  <c r="I70" i="9"/>
  <c r="J70" i="9"/>
  <c r="K70" i="9"/>
  <c r="L70" i="9"/>
  <c r="M70" i="9"/>
  <c r="N70" i="9"/>
  <c r="O70" i="9"/>
  <c r="D71" i="9"/>
  <c r="E71" i="9"/>
  <c r="F71" i="9"/>
  <c r="G71" i="9"/>
  <c r="H71" i="9"/>
  <c r="I71" i="9"/>
  <c r="J71" i="9"/>
  <c r="K71" i="9"/>
  <c r="L71" i="9"/>
  <c r="M71" i="9"/>
  <c r="N71" i="9"/>
  <c r="O71" i="9"/>
  <c r="D72" i="9"/>
  <c r="E72" i="9"/>
  <c r="F72" i="9"/>
  <c r="G72" i="9"/>
  <c r="H72" i="9"/>
  <c r="I72" i="9"/>
  <c r="J72" i="9"/>
  <c r="K72" i="9"/>
  <c r="L72" i="9"/>
  <c r="M72" i="9"/>
  <c r="N72" i="9"/>
  <c r="O72" i="9"/>
  <c r="D73" i="9"/>
  <c r="E73" i="9"/>
  <c r="F73" i="9"/>
  <c r="G73" i="9"/>
  <c r="H73" i="9"/>
  <c r="I73" i="9"/>
  <c r="J73" i="9"/>
  <c r="K73" i="9"/>
  <c r="L73" i="9"/>
  <c r="M73" i="9"/>
  <c r="N73" i="9"/>
  <c r="O73" i="9"/>
  <c r="D74" i="9"/>
  <c r="E74" i="9"/>
  <c r="F74" i="9"/>
  <c r="G74" i="9"/>
  <c r="H74" i="9"/>
  <c r="I74" i="9"/>
  <c r="J74" i="9"/>
  <c r="K74" i="9"/>
  <c r="L74" i="9"/>
  <c r="M74" i="9"/>
  <c r="N74" i="9"/>
  <c r="O74" i="9"/>
  <c r="D75" i="9"/>
  <c r="E75" i="9"/>
  <c r="F75" i="9"/>
  <c r="G75" i="9"/>
  <c r="H75" i="9"/>
  <c r="I75" i="9"/>
  <c r="J75" i="9"/>
  <c r="K75" i="9"/>
  <c r="L75" i="9"/>
  <c r="M75" i="9"/>
  <c r="N75" i="9"/>
  <c r="O75" i="9"/>
  <c r="N62" i="9"/>
  <c r="M62" i="9"/>
  <c r="K62" i="9"/>
  <c r="J62" i="9"/>
  <c r="H62" i="9"/>
  <c r="G62" i="9"/>
  <c r="O62" i="9"/>
  <c r="L62" i="9"/>
  <c r="I62" i="9"/>
  <c r="E62" i="9"/>
  <c r="D62" i="9"/>
  <c r="F62" i="9"/>
  <c r="D46" i="9"/>
  <c r="E46" i="9"/>
  <c r="F46" i="9"/>
  <c r="G46" i="9"/>
  <c r="H46" i="9"/>
  <c r="I46" i="9"/>
  <c r="J46" i="9"/>
  <c r="K46" i="9"/>
  <c r="L46" i="9"/>
  <c r="M46" i="9"/>
  <c r="N46" i="9"/>
  <c r="O46" i="9"/>
  <c r="D47" i="9"/>
  <c r="E47" i="9"/>
  <c r="F47" i="9"/>
  <c r="G47" i="9"/>
  <c r="H47" i="9"/>
  <c r="I47" i="9"/>
  <c r="J47" i="9"/>
  <c r="K47" i="9"/>
  <c r="L47" i="9"/>
  <c r="M47" i="9"/>
  <c r="N47" i="9"/>
  <c r="O47" i="9"/>
  <c r="D48" i="9"/>
  <c r="E48" i="9"/>
  <c r="F48" i="9"/>
  <c r="G48" i="9"/>
  <c r="H48" i="9"/>
  <c r="I48" i="9"/>
  <c r="J48" i="9"/>
  <c r="K48" i="9"/>
  <c r="L48" i="9"/>
  <c r="M48" i="9"/>
  <c r="N48" i="9"/>
  <c r="O48" i="9"/>
  <c r="D49" i="9"/>
  <c r="E49" i="9"/>
  <c r="F49" i="9"/>
  <c r="G49" i="9"/>
  <c r="H49" i="9"/>
  <c r="I49" i="9"/>
  <c r="J49" i="9"/>
  <c r="K49" i="9"/>
  <c r="L49" i="9"/>
  <c r="M49" i="9"/>
  <c r="N49" i="9"/>
  <c r="O49" i="9"/>
  <c r="D50" i="9"/>
  <c r="E50" i="9"/>
  <c r="F50" i="9"/>
  <c r="G50" i="9"/>
  <c r="H50" i="9"/>
  <c r="I50" i="9"/>
  <c r="J50" i="9"/>
  <c r="K50" i="9"/>
  <c r="L50" i="9"/>
  <c r="M50" i="9"/>
  <c r="N50" i="9"/>
  <c r="O50" i="9"/>
  <c r="D51" i="9"/>
  <c r="E51" i="9"/>
  <c r="F51" i="9"/>
  <c r="G51" i="9"/>
  <c r="H51" i="9"/>
  <c r="I51" i="9"/>
  <c r="J51" i="9"/>
  <c r="K51" i="9"/>
  <c r="L51" i="9"/>
  <c r="M51" i="9"/>
  <c r="N51" i="9"/>
  <c r="O51" i="9"/>
  <c r="D52" i="9"/>
  <c r="E52" i="9"/>
  <c r="F52" i="9"/>
  <c r="G52" i="9"/>
  <c r="H52" i="9"/>
  <c r="I52" i="9"/>
  <c r="J52" i="9"/>
  <c r="K52" i="9"/>
  <c r="L52" i="9"/>
  <c r="M52" i="9"/>
  <c r="N52" i="9"/>
  <c r="O52" i="9"/>
  <c r="D53" i="9"/>
  <c r="E53" i="9"/>
  <c r="F53" i="9"/>
  <c r="G53" i="9"/>
  <c r="H53" i="9"/>
  <c r="I53" i="9"/>
  <c r="J53" i="9"/>
  <c r="K53" i="9"/>
  <c r="L53" i="9"/>
  <c r="M53" i="9"/>
  <c r="N53" i="9"/>
  <c r="O53" i="9"/>
  <c r="D54" i="9"/>
  <c r="E54" i="9"/>
  <c r="F54" i="9"/>
  <c r="G54" i="9"/>
  <c r="H54" i="9"/>
  <c r="I54" i="9"/>
  <c r="J54" i="9"/>
  <c r="K54" i="9"/>
  <c r="L54" i="9"/>
  <c r="M54" i="9"/>
  <c r="N54" i="9"/>
  <c r="O54" i="9"/>
  <c r="D55" i="9"/>
  <c r="E55" i="9"/>
  <c r="F55" i="9"/>
  <c r="G55" i="9"/>
  <c r="H55" i="9"/>
  <c r="I55" i="9"/>
  <c r="J55" i="9"/>
  <c r="K55" i="9"/>
  <c r="L55" i="9"/>
  <c r="M55" i="9"/>
  <c r="N55" i="9"/>
  <c r="O55" i="9"/>
  <c r="D56" i="9"/>
  <c r="E56" i="9"/>
  <c r="F56" i="9"/>
  <c r="G56" i="9"/>
  <c r="H56" i="9"/>
  <c r="I56" i="9"/>
  <c r="J56" i="9"/>
  <c r="K56" i="9"/>
  <c r="L56" i="9"/>
  <c r="M56" i="9"/>
  <c r="N56" i="9"/>
  <c r="O56" i="9"/>
  <c r="D57" i="9"/>
  <c r="E57" i="9"/>
  <c r="F57" i="9"/>
  <c r="G57" i="9"/>
  <c r="H57" i="9"/>
  <c r="I57" i="9"/>
  <c r="J57" i="9"/>
  <c r="K57" i="9"/>
  <c r="L57" i="9"/>
  <c r="M57" i="9"/>
  <c r="N57" i="9"/>
  <c r="O57" i="9"/>
  <c r="D58" i="9"/>
  <c r="E58" i="9"/>
  <c r="F58" i="9"/>
  <c r="G58" i="9"/>
  <c r="H58" i="9"/>
  <c r="I58" i="9"/>
  <c r="J58" i="9"/>
  <c r="K58" i="9"/>
  <c r="L58" i="9"/>
  <c r="M58" i="9"/>
  <c r="N58" i="9"/>
  <c r="O58" i="9"/>
  <c r="N45" i="9"/>
  <c r="M45" i="9"/>
  <c r="K45" i="9"/>
  <c r="J45" i="9"/>
  <c r="H45" i="9"/>
  <c r="G45" i="9"/>
  <c r="E45" i="9"/>
  <c r="D45" i="9"/>
  <c r="O45" i="9"/>
  <c r="L45" i="9"/>
  <c r="I45" i="9"/>
  <c r="F45" i="9"/>
  <c r="D29" i="9"/>
  <c r="E29" i="9"/>
  <c r="F29" i="9"/>
  <c r="G29" i="9"/>
  <c r="H29" i="9"/>
  <c r="I29" i="9"/>
  <c r="J29" i="9"/>
  <c r="K29" i="9"/>
  <c r="L29" i="9"/>
  <c r="M29" i="9"/>
  <c r="N29" i="9"/>
  <c r="O29" i="9"/>
  <c r="D30" i="9"/>
  <c r="E30" i="9"/>
  <c r="F30" i="9"/>
  <c r="G30" i="9"/>
  <c r="H30" i="9"/>
  <c r="I30" i="9"/>
  <c r="J30" i="9"/>
  <c r="K30" i="9"/>
  <c r="L30" i="9"/>
  <c r="M30" i="9"/>
  <c r="N30" i="9"/>
  <c r="O30" i="9"/>
  <c r="D31" i="9"/>
  <c r="E31" i="9"/>
  <c r="F31" i="9"/>
  <c r="G31" i="9"/>
  <c r="H31" i="9"/>
  <c r="I31" i="9"/>
  <c r="J31" i="9"/>
  <c r="K31" i="9"/>
  <c r="L31" i="9"/>
  <c r="M31" i="9"/>
  <c r="N31" i="9"/>
  <c r="O31" i="9"/>
  <c r="D32" i="9"/>
  <c r="E32" i="9"/>
  <c r="F32" i="9"/>
  <c r="G32" i="9"/>
  <c r="H32" i="9"/>
  <c r="I32" i="9"/>
  <c r="J32" i="9"/>
  <c r="K32" i="9"/>
  <c r="L32" i="9"/>
  <c r="M32" i="9"/>
  <c r="N32" i="9"/>
  <c r="O32" i="9"/>
  <c r="D33" i="9"/>
  <c r="E33" i="9"/>
  <c r="F33" i="9"/>
  <c r="G33" i="9"/>
  <c r="H33" i="9"/>
  <c r="I33" i="9"/>
  <c r="J33" i="9"/>
  <c r="K33" i="9"/>
  <c r="L33" i="9"/>
  <c r="M33" i="9"/>
  <c r="N33" i="9"/>
  <c r="O33" i="9"/>
  <c r="D34" i="9"/>
  <c r="E34" i="9"/>
  <c r="F34" i="9"/>
  <c r="G34" i="9"/>
  <c r="H34" i="9"/>
  <c r="I34" i="9"/>
  <c r="J34" i="9"/>
  <c r="K34" i="9"/>
  <c r="L34" i="9"/>
  <c r="M34" i="9"/>
  <c r="N34" i="9"/>
  <c r="O34" i="9"/>
  <c r="D35" i="9"/>
  <c r="E35" i="9"/>
  <c r="F35" i="9"/>
  <c r="G35" i="9"/>
  <c r="H35" i="9"/>
  <c r="I35" i="9"/>
  <c r="J35" i="9"/>
  <c r="K35" i="9"/>
  <c r="L35" i="9"/>
  <c r="M35" i="9"/>
  <c r="N35" i="9"/>
  <c r="O35" i="9"/>
  <c r="D36" i="9"/>
  <c r="E36" i="9"/>
  <c r="F36" i="9"/>
  <c r="G36" i="9"/>
  <c r="H36" i="9"/>
  <c r="I36" i="9"/>
  <c r="J36" i="9"/>
  <c r="K36" i="9"/>
  <c r="L36" i="9"/>
  <c r="M36" i="9"/>
  <c r="N36" i="9"/>
  <c r="O36" i="9"/>
  <c r="D37" i="9"/>
  <c r="E37" i="9"/>
  <c r="F37" i="9"/>
  <c r="G37" i="9"/>
  <c r="H37" i="9"/>
  <c r="I37" i="9"/>
  <c r="J37" i="9"/>
  <c r="K37" i="9"/>
  <c r="L37" i="9"/>
  <c r="M37" i="9"/>
  <c r="N37" i="9"/>
  <c r="O37" i="9"/>
  <c r="D38" i="9"/>
  <c r="E38" i="9"/>
  <c r="F38" i="9"/>
  <c r="G38" i="9"/>
  <c r="H38" i="9"/>
  <c r="I38" i="9"/>
  <c r="J38" i="9"/>
  <c r="K38" i="9"/>
  <c r="L38" i="9"/>
  <c r="M38" i="9"/>
  <c r="N38" i="9"/>
  <c r="O38" i="9"/>
  <c r="D39" i="9"/>
  <c r="E39" i="9"/>
  <c r="F39" i="9"/>
  <c r="G39" i="9"/>
  <c r="H39" i="9"/>
  <c r="I39" i="9"/>
  <c r="J39" i="9"/>
  <c r="K39" i="9"/>
  <c r="L39" i="9"/>
  <c r="M39" i="9"/>
  <c r="N39" i="9"/>
  <c r="O39" i="9"/>
  <c r="D40" i="9"/>
  <c r="E40" i="9"/>
  <c r="F40" i="9"/>
  <c r="G40" i="9"/>
  <c r="H40" i="9"/>
  <c r="I40" i="9"/>
  <c r="J40" i="9"/>
  <c r="K40" i="9"/>
  <c r="L40" i="9"/>
  <c r="M40" i="9"/>
  <c r="N40" i="9"/>
  <c r="O40" i="9"/>
  <c r="D41" i="9"/>
  <c r="E41" i="9"/>
  <c r="F41" i="9"/>
  <c r="G41" i="9"/>
  <c r="H41" i="9"/>
  <c r="I41" i="9"/>
  <c r="J41" i="9"/>
  <c r="K41" i="9"/>
  <c r="L41" i="9"/>
  <c r="M41" i="9"/>
  <c r="N41" i="9"/>
  <c r="O41" i="9"/>
  <c r="N28" i="9"/>
  <c r="M28" i="9"/>
  <c r="K28" i="9"/>
  <c r="J28" i="9"/>
  <c r="H28" i="9"/>
  <c r="G28" i="9"/>
  <c r="E28" i="9"/>
  <c r="D28" i="9"/>
  <c r="O28" i="9"/>
  <c r="L28" i="9"/>
  <c r="I28" i="9"/>
  <c r="F28" i="9"/>
  <c r="D4" i="9"/>
  <c r="E4" i="9"/>
  <c r="F4" i="9"/>
  <c r="G4" i="9"/>
  <c r="H4" i="9"/>
  <c r="I4" i="9"/>
  <c r="J4" i="9"/>
  <c r="K4" i="9"/>
  <c r="L4" i="9"/>
  <c r="M4" i="9"/>
  <c r="N4" i="9"/>
  <c r="O4" i="9"/>
  <c r="D5" i="9"/>
  <c r="E5" i="9"/>
  <c r="F5" i="9"/>
  <c r="G5" i="9"/>
  <c r="H5" i="9"/>
  <c r="I5" i="9"/>
  <c r="J5" i="9"/>
  <c r="K5" i="9"/>
  <c r="L5" i="9"/>
  <c r="M5" i="9"/>
  <c r="N5" i="9"/>
  <c r="O5" i="9"/>
  <c r="D6" i="9"/>
  <c r="E6" i="9"/>
  <c r="F6" i="9"/>
  <c r="G6" i="9"/>
  <c r="H6" i="9"/>
  <c r="I6" i="9"/>
  <c r="J6" i="9"/>
  <c r="K6" i="9"/>
  <c r="L6" i="9"/>
  <c r="M6" i="9"/>
  <c r="N6" i="9"/>
  <c r="O6" i="9"/>
  <c r="D7" i="9"/>
  <c r="E7" i="9"/>
  <c r="F7" i="9"/>
  <c r="G7" i="9"/>
  <c r="H7" i="9"/>
  <c r="I7" i="9"/>
  <c r="J7" i="9"/>
  <c r="K7" i="9"/>
  <c r="L7" i="9"/>
  <c r="M7" i="9"/>
  <c r="N7" i="9"/>
  <c r="O7" i="9"/>
  <c r="D8" i="9"/>
  <c r="E8" i="9"/>
  <c r="F8" i="9"/>
  <c r="G8" i="9"/>
  <c r="H8" i="9"/>
  <c r="I8" i="9"/>
  <c r="J8" i="9"/>
  <c r="K8" i="9"/>
  <c r="L8" i="9"/>
  <c r="M8" i="9"/>
  <c r="N8" i="9"/>
  <c r="O8" i="9"/>
  <c r="D9" i="9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D13" i="9"/>
  <c r="E13" i="9"/>
  <c r="F13" i="9"/>
  <c r="G13" i="9"/>
  <c r="H13" i="9"/>
  <c r="I13" i="9"/>
  <c r="J13" i="9"/>
  <c r="K13" i="9"/>
  <c r="L13" i="9"/>
  <c r="M13" i="9"/>
  <c r="N13" i="9"/>
  <c r="O13" i="9"/>
  <c r="D14" i="9"/>
  <c r="E14" i="9"/>
  <c r="F14" i="9"/>
  <c r="G14" i="9"/>
  <c r="H14" i="9"/>
  <c r="I14" i="9"/>
  <c r="J14" i="9"/>
  <c r="K14" i="9"/>
  <c r="L14" i="9"/>
  <c r="M14" i="9"/>
  <c r="N14" i="9"/>
  <c r="O14" i="9"/>
  <c r="D15" i="9"/>
  <c r="E15" i="9"/>
  <c r="F15" i="9"/>
  <c r="G15" i="9"/>
  <c r="H15" i="9"/>
  <c r="I15" i="9"/>
  <c r="J15" i="9"/>
  <c r="K15" i="9"/>
  <c r="L15" i="9"/>
  <c r="M15" i="9"/>
  <c r="N15" i="9"/>
  <c r="O15" i="9"/>
  <c r="D16" i="9"/>
  <c r="E16" i="9"/>
  <c r="F16" i="9"/>
  <c r="G16" i="9"/>
  <c r="H16" i="9"/>
  <c r="I16" i="9"/>
  <c r="J16" i="9"/>
  <c r="K16" i="9"/>
  <c r="L16" i="9"/>
  <c r="M16" i="9"/>
  <c r="N16" i="9"/>
  <c r="O16" i="9"/>
  <c r="N3" i="9"/>
  <c r="M3" i="9"/>
  <c r="K3" i="9"/>
  <c r="J3" i="9"/>
  <c r="H3" i="9"/>
  <c r="G3" i="9"/>
  <c r="O3" i="9"/>
  <c r="L3" i="9"/>
  <c r="I3" i="9"/>
  <c r="F3" i="9"/>
  <c r="E3" i="9"/>
  <c r="D3" i="9"/>
  <c r="B63" i="9"/>
  <c r="B64" i="9"/>
  <c r="B65" i="9"/>
  <c r="B62" i="9"/>
  <c r="B46" i="9"/>
  <c r="B47" i="9"/>
  <c r="B48" i="9"/>
  <c r="B45" i="9"/>
  <c r="B29" i="9"/>
  <c r="B30" i="9"/>
  <c r="B31" i="9"/>
  <c r="B28" i="9"/>
  <c r="B4" i="9"/>
  <c r="B5" i="9"/>
  <c r="B6" i="9"/>
  <c r="B3" i="9"/>
  <c r="W20" i="9"/>
  <c r="Q20" i="9"/>
  <c r="K20" i="9"/>
  <c r="E20" i="9"/>
  <c r="V21" i="9"/>
  <c r="V20" i="9"/>
  <c r="P21" i="9"/>
  <c r="P20" i="9"/>
  <c r="J21" i="9"/>
  <c r="J20" i="9"/>
  <c r="D20" i="9"/>
  <c r="U21" i="9"/>
  <c r="U20" i="9"/>
  <c r="O21" i="9"/>
  <c r="O20" i="9"/>
  <c r="I21" i="9"/>
  <c r="I20" i="9"/>
  <c r="C20" i="9"/>
  <c r="N21" i="9"/>
  <c r="M21" i="9"/>
  <c r="H21" i="9"/>
  <c r="G21" i="9"/>
  <c r="S21" i="9"/>
  <c r="T21" i="9"/>
  <c r="T20" i="9"/>
  <c r="N20" i="9"/>
  <c r="H20" i="9"/>
  <c r="B20" i="9"/>
  <c r="S20" i="9"/>
  <c r="M20" i="9"/>
  <c r="G20" i="9"/>
  <c r="A20" i="9"/>
  <c r="C21" i="9"/>
  <c r="D21" i="9"/>
  <c r="A21" i="9" l="1"/>
  <c r="B21" i="9"/>
</calcChain>
</file>

<file path=xl/sharedStrings.xml><?xml version="1.0" encoding="utf-8"?>
<sst xmlns="http://schemas.openxmlformats.org/spreadsheetml/2006/main" count="150" uniqueCount="55">
  <si>
    <t>Bus#</t>
  </si>
  <si>
    <t>*10^(-7)</t>
  </si>
  <si>
    <t>Eigenvalues</t>
  </si>
  <si>
    <t>Otimal Dual Objective:</t>
  </si>
  <si>
    <t>Rank of Matrix A:</t>
  </si>
  <si>
    <t>Solution Tolerance:</t>
  </si>
  <si>
    <t>Minimum Eigenvalue:</t>
  </si>
  <si>
    <t>Number of Iterations:</t>
  </si>
  <si>
    <t>No Voltage Lower Limit Binding</t>
  </si>
  <si>
    <t>Upper Voltage Limits Binding for Buses 1, 6, 8, &amp; 9</t>
  </si>
  <si>
    <t>Si_1</t>
  </si>
  <si>
    <t>Si_2</t>
  </si>
  <si>
    <t>V_real</t>
  </si>
  <si>
    <t>V_Imag</t>
  </si>
  <si>
    <t>V_mod</t>
  </si>
  <si>
    <t>On the basis of Eigenvalue 2</t>
  </si>
  <si>
    <t>Binding: 1</t>
  </si>
  <si>
    <t>Binding: 6</t>
  </si>
  <si>
    <t>Binding: 8</t>
  </si>
  <si>
    <t>Binding: 9</t>
  </si>
  <si>
    <t>On the basis of Eigenvalue 3</t>
  </si>
  <si>
    <t>On the basis of Eigenvalue 4</t>
  </si>
  <si>
    <t>On the basis of Eigenvalue 1</t>
  </si>
  <si>
    <t>P_d_k</t>
  </si>
  <si>
    <t>Based on Eigenvector 1 &amp; 2, Binding 8:</t>
  </si>
  <si>
    <t>P_inj</t>
  </si>
  <si>
    <t>Q_inj</t>
  </si>
  <si>
    <t>Q_d_k</t>
  </si>
  <si>
    <t>P_1_output</t>
  </si>
  <si>
    <t>P_2_output</t>
  </si>
  <si>
    <t>Optimal Primal Objective:</t>
  </si>
  <si>
    <t>Binding 6:</t>
  </si>
  <si>
    <t>Binding 1:</t>
  </si>
  <si>
    <t>Binding 9</t>
  </si>
  <si>
    <t xml:space="preserve">  1.2325    0.9029   -0.8384   -0.4232   -0.0706   -0.0993    0.0114   -0.0006   -0.2749</t>
  </si>
  <si>
    <t xml:space="preserve">  -0.0783   -0.0330   -0.0530   -0.1236   -0.1309</t>
  </si>
  <si>
    <t xml:space="preserve">  -0.1480    0.2095    0.1155    0.0276   -0.0085   -0.0865   -0.0094    0.0379   -0.0952</t>
  </si>
  <si>
    <t xml:space="preserve">  -0.0484   -0.0163   -0.0152   -0.0521   -0.0429</t>
  </si>
  <si>
    <t xml:space="preserve"> 1.2395    0.9081   -0.8432   -0.4256   -0.0710   -0.0998    0.0114   -0.0006   -0.2765</t>
  </si>
  <si>
    <t xml:space="preserve">  -0.0787   -0.0332   -0.0533   -0.1243   -0.1317</t>
  </si>
  <si>
    <t xml:space="preserve"> -0.1488    0.2107    0.1161    0.0278   -0.0086   -0.0870   -0.0094    0.0381   -0.0958</t>
  </si>
  <si>
    <t xml:space="preserve">  -0.0486   -0.0164   -0.0153   -0.0524   -0.0431</t>
  </si>
  <si>
    <t xml:space="preserve"> 1.2277    0.8995   -0.8352   -0.4216   -0.0703   -0.0989    0.0113   -0.0006   -0.2738</t>
  </si>
  <si>
    <t xml:space="preserve">  -0.0780   -0.0329   -0.0528   -0.1231   -0.1304</t>
  </si>
  <si>
    <t xml:space="preserve"> -0.1474    0.2087    0.1150    0.0275   -0.0085   -0.0862   -0.0093    0.0377   -0.0949</t>
  </si>
  <si>
    <t xml:space="preserve">  -0.0482   -0.0163   -0.0151   -0.0519   -0.0427</t>
  </si>
  <si>
    <t xml:space="preserve"> 1.2401    0.9085   -0.8436   -0.4258   -0.0710   -0.0999    0.0114   -0.0006   -0.2766</t>
  </si>
  <si>
    <t xml:space="preserve"> -0.0788   -0.0332   -0.0533   -0.1244   -0.1318</t>
  </si>
  <si>
    <t xml:space="preserve">  -0.1489    0.2108    0.1162    0.0278   -0.0086   -0.0870   -0.0094    0.0381   -0.0958</t>
  </si>
  <si>
    <t xml:space="preserve">  -0.0487   -0.0164   -0.0153   -0.0524   -0.0431</t>
  </si>
  <si>
    <t>0;.217;.942;.478;.076;.112;0;0;.295;.09;.035;.061;.135;.149</t>
  </si>
  <si>
    <t>0;.127;.190;-.039;.016;.075;0;0;-.024;.058;.018;.016;.058;.05</t>
  </si>
  <si>
    <t>Binding 1</t>
  </si>
  <si>
    <t>Binding 6</t>
  </si>
  <si>
    <t>Binding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</si>
</sst>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A15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54.239899999999999</v>
      </c>
    </row>
    <row r="5" spans="1:2" x14ac:dyDescent="0.25">
      <c r="A5">
        <v>4</v>
      </c>
      <c r="B5">
        <v>54.403700000000001</v>
      </c>
    </row>
    <row r="6" spans="1:2" x14ac:dyDescent="0.25">
      <c r="A6">
        <v>5</v>
      </c>
      <c r="B6">
        <v>54.004600000000003</v>
      </c>
    </row>
    <row r="7" spans="1:2" x14ac:dyDescent="0.25">
      <c r="A7">
        <v>6</v>
      </c>
      <c r="B7">
        <v>53.992899999999999</v>
      </c>
    </row>
    <row r="8" spans="1:2" x14ac:dyDescent="0.25">
      <c r="A8">
        <v>7</v>
      </c>
      <c r="B8">
        <v>53.896299999999997</v>
      </c>
    </row>
    <row r="9" spans="1:2" x14ac:dyDescent="0.25">
      <c r="A9">
        <v>8</v>
      </c>
      <c r="B9">
        <v>53.348399999999998</v>
      </c>
    </row>
    <row r="10" spans="1:2" x14ac:dyDescent="0.25">
      <c r="A10">
        <v>9</v>
      </c>
      <c r="B10">
        <v>53.892600000000002</v>
      </c>
    </row>
    <row r="11" spans="1:2" x14ac:dyDescent="0.25">
      <c r="A11">
        <v>10</v>
      </c>
      <c r="B11">
        <v>53.867600000000003</v>
      </c>
    </row>
    <row r="12" spans="1:2" x14ac:dyDescent="0.25">
      <c r="A12">
        <v>11</v>
      </c>
      <c r="B12">
        <v>53.8797</v>
      </c>
    </row>
    <row r="13" spans="1:2" x14ac:dyDescent="0.25">
      <c r="A13">
        <v>12</v>
      </c>
      <c r="B13">
        <v>53.830399999999997</v>
      </c>
    </row>
    <row r="14" spans="1:2" x14ac:dyDescent="0.25">
      <c r="A14">
        <v>13</v>
      </c>
      <c r="B14">
        <v>53.834600000000002</v>
      </c>
    </row>
    <row r="15" spans="1:2" x14ac:dyDescent="0.25">
      <c r="A15">
        <v>14</v>
      </c>
      <c r="B15">
        <v>53.676400000000001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L31" sqref="L31"/>
    </sheetView>
  </sheetViews>
  <sheetFormatPr defaultRowHeight="15" x14ac:dyDescent="0.25"/>
  <sheetData>
    <row r="1" spans="2:7" x14ac:dyDescent="0.25">
      <c r="B1" s="1" t="s">
        <v>2</v>
      </c>
      <c r="D1" s="1" t="s">
        <v>2</v>
      </c>
    </row>
    <row r="2" spans="2:7" x14ac:dyDescent="0.25">
      <c r="B2">
        <v>0</v>
      </c>
      <c r="C2">
        <v>1</v>
      </c>
      <c r="D2">
        <v>-0.26219999999999999</v>
      </c>
      <c r="E2">
        <v>6.7299999999999999E-2</v>
      </c>
      <c r="F2">
        <v>4.3400000000000001E-2</v>
      </c>
      <c r="G2">
        <v>-7.9000000000000001E-2</v>
      </c>
    </row>
    <row r="3" spans="2:7" x14ac:dyDescent="0.25">
      <c r="B3">
        <v>0</v>
      </c>
      <c r="C3">
        <v>2</v>
      </c>
      <c r="D3">
        <v>-0.26390000000000002</v>
      </c>
      <c r="E3">
        <v>5.6500000000000002E-2</v>
      </c>
      <c r="F3">
        <v>4.0099999999999997E-2</v>
      </c>
      <c r="G3">
        <v>-8.0500000000000002E-2</v>
      </c>
    </row>
    <row r="4" spans="2:7" x14ac:dyDescent="0.25">
      <c r="B4">
        <v>0</v>
      </c>
      <c r="C4">
        <v>3</v>
      </c>
      <c r="D4">
        <v>-0.26190000000000002</v>
      </c>
      <c r="E4">
        <v>2.3800000000000002E-2</v>
      </c>
      <c r="F4">
        <v>2.93E-2</v>
      </c>
      <c r="G4">
        <v>-8.2699999999999996E-2</v>
      </c>
    </row>
    <row r="5" spans="2:7" x14ac:dyDescent="0.25">
      <c r="B5">
        <v>0</v>
      </c>
      <c r="C5">
        <v>4</v>
      </c>
      <c r="D5">
        <v>-0.2601</v>
      </c>
      <c r="E5">
        <v>3.2899999999999999E-2</v>
      </c>
      <c r="F5">
        <v>3.2099999999999997E-2</v>
      </c>
      <c r="G5">
        <v>-8.14E-2</v>
      </c>
    </row>
    <row r="6" spans="2:7" x14ac:dyDescent="0.25">
      <c r="B6">
        <v>2.35E-2</v>
      </c>
      <c r="C6">
        <v>5</v>
      </c>
      <c r="D6">
        <v>-0.25940000000000002</v>
      </c>
      <c r="E6">
        <v>3.8399999999999997E-2</v>
      </c>
      <c r="F6">
        <v>3.39E-2</v>
      </c>
      <c r="G6">
        <v>-8.0199999999999994E-2</v>
      </c>
    </row>
    <row r="7" spans="2:7" x14ac:dyDescent="0.25">
      <c r="B7">
        <v>2.35E-2</v>
      </c>
      <c r="C7">
        <v>6</v>
      </c>
      <c r="D7">
        <v>-0.26929999999999998</v>
      </c>
      <c r="E7">
        <v>1.8499999999999999E-2</v>
      </c>
      <c r="F7">
        <v>-1.26E-2</v>
      </c>
      <c r="G7">
        <v>0.22090000000000001</v>
      </c>
    </row>
    <row r="8" spans="2:7" x14ac:dyDescent="0.25">
      <c r="B8">
        <v>0.2359</v>
      </c>
      <c r="C8">
        <v>7</v>
      </c>
      <c r="D8">
        <v>-0.26879999999999998</v>
      </c>
      <c r="E8">
        <v>2.1000000000000001E-2</v>
      </c>
      <c r="F8">
        <v>-1.8499999999999999E-2</v>
      </c>
      <c r="G8">
        <v>-0.55489999999999995</v>
      </c>
    </row>
    <row r="9" spans="2:7" x14ac:dyDescent="0.25">
      <c r="B9">
        <v>0.2359</v>
      </c>
      <c r="C9">
        <v>8</v>
      </c>
      <c r="D9">
        <v>-0.27039999999999997</v>
      </c>
      <c r="E9">
        <v>2.1100000000000001E-2</v>
      </c>
      <c r="F9">
        <v>-1.8700000000000001E-2</v>
      </c>
      <c r="G9">
        <v>-0.55820000000000003</v>
      </c>
    </row>
    <row r="10" spans="2:7" x14ac:dyDescent="0.25">
      <c r="B10">
        <v>26.037400000000002</v>
      </c>
      <c r="C10">
        <v>9</v>
      </c>
      <c r="D10">
        <v>-0.26950000000000002</v>
      </c>
      <c r="E10">
        <v>1.4E-2</v>
      </c>
      <c r="F10">
        <v>-9.7999999999999997E-3</v>
      </c>
      <c r="G10">
        <v>0.22409999999999999</v>
      </c>
    </row>
    <row r="11" spans="2:7" x14ac:dyDescent="0.25">
      <c r="B11">
        <v>26.037400000000002</v>
      </c>
      <c r="C11">
        <v>10</v>
      </c>
      <c r="D11">
        <v>-0.26779999999999998</v>
      </c>
      <c r="E11">
        <v>1.35E-2</v>
      </c>
      <c r="F11">
        <v>-9.1999999999999998E-3</v>
      </c>
      <c r="G11">
        <v>0.222</v>
      </c>
    </row>
    <row r="12" spans="2:7" x14ac:dyDescent="0.25">
      <c r="B12">
        <v>52.313000000000002</v>
      </c>
      <c r="C12">
        <v>11</v>
      </c>
      <c r="D12">
        <v>-0.26750000000000002</v>
      </c>
      <c r="E12">
        <v>1.54E-2</v>
      </c>
      <c r="F12">
        <v>-1.04E-2</v>
      </c>
      <c r="G12">
        <v>0.22059999999999999</v>
      </c>
    </row>
    <row r="13" spans="2:7" x14ac:dyDescent="0.25">
      <c r="B13">
        <v>52.313000000000002</v>
      </c>
      <c r="C13">
        <v>12</v>
      </c>
      <c r="D13">
        <v>-0.26650000000000001</v>
      </c>
      <c r="E13">
        <v>1.52E-2</v>
      </c>
      <c r="F13">
        <v>-9.9000000000000008E-3</v>
      </c>
      <c r="G13">
        <v>0.21879999999999999</v>
      </c>
    </row>
    <row r="14" spans="2:7" x14ac:dyDescent="0.25">
      <c r="B14">
        <v>70.860100000000003</v>
      </c>
      <c r="C14">
        <v>13</v>
      </c>
      <c r="D14">
        <v>-0.26540000000000002</v>
      </c>
      <c r="E14">
        <v>1.4500000000000001E-2</v>
      </c>
      <c r="F14">
        <v>-9.4999999999999998E-3</v>
      </c>
      <c r="G14">
        <v>0.21809999999999999</v>
      </c>
    </row>
    <row r="15" spans="2:7" x14ac:dyDescent="0.25">
      <c r="B15">
        <v>70.860100000000003</v>
      </c>
      <c r="C15">
        <v>14</v>
      </c>
      <c r="D15">
        <v>-0.26390000000000002</v>
      </c>
      <c r="E15">
        <v>9.9000000000000008E-3</v>
      </c>
      <c r="F15">
        <v>-6.1000000000000004E-3</v>
      </c>
      <c r="G15">
        <v>0.21820000000000001</v>
      </c>
    </row>
    <row r="16" spans="2:7" x14ac:dyDescent="0.25">
      <c r="B16">
        <v>91.573499999999996</v>
      </c>
      <c r="C16" s="2">
        <v>1</v>
      </c>
      <c r="D16" s="2">
        <v>-6.7299999999999999E-2</v>
      </c>
      <c r="E16" s="2">
        <v>-0.26219999999999999</v>
      </c>
      <c r="F16" s="2">
        <v>-7.9000000000000001E-2</v>
      </c>
      <c r="G16" s="2">
        <v>-4.3400000000000001E-2</v>
      </c>
    </row>
    <row r="17" spans="1:7" x14ac:dyDescent="0.25">
      <c r="B17">
        <v>91.573499999999996</v>
      </c>
      <c r="C17" s="2">
        <v>2</v>
      </c>
      <c r="D17" s="2">
        <v>-5.6500000000000002E-2</v>
      </c>
      <c r="E17" s="2">
        <v>-0.26390000000000002</v>
      </c>
      <c r="F17" s="2">
        <v>-8.0500000000000002E-2</v>
      </c>
      <c r="G17" s="2">
        <v>-4.0099999999999997E-2</v>
      </c>
    </row>
    <row r="18" spans="1:7" x14ac:dyDescent="0.25">
      <c r="B18">
        <v>108.5963</v>
      </c>
      <c r="C18" s="2">
        <v>3</v>
      </c>
      <c r="D18" s="2">
        <v>-2.3800000000000002E-2</v>
      </c>
      <c r="E18" s="2">
        <v>-0.26190000000000002</v>
      </c>
      <c r="F18" s="2">
        <v>-8.2699999999999996E-2</v>
      </c>
      <c r="G18" s="2">
        <v>-2.93E-2</v>
      </c>
    </row>
    <row r="19" spans="1:7" x14ac:dyDescent="0.25">
      <c r="B19">
        <v>108.5963</v>
      </c>
      <c r="C19" s="2">
        <v>4</v>
      </c>
      <c r="D19" s="2">
        <v>-3.2899999999999999E-2</v>
      </c>
      <c r="E19" s="2">
        <v>-0.2601</v>
      </c>
      <c r="F19" s="2">
        <v>-8.14E-2</v>
      </c>
      <c r="G19" s="2">
        <v>-3.2099999999999997E-2</v>
      </c>
    </row>
    <row r="20" spans="1:7" x14ac:dyDescent="0.25">
      <c r="B20">
        <v>153.16820000000001</v>
      </c>
      <c r="C20" s="2">
        <v>5</v>
      </c>
      <c r="D20" s="2">
        <v>-3.8399999999999997E-2</v>
      </c>
      <c r="E20" s="2">
        <v>-0.25940000000000002</v>
      </c>
      <c r="F20" s="2">
        <v>-8.0199999999999994E-2</v>
      </c>
      <c r="G20" s="2">
        <v>-3.39E-2</v>
      </c>
    </row>
    <row r="21" spans="1:7" x14ac:dyDescent="0.25">
      <c r="B21">
        <v>153.16820000000001</v>
      </c>
      <c r="C21" s="2">
        <v>6</v>
      </c>
      <c r="D21" s="2">
        <v>-1.8499999999999999E-2</v>
      </c>
      <c r="E21" s="2">
        <v>-0.26929999999999998</v>
      </c>
      <c r="F21" s="2">
        <v>0.22090000000000001</v>
      </c>
      <c r="G21" s="2">
        <v>1.26E-2</v>
      </c>
    </row>
    <row r="22" spans="1:7" x14ac:dyDescent="0.25">
      <c r="B22">
        <v>209.88310000000001</v>
      </c>
      <c r="C22" s="2">
        <v>7</v>
      </c>
      <c r="D22" s="2">
        <v>-2.1000000000000001E-2</v>
      </c>
      <c r="E22" s="2">
        <v>-0.26879999999999998</v>
      </c>
      <c r="F22" s="2">
        <v>-0.55489999999999995</v>
      </c>
      <c r="G22" s="2">
        <v>1.8499999999999999E-2</v>
      </c>
    </row>
    <row r="23" spans="1:7" x14ac:dyDescent="0.25">
      <c r="B23">
        <v>209.88310000000001</v>
      </c>
      <c r="C23" s="2">
        <v>8</v>
      </c>
      <c r="D23" s="2">
        <v>-2.1100000000000001E-2</v>
      </c>
      <c r="E23" s="2">
        <v>-0.27039999999999997</v>
      </c>
      <c r="F23" s="2">
        <v>-0.55820000000000003</v>
      </c>
      <c r="G23" s="2">
        <v>1.8700000000000001E-2</v>
      </c>
    </row>
    <row r="24" spans="1:7" x14ac:dyDescent="0.25">
      <c r="B24">
        <v>228.1053</v>
      </c>
      <c r="C24" s="2">
        <v>9</v>
      </c>
      <c r="D24" s="2">
        <v>-1.4E-2</v>
      </c>
      <c r="E24" s="2">
        <v>-0.26950000000000002</v>
      </c>
      <c r="F24" s="2">
        <v>0.22409999999999999</v>
      </c>
      <c r="G24" s="2">
        <v>9.7999999999999997E-3</v>
      </c>
    </row>
    <row r="25" spans="1:7" x14ac:dyDescent="0.25">
      <c r="B25">
        <v>228.1053</v>
      </c>
      <c r="C25" s="2">
        <v>10</v>
      </c>
      <c r="D25" s="2">
        <v>-1.35E-2</v>
      </c>
      <c r="E25" s="2">
        <v>-0.26779999999999998</v>
      </c>
      <c r="F25" s="2">
        <v>0.222</v>
      </c>
      <c r="G25" s="2">
        <v>9.1999999999999998E-3</v>
      </c>
    </row>
    <row r="26" spans="1:7" x14ac:dyDescent="0.25">
      <c r="B26">
        <v>273.94409999999999</v>
      </c>
      <c r="C26" s="2">
        <v>11</v>
      </c>
      <c r="D26" s="2">
        <v>-1.54E-2</v>
      </c>
      <c r="E26" s="2">
        <v>-0.26750000000000002</v>
      </c>
      <c r="F26" s="2">
        <v>0.22059999999999999</v>
      </c>
      <c r="G26" s="2">
        <v>1.04E-2</v>
      </c>
    </row>
    <row r="27" spans="1:7" x14ac:dyDescent="0.25">
      <c r="B27">
        <v>273.94409999999999</v>
      </c>
      <c r="C27" s="2">
        <v>12</v>
      </c>
      <c r="D27" s="2">
        <v>-1.52E-2</v>
      </c>
      <c r="E27" s="2">
        <v>-0.26650000000000001</v>
      </c>
      <c r="F27" s="2">
        <v>0.21879999999999999</v>
      </c>
      <c r="G27" s="2">
        <v>9.9000000000000008E-3</v>
      </c>
    </row>
    <row r="28" spans="1:7" x14ac:dyDescent="0.25">
      <c r="B28">
        <v>374.90010000000001</v>
      </c>
      <c r="C28" s="2">
        <v>13</v>
      </c>
      <c r="D28" s="2">
        <v>-1.4500000000000001E-2</v>
      </c>
      <c r="E28" s="2">
        <v>-0.26540000000000002</v>
      </c>
      <c r="F28" s="2">
        <v>0.21809999999999999</v>
      </c>
      <c r="G28" s="2">
        <v>9.4999999999999998E-3</v>
      </c>
    </row>
    <row r="29" spans="1:7" x14ac:dyDescent="0.25">
      <c r="B29">
        <v>374.90010000000001</v>
      </c>
      <c r="C29" s="2">
        <v>14</v>
      </c>
      <c r="D29" s="2">
        <v>-9.9000000000000008E-3</v>
      </c>
      <c r="E29" s="2">
        <v>-0.26390000000000002</v>
      </c>
      <c r="F29" s="2">
        <v>0.21820000000000001</v>
      </c>
      <c r="G29" s="2">
        <v>6.1000000000000004E-3</v>
      </c>
    </row>
    <row r="31" spans="1:7" x14ac:dyDescent="0.25">
      <c r="A31" s="1" t="s">
        <v>3</v>
      </c>
    </row>
    <row r="32" spans="1:7" x14ac:dyDescent="0.25">
      <c r="B32">
        <v>52.727800000000002</v>
      </c>
    </row>
    <row r="33" spans="1:2" x14ac:dyDescent="0.25">
      <c r="A33" s="1" t="s">
        <v>4</v>
      </c>
    </row>
    <row r="34" spans="1:2" x14ac:dyDescent="0.25">
      <c r="B34">
        <v>28</v>
      </c>
    </row>
    <row r="35" spans="1:2" x14ac:dyDescent="0.25">
      <c r="A35" s="1" t="s">
        <v>5</v>
      </c>
    </row>
    <row r="36" spans="1:2" x14ac:dyDescent="0.25">
      <c r="B36" s="3">
        <v>1.4629E-8</v>
      </c>
    </row>
    <row r="37" spans="1:2" x14ac:dyDescent="0.25">
      <c r="A37" s="1" t="s">
        <v>6</v>
      </c>
    </row>
    <row r="38" spans="1:2" x14ac:dyDescent="0.25">
      <c r="B38" s="3">
        <v>-7.6895000000000008E-9</v>
      </c>
    </row>
    <row r="39" spans="1:2" x14ac:dyDescent="0.25">
      <c r="A39" s="1" t="s">
        <v>7</v>
      </c>
    </row>
    <row r="40" spans="1:2" x14ac:dyDescent="0.25">
      <c r="B40">
        <v>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K39"/>
  <sheetViews>
    <sheetView topLeftCell="A2" workbookViewId="0">
      <selection activeCell="Q25" sqref="Q25"/>
    </sheetView>
  </sheetViews>
  <sheetFormatPr defaultRowHeight="15" x14ac:dyDescent="0.25"/>
  <cols>
    <col min="1" max="1" width="48.5703125" customWidth="1"/>
    <col min="2" max="2" width="22.7109375" customWidth="1"/>
  </cols>
  <sheetData>
    <row r="15" spans="1:11" x14ac:dyDescent="0.25">
      <c r="B15" s="1" t="s">
        <v>23</v>
      </c>
      <c r="C15" t="s">
        <v>50</v>
      </c>
    </row>
    <row r="16" spans="1:11" x14ac:dyDescent="0.25">
      <c r="A16" s="1" t="s">
        <v>24</v>
      </c>
      <c r="B16" s="1" t="s">
        <v>25</v>
      </c>
      <c r="C16" t="s">
        <v>42</v>
      </c>
      <c r="K16" t="s">
        <v>43</v>
      </c>
    </row>
    <row r="17" spans="1:11" x14ac:dyDescent="0.25">
      <c r="B17" s="1" t="s">
        <v>26</v>
      </c>
      <c r="C17" t="s">
        <v>44</v>
      </c>
      <c r="K17" t="s">
        <v>45</v>
      </c>
    </row>
    <row r="18" spans="1:11" x14ac:dyDescent="0.25">
      <c r="B18" s="1" t="s">
        <v>27</v>
      </c>
      <c r="C18" t="s">
        <v>51</v>
      </c>
    </row>
    <row r="19" spans="1:11" x14ac:dyDescent="0.25">
      <c r="B19" s="1" t="s">
        <v>28</v>
      </c>
      <c r="C19">
        <v>1.2277</v>
      </c>
    </row>
    <row r="20" spans="1:11" x14ac:dyDescent="0.25">
      <c r="B20" s="1" t="s">
        <v>29</v>
      </c>
      <c r="C20">
        <v>1.1165</v>
      </c>
    </row>
    <row r="21" spans="1:11" x14ac:dyDescent="0.25">
      <c r="B21" s="1" t="s">
        <v>30</v>
      </c>
      <c r="C21">
        <v>47.2605</v>
      </c>
    </row>
    <row r="23" spans="1:11" x14ac:dyDescent="0.25">
      <c r="A23" s="1" t="s">
        <v>31</v>
      </c>
      <c r="B23" s="1" t="s">
        <v>25</v>
      </c>
      <c r="C23" t="s">
        <v>38</v>
      </c>
      <c r="K23" t="s">
        <v>39</v>
      </c>
    </row>
    <row r="24" spans="1:11" x14ac:dyDescent="0.25">
      <c r="B24" s="1" t="s">
        <v>26</v>
      </c>
      <c r="C24" t="s">
        <v>40</v>
      </c>
      <c r="K24" t="s">
        <v>41</v>
      </c>
    </row>
    <row r="25" spans="1:11" x14ac:dyDescent="0.25">
      <c r="B25" s="1" t="s">
        <v>28</v>
      </c>
      <c r="C25">
        <v>1.2395</v>
      </c>
    </row>
    <row r="26" spans="1:11" x14ac:dyDescent="0.25">
      <c r="B26" s="1" t="s">
        <v>29</v>
      </c>
      <c r="C26">
        <v>1.1251</v>
      </c>
    </row>
    <row r="27" spans="1:11" x14ac:dyDescent="0.25">
      <c r="B27" s="1" t="s">
        <v>30</v>
      </c>
      <c r="C27">
        <v>47.673299999999998</v>
      </c>
    </row>
    <row r="29" spans="1:11" x14ac:dyDescent="0.25">
      <c r="A29" s="1" t="s">
        <v>32</v>
      </c>
      <c r="B29" s="1" t="s">
        <v>25</v>
      </c>
      <c r="C29" t="s">
        <v>34</v>
      </c>
      <c r="K29" t="s">
        <v>35</v>
      </c>
    </row>
    <row r="30" spans="1:11" x14ac:dyDescent="0.25">
      <c r="B30" s="1" t="s">
        <v>26</v>
      </c>
      <c r="C30" t="s">
        <v>36</v>
      </c>
      <c r="K30" t="s">
        <v>37</v>
      </c>
    </row>
    <row r="31" spans="1:11" x14ac:dyDescent="0.25">
      <c r="B31" s="1" t="s">
        <v>28</v>
      </c>
      <c r="C31">
        <v>1.2324999999999999</v>
      </c>
    </row>
    <row r="32" spans="1:11" x14ac:dyDescent="0.25">
      <c r="B32" s="1" t="s">
        <v>29</v>
      </c>
      <c r="C32">
        <v>1.1198999999999999</v>
      </c>
    </row>
    <row r="33" spans="1:11" x14ac:dyDescent="0.25">
      <c r="B33" s="1" t="s">
        <v>30</v>
      </c>
      <c r="C33">
        <v>47.427399999999999</v>
      </c>
    </row>
    <row r="35" spans="1:11" x14ac:dyDescent="0.25">
      <c r="A35" s="1" t="s">
        <v>33</v>
      </c>
      <c r="B35" s="1" t="s">
        <v>25</v>
      </c>
      <c r="C35" t="s">
        <v>46</v>
      </c>
      <c r="K35" t="s">
        <v>47</v>
      </c>
    </row>
    <row r="36" spans="1:11" x14ac:dyDescent="0.25">
      <c r="B36" s="1" t="s">
        <v>26</v>
      </c>
      <c r="C36" t="s">
        <v>48</v>
      </c>
      <c r="K36" t="s">
        <v>49</v>
      </c>
    </row>
    <row r="37" spans="1:11" x14ac:dyDescent="0.25">
      <c r="B37" s="1" t="s">
        <v>28</v>
      </c>
      <c r="C37">
        <v>1.2401</v>
      </c>
    </row>
    <row r="38" spans="1:11" x14ac:dyDescent="0.25">
      <c r="B38" s="1" t="s">
        <v>29</v>
      </c>
      <c r="C38">
        <v>1.1254999999999999</v>
      </c>
    </row>
    <row r="39" spans="1:11" x14ac:dyDescent="0.25">
      <c r="B39" s="1" t="s">
        <v>30</v>
      </c>
      <c r="C39">
        <v>47.696399999999997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76.286900000000003</v>
      </c>
    </row>
    <row r="5" spans="1:2" x14ac:dyDescent="0.25">
      <c r="A5">
        <v>4</v>
      </c>
      <c r="B5">
        <v>76.072000000000003</v>
      </c>
    </row>
    <row r="6" spans="1:2" x14ac:dyDescent="0.25">
      <c r="A6">
        <v>5</v>
      </c>
      <c r="B6">
        <v>75.395399999999995</v>
      </c>
    </row>
    <row r="7" spans="1:2" x14ac:dyDescent="0.25">
      <c r="A7">
        <v>6</v>
      </c>
      <c r="B7">
        <v>75.3703</v>
      </c>
    </row>
    <row r="8" spans="1:2" x14ac:dyDescent="0.25">
      <c r="A8">
        <v>7</v>
      </c>
      <c r="B8">
        <v>75.582499999999996</v>
      </c>
    </row>
    <row r="9" spans="1:2" x14ac:dyDescent="0.25">
      <c r="A9">
        <v>8</v>
      </c>
      <c r="B9">
        <v>75.034599999999998</v>
      </c>
    </row>
    <row r="10" spans="1:2" x14ac:dyDescent="0.25">
      <c r="A10">
        <v>9</v>
      </c>
      <c r="B10">
        <v>75.585099999999997</v>
      </c>
    </row>
    <row r="11" spans="1:2" x14ac:dyDescent="0.25">
      <c r="A11">
        <v>10</v>
      </c>
      <c r="B11">
        <v>75.614599999999996</v>
      </c>
    </row>
    <row r="12" spans="1:2" x14ac:dyDescent="0.25">
      <c r="A12">
        <v>11</v>
      </c>
      <c r="B12">
        <v>75.508700000000005</v>
      </c>
    </row>
    <row r="13" spans="1:2" x14ac:dyDescent="0.25">
      <c r="A13">
        <v>12</v>
      </c>
      <c r="B13">
        <v>75.518100000000004</v>
      </c>
    </row>
    <row r="14" spans="1:2" x14ac:dyDescent="0.25">
      <c r="A14">
        <v>13</v>
      </c>
      <c r="B14">
        <v>75.629300000000001</v>
      </c>
    </row>
    <row r="15" spans="1:2" x14ac:dyDescent="0.25">
      <c r="A15">
        <v>14</v>
      </c>
      <c r="B15">
        <v>75.810699999999997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62.8292</v>
      </c>
    </row>
    <row r="6" spans="1:2" x14ac:dyDescent="0.25">
      <c r="A6">
        <v>5</v>
      </c>
      <c r="B6">
        <v>62.802799999999998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62.869700000000002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62.889200000000002</v>
      </c>
    </row>
    <row r="11" spans="1:2" x14ac:dyDescent="0.25">
      <c r="A11">
        <v>10</v>
      </c>
      <c r="B11">
        <v>62.859099999999998</v>
      </c>
    </row>
    <row r="12" spans="1:2" x14ac:dyDescent="0.25">
      <c r="A12">
        <v>11</v>
      </c>
      <c r="B12">
        <v>62.865200000000002</v>
      </c>
    </row>
    <row r="13" spans="1:2" x14ac:dyDescent="0.25">
      <c r="A13">
        <v>12</v>
      </c>
      <c r="B13">
        <v>62.817799999999998</v>
      </c>
    </row>
    <row r="14" spans="1:2" x14ac:dyDescent="0.25">
      <c r="A14">
        <v>13</v>
      </c>
      <c r="B14">
        <v>62.779299999999999</v>
      </c>
    </row>
    <row r="15" spans="1:2" x14ac:dyDescent="0.25">
      <c r="A15">
        <v>14</v>
      </c>
      <c r="B15">
        <v>62.836500000000001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62.914200000000001</v>
      </c>
    </row>
    <row r="6" spans="1:2" x14ac:dyDescent="0.25">
      <c r="A6">
        <v>5</v>
      </c>
      <c r="B6">
        <v>62.941699999999997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62.875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62.855499999999999</v>
      </c>
    </row>
    <row r="11" spans="1:2" x14ac:dyDescent="0.25">
      <c r="A11">
        <v>10</v>
      </c>
      <c r="B11">
        <v>62.899299999999997</v>
      </c>
    </row>
    <row r="12" spans="1:2" x14ac:dyDescent="0.25">
      <c r="A12">
        <v>11</v>
      </c>
      <c r="B12">
        <v>62.933500000000002</v>
      </c>
    </row>
    <row r="13" spans="1:2" x14ac:dyDescent="0.25">
      <c r="A13">
        <v>12</v>
      </c>
      <c r="B13">
        <v>63.005400000000002</v>
      </c>
    </row>
    <row r="14" spans="1:2" x14ac:dyDescent="0.25">
      <c r="A14">
        <v>13</v>
      </c>
      <c r="B14">
        <v>63.002400000000002</v>
      </c>
    </row>
    <row r="15" spans="1:2" x14ac:dyDescent="0.25">
      <c r="A15">
        <v>14</v>
      </c>
      <c r="B15">
        <v>63.051299999999998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H28" sqref="H28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>
        <v>1</v>
      </c>
      <c r="B2">
        <v>1.3980999999999999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1.0650999999999999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1.4800000000000001E-2</v>
      </c>
    </row>
    <row r="10" spans="1:2" x14ac:dyDescent="0.25">
      <c r="A10">
        <v>9</v>
      </c>
      <c r="B10">
        <v>7.9000000000000008E-3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9" sqref="B19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1</v>
      </c>
      <c r="B2">
        <v>0.24660000000000001</v>
      </c>
    </row>
    <row r="3" spans="1:2" x14ac:dyDescent="0.25">
      <c r="A3">
        <v>2</v>
      </c>
      <c r="B3">
        <v>0.254</v>
      </c>
    </row>
    <row r="4" spans="1:2" x14ac:dyDescent="0.25">
      <c r="A4">
        <v>3</v>
      </c>
      <c r="B4">
        <v>0.30709999999999998</v>
      </c>
    </row>
    <row r="5" spans="1:2" x14ac:dyDescent="0.25">
      <c r="A5">
        <v>4</v>
      </c>
      <c r="B5">
        <v>0.313</v>
      </c>
    </row>
    <row r="6" spans="1:2" x14ac:dyDescent="0.25">
      <c r="A6">
        <v>5</v>
      </c>
      <c r="B6">
        <v>0.31159999999999999</v>
      </c>
    </row>
    <row r="7" spans="1:2" x14ac:dyDescent="0.25">
      <c r="A7">
        <v>6</v>
      </c>
      <c r="B7">
        <v>0.24679999999999999</v>
      </c>
    </row>
    <row r="8" spans="1:2" x14ac:dyDescent="0.25">
      <c r="A8">
        <v>7</v>
      </c>
      <c r="B8">
        <v>0.25919999999999999</v>
      </c>
    </row>
    <row r="9" spans="1:2" x14ac:dyDescent="0.25">
      <c r="A9">
        <v>8</v>
      </c>
      <c r="B9">
        <v>0.2477</v>
      </c>
    </row>
    <row r="10" spans="1:2" x14ac:dyDescent="0.25">
      <c r="A10">
        <v>9</v>
      </c>
      <c r="B10">
        <v>0.24790000000000001</v>
      </c>
    </row>
    <row r="11" spans="1:2" x14ac:dyDescent="0.25">
      <c r="A11">
        <v>10</v>
      </c>
      <c r="B11">
        <v>0.25929999999999997</v>
      </c>
    </row>
    <row r="12" spans="1:2" x14ac:dyDescent="0.25">
      <c r="A12">
        <v>11</v>
      </c>
      <c r="B12">
        <v>0.2601</v>
      </c>
    </row>
    <row r="13" spans="1:2" x14ac:dyDescent="0.25">
      <c r="A13">
        <v>12</v>
      </c>
      <c r="B13">
        <v>0.2666</v>
      </c>
    </row>
    <row r="14" spans="1:2" x14ac:dyDescent="0.25">
      <c r="A14">
        <v>13</v>
      </c>
      <c r="B14">
        <v>0.27479999999999999</v>
      </c>
    </row>
    <row r="15" spans="1:2" x14ac:dyDescent="0.25">
      <c r="A15">
        <v>14</v>
      </c>
      <c r="B15">
        <v>0.28910000000000002</v>
      </c>
    </row>
    <row r="16" spans="1:2" x14ac:dyDescent="0.25">
      <c r="A16" s="1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J12" sqref="J12"/>
    </sheetView>
  </sheetViews>
  <sheetFormatPr defaultRowHeight="15" x14ac:dyDescent="0.25"/>
  <sheetData>
    <row r="1" spans="1:5" x14ac:dyDescent="0.25">
      <c r="A1" s="1" t="s">
        <v>0</v>
      </c>
      <c r="B1" s="1" t="s">
        <v>52</v>
      </c>
      <c r="C1" s="1" t="s">
        <v>53</v>
      </c>
      <c r="D1" s="1" t="s">
        <v>54</v>
      </c>
      <c r="E1" s="1" t="s">
        <v>33</v>
      </c>
    </row>
    <row r="2" spans="1:5" x14ac:dyDescent="0.25">
      <c r="A2">
        <v>1</v>
      </c>
      <c r="B2">
        <f>(1.2325*0.043*2)+20</f>
        <v>20.105995</v>
      </c>
      <c r="C2">
        <f>(1.2395*0.043*2)+20</f>
        <v>20.106597000000001</v>
      </c>
      <c r="D2">
        <f>(1.2277*0.043*2)+20</f>
        <v>20.105582200000001</v>
      </c>
      <c r="E2">
        <f>(1.2401*0.043*2)+20</f>
        <v>20.1066486</v>
      </c>
    </row>
    <row r="3" spans="1:5" x14ac:dyDescent="0.25">
      <c r="A3">
        <v>2</v>
      </c>
      <c r="B3">
        <f>(1.1199*0.25*2)+20</f>
        <v>20.559950000000001</v>
      </c>
      <c r="C3">
        <f>(1.1251*0.25*2)+20</f>
        <v>20.562550000000002</v>
      </c>
      <c r="D3">
        <f>(1.1165*0.25*2)+20</f>
        <v>20.558250000000001</v>
      </c>
      <c r="E3">
        <f>(1.1255*0.25*2)+20</f>
        <v>20.562750000000001</v>
      </c>
    </row>
    <row r="4" spans="1:5" x14ac:dyDescent="0.25">
      <c r="A4">
        <v>3</v>
      </c>
      <c r="B4">
        <f>Lambdak_M!B4-Lambdak_m1!B4</f>
        <v>22.047000000000004</v>
      </c>
      <c r="C4">
        <f>Lambdak_M!B4-Lambdak_m1!B4</f>
        <v>22.047000000000004</v>
      </c>
      <c r="D4">
        <v>22.047000000000004</v>
      </c>
      <c r="E4">
        <v>22.047000000000004</v>
      </c>
    </row>
    <row r="5" spans="1:5" x14ac:dyDescent="0.25">
      <c r="A5">
        <v>4</v>
      </c>
      <c r="B5">
        <f>Lambdak_M!B5-Lambdak_m1!B5</f>
        <v>21.668300000000002</v>
      </c>
      <c r="C5">
        <f>Lambdak_M!B5-Lambdak_m1!B5</f>
        <v>21.668300000000002</v>
      </c>
      <c r="D5">
        <v>21.668300000000002</v>
      </c>
      <c r="E5">
        <v>21.668300000000002</v>
      </c>
    </row>
    <row r="6" spans="1:5" x14ac:dyDescent="0.25">
      <c r="A6">
        <v>5</v>
      </c>
      <c r="B6">
        <f>Lambdak_M!B6-Lambdak_m1!B6</f>
        <v>21.390799999999992</v>
      </c>
      <c r="C6">
        <f>Lambdak_M!B6-Lambdak_m1!B6</f>
        <v>21.390799999999992</v>
      </c>
      <c r="D6">
        <v>21.390799999999992</v>
      </c>
      <c r="E6">
        <v>21.390799999999992</v>
      </c>
    </row>
    <row r="7" spans="1:5" x14ac:dyDescent="0.25">
      <c r="A7">
        <v>6</v>
      </c>
      <c r="B7">
        <f>Lambdak_M!B7-Lambdak_m1!B7</f>
        <v>21.377400000000002</v>
      </c>
      <c r="C7">
        <f>Lambdak_M!B7-Lambdak_m1!B7</f>
        <v>21.377400000000002</v>
      </c>
      <c r="D7">
        <v>21.377400000000002</v>
      </c>
      <c r="E7">
        <v>21.377400000000002</v>
      </c>
    </row>
    <row r="8" spans="1:5" x14ac:dyDescent="0.25">
      <c r="A8">
        <v>7</v>
      </c>
      <c r="B8">
        <f>Lambdak_M!B8-Lambdak_m1!B8</f>
        <v>21.686199999999999</v>
      </c>
      <c r="C8">
        <f>Lambdak_M!B8-Lambdak_m1!B8</f>
        <v>21.686199999999999</v>
      </c>
      <c r="D8">
        <v>21.686199999999999</v>
      </c>
      <c r="E8">
        <v>21.686199999999999</v>
      </c>
    </row>
    <row r="9" spans="1:5" x14ac:dyDescent="0.25">
      <c r="A9">
        <v>8</v>
      </c>
      <c r="B9">
        <f>Lambdak_M!B9-Lambdak_m1!B9</f>
        <v>21.686199999999999</v>
      </c>
      <c r="C9">
        <f>Lambdak_M!B9-Lambdak_m1!B9</f>
        <v>21.686199999999999</v>
      </c>
      <c r="D9">
        <v>21.686199999999999</v>
      </c>
      <c r="E9">
        <v>21.686199999999999</v>
      </c>
    </row>
    <row r="10" spans="1:5" x14ac:dyDescent="0.25">
      <c r="A10">
        <v>9</v>
      </c>
      <c r="B10">
        <f>Lambdak_M!B10-Lambdak_m1!B10</f>
        <v>21.692499999999995</v>
      </c>
      <c r="C10">
        <f>Lambdak_M!B10-Lambdak_m1!B10</f>
        <v>21.692499999999995</v>
      </c>
      <c r="D10">
        <v>21.692499999999995</v>
      </c>
      <c r="E10">
        <v>21.692499999999995</v>
      </c>
    </row>
    <row r="11" spans="1:5" x14ac:dyDescent="0.25">
      <c r="A11">
        <v>10</v>
      </c>
      <c r="B11">
        <f>Lambdak_M!B11-Lambdak_m1!B11</f>
        <v>21.746999999999993</v>
      </c>
      <c r="C11">
        <f>Lambdak_M!B11-Lambdak_m1!B11</f>
        <v>21.746999999999993</v>
      </c>
      <c r="D11">
        <v>21.746999999999993</v>
      </c>
      <c r="E11">
        <v>21.746999999999993</v>
      </c>
    </row>
    <row r="12" spans="1:5" x14ac:dyDescent="0.25">
      <c r="A12">
        <v>11</v>
      </c>
      <c r="B12">
        <f>Lambdak_M!B12-Lambdak_m1!B12</f>
        <v>21.629000000000005</v>
      </c>
      <c r="C12">
        <f>Lambdak_M!B12-Lambdak_m1!B12</f>
        <v>21.629000000000005</v>
      </c>
      <c r="D12">
        <v>21.629000000000005</v>
      </c>
      <c r="E12">
        <v>21.629000000000005</v>
      </c>
    </row>
    <row r="13" spans="1:5" x14ac:dyDescent="0.25">
      <c r="A13">
        <v>12</v>
      </c>
      <c r="B13">
        <f>Lambdak_M!B13-Lambdak_m1!B13</f>
        <v>21.687700000000007</v>
      </c>
      <c r="C13">
        <f>Lambdak_M!B13-Lambdak_m1!B13</f>
        <v>21.687700000000007</v>
      </c>
      <c r="D13">
        <v>21.687700000000007</v>
      </c>
      <c r="E13">
        <v>21.687700000000007</v>
      </c>
    </row>
    <row r="14" spans="1:5" x14ac:dyDescent="0.25">
      <c r="A14">
        <v>13</v>
      </c>
      <c r="B14">
        <f>Lambdak_M!B14-Lambdak_m1!B14</f>
        <v>21.794699999999999</v>
      </c>
      <c r="C14">
        <f>Lambdak_M!B14-Lambdak_m1!B14</f>
        <v>21.794699999999999</v>
      </c>
      <c r="D14">
        <v>21.794699999999999</v>
      </c>
      <c r="E14">
        <v>21.794699999999999</v>
      </c>
    </row>
    <row r="15" spans="1:5" x14ac:dyDescent="0.25">
      <c r="A15">
        <v>14</v>
      </c>
      <c r="B15">
        <f>Lambdak_M!B15-Lambdak_m1!B15</f>
        <v>22.134299999999996</v>
      </c>
      <c r="C15">
        <f>Lambdak_M!B15-Lambdak_m1!B15</f>
        <v>22.134299999999996</v>
      </c>
      <c r="D15">
        <v>22.134299999999996</v>
      </c>
      <c r="E15">
        <v>22.134299999999996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8" sqref="D18"/>
    </sheetView>
  </sheetViews>
  <sheetFormatPr defaultRowHeight="15" x14ac:dyDescent="0.25"/>
  <sheetData>
    <row r="1" spans="1:5" x14ac:dyDescent="0.25">
      <c r="A1" s="1" t="s">
        <v>0</v>
      </c>
      <c r="B1" s="1" t="s">
        <v>52</v>
      </c>
      <c r="C1" s="1" t="s">
        <v>53</v>
      </c>
      <c r="D1" s="1" t="s">
        <v>54</v>
      </c>
      <c r="E1" s="1" t="s">
        <v>33</v>
      </c>
    </row>
    <row r="2" spans="1:5" x14ac:dyDescent="0.25">
      <c r="A2">
        <v>1</v>
      </c>
      <c r="B2">
        <f>Lambda_k_M!B2-Lambda_k_m1!B2</f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f>Lambda_k_M!B3-Lambda_k_m1!B3</f>
        <v>0</v>
      </c>
      <c r="C3">
        <v>0</v>
      </c>
      <c r="D3">
        <v>0</v>
      </c>
      <c r="E3">
        <v>0</v>
      </c>
    </row>
    <row r="4" spans="1:5" x14ac:dyDescent="0.25">
      <c r="A4">
        <v>3</v>
      </c>
      <c r="B4">
        <f>Lambda_k_M!B4-Lambda_k_m1!B4</f>
        <v>0</v>
      </c>
      <c r="C4">
        <v>0</v>
      </c>
      <c r="D4">
        <v>0</v>
      </c>
      <c r="E4">
        <v>0</v>
      </c>
    </row>
    <row r="5" spans="1:5" x14ac:dyDescent="0.25">
      <c r="A5">
        <v>4</v>
      </c>
      <c r="B5">
        <f>Lambda_k_M!B5-Lambda_k_m1!B5</f>
        <v>8.5000000000000853E-2</v>
      </c>
      <c r="C5">
        <v>8.5000000000000853E-2</v>
      </c>
      <c r="D5">
        <v>8.5000000000000853E-2</v>
      </c>
      <c r="E5">
        <v>8.5000000000000853E-2</v>
      </c>
    </row>
    <row r="6" spans="1:5" x14ac:dyDescent="0.25">
      <c r="A6">
        <v>5</v>
      </c>
      <c r="B6">
        <f>Lambda_k_M!B6-Lambda_k_m1!B6</f>
        <v>0.13889999999999958</v>
      </c>
      <c r="C6">
        <v>0.13889999999999958</v>
      </c>
      <c r="D6">
        <v>0.13889999999999958</v>
      </c>
      <c r="E6">
        <v>0.13889999999999958</v>
      </c>
    </row>
    <row r="7" spans="1:5" x14ac:dyDescent="0.25">
      <c r="A7">
        <v>6</v>
      </c>
      <c r="B7">
        <f>Lambda_k_M!B7-Lambda_k_m1!B7</f>
        <v>0</v>
      </c>
      <c r="C7">
        <v>0</v>
      </c>
      <c r="D7">
        <v>0</v>
      </c>
      <c r="E7">
        <v>0</v>
      </c>
    </row>
    <row r="8" spans="1:5" x14ac:dyDescent="0.25">
      <c r="A8">
        <v>7</v>
      </c>
      <c r="B8">
        <f>Lambda_k_M!B8-Lambda_k_m1!B8</f>
        <v>5.2999999999983061E-3</v>
      </c>
      <c r="C8">
        <v>5.2999999999983061E-3</v>
      </c>
      <c r="D8">
        <v>5.2999999999983061E-3</v>
      </c>
      <c r="E8">
        <v>5.2999999999983061E-3</v>
      </c>
    </row>
    <row r="9" spans="1:5" x14ac:dyDescent="0.25">
      <c r="A9">
        <v>8</v>
      </c>
      <c r="B9">
        <f>Lambda_k_M!B9-Lambda_k_m1!B9</f>
        <v>0</v>
      </c>
      <c r="C9">
        <v>0</v>
      </c>
      <c r="D9">
        <v>0</v>
      </c>
      <c r="E9">
        <v>0</v>
      </c>
    </row>
    <row r="10" spans="1:5" x14ac:dyDescent="0.25">
      <c r="A10">
        <v>9</v>
      </c>
      <c r="B10">
        <f>Lambda_k_M!B10-Lambda_k_m1!B10</f>
        <v>-3.3700000000003172E-2</v>
      </c>
      <c r="C10">
        <v>-3.3700000000003172E-2</v>
      </c>
      <c r="D10">
        <v>-3.3700000000003172E-2</v>
      </c>
      <c r="E10">
        <v>-3.3700000000003172E-2</v>
      </c>
    </row>
    <row r="11" spans="1:5" x14ac:dyDescent="0.25">
      <c r="A11">
        <v>10</v>
      </c>
      <c r="B11">
        <f>Lambda_k_M!B11-Lambda_k_m1!B11</f>
        <v>4.0199999999998681E-2</v>
      </c>
      <c r="C11">
        <v>4.0199999999998681E-2</v>
      </c>
      <c r="D11">
        <v>4.0199999999998681E-2</v>
      </c>
      <c r="E11">
        <v>4.0199999999998681E-2</v>
      </c>
    </row>
    <row r="12" spans="1:5" x14ac:dyDescent="0.25">
      <c r="A12">
        <v>11</v>
      </c>
      <c r="B12">
        <f>Lambda_k_M!B12-Lambda_k_m1!B12</f>
        <v>6.8300000000000693E-2</v>
      </c>
      <c r="C12">
        <v>6.8300000000000693E-2</v>
      </c>
      <c r="D12">
        <v>6.8300000000000693E-2</v>
      </c>
      <c r="E12">
        <v>6.8300000000000693E-2</v>
      </c>
    </row>
    <row r="13" spans="1:5" x14ac:dyDescent="0.25">
      <c r="A13">
        <v>12</v>
      </c>
      <c r="B13">
        <f>Lambda_k_M!B13-Lambda_k_m1!B13</f>
        <v>0.18760000000000332</v>
      </c>
      <c r="C13">
        <v>0.18760000000000332</v>
      </c>
      <c r="D13">
        <v>0.18760000000000332</v>
      </c>
      <c r="E13">
        <v>0.18760000000000332</v>
      </c>
    </row>
    <row r="14" spans="1:5" x14ac:dyDescent="0.25">
      <c r="A14">
        <v>13</v>
      </c>
      <c r="B14">
        <f>Lambda_k_M!B14-Lambda_k_m1!B14</f>
        <v>0.2231000000000023</v>
      </c>
      <c r="C14">
        <v>0.2231000000000023</v>
      </c>
      <c r="D14">
        <v>0.2231000000000023</v>
      </c>
      <c r="E14">
        <v>0.2231000000000023</v>
      </c>
    </row>
    <row r="15" spans="1:5" x14ac:dyDescent="0.25">
      <c r="A15">
        <v>14</v>
      </c>
      <c r="B15">
        <f>Lambda_k_M!B15-Lambda_k_m1!B15</f>
        <v>0.21479999999999677</v>
      </c>
      <c r="C15">
        <v>0.21479999999999677</v>
      </c>
      <c r="D15">
        <v>0.21479999999999677</v>
      </c>
      <c r="E15">
        <v>0.21479999999999677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selection activeCell="E23" sqref="E23"/>
    </sheetView>
  </sheetViews>
  <sheetFormatPr defaultRowHeight="15" x14ac:dyDescent="0.25"/>
  <sheetData>
    <row r="1" spans="1:15" x14ac:dyDescent="0.25">
      <c r="A1" s="1" t="s">
        <v>22</v>
      </c>
      <c r="D1" s="1" t="s">
        <v>16</v>
      </c>
      <c r="G1" s="1" t="s">
        <v>17</v>
      </c>
      <c r="J1" s="1" t="s">
        <v>18</v>
      </c>
      <c r="M1" s="1" t="s">
        <v>19</v>
      </c>
    </row>
    <row r="2" spans="1:15" x14ac:dyDescent="0.25">
      <c r="A2" s="1" t="s">
        <v>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12</v>
      </c>
      <c r="H2" s="1" t="s">
        <v>13</v>
      </c>
      <c r="I2" s="1" t="s">
        <v>14</v>
      </c>
      <c r="J2" s="1" t="s">
        <v>12</v>
      </c>
      <c r="K2" s="1" t="s">
        <v>13</v>
      </c>
      <c r="L2" s="4" t="s">
        <v>14</v>
      </c>
      <c r="M2" s="1" t="s">
        <v>12</v>
      </c>
      <c r="N2" s="1" t="s">
        <v>13</v>
      </c>
      <c r="O2" s="1" t="s">
        <v>14</v>
      </c>
    </row>
    <row r="3" spans="1:15" x14ac:dyDescent="0.25">
      <c r="A3">
        <v>1</v>
      </c>
      <c r="B3">
        <f>-C3*(Eigenvalues!$D$2/Eigenvalues!$D$16)</f>
        <v>3.7928369624061093</v>
      </c>
      <c r="C3">
        <v>-0.97352375122017987</v>
      </c>
      <c r="D3">
        <f>$B$3*Eigenvalues!D2-Voltages!$C$3*Eigenvalues!D16</f>
        <v>-1.0599999999999998</v>
      </c>
      <c r="E3">
        <f>$C$3*Eigenvalues!D2+Voltages!$B$3*Eigenvalues!D16</f>
        <v>0</v>
      </c>
      <c r="F3">
        <f>SQRT((D3^2)+(E3^2))</f>
        <v>1.0599999999999998</v>
      </c>
      <c r="G3">
        <f>$B$4*Eigenvalues!D2-Voltages!$C$4*Eigenvalues!D16</f>
        <v>-1.0630026432978836</v>
      </c>
      <c r="H3">
        <f>$C$4*Eigenvalues!D2+Voltages!$B$4*Eigenvalues!D16</f>
        <v>0</v>
      </c>
      <c r="I3">
        <f>SQRT((G3^2)+(H3^2))</f>
        <v>1.0630026432978836</v>
      </c>
      <c r="J3">
        <f>$B$5*Eigenvalues!D2-Voltages!$C$5*Eigenvalues!D16</f>
        <v>-1.057957324865934</v>
      </c>
      <c r="K3">
        <f>$C$5*Eigenvalues!D2+Voltages!$B$5*Eigenvalues!D16</f>
        <v>0</v>
      </c>
      <c r="L3" s="5">
        <f>SQRT((J3^2)+(K3^2))</f>
        <v>1.057957324865934</v>
      </c>
      <c r="M3">
        <f>$B$6*Eigenvalues!D2-Voltages!$C$6*Eigenvalues!D16</f>
        <v>-1.0632835143237267</v>
      </c>
      <c r="N3">
        <f>$C$6*Eigenvalues!D2+Voltages!$B$6*Eigenvalues!D16</f>
        <v>0</v>
      </c>
      <c r="O3">
        <f>SQRT((M3^2)+(N3^2))</f>
        <v>1.0632835143237267</v>
      </c>
    </row>
    <row r="4" spans="1:15" x14ac:dyDescent="0.25">
      <c r="A4">
        <v>2</v>
      </c>
      <c r="B4">
        <f>-C4*(Eigenvalues!$D$2/Eigenvalues!$D$16)</f>
        <v>3.8035808647505753</v>
      </c>
      <c r="C4">
        <v>-0.97628143477388907</v>
      </c>
      <c r="D4">
        <f>$B$3*Eigenvalues!D3-Voltages!$C$3*Eigenvalues!D17</f>
        <v>-1.0559337663229125</v>
      </c>
      <c r="E4">
        <f>$C$3*Eigenvalues!D3+Voltages!$B$3*Eigenvalues!D17</f>
        <v>4.26176295710603E-2</v>
      </c>
      <c r="F4">
        <f t="shared" ref="F4:F16" si="0">SQRT((D4^2)+(E4^2))</f>
        <v>1.0567934430205115</v>
      </c>
      <c r="G4">
        <f>$B$4*Eigenvalues!D3-Voltages!$C$4*Eigenvalues!D17</f>
        <v>-1.0589248912724016</v>
      </c>
      <c r="H4">
        <f>$C$4*Eigenvalues!D3+Voltages!$B$4*Eigenvalues!D17</f>
        <v>4.2738351778421807E-2</v>
      </c>
      <c r="I4">
        <f t="shared" ref="I4:I16" si="1">SQRT((G4^2)+(H4^2))</f>
        <v>1.0597870031610144</v>
      </c>
      <c r="J4">
        <f>$B$5*Eigenvalues!D3-Voltages!$C$5*Eigenvalues!D17</f>
        <v>-1.0538989270326407</v>
      </c>
      <c r="K4">
        <f>$C$5*Eigenvalues!D3+Voltages!$B$5*Eigenvalues!D17</f>
        <v>4.2535503182194623E-2</v>
      </c>
      <c r="L4" s="5">
        <f t="shared" ref="L4:L16" si="2">SQRT((J4^2)+(K4^2))</f>
        <v>1.054756947088529</v>
      </c>
      <c r="M4">
        <f>$B$6*Eigenvalues!D3-Voltages!$C$6*Eigenvalues!D17</f>
        <v>-1.0592046848574674</v>
      </c>
      <c r="N4">
        <f>$C$6*Eigenvalues!D3+Voltages!$B$6*Eigenvalues!D17</f>
        <v>4.2749644285343197E-2</v>
      </c>
      <c r="O4">
        <f t="shared" ref="O4:O16" si="3">SQRT((M4^2)+(N4^2))</f>
        <v>1.0600670245369064</v>
      </c>
    </row>
    <row r="5" spans="1:15" x14ac:dyDescent="0.25">
      <c r="A5">
        <v>3</v>
      </c>
      <c r="B5">
        <f>-C5*(Eigenvalues!$D$2/Eigenvalues!$D$16)</f>
        <v>3.7855279683017011</v>
      </c>
      <c r="C5">
        <v>-0.97164772031542523</v>
      </c>
      <c r="D5">
        <f>$B$3*Eigenvalues!D4-Voltages!$C$3*Eigenvalues!D18</f>
        <v>-1.0165138657332005</v>
      </c>
      <c r="E5">
        <f>$C$3*Eigenvalues!D4+Voltages!$B$3*Eigenvalues!D18</f>
        <v>0.16469635073929972</v>
      </c>
      <c r="F5">
        <f t="shared" si="0"/>
        <v>1.0297695505183175</v>
      </c>
      <c r="G5">
        <f>$B$4*Eigenvalues!D4-Voltages!$C$4*Eigenvalues!D18</f>
        <v>-1.0193933266257944</v>
      </c>
      <c r="H5">
        <f>$C$4*Eigenvalues!D4+Voltages!$B$4*Eigenvalues!D18</f>
        <v>0.16516288318621786</v>
      </c>
      <c r="I5">
        <f t="shared" si="1"/>
        <v>1.0326865605553253</v>
      </c>
      <c r="J5">
        <f>$B$5*Eigenvalues!D4-Voltages!$C$5*Eigenvalues!D18</f>
        <v>-1.0145549906417228</v>
      </c>
      <c r="K5">
        <f>$C$5*Eigenvalues!D4+Voltages!$B$5*Eigenvalues!D18</f>
        <v>0.16437897230502937</v>
      </c>
      <c r="L5" s="5">
        <f t="shared" si="2"/>
        <v>1.0277851310327872</v>
      </c>
      <c r="M5">
        <f>$B$6*Eigenvalues!D4-Voltages!$C$6*Eigenvalues!D18</f>
        <v>-1.0196626750147115</v>
      </c>
      <c r="N5">
        <f>$C$6*Eigenvalues!D4+Voltages!$B$6*Eigenvalues!D18</f>
        <v>0.16520652321733564</v>
      </c>
      <c r="O5">
        <f t="shared" si="3"/>
        <v>1.0329594213383781</v>
      </c>
    </row>
    <row r="6" spans="1:15" x14ac:dyDescent="0.25">
      <c r="A6">
        <v>4</v>
      </c>
      <c r="B6">
        <f>-C6*(Eigenvalues!$D$2/Eigenvalues!$D$16)</f>
        <v>3.8045858628717895</v>
      </c>
      <c r="C6">
        <v>-0.97653939195755701</v>
      </c>
      <c r="D6">
        <f>$B$3*Eigenvalues!D5-Voltages!$C$3*Eigenvalues!D19</f>
        <v>-1.018545825336973</v>
      </c>
      <c r="E6">
        <f>$C$3*Eigenvalues!D5+Voltages!$B$3*Eigenvalues!D19</f>
        <v>0.1284291916292078</v>
      </c>
      <c r="F6">
        <f t="shared" si="0"/>
        <v>1.0266107614738449</v>
      </c>
      <c r="G6">
        <f>$B$4*Eigenvalues!D5-Voltages!$C$4*Eigenvalues!D19</f>
        <v>-1.0214310421256856</v>
      </c>
      <c r="H6">
        <f>$C$4*Eigenvalues!D5+Voltages!$B$4*Eigenvalues!D19</f>
        <v>0.1287929907343946</v>
      </c>
      <c r="I6">
        <f t="shared" si="1"/>
        <v>1.0295188236648585</v>
      </c>
      <c r="J6">
        <f>$B$5*Eigenvalues!D5-Voltages!$C$5*Eigenvalues!D19</f>
        <v>-1.01658303455365</v>
      </c>
      <c r="K6">
        <f>$C$5*Eigenvalues!D5+Voltages!$B$5*Eigenvalues!D19</f>
        <v>0.12818170189691613</v>
      </c>
      <c r="L6" s="5">
        <f t="shared" si="2"/>
        <v>1.0246324291391022</v>
      </c>
      <c r="M6">
        <f>$B$6*Eigenvalues!D5-Voltages!$C$6*Eigenvalues!D19</f>
        <v>-1.0217009289283561</v>
      </c>
      <c r="N6">
        <f>$C$6*Eigenvalues!D5+Voltages!$B$6*Eigenvalues!D19</f>
        <v>0.12882702095967871</v>
      </c>
      <c r="O6">
        <f t="shared" si="3"/>
        <v>1.0297908474551574</v>
      </c>
    </row>
    <row r="7" spans="1:15" x14ac:dyDescent="0.25">
      <c r="A7">
        <v>5</v>
      </c>
      <c r="D7">
        <f>$B$3*Eigenvalues!D6-Voltages!$C$3*Eigenvalues!D20</f>
        <v>-1.0212452200949997</v>
      </c>
      <c r="E7">
        <f>$C$3*Eigenvalues!D6+Voltages!$B$3*Eigenvalues!D20</f>
        <v>0.10688712171012008</v>
      </c>
      <c r="F7">
        <f t="shared" si="0"/>
        <v>1.0268235760608335</v>
      </c>
      <c r="G7">
        <f>$B$4*Eigenvalues!D6-Voltages!$C$4*Eigenvalues!D20</f>
        <v>-1.0241380834116165</v>
      </c>
      <c r="H7">
        <f>$C$4*Eigenvalues!D6+Voltages!$B$4*Eigenvalues!D20</f>
        <v>0.10718989897392478</v>
      </c>
      <c r="I7">
        <f t="shared" si="1"/>
        <v>1.029732241087973</v>
      </c>
      <c r="J7">
        <f>$B$5*Eigenvalues!D6-Voltages!$C$5*Eigenvalues!D20</f>
        <v>-1.0192772274375737</v>
      </c>
      <c r="K7">
        <f>$C$5*Eigenvalues!D6+Voltages!$B$5*Eigenvalues!D20</f>
        <v>0.10668114466703602</v>
      </c>
      <c r="L7" s="5">
        <f t="shared" si="2"/>
        <v>1.0248448336213127</v>
      </c>
      <c r="M7">
        <f>$B$6*Eigenvalues!D6-Voltages!$C$6*Eigenvalues!D20</f>
        <v>-1.0244086854801124</v>
      </c>
      <c r="N7">
        <f>$C$6*Eigenvalues!D6+Voltages!$B$6*Eigenvalues!D20</f>
        <v>0.1072182211395136</v>
      </c>
      <c r="O7">
        <f t="shared" si="3"/>
        <v>1.0300043212683205</v>
      </c>
    </row>
    <row r="8" spans="1:15" x14ac:dyDescent="0.25">
      <c r="A8">
        <v>6</v>
      </c>
      <c r="D8">
        <f>$B$3*Eigenvalues!D7-Voltages!$C$3*Eigenvalues!D21</f>
        <v>-1.0394211833735385</v>
      </c>
      <c r="E8">
        <f>$C$3*Eigenvalues!D7+Voltages!$B$3*Eigenvalues!D21</f>
        <v>0.19200246239908139</v>
      </c>
      <c r="F8">
        <f t="shared" si="0"/>
        <v>1.0570058382113874</v>
      </c>
      <c r="G8">
        <f>$B$4*Eigenvalues!D7-Voltages!$C$4*Eigenvalues!D21</f>
        <v>-1.042365533420647</v>
      </c>
      <c r="H8">
        <f>$C$4*Eigenvalues!D7+Voltages!$B$4*Eigenvalues!D21</f>
        <v>0.19254634438672263</v>
      </c>
      <c r="I8">
        <f t="shared" si="1"/>
        <v>1.06</v>
      </c>
      <c r="J8">
        <f>$B$5*Eigenvalues!D7-Voltages!$C$5*Eigenvalues!D21</f>
        <v>-1.0374181646894833</v>
      </c>
      <c r="K8">
        <f>$C$5*Eigenvalues!D7+Voltages!$B$5*Eigenvalues!D21</f>
        <v>0.19163246366736253</v>
      </c>
      <c r="L8" s="5">
        <f t="shared" si="2"/>
        <v>1.0549689329828245</v>
      </c>
      <c r="M8">
        <f>$B$6*Eigenvalues!D7-Voltages!$C$6*Eigenvalues!D21</f>
        <v>-1.0426409516225876</v>
      </c>
      <c r="N8">
        <f>$C$6*Eigenvalues!D7+Voltages!$B$6*Eigenvalues!D21</f>
        <v>0.192597219791042</v>
      </c>
      <c r="O8">
        <f t="shared" si="3"/>
        <v>1.060280077654812</v>
      </c>
    </row>
    <row r="9" spans="1:15" x14ac:dyDescent="0.25">
      <c r="A9">
        <v>7</v>
      </c>
      <c r="D9">
        <f>$B$3*Eigenvalues!D8-Voltages!$C$3*Eigenvalues!D22</f>
        <v>-1.0399585742703858</v>
      </c>
      <c r="E9">
        <f>$C$3*Eigenvalues!D8+Voltages!$B$3*Eigenvalues!D22</f>
        <v>0.182033608117456</v>
      </c>
      <c r="F9">
        <f t="shared" si="0"/>
        <v>1.055769894760574</v>
      </c>
      <c r="G9">
        <f>$B$4*Eigenvalues!D8-Voltages!$C$4*Eigenvalues!D22</f>
        <v>-1.0429044465752062</v>
      </c>
      <c r="H9">
        <f>$C$4*Eigenvalues!D8+Voltages!$B$4*Eigenvalues!D22</f>
        <v>0.18254925150745926</v>
      </c>
      <c r="I9">
        <f t="shared" si="1"/>
        <v>1.0587605555139796</v>
      </c>
      <c r="J9">
        <f>$B$5*Eigenvalues!D8-Voltages!$C$5*Eigenvalues!D22</f>
        <v>-1.0379545200061211</v>
      </c>
      <c r="K9">
        <f>$C$5*Eigenvalues!D8+Voltages!$B$5*Eigenvalues!D22</f>
        <v>0.18168281988645058</v>
      </c>
      <c r="L9" s="5">
        <f t="shared" si="2"/>
        <v>1.053735371259326</v>
      </c>
      <c r="M9">
        <f>$B$6*Eigenvalues!D8-Voltages!$C$6*Eigenvalues!D22</f>
        <v>-1.0431800071710458</v>
      </c>
      <c r="N9">
        <f>$C$6*Eigenvalues!D8+Voltages!$B$6*Eigenvalues!D22</f>
        <v>0.18259748543788373</v>
      </c>
      <c r="O9">
        <f t="shared" si="3"/>
        <v>1.0590403056775606</v>
      </c>
    </row>
    <row r="10" spans="1:15" x14ac:dyDescent="0.25">
      <c r="A10">
        <v>8</v>
      </c>
      <c r="D10">
        <f>$B$3*Eigenvalues!D9-Voltages!$C$3*Eigenvalues!D23</f>
        <v>-1.0461244657853577</v>
      </c>
      <c r="E10">
        <f>$C$3*Eigenvalues!D9+Voltages!$B$3*Eigenvalues!D23</f>
        <v>0.18321196242316773</v>
      </c>
      <c r="F10">
        <f t="shared" si="0"/>
        <v>1.0620466190754756</v>
      </c>
      <c r="G10">
        <f>$B$4*Eigenvalues!D9-Voltages!$C$4*Eigenvalues!D23</f>
        <v>-1.0490878041022844</v>
      </c>
      <c r="H10">
        <f>$C$4*Eigenvalues!D9+Voltages!$B$4*Eigenvalues!D23</f>
        <v>0.18373094371662241</v>
      </c>
      <c r="I10">
        <f t="shared" si="1"/>
        <v>1.0650550597951045</v>
      </c>
      <c r="J10">
        <f>$B$5*Eigenvalues!D9-Voltages!$C$5*Eigenvalues!D23</f>
        <v>-1.0441085295274355</v>
      </c>
      <c r="K10">
        <f>$C$5*Eigenvalues!D9+Voltages!$B$5*Eigenvalues!D23</f>
        <v>0.18285890344212508</v>
      </c>
      <c r="L10" s="5">
        <f t="shared" si="2"/>
        <v>1.06</v>
      </c>
      <c r="M10">
        <f>$B$6*Eigenvalues!D9-Voltages!$C$6*Eigenvalues!D23</f>
        <v>-1.0493649984908362</v>
      </c>
      <c r="N10">
        <f>$C$6*Eigenvalues!D9+Voltages!$B$6*Eigenvalues!D23</f>
        <v>0.18377948987872861</v>
      </c>
      <c r="O10">
        <f t="shared" si="3"/>
        <v>1.0653364731190602</v>
      </c>
    </row>
    <row r="11" spans="1:15" x14ac:dyDescent="0.25">
      <c r="A11">
        <v>9</v>
      </c>
      <c r="D11">
        <f>$B$3*Eigenvalues!D10-Voltages!$C$3*Eigenvalues!D24</f>
        <v>-1.0357988938855289</v>
      </c>
      <c r="E11">
        <f>$C$3*Eigenvalues!D10+Voltages!$B$3*Eigenvalues!D24</f>
        <v>0.20926493348015296</v>
      </c>
      <c r="F11">
        <f t="shared" si="0"/>
        <v>1.0567266254613528</v>
      </c>
      <c r="G11">
        <f>$B$4*Eigenvalues!D10-Voltages!$C$4*Eigenvalues!D24</f>
        <v>-1.0387329831371146</v>
      </c>
      <c r="H11">
        <f>$C$4*Eigenvalues!D10+Voltages!$B$4*Eigenvalues!D24</f>
        <v>0.20985771456505506</v>
      </c>
      <c r="I11">
        <f t="shared" si="1"/>
        <v>1.0597199963289348</v>
      </c>
      <c r="J11">
        <f>$B$5*Eigenvalues!D10-Voltages!$C$5*Eigenvalues!D24</f>
        <v>-1.0338028555417245</v>
      </c>
      <c r="K11">
        <f>$C$5*Eigenvalues!D10+Voltages!$B$5*Eigenvalues!D24</f>
        <v>0.20886166906878331</v>
      </c>
      <c r="L11" s="5">
        <f t="shared" si="2"/>
        <v>1.054690258290282</v>
      </c>
      <c r="M11">
        <f>$B$6*Eigenvalues!D10-Voltages!$C$6*Eigenvalues!D24</f>
        <v>-1.039007441531353</v>
      </c>
      <c r="N11">
        <f>$C$6*Eigenvalues!D10+Voltages!$B$6*Eigenvalues!D24</f>
        <v>0.2099131640523566</v>
      </c>
      <c r="O11">
        <f t="shared" si="3"/>
        <v>1.0599999999999998</v>
      </c>
    </row>
    <row r="12" spans="1:15" x14ac:dyDescent="0.25">
      <c r="A12">
        <v>10</v>
      </c>
      <c r="D12">
        <f>$B$3*Eigenvalues!D11-Voltages!$C$3*Eigenvalues!D25</f>
        <v>-1.0288643091738285</v>
      </c>
      <c r="E12">
        <f>$C$3*Eigenvalues!D11+Voltages!$B$3*Eigenvalues!D25</f>
        <v>0.20950636158428168</v>
      </c>
      <c r="F12">
        <f t="shared" si="0"/>
        <v>1.0499784198906297</v>
      </c>
      <c r="G12">
        <f>$B$4*Eigenvalues!D11-Voltages!$C$4*Eigenvalues!D25</f>
        <v>-1.0317787549496515</v>
      </c>
      <c r="H12">
        <f>$C$4*Eigenvalues!D11+Voltages!$B$4*Eigenvalues!D25</f>
        <v>0.21009982655831472</v>
      </c>
      <c r="I12">
        <f t="shared" si="1"/>
        <v>1.0529526752353531</v>
      </c>
      <c r="J12">
        <f>$B$5*Eigenvalues!D11-Voltages!$C$5*Eigenvalues!D25</f>
        <v>-1.0268816341354536</v>
      </c>
      <c r="K12">
        <f>$C$5*Eigenvalues!D11+Voltages!$B$5*Eigenvalues!D25</f>
        <v>0.2091026319283979</v>
      </c>
      <c r="L12" s="5">
        <f t="shared" si="2"/>
        <v>1.0479550568626894</v>
      </c>
      <c r="M12">
        <f>$B$6*Eigenvalues!D11-Voltages!$C$6*Eigenvalues!D25</f>
        <v>-1.0320513758684922</v>
      </c>
      <c r="N12">
        <f>$C$6*Eigenvalues!D11+Voltages!$B$6*Eigenvalues!D25</f>
        <v>0.21015534001746461</v>
      </c>
      <c r="O12">
        <f t="shared" si="3"/>
        <v>1.0532308908163983</v>
      </c>
    </row>
    <row r="13" spans="1:15" x14ac:dyDescent="0.25">
      <c r="A13">
        <v>11</v>
      </c>
      <c r="D13">
        <f>$B$3*Eigenvalues!D12-Voltages!$C$3*Eigenvalues!D26</f>
        <v>-1.0295761532124252</v>
      </c>
      <c r="E13">
        <f>$C$3*Eigenvalues!D12+Voltages!$B$3*Eigenvalues!D26</f>
        <v>0.20200791423034406</v>
      </c>
      <c r="F13">
        <f t="shared" si="0"/>
        <v>1.0492064871489259</v>
      </c>
      <c r="G13">
        <f>$B$4*Eigenvalues!D12-Voltages!$C$4*Eigenvalues!D26</f>
        <v>-1.0324926154162968</v>
      </c>
      <c r="H13">
        <f>$C$4*Eigenvalues!D12+Voltages!$B$4*Eigenvalues!D26</f>
        <v>0.20258013848485651</v>
      </c>
      <c r="I13">
        <f t="shared" si="1"/>
        <v>1.0521785558533916</v>
      </c>
      <c r="J13">
        <f>$B$5*Eigenvalues!D12-Voltages!$C$5*Eigenvalues!D26</f>
        <v>-1.0275921064135627</v>
      </c>
      <c r="K13">
        <f>$C$5*Eigenvalues!D12+Voltages!$B$5*Eigenvalues!D26</f>
        <v>0.20161863447253006</v>
      </c>
      <c r="L13" s="5">
        <f t="shared" si="2"/>
        <v>1.0471846116755299</v>
      </c>
      <c r="M13">
        <f>$B$6*Eigenvalues!D12-Voltages!$C$6*Eigenvalues!D26</f>
        <v>-1.0327654249543501</v>
      </c>
      <c r="N13">
        <f>$C$6*Eigenvalues!D12+Voltages!$B$6*Eigenvalues!D26</f>
        <v>0.20263366506042094</v>
      </c>
      <c r="O13">
        <f t="shared" si="3"/>
        <v>1.0524565668933603</v>
      </c>
    </row>
    <row r="14" spans="1:15" x14ac:dyDescent="0.25">
      <c r="A14">
        <v>12</v>
      </c>
      <c r="D14">
        <f>$B$3*Eigenvalues!D13-Voltages!$C$3*Eigenvalues!D27</f>
        <v>-1.025588611499775</v>
      </c>
      <c r="E14">
        <f>$C$3*Eigenvalues!D13+Voltages!$B$3*Eigenvalues!D27</f>
        <v>0.20179295787160512</v>
      </c>
      <c r="F14">
        <f t="shared" si="0"/>
        <v>1.0452523130252369</v>
      </c>
      <c r="G14">
        <f>$B$4*Eigenvalues!D13-Voltages!$C$4*Eigenvalues!D27</f>
        <v>-1.0284937782645915</v>
      </c>
      <c r="H14">
        <f>$C$4*Eigenvalues!D13+Voltages!$B$4*Eigenvalues!D27</f>
        <v>0.2023645732230327</v>
      </c>
      <c r="I14">
        <f t="shared" si="1"/>
        <v>1.048213180810428</v>
      </c>
      <c r="J14">
        <f>$B$5*Eigenvalues!D13-Voltages!$C$5*Eigenvalues!D27</f>
        <v>-1.0236122489011978</v>
      </c>
      <c r="K14">
        <f>$C$5*Eigenvalues!D13+Voltages!$B$5*Eigenvalues!D27</f>
        <v>0.20140409234587497</v>
      </c>
      <c r="L14" s="5">
        <f t="shared" si="2"/>
        <v>1.0432380574510469</v>
      </c>
      <c r="M14">
        <f>$B$6*Eigenvalues!D13-Voltages!$C$6*Eigenvalues!D27</f>
        <v>-1.0287655312130868</v>
      </c>
      <c r="N14">
        <f>$C$6*Eigenvalues!D13+Voltages!$B$6*Eigenvalues!D27</f>
        <v>0.20241804284103779</v>
      </c>
      <c r="O14">
        <f t="shared" si="3"/>
        <v>1.0484901441023378</v>
      </c>
    </row>
    <row r="15" spans="1:15" x14ac:dyDescent="0.25">
      <c r="A15">
        <v>13</v>
      </c>
      <c r="D15">
        <f>$B$3*Eigenvalues!D14-Voltages!$C$3*Eigenvalues!D28</f>
        <v>-1.0207350242152742</v>
      </c>
      <c r="E15">
        <f>$C$3*Eigenvalues!D14+Voltages!$B$3*Eigenvalues!D28</f>
        <v>0.20337706761894717</v>
      </c>
      <c r="F15">
        <f t="shared" si="0"/>
        <v>1.0407988380532704</v>
      </c>
      <c r="G15">
        <f>$B$4*Eigenvalues!D14-Voltages!$C$4*Eigenvalues!D28</f>
        <v>-1.0236264423090242</v>
      </c>
      <c r="H15">
        <f>$C$4*Eigenvalues!D14+Voltages!$B$4*Eigenvalues!D28</f>
        <v>0.20395317025010684</v>
      </c>
      <c r="I15">
        <f t="shared" si="1"/>
        <v>1.0437470905584836</v>
      </c>
      <c r="J15">
        <f>$B$5*Eigenvalues!D14-Voltages!$C$5*Eigenvalues!D28</f>
        <v>-1.0187680147318452</v>
      </c>
      <c r="K15">
        <f>$C$5*Eigenvalues!D14+Voltages!$B$5*Eigenvalues!D28</f>
        <v>0.20298514943133922</v>
      </c>
      <c r="L15" s="5">
        <f t="shared" si="2"/>
        <v>1.0387931645569912</v>
      </c>
      <c r="M15">
        <f>$B$6*Eigenvalues!D14-Voltages!$C$6*Eigenvalues!D28</f>
        <v>-1.0238969091895578</v>
      </c>
      <c r="N15">
        <f>$C$6*Eigenvalues!D14+Voltages!$B$6*Eigenvalues!D28</f>
        <v>0.2040070596138947</v>
      </c>
      <c r="O15">
        <f t="shared" si="3"/>
        <v>1.0440228738012576</v>
      </c>
    </row>
    <row r="16" spans="1:15" x14ac:dyDescent="0.25">
      <c r="A16">
        <v>14</v>
      </c>
      <c r="D16">
        <f>$B$3*Eigenvalues!D15-Voltages!$C$3*Eigenvalues!D29</f>
        <v>-1.0105675595160521</v>
      </c>
      <c r="E16">
        <f>$C$3*Eigenvalues!D15+Voltages!$B$3*Eigenvalues!D29</f>
        <v>0.21936383201918502</v>
      </c>
      <c r="F16">
        <f t="shared" si="0"/>
        <v>1.0341021628177609</v>
      </c>
      <c r="G16">
        <f>$B$4*Eigenvalues!D15-Voltages!$C$4*Eigenvalues!D29</f>
        <v>-1.0134301764119384</v>
      </c>
      <c r="H16">
        <f>$C$4*Eigenvalues!D15+Voltages!$B$4*Eigenvalues!D29</f>
        <v>0.21998522007579863</v>
      </c>
      <c r="I16">
        <f t="shared" si="1"/>
        <v>1.0370314457691869</v>
      </c>
      <c r="J16">
        <f>$B$5*Eigenvalues!D15-Voltages!$C$5*Eigenvalues!D29</f>
        <v>-1.0086201432659418</v>
      </c>
      <c r="K16">
        <f>$C$5*Eigenvalues!D15+Voltages!$B$5*Eigenvalues!D29</f>
        <v>0.21894110650505391</v>
      </c>
      <c r="L16" s="5">
        <f t="shared" si="2"/>
        <v>1.0321093941629766</v>
      </c>
      <c r="M16">
        <f>$B$6*Eigenvalues!D15-Voltages!$C$6*Eigenvalues!D29</f>
        <v>-1.0136979491922451</v>
      </c>
      <c r="N16">
        <f>$C$6*Eigenvalues!D15+Voltages!$B$6*Eigenvalues!D29</f>
        <v>0.2200433454951686</v>
      </c>
      <c r="O16">
        <f t="shared" si="3"/>
        <v>1.0373054545760712</v>
      </c>
    </row>
    <row r="20" spans="1:23" x14ac:dyDescent="0.25">
      <c r="A20">
        <f>1.06*Eigenvalues!D16</f>
        <v>-7.1337999999999999E-2</v>
      </c>
      <c r="B20">
        <f>SQRT(((Eigenvalues!D2^2)+(Eigenvalues!D16^2))*((Eigenvalues!D2^2)+(Eigenvalues!D16^2)))</f>
        <v>7.3278129999999997E-2</v>
      </c>
      <c r="C20">
        <f>SQRT(((Eigenvalues!D2^2)+(Eigenvalues!D16^2))*((Eigenvalues!D7^2)+(Eigenvalues!D21^2)))</f>
        <v>7.3071142663408514E-2</v>
      </c>
      <c r="D20">
        <f>SQRT(((Eigenvalues!D2^2)+(Eigenvalues!D16^2))*((Eigenvalues!D9^2)+(Eigenvalues!D23^2)))</f>
        <v>7.3419613413842622E-2</v>
      </c>
      <c r="E20">
        <f>SQRT(((Eigenvalues!D2^2)+(Eigenvalues!D16^2))*((Eigenvalues!D10^2)+(Eigenvalues!D24^2)))</f>
        <v>7.3051840599073894E-2</v>
      </c>
      <c r="G20">
        <f>1.06*Eigenvalues!E16</f>
        <v>-0.27793200000000001</v>
      </c>
      <c r="H20">
        <f>SQRT(((Eigenvalues!E2^2)+(Eigenvalues!E16^2))*((Eigenvalues!E2^2)+(Eigenvalues!E16^2)))</f>
        <v>7.3278129999999997E-2</v>
      </c>
      <c r="I20">
        <f>SQRT(((Eigenvalues!E2^2)+(Eigenvalues!E16^2))*((Eigenvalues!E7^2)+(Eigenvalues!E21^2)))</f>
        <v>7.3071142663408514E-2</v>
      </c>
      <c r="J20">
        <f>SQRT(((Eigenvalues!E2^2)+(Eigenvalues!E16^2))*((Eigenvalues!E9^2)+(Eigenvalues!E23^2)))</f>
        <v>7.3419613413842622E-2</v>
      </c>
      <c r="K20">
        <f>SQRT(((Eigenvalues!E2^2)+(Eigenvalues!E16^2))*((Eigenvalues!E10^2)+(Eigenvalues!E24^2)))</f>
        <v>7.3051840599073894E-2</v>
      </c>
      <c r="M20">
        <f>1.06*Eigenvalues!F16</f>
        <v>-8.3740000000000009E-2</v>
      </c>
      <c r="N20">
        <f>SQRT(((Eigenvalues!F2^2)+(Eigenvalues!F16^2))*((Eigenvalues!F2^2)+(Eigenvalues!F16^2)))</f>
        <v>8.1245599999999994E-3</v>
      </c>
      <c r="O20">
        <f>SQRT(((Eigenvalues!F2^2)+(Eigenvalues!F16^2))*((Eigenvalues!F7^2)+(Eigenvalues!F21^2)))</f>
        <v>1.9943481787270748E-2</v>
      </c>
      <c r="P20">
        <f>SQRT(((Eigenvalues!F2^2)+(Eigenvalues!F16^2))*((Eigenvalues!F9^2)+(Eigenvalues!F23^2)))</f>
        <v>5.0342331133955247E-2</v>
      </c>
      <c r="Q20">
        <f>SQRT(((Eigenvalues!F2^2)+(Eigenvalues!F16^2))*((Eigenvalues!F10^2)+(Eigenvalues!F24^2)))</f>
        <v>2.0218859187303321E-2</v>
      </c>
      <c r="S20">
        <f>1.06*Eigenvalues!G16</f>
        <v>-4.6004000000000003E-2</v>
      </c>
      <c r="T20">
        <f>SQRT(((Eigenvalues!G2^2)+(Eigenvalues!G16^2))*((Eigenvalues!G2^2)+(Eigenvalues!G16^2)))</f>
        <v>8.1245599999999994E-3</v>
      </c>
      <c r="U20">
        <f>SQRT(((Eigenvalues!G2^2)+(Eigenvalues!G16^2))*((Eigenvalues!G7^2)+(Eigenvalues!G21^2)))</f>
        <v>1.9943481787270748E-2</v>
      </c>
      <c r="V20">
        <f>SQRT(((Eigenvalues!G2^2)+(Eigenvalues!G16^2))*((Eigenvalues!G9^2)+(Eigenvalues!G23^2)))</f>
        <v>5.0342331133955247E-2</v>
      </c>
      <c r="W20">
        <f>SQRT(((Eigenvalues!G2^2)+(Eigenvalues!G16^2))*((Eigenvalues!G10^2)+(Eigenvalues!G24^2)))</f>
        <v>2.0218859187303321E-2</v>
      </c>
    </row>
    <row r="21" spans="1:23" x14ac:dyDescent="0.25">
      <c r="A21">
        <f>$A$20/B20</f>
        <v>-0.97352375122017987</v>
      </c>
      <c r="B21">
        <f>$A$20/C20</f>
        <v>-0.97628143477388907</v>
      </c>
      <c r="C21">
        <f>$A$20/D20</f>
        <v>-0.97164772031542523</v>
      </c>
      <c r="D21">
        <f>$A$20/E20</f>
        <v>-0.97653939195755701</v>
      </c>
      <c r="G21">
        <f>$G$20/H20</f>
        <v>-3.7928369624061098</v>
      </c>
      <c r="H21">
        <f>$G$20/I20</f>
        <v>-3.8035808647505753</v>
      </c>
      <c r="I21">
        <f>$G$20/J20</f>
        <v>-3.7855279683017016</v>
      </c>
      <c r="J21">
        <f>$G$20/K20</f>
        <v>-3.8045858628717899</v>
      </c>
      <c r="M21">
        <f>$M$20/N20</f>
        <v>-10.307019703220853</v>
      </c>
      <c r="N21">
        <f>$M$20/O20</f>
        <v>-4.1988656190138487</v>
      </c>
      <c r="O21">
        <f>$M$20/P20</f>
        <v>-1.6634112508055565</v>
      </c>
      <c r="P21">
        <f>$M$20/Q20</f>
        <v>-4.1416777882594662</v>
      </c>
      <c r="S21">
        <f>$S$20/T20</f>
        <v>-5.6623374065795575</v>
      </c>
      <c r="T21">
        <f>$S$20/U20</f>
        <v>-2.3067185805721651</v>
      </c>
      <c r="U21">
        <f>$S$20/V20</f>
        <v>-0.91382339601216644</v>
      </c>
      <c r="V21">
        <f>$S$20/W20</f>
        <v>-2.275301468486846</v>
      </c>
    </row>
    <row r="26" spans="1:23" x14ac:dyDescent="0.25">
      <c r="A26" s="1" t="s">
        <v>15</v>
      </c>
      <c r="D26" s="1" t="s">
        <v>16</v>
      </c>
      <c r="G26" s="1" t="s">
        <v>17</v>
      </c>
      <c r="J26" s="1" t="s">
        <v>18</v>
      </c>
      <c r="M26" s="1" t="s">
        <v>19</v>
      </c>
    </row>
    <row r="27" spans="1:23" x14ac:dyDescent="0.25">
      <c r="A27" s="1" t="s">
        <v>0</v>
      </c>
      <c r="B27" s="1" t="s">
        <v>10</v>
      </c>
      <c r="C27" s="1" t="s">
        <v>11</v>
      </c>
      <c r="D27" s="1" t="s">
        <v>12</v>
      </c>
      <c r="E27" s="1" t="s">
        <v>13</v>
      </c>
      <c r="F27" s="1" t="s">
        <v>14</v>
      </c>
      <c r="G27" s="1" t="s">
        <v>12</v>
      </c>
      <c r="H27" s="1" t="s">
        <v>13</v>
      </c>
      <c r="I27" s="1" t="s">
        <v>14</v>
      </c>
      <c r="J27" s="1" t="s">
        <v>12</v>
      </c>
      <c r="K27" s="1" t="s">
        <v>13</v>
      </c>
      <c r="L27" s="1" t="s">
        <v>14</v>
      </c>
      <c r="M27" s="1" t="s">
        <v>12</v>
      </c>
      <c r="N27" s="1" t="s">
        <v>13</v>
      </c>
      <c r="O27" s="1" t="s">
        <v>14</v>
      </c>
    </row>
    <row r="28" spans="1:23" x14ac:dyDescent="0.25">
      <c r="A28">
        <v>1</v>
      </c>
      <c r="B28">
        <f>-C28*(Eigenvalues!$E$2/Eigenvalues!$E$16)</f>
        <v>-0.97352375122017998</v>
      </c>
      <c r="C28">
        <v>-3.7928369624061098</v>
      </c>
      <c r="D28">
        <f>$B$28*Eigenvalues!E2-Voltages!$C$28*Eigenvalues!E16</f>
        <v>-1.06</v>
      </c>
      <c r="E28">
        <f>$C$28*Eigenvalues!E2+Voltages!$B$28*Eigenvalues!E16</f>
        <v>0</v>
      </c>
      <c r="F28">
        <f>SQRT((D28^2)+(E28^2))</f>
        <v>1.06</v>
      </c>
      <c r="G28">
        <f>$B$29*Eigenvalues!E2-Voltages!$C$29*Eigenvalues!E16</f>
        <v>-1.0630026432978836</v>
      </c>
      <c r="H28">
        <f>$C$29*Eigenvalues!E2+Voltages!$B$29*Eigenvalues!E16</f>
        <v>0</v>
      </c>
      <c r="I28">
        <f>SQRT((G28^2)+(H28^2))</f>
        <v>1.0630026432978836</v>
      </c>
      <c r="J28">
        <f>$B$30*Eigenvalues!E2-Voltages!$C$30*Eigenvalues!E16</f>
        <v>-1.0579573248659342</v>
      </c>
      <c r="K28">
        <f>$C$30*Eigenvalues!E2+Voltages!$B$30*Eigenvalues!E16</f>
        <v>0</v>
      </c>
      <c r="L28" s="5">
        <f>SQRT((J28^2)+(K28^2))</f>
        <v>1.0579573248659342</v>
      </c>
      <c r="M28">
        <f>$B$31*Eigenvalues!E2-Voltages!$C$31*Eigenvalues!E16</f>
        <v>-1.0632835143237269</v>
      </c>
      <c r="N28">
        <f>$C$31*Eigenvalues!E2+Voltages!$B$31*Eigenvalues!E16</f>
        <v>0</v>
      </c>
      <c r="O28">
        <f>SQRT((M28^2)+(N28^2))</f>
        <v>1.0632835143237269</v>
      </c>
    </row>
    <row r="29" spans="1:23" x14ac:dyDescent="0.25">
      <c r="A29">
        <v>2</v>
      </c>
      <c r="B29">
        <f>-C29*(Eigenvalues!$E$2/Eigenvalues!$E$16)</f>
        <v>-0.97628143477388907</v>
      </c>
      <c r="C29">
        <v>-3.8035808647505753</v>
      </c>
      <c r="D29">
        <f>$B$28*Eigenvalues!E3-Voltages!$C$28*Eigenvalues!E17</f>
        <v>-1.0559337663229125</v>
      </c>
      <c r="E29">
        <f>$C$28*Eigenvalues!E3+Voltages!$B$28*Eigenvalues!E17</f>
        <v>4.2617629571060273E-2</v>
      </c>
      <c r="F29">
        <f t="shared" ref="F29:F41" si="4">SQRT((D29^2)+(E29^2))</f>
        <v>1.0567934430205115</v>
      </c>
      <c r="G29">
        <f>$B$29*Eigenvalues!E3-Voltages!$C$29*Eigenvalues!E17</f>
        <v>-1.0589248912724016</v>
      </c>
      <c r="H29">
        <f>$C$29*Eigenvalues!E3+Voltages!$B$29*Eigenvalues!E17</f>
        <v>4.2738351778421807E-2</v>
      </c>
      <c r="I29">
        <f t="shared" ref="I29:I41" si="5">SQRT((G29^2)+(H29^2))</f>
        <v>1.0597870031610144</v>
      </c>
      <c r="J29">
        <f>$B$30*Eigenvalues!E3-Voltages!$C$30*Eigenvalues!E17</f>
        <v>-1.0538989270326407</v>
      </c>
      <c r="K29">
        <f>$C$30*Eigenvalues!E3+Voltages!$B$30*Eigenvalues!E17</f>
        <v>4.2535503182194595E-2</v>
      </c>
      <c r="L29" s="5">
        <f t="shared" ref="L29:L41" si="6">SQRT((J29^2)+(K29^2))</f>
        <v>1.054756947088529</v>
      </c>
      <c r="M29">
        <f>$B$31*Eigenvalues!E3-Voltages!$C$31*Eigenvalues!E17</f>
        <v>-1.0592046848574674</v>
      </c>
      <c r="N29">
        <f>$C$31*Eigenvalues!E3+Voltages!$B$31*Eigenvalues!E17</f>
        <v>4.2749644285343225E-2</v>
      </c>
      <c r="O29">
        <f t="shared" ref="O29:O41" si="7">SQRT((M29^2)+(N29^2))</f>
        <v>1.0600670245369064</v>
      </c>
    </row>
    <row r="30" spans="1:23" x14ac:dyDescent="0.25">
      <c r="A30">
        <v>3</v>
      </c>
      <c r="B30">
        <f>-C30*(Eigenvalues!$E$2/Eigenvalues!$E$16)</f>
        <v>-0.97164772031542535</v>
      </c>
      <c r="C30">
        <v>-3.7855279683017016</v>
      </c>
      <c r="D30">
        <f>$B$28*Eigenvalues!E4-Voltages!$C$28*Eigenvalues!E18</f>
        <v>-1.0165138657332005</v>
      </c>
      <c r="E30">
        <f>$C$28*Eigenvalues!E4+Voltages!$B$28*Eigenvalues!E18</f>
        <v>0.16469635073929972</v>
      </c>
      <c r="F30">
        <f t="shared" si="4"/>
        <v>1.0297695505183175</v>
      </c>
      <c r="G30">
        <f>$B$29*Eigenvalues!E4-Voltages!$C$29*Eigenvalues!E18</f>
        <v>-1.0193933266257944</v>
      </c>
      <c r="H30">
        <f>$C$29*Eigenvalues!E4+Voltages!$B$29*Eigenvalues!E18</f>
        <v>0.16516288318621786</v>
      </c>
      <c r="I30">
        <f t="shared" si="5"/>
        <v>1.0326865605553253</v>
      </c>
      <c r="J30">
        <f>$B$30*Eigenvalues!E4-Voltages!$C$30*Eigenvalues!E18</f>
        <v>-1.0145549906417228</v>
      </c>
      <c r="K30">
        <f>$C$30*Eigenvalues!E4+Voltages!$B$30*Eigenvalues!E18</f>
        <v>0.1643789723050294</v>
      </c>
      <c r="L30" s="5">
        <f t="shared" si="6"/>
        <v>1.0277851310327875</v>
      </c>
      <c r="M30">
        <f>$B$31*Eigenvalues!E4-Voltages!$C$31*Eigenvalues!E18</f>
        <v>-1.0196626750147118</v>
      </c>
      <c r="N30">
        <f>$C$31*Eigenvalues!E4+Voltages!$B$31*Eigenvalues!E18</f>
        <v>0.16520652321733562</v>
      </c>
      <c r="O30">
        <f t="shared" si="7"/>
        <v>1.0329594213383784</v>
      </c>
    </row>
    <row r="31" spans="1:23" x14ac:dyDescent="0.25">
      <c r="A31">
        <v>4</v>
      </c>
      <c r="B31">
        <f>-C31*(Eigenvalues!$E$2/Eigenvalues!$E$16)</f>
        <v>-0.97653939195755712</v>
      </c>
      <c r="C31">
        <v>-3.8045858628717899</v>
      </c>
      <c r="D31">
        <f>$B$28*Eigenvalues!E5-Voltages!$C$28*Eigenvalues!E19</f>
        <v>-1.018545825336973</v>
      </c>
      <c r="E31">
        <f>$C$28*Eigenvalues!E5+Voltages!$B$28*Eigenvalues!E19</f>
        <v>0.1284291916292078</v>
      </c>
      <c r="F31">
        <f t="shared" si="4"/>
        <v>1.0266107614738449</v>
      </c>
      <c r="G31">
        <f>$B$29*Eigenvalues!E5-Voltages!$C$29*Eigenvalues!E19</f>
        <v>-1.0214310421256856</v>
      </c>
      <c r="H31">
        <f>$C$29*Eigenvalues!E5+Voltages!$B$29*Eigenvalues!E19</f>
        <v>0.1287929907343946</v>
      </c>
      <c r="I31">
        <f t="shared" si="5"/>
        <v>1.0295188236648585</v>
      </c>
      <c r="J31">
        <f>$B$30*Eigenvalues!E5-Voltages!$C$30*Eigenvalues!E19</f>
        <v>-1.01658303455365</v>
      </c>
      <c r="K31">
        <f>$C$30*Eigenvalues!E5+Voltages!$B$30*Eigenvalues!E19</f>
        <v>0.12818170189691613</v>
      </c>
      <c r="L31" s="5">
        <f t="shared" si="6"/>
        <v>1.0246324291391022</v>
      </c>
      <c r="M31">
        <f>$B$31*Eigenvalues!E5-Voltages!$C$31*Eigenvalues!E19</f>
        <v>-1.0217009289283563</v>
      </c>
      <c r="N31">
        <f>$C$31*Eigenvalues!E5+Voltages!$B$31*Eigenvalues!E19</f>
        <v>0.12882702095967874</v>
      </c>
      <c r="O31">
        <f t="shared" si="7"/>
        <v>1.0297908474551576</v>
      </c>
    </row>
    <row r="32" spans="1:23" x14ac:dyDescent="0.25">
      <c r="A32">
        <v>5</v>
      </c>
      <c r="D32">
        <f>$B$28*Eigenvalues!E6-Voltages!$C$28*Eigenvalues!E20</f>
        <v>-1.021245220095</v>
      </c>
      <c r="E32">
        <f>$C$28*Eigenvalues!E6+Voltages!$B$28*Eigenvalues!E20</f>
        <v>0.1068871217101201</v>
      </c>
      <c r="F32">
        <f t="shared" si="4"/>
        <v>1.0268235760608337</v>
      </c>
      <c r="G32">
        <f>$B$29*Eigenvalues!E6-Voltages!$C$29*Eigenvalues!E20</f>
        <v>-1.0241380834116165</v>
      </c>
      <c r="H32">
        <f>$C$29*Eigenvalues!E6+Voltages!$B$29*Eigenvalues!E20</f>
        <v>0.10718989897392478</v>
      </c>
      <c r="I32">
        <f t="shared" si="5"/>
        <v>1.029732241087973</v>
      </c>
      <c r="J32">
        <f>$B$30*Eigenvalues!E6-Voltages!$C$30*Eigenvalues!E20</f>
        <v>-1.0192772274375737</v>
      </c>
      <c r="K32">
        <f>$C$30*Eigenvalues!E6+Voltages!$B$30*Eigenvalues!E20</f>
        <v>0.10668114466703599</v>
      </c>
      <c r="L32" s="5">
        <f t="shared" si="6"/>
        <v>1.0248448336213127</v>
      </c>
      <c r="M32">
        <f>$B$31*Eigenvalues!E6-Voltages!$C$31*Eigenvalues!E20</f>
        <v>-1.0244086854801127</v>
      </c>
      <c r="N32">
        <f>$C$31*Eigenvalues!E6+Voltages!$B$31*Eigenvalues!E20</f>
        <v>0.10721822113951365</v>
      </c>
      <c r="O32">
        <f t="shared" si="7"/>
        <v>1.0300043212683208</v>
      </c>
    </row>
    <row r="33" spans="1:15" x14ac:dyDescent="0.25">
      <c r="A33">
        <v>6</v>
      </c>
      <c r="D33">
        <f>$B$28*Eigenvalues!E7-Voltages!$C$28*Eigenvalues!E21</f>
        <v>-1.0394211833735385</v>
      </c>
      <c r="E33">
        <f>$C$28*Eigenvalues!E7+Voltages!$B$28*Eigenvalues!E21</f>
        <v>0.19200246239908142</v>
      </c>
      <c r="F33">
        <f t="shared" si="4"/>
        <v>1.0570058382113874</v>
      </c>
      <c r="G33">
        <f>$B$29*Eigenvalues!E7-Voltages!$C$29*Eigenvalues!E21</f>
        <v>-1.042365533420647</v>
      </c>
      <c r="H33">
        <f>$C$29*Eigenvalues!E7+Voltages!$B$29*Eigenvalues!E21</f>
        <v>0.19254634438672263</v>
      </c>
      <c r="I33">
        <f t="shared" si="5"/>
        <v>1.06</v>
      </c>
      <c r="J33">
        <f>$B$30*Eigenvalues!E7-Voltages!$C$30*Eigenvalues!E21</f>
        <v>-1.0374181646894836</v>
      </c>
      <c r="K33">
        <f>$C$30*Eigenvalues!E7+Voltages!$B$30*Eigenvalues!E21</f>
        <v>0.19163246366736253</v>
      </c>
      <c r="L33" s="5">
        <f t="shared" si="6"/>
        <v>1.0549689329828247</v>
      </c>
      <c r="M33">
        <f>$B$31*Eigenvalues!E7-Voltages!$C$31*Eigenvalues!E21</f>
        <v>-1.0426409516225876</v>
      </c>
      <c r="N33">
        <f>$C$31*Eigenvalues!E7+Voltages!$B$31*Eigenvalues!E21</f>
        <v>0.192597219791042</v>
      </c>
      <c r="O33">
        <f t="shared" si="7"/>
        <v>1.060280077654812</v>
      </c>
    </row>
    <row r="34" spans="1:15" x14ac:dyDescent="0.25">
      <c r="A34">
        <v>7</v>
      </c>
      <c r="D34">
        <f>$B$28*Eigenvalues!E8-Voltages!$C$28*Eigenvalues!E22</f>
        <v>-1.0399585742703861</v>
      </c>
      <c r="E34">
        <f>$C$28*Eigenvalues!E8+Voltages!$B$28*Eigenvalues!E22</f>
        <v>0.18203360811745606</v>
      </c>
      <c r="F34">
        <f t="shared" si="4"/>
        <v>1.055769894760574</v>
      </c>
      <c r="G34">
        <f>$B$29*Eigenvalues!E8-Voltages!$C$29*Eigenvalues!E22</f>
        <v>-1.0429044465752062</v>
      </c>
      <c r="H34">
        <f>$C$29*Eigenvalues!E8+Voltages!$B$29*Eigenvalues!E22</f>
        <v>0.18254925150745926</v>
      </c>
      <c r="I34">
        <f t="shared" si="5"/>
        <v>1.0587605555139796</v>
      </c>
      <c r="J34">
        <f>$B$30*Eigenvalues!E8-Voltages!$C$30*Eigenvalues!E22</f>
        <v>-1.0379545200061213</v>
      </c>
      <c r="K34">
        <f>$C$30*Eigenvalues!E8+Voltages!$B$30*Eigenvalues!E22</f>
        <v>0.18168281988645058</v>
      </c>
      <c r="L34" s="5">
        <f t="shared" si="6"/>
        <v>1.0537353712593263</v>
      </c>
      <c r="M34">
        <f>$B$31*Eigenvalues!E8-Voltages!$C$31*Eigenvalues!E22</f>
        <v>-1.0431800071710458</v>
      </c>
      <c r="N34">
        <f>$C$31*Eigenvalues!E8+Voltages!$B$31*Eigenvalues!E22</f>
        <v>0.18259748543788373</v>
      </c>
      <c r="O34">
        <f t="shared" si="7"/>
        <v>1.0590403056775606</v>
      </c>
    </row>
    <row r="35" spans="1:15" x14ac:dyDescent="0.25">
      <c r="A35">
        <v>8</v>
      </c>
      <c r="D35">
        <f>$B$28*Eigenvalues!E9-Voltages!$C$28*Eigenvalues!E23</f>
        <v>-1.0461244657853577</v>
      </c>
      <c r="E35">
        <f>$C$28*Eigenvalues!E9+Voltages!$B$28*Eigenvalues!E23</f>
        <v>0.1832119624231677</v>
      </c>
      <c r="F35">
        <f t="shared" si="4"/>
        <v>1.0620466190754756</v>
      </c>
      <c r="G35">
        <f>$B$29*Eigenvalues!E9-Voltages!$C$29*Eigenvalues!E23</f>
        <v>-1.0490878041022844</v>
      </c>
      <c r="H35">
        <f>$C$29*Eigenvalues!E9+Voltages!$B$29*Eigenvalues!E23</f>
        <v>0.18373094371662241</v>
      </c>
      <c r="I35">
        <f t="shared" si="5"/>
        <v>1.0650550597951045</v>
      </c>
      <c r="J35">
        <f>$B$30*Eigenvalues!E9-Voltages!$C$30*Eigenvalues!E23</f>
        <v>-1.0441085295274355</v>
      </c>
      <c r="K35">
        <f>$C$30*Eigenvalues!E9+Voltages!$B$30*Eigenvalues!E23</f>
        <v>0.18285890344212508</v>
      </c>
      <c r="L35" s="5">
        <f t="shared" si="6"/>
        <v>1.06</v>
      </c>
      <c r="M35">
        <f>$B$31*Eigenvalues!E9-Voltages!$C$31*Eigenvalues!E23</f>
        <v>-1.0493649984908362</v>
      </c>
      <c r="N35">
        <f>$C$31*Eigenvalues!E9+Voltages!$B$31*Eigenvalues!E23</f>
        <v>0.18377948987872866</v>
      </c>
      <c r="O35">
        <f t="shared" si="7"/>
        <v>1.0653364731190604</v>
      </c>
    </row>
    <row r="36" spans="1:15" x14ac:dyDescent="0.25">
      <c r="A36">
        <v>9</v>
      </c>
      <c r="D36">
        <f>$B$28*Eigenvalues!E10-Voltages!$C$28*Eigenvalues!E24</f>
        <v>-1.0357988938855291</v>
      </c>
      <c r="E36">
        <f>$C$28*Eigenvalues!E10+Voltages!$B$28*Eigenvalues!E24</f>
        <v>0.20926493348015301</v>
      </c>
      <c r="F36">
        <f t="shared" si="4"/>
        <v>1.056726625461353</v>
      </c>
      <c r="G36">
        <f>$B$29*Eigenvalues!E10-Voltages!$C$29*Eigenvalues!E24</f>
        <v>-1.0387329831371146</v>
      </c>
      <c r="H36">
        <f>$C$29*Eigenvalues!E10+Voltages!$B$29*Eigenvalues!E24</f>
        <v>0.20985771456505506</v>
      </c>
      <c r="I36">
        <f t="shared" si="5"/>
        <v>1.0597199963289348</v>
      </c>
      <c r="J36">
        <f>$B$30*Eigenvalues!E10-Voltages!$C$30*Eigenvalues!E24</f>
        <v>-1.0338028555417245</v>
      </c>
      <c r="K36">
        <f>$C$30*Eigenvalues!E10+Voltages!$B$30*Eigenvalues!E24</f>
        <v>0.20886166906878331</v>
      </c>
      <c r="L36" s="5">
        <f t="shared" si="6"/>
        <v>1.054690258290282</v>
      </c>
      <c r="M36">
        <f>$B$31*Eigenvalues!E10-Voltages!$C$31*Eigenvalues!E24</f>
        <v>-1.0390074415313533</v>
      </c>
      <c r="N36">
        <f>$C$31*Eigenvalues!E10+Voltages!$B$31*Eigenvalues!E24</f>
        <v>0.2099131640523566</v>
      </c>
      <c r="O36">
        <f t="shared" si="7"/>
        <v>1.06</v>
      </c>
    </row>
    <row r="37" spans="1:15" x14ac:dyDescent="0.25">
      <c r="A37">
        <v>10</v>
      </c>
      <c r="D37">
        <f>$B$28*Eigenvalues!E11-Voltages!$C$28*Eigenvalues!E25</f>
        <v>-1.0288643091738285</v>
      </c>
      <c r="E37">
        <f>$C$28*Eigenvalues!E11+Voltages!$B$28*Eigenvalues!E25</f>
        <v>0.20950636158428171</v>
      </c>
      <c r="F37">
        <f t="shared" si="4"/>
        <v>1.0499784198906297</v>
      </c>
      <c r="G37">
        <f>$B$29*Eigenvalues!E11-Voltages!$C$29*Eigenvalues!E25</f>
        <v>-1.0317787549496515</v>
      </c>
      <c r="H37">
        <f>$C$29*Eigenvalues!E11+Voltages!$B$29*Eigenvalues!E25</f>
        <v>0.21009982655831472</v>
      </c>
      <c r="I37">
        <f t="shared" si="5"/>
        <v>1.0529526752353531</v>
      </c>
      <c r="J37">
        <f>$B$30*Eigenvalues!E11-Voltages!$C$30*Eigenvalues!E25</f>
        <v>-1.0268816341354539</v>
      </c>
      <c r="K37">
        <f>$C$30*Eigenvalues!E11+Voltages!$B$30*Eigenvalues!E25</f>
        <v>0.20910263192839795</v>
      </c>
      <c r="L37" s="5">
        <f t="shared" si="6"/>
        <v>1.0479550568626896</v>
      </c>
      <c r="M37">
        <f>$B$31*Eigenvalues!E11-Voltages!$C$31*Eigenvalues!E25</f>
        <v>-1.0320513758684924</v>
      </c>
      <c r="N37">
        <f>$C$31*Eigenvalues!E11+Voltages!$B$31*Eigenvalues!E25</f>
        <v>0.21015534001746461</v>
      </c>
      <c r="O37">
        <f t="shared" si="7"/>
        <v>1.0532308908163985</v>
      </c>
    </row>
    <row r="38" spans="1:15" x14ac:dyDescent="0.25">
      <c r="A38">
        <v>11</v>
      </c>
      <c r="D38">
        <f>$B$28*Eigenvalues!E12-Voltages!$C$28*Eigenvalues!E26</f>
        <v>-1.0295761532124252</v>
      </c>
      <c r="E38">
        <f>$C$28*Eigenvalues!E12+Voltages!$B$28*Eigenvalues!E26</f>
        <v>0.20200791423034403</v>
      </c>
      <c r="F38">
        <f t="shared" si="4"/>
        <v>1.0492064871489259</v>
      </c>
      <c r="G38">
        <f>$B$29*Eigenvalues!E12-Voltages!$C$29*Eigenvalues!E26</f>
        <v>-1.0324926154162968</v>
      </c>
      <c r="H38">
        <f>$C$29*Eigenvalues!E12+Voltages!$B$29*Eigenvalues!E26</f>
        <v>0.20258013848485651</v>
      </c>
      <c r="I38">
        <f t="shared" si="5"/>
        <v>1.0521785558533916</v>
      </c>
      <c r="J38">
        <f>$B$30*Eigenvalues!E12-Voltages!$C$30*Eigenvalues!E26</f>
        <v>-1.0275921064135627</v>
      </c>
      <c r="K38">
        <f>$C$30*Eigenvalues!E12+Voltages!$B$30*Eigenvalues!E26</f>
        <v>0.20161863447253009</v>
      </c>
      <c r="L38" s="5">
        <f t="shared" si="6"/>
        <v>1.0471846116755299</v>
      </c>
      <c r="M38">
        <f>$B$31*Eigenvalues!E12-Voltages!$C$31*Eigenvalues!E26</f>
        <v>-1.0327654249543503</v>
      </c>
      <c r="N38">
        <f>$C$31*Eigenvalues!E12+Voltages!$B$31*Eigenvalues!E26</f>
        <v>0.20263366506042099</v>
      </c>
      <c r="O38">
        <f t="shared" si="7"/>
        <v>1.0524565668933605</v>
      </c>
    </row>
    <row r="39" spans="1:15" x14ac:dyDescent="0.25">
      <c r="A39">
        <v>12</v>
      </c>
      <c r="D39">
        <f>$B$28*Eigenvalues!E13-Voltages!$C$28*Eigenvalues!E27</f>
        <v>-1.025588611499775</v>
      </c>
      <c r="E39">
        <f>$C$28*Eigenvalues!E13+Voltages!$B$28*Eigenvalues!E27</f>
        <v>0.20179295787160509</v>
      </c>
      <c r="F39">
        <f t="shared" si="4"/>
        <v>1.0452523130252369</v>
      </c>
      <c r="G39">
        <f>$B$29*Eigenvalues!E13-Voltages!$C$29*Eigenvalues!E27</f>
        <v>-1.0284937782645915</v>
      </c>
      <c r="H39">
        <f>$C$29*Eigenvalues!E13+Voltages!$B$29*Eigenvalues!E27</f>
        <v>0.2023645732230327</v>
      </c>
      <c r="I39">
        <f t="shared" si="5"/>
        <v>1.048213180810428</v>
      </c>
      <c r="J39">
        <f>$B$30*Eigenvalues!E13-Voltages!$C$30*Eigenvalues!E27</f>
        <v>-1.0236122489011981</v>
      </c>
      <c r="K39">
        <f>$C$30*Eigenvalues!E13+Voltages!$B$30*Eigenvalues!E27</f>
        <v>0.201404092345875</v>
      </c>
      <c r="L39" s="5">
        <f t="shared" si="6"/>
        <v>1.0432380574510469</v>
      </c>
      <c r="M39">
        <f>$B$31*Eigenvalues!E13-Voltages!$C$31*Eigenvalues!E27</f>
        <v>-1.028765531213087</v>
      </c>
      <c r="N39">
        <f>$C$31*Eigenvalues!E13+Voltages!$B$31*Eigenvalues!E27</f>
        <v>0.20241804284103776</v>
      </c>
      <c r="O39">
        <f t="shared" si="7"/>
        <v>1.048490144102338</v>
      </c>
    </row>
    <row r="40" spans="1:15" x14ac:dyDescent="0.25">
      <c r="A40">
        <v>13</v>
      </c>
      <c r="D40">
        <f>$B$28*Eigenvalues!E14-Voltages!$C$28*Eigenvalues!E28</f>
        <v>-1.0207350242152742</v>
      </c>
      <c r="E40">
        <f>$C$28*Eigenvalues!E14+Voltages!$B$28*Eigenvalues!E28</f>
        <v>0.20337706761894722</v>
      </c>
      <c r="F40">
        <f t="shared" si="4"/>
        <v>1.0407988380532704</v>
      </c>
      <c r="G40">
        <f>$B$29*Eigenvalues!E14-Voltages!$C$29*Eigenvalues!E28</f>
        <v>-1.0236264423090242</v>
      </c>
      <c r="H40">
        <f>$C$29*Eigenvalues!E14+Voltages!$B$29*Eigenvalues!E28</f>
        <v>0.20395317025010684</v>
      </c>
      <c r="I40">
        <f t="shared" si="5"/>
        <v>1.0437470905584836</v>
      </c>
      <c r="J40">
        <f>$B$30*Eigenvalues!E14-Voltages!$C$30*Eigenvalues!E28</f>
        <v>-1.0187680147318454</v>
      </c>
      <c r="K40">
        <f>$C$30*Eigenvalues!E14+Voltages!$B$30*Eigenvalues!E28</f>
        <v>0.20298514943133922</v>
      </c>
      <c r="L40" s="5">
        <f t="shared" si="6"/>
        <v>1.0387931645569914</v>
      </c>
      <c r="M40">
        <f>$B$31*Eigenvalues!E14-Voltages!$C$31*Eigenvalues!E28</f>
        <v>-1.0238969091895578</v>
      </c>
      <c r="N40">
        <f>$C$31*Eigenvalues!E14+Voltages!$B$31*Eigenvalues!E28</f>
        <v>0.20400705961389476</v>
      </c>
      <c r="O40">
        <f t="shared" si="7"/>
        <v>1.0440228738012576</v>
      </c>
    </row>
    <row r="41" spans="1:15" x14ac:dyDescent="0.25">
      <c r="A41">
        <v>14</v>
      </c>
      <c r="D41">
        <f>$B$28*Eigenvalues!E15-Voltages!$C$28*Eigenvalues!E29</f>
        <v>-1.0105675595160521</v>
      </c>
      <c r="E41">
        <f>$C$28*Eigenvalues!E15+Voltages!$B$28*Eigenvalues!E29</f>
        <v>0.219363832019185</v>
      </c>
      <c r="F41">
        <f t="shared" si="4"/>
        <v>1.0341021628177609</v>
      </c>
      <c r="G41">
        <f>$B$29*Eigenvalues!E15-Voltages!$C$29*Eigenvalues!E29</f>
        <v>-1.0134301764119384</v>
      </c>
      <c r="H41">
        <f>$C$29*Eigenvalues!E15+Voltages!$B$29*Eigenvalues!E29</f>
        <v>0.21998522007579863</v>
      </c>
      <c r="I41">
        <f t="shared" si="5"/>
        <v>1.0370314457691869</v>
      </c>
      <c r="J41">
        <f>$B$30*Eigenvalues!E15-Voltages!$C$30*Eigenvalues!E29</f>
        <v>-1.0086201432659418</v>
      </c>
      <c r="K41">
        <f>$C$30*Eigenvalues!E15+Voltages!$B$30*Eigenvalues!E29</f>
        <v>0.21894110650505388</v>
      </c>
      <c r="L41" s="5">
        <f t="shared" si="6"/>
        <v>1.0321093941629766</v>
      </c>
      <c r="M41">
        <f>$B$31*Eigenvalues!E15-Voltages!$C$31*Eigenvalues!E29</f>
        <v>-1.0136979491922451</v>
      </c>
      <c r="N41">
        <f>$C$31*Eigenvalues!E15+Voltages!$B$31*Eigenvalues!E29</f>
        <v>0.22004334549516866</v>
      </c>
      <c r="O41">
        <f t="shared" si="7"/>
        <v>1.0373054545760712</v>
      </c>
    </row>
    <row r="43" spans="1:15" x14ac:dyDescent="0.25">
      <c r="A43" s="1" t="s">
        <v>20</v>
      </c>
      <c r="D43" s="1" t="s">
        <v>16</v>
      </c>
      <c r="G43" s="1" t="s">
        <v>17</v>
      </c>
      <c r="J43" s="1" t="s">
        <v>18</v>
      </c>
      <c r="M43" s="1" t="s">
        <v>19</v>
      </c>
    </row>
    <row r="44" spans="1:15" x14ac:dyDescent="0.25">
      <c r="A44" s="1" t="s">
        <v>0</v>
      </c>
      <c r="B44" s="1" t="s">
        <v>10</v>
      </c>
      <c r="C44" s="1" t="s">
        <v>11</v>
      </c>
      <c r="D44" s="1" t="s">
        <v>12</v>
      </c>
      <c r="E44" s="1" t="s">
        <v>13</v>
      </c>
      <c r="F44" s="1" t="s">
        <v>14</v>
      </c>
      <c r="G44" s="1" t="s">
        <v>12</v>
      </c>
      <c r="H44" s="1" t="s">
        <v>13</v>
      </c>
      <c r="I44" s="1" t="s">
        <v>14</v>
      </c>
      <c r="J44" s="1" t="s">
        <v>12</v>
      </c>
      <c r="K44" s="1" t="s">
        <v>13</v>
      </c>
      <c r="L44" s="1" t="s">
        <v>14</v>
      </c>
      <c r="M44" s="1" t="s">
        <v>12</v>
      </c>
      <c r="N44" s="1" t="s">
        <v>13</v>
      </c>
      <c r="O44" s="1" t="s">
        <v>14</v>
      </c>
    </row>
    <row r="45" spans="1:15" x14ac:dyDescent="0.25">
      <c r="A45">
        <v>1</v>
      </c>
      <c r="B45">
        <f>-C45*(Eigenvalues!$F$2/Eigenvalues!$F$16)</f>
        <v>-5.6623374065795575</v>
      </c>
      <c r="C45">
        <v>-10.307019703220853</v>
      </c>
      <c r="D45">
        <f>$B$45*Eigenvalues!F2-Voltages!$C$45*Eigenvalues!F16</f>
        <v>-1.06</v>
      </c>
      <c r="E45">
        <f>$C$45*Eigenvalues!F2+Voltages!$B$45*Eigenvalues!F16</f>
        <v>0</v>
      </c>
      <c r="F45" s="6">
        <f>SQRT((D45^2)+(E45^2))</f>
        <v>1.06</v>
      </c>
      <c r="G45">
        <f>$B$46*Eigenvalues!F2-Voltages!$C$46*Eigenvalues!F16</f>
        <v>-0.43182197029892605</v>
      </c>
      <c r="H45">
        <f>$C$46*Eigenvalues!F2+Voltages!$B$46*Eigenvalues!F16</f>
        <v>0</v>
      </c>
      <c r="I45" s="6">
        <f>SQRT((G45^2)+(H45^2))</f>
        <v>0.43182197029892605</v>
      </c>
      <c r="J45">
        <f>$B$47*Eigenvalues!F2-Voltages!$C$47*Eigenvalues!F16</f>
        <v>-0.17106942420056698</v>
      </c>
      <c r="K45">
        <f>$C$47*Eigenvalues!F2+Voltages!$B$47*Eigenvalues!F16</f>
        <v>0</v>
      </c>
      <c r="L45" s="6">
        <f>SQRT((J45^2)+(K45^2))</f>
        <v>0.17106942420056698</v>
      </c>
      <c r="M45">
        <f>$B$48*Eigenvalues!F2-Voltages!$C$48*Eigenvalues!F16</f>
        <v>-0.42594062900482699</v>
      </c>
      <c r="N45">
        <f>$C$48*Eigenvalues!F2+Voltages!$B$48*Eigenvalues!F16</f>
        <v>0</v>
      </c>
      <c r="O45" s="6">
        <f>SQRT((M45^2)+(N45^2))</f>
        <v>0.42594062900482699</v>
      </c>
    </row>
    <row r="46" spans="1:15" x14ac:dyDescent="0.25">
      <c r="A46">
        <v>2</v>
      </c>
      <c r="B46">
        <f>-C46*(Eigenvalues!$F$2/Eigenvalues!$F$16)</f>
        <v>-2.3067185805721651</v>
      </c>
      <c r="C46">
        <v>-4.1988656190138487</v>
      </c>
      <c r="D46">
        <f>$B$45*Eigenvalues!F3-Voltages!$C$45*Eigenvalues!F17</f>
        <v>-1.056774816113119</v>
      </c>
      <c r="E46">
        <f>$C$45*Eigenvalues!F3+Voltages!$B$45*Eigenvalues!F17</f>
        <v>4.2506671130498275E-2</v>
      </c>
      <c r="F46" s="6">
        <f t="shared" ref="F46:F58" si="8">SQRT((D46^2)+(E46^2))</f>
        <v>1.0576293438920428</v>
      </c>
      <c r="G46">
        <f>$B$46*Eigenvalues!F3-Voltages!$C$46*Eigenvalues!F17</f>
        <v>-0.4305080974115586</v>
      </c>
      <c r="H46">
        <f>$C$46*Eigenvalues!F3+Voltages!$B$46*Eigenvalues!F17</f>
        <v>1.7316334413603973E-2</v>
      </c>
      <c r="I46" s="6">
        <f t="shared" ref="I46:I58" si="9">SQRT((G46^2)+(H46^2))</f>
        <v>0.43085621426926618</v>
      </c>
      <c r="J46">
        <f>$B$47*Eigenvalues!F3-Voltages!$C$47*Eigenvalues!F17</f>
        <v>-0.17054892386993517</v>
      </c>
      <c r="K46">
        <f>$C$47*Eigenvalues!F3+Voltages!$B$47*Eigenvalues!F17</f>
        <v>6.8599922216766029E-3</v>
      </c>
      <c r="L46" s="6">
        <f t="shared" ref="L46:L58" si="10">SQRT((J46^2)+(K46^2))</f>
        <v>0.17068683290305203</v>
      </c>
      <c r="M46">
        <f>$B$48*Eigenvalues!F3-Voltages!$C$48*Eigenvalues!F17</f>
        <v>-0.42464465084120956</v>
      </c>
      <c r="N46">
        <f>$C$48*Eigenvalues!F3+Voltages!$B$48*Eigenvalues!F17</f>
        <v>1.7080488903986529E-2</v>
      </c>
      <c r="O46" s="6">
        <f t="shared" ref="O46:O58" si="11">SQRT((M46^2)+(N46^2))</f>
        <v>0.42498802640692362</v>
      </c>
    </row>
    <row r="47" spans="1:15" x14ac:dyDescent="0.25">
      <c r="A47">
        <v>3</v>
      </c>
      <c r="B47">
        <f>-C47*(Eigenvalues!$F$2/Eigenvalues!$F$16)</f>
        <v>-0.91382339601216656</v>
      </c>
      <c r="C47">
        <v>-1.6634112508055565</v>
      </c>
      <c r="D47">
        <f>$B$45*Eigenvalues!F4-Voltages!$C$45*Eigenvalues!F18</f>
        <v>-1.0182970154691455</v>
      </c>
      <c r="E47">
        <f>$C$45*Eigenvalues!F4+Voltages!$B$45*Eigenvalues!F18</f>
        <v>0.16627962621975839</v>
      </c>
      <c r="F47" s="6">
        <f t="shared" si="8"/>
        <v>1.0317837592292058</v>
      </c>
      <c r="G47">
        <f>$B$46*Eigenvalues!F4-Voltages!$C$46*Eigenvalues!F18</f>
        <v>-0.41483304110320973</v>
      </c>
      <c r="H47">
        <f>$C$46*Eigenvalues!F4+Voltages!$B$46*Eigenvalues!F18</f>
        <v>6.773886397621226E-2</v>
      </c>
      <c r="I47" s="6">
        <f t="shared" si="9"/>
        <v>0.42032726021961164</v>
      </c>
      <c r="J47">
        <f>$B$47*Eigenvalues!F4-Voltages!$C$47*Eigenvalues!F18</f>
        <v>-0.16433913594477598</v>
      </c>
      <c r="K47">
        <f>$C$47*Eigenvalues!F4+Voltages!$B$47*Eigenvalues!F18</f>
        <v>2.683524520160336E-2</v>
      </c>
      <c r="L47" s="6">
        <f t="shared" si="10"/>
        <v>0.16651571093475157</v>
      </c>
      <c r="M47">
        <f>$B$48*Eigenvalues!F4-Voltages!$C$48*Eigenvalues!F18</f>
        <v>-0.40918308611572241</v>
      </c>
      <c r="N47">
        <f>$C$48*Eigenvalues!F4+Voltages!$B$48*Eigenvalues!F18</f>
        <v>6.6816272247859812E-2</v>
      </c>
      <c r="O47" s="6">
        <f t="shared" si="11"/>
        <v>0.4146024749085403</v>
      </c>
    </row>
    <row r="48" spans="1:15" x14ac:dyDescent="0.25">
      <c r="A48">
        <v>4</v>
      </c>
      <c r="B48">
        <f>-C48*(Eigenvalues!$F$2/Eigenvalues!$F$16)</f>
        <v>-2.275301468486846</v>
      </c>
      <c r="C48">
        <v>-4.1416777882594662</v>
      </c>
      <c r="D48">
        <f>$B$45*Eigenvalues!F5-Voltages!$C$45*Eigenvalues!F19</f>
        <v>-1.0207524345933812</v>
      </c>
      <c r="E48">
        <f>$C$45*Eigenvalues!F5+Voltages!$B$45*Eigenvalues!F19</f>
        <v>0.13005893242218663</v>
      </c>
      <c r="F48" s="6">
        <f t="shared" si="8"/>
        <v>1.0290047903829767</v>
      </c>
      <c r="G48">
        <f>$B$46*Eigenvalues!F5-Voltages!$C$46*Eigenvalues!F19</f>
        <v>-0.41583332782409377</v>
      </c>
      <c r="H48">
        <f>$C$46*Eigenvalues!F5+Voltages!$B$46*Eigenvalues!F19</f>
        <v>5.2983306088229709E-2</v>
      </c>
      <c r="I48" s="6">
        <f t="shared" si="9"/>
        <v>0.41919516606623614</v>
      </c>
      <c r="J48">
        <f>$B$47*Eigenvalues!F5-Voltages!$C$47*Eigenvalues!F19</f>
        <v>-0.16473540682756285</v>
      </c>
      <c r="K48">
        <f>$C$47*Eigenvalues!F5+Voltages!$B$47*Eigenvalues!F19</f>
        <v>2.0989723284532004E-2</v>
      </c>
      <c r="L48" s="6">
        <f t="shared" si="10"/>
        <v>0.16606722357588768</v>
      </c>
      <c r="M48">
        <f>$B$48*Eigenvalues!F5-Voltages!$C$48*Eigenvalues!F19</f>
        <v>-0.41016974910274828</v>
      </c>
      <c r="N48">
        <f>$C$48*Eigenvalues!F5+Voltages!$B$48*Eigenvalues!F19</f>
        <v>5.226168253170041E-2</v>
      </c>
      <c r="O48" s="6">
        <f t="shared" si="11"/>
        <v>0.4134857996836841</v>
      </c>
    </row>
    <row r="49" spans="1:15" x14ac:dyDescent="0.25">
      <c r="A49">
        <v>5</v>
      </c>
      <c r="D49">
        <f>$B$45*Eigenvalues!F6-Voltages!$C$45*Eigenvalues!F20</f>
        <v>-1.0185762182813591</v>
      </c>
      <c r="E49">
        <f>$C$45*Eigenvalues!F6+Voltages!$B$45*Eigenvalues!F20</f>
        <v>0.10471149206849362</v>
      </c>
      <c r="F49" s="6">
        <f t="shared" si="8"/>
        <v>1.0239443388288081</v>
      </c>
      <c r="G49">
        <f>$B$46*Eigenvalues!F6-Voltages!$C$46*Eigenvalues!F20</f>
        <v>-0.41494678252630701</v>
      </c>
      <c r="H49">
        <f>$C$46*Eigenvalues!F6+Voltages!$B$46*Eigenvalues!F20</f>
        <v>4.2657285677318135E-2</v>
      </c>
      <c r="I49" s="6">
        <f t="shared" si="9"/>
        <v>0.41713364327310098</v>
      </c>
      <c r="J49">
        <f>$B$47*Eigenvalues!F6-Voltages!$C$47*Eigenvalues!F20</f>
        <v>-0.16438419543941807</v>
      </c>
      <c r="K49">
        <f>$C$47*Eigenvalues!F6+Voltages!$B$47*Eigenvalues!F20</f>
        <v>1.689899495786739E-2</v>
      </c>
      <c r="L49" s="6">
        <f t="shared" si="10"/>
        <v>0.16525053628007028</v>
      </c>
      <c r="M49">
        <f>$B$48*Eigenvalues!F6-Voltages!$C$48*Eigenvalues!F20</f>
        <v>-0.40929527840011326</v>
      </c>
      <c r="N49">
        <f>$C$48*Eigenvalues!F6+Voltages!$B$48*Eigenvalues!F20</f>
        <v>4.2076300750649109E-2</v>
      </c>
      <c r="O49" s="6">
        <f t="shared" si="11"/>
        <v>0.41145235447799455</v>
      </c>
    </row>
    <row r="50" spans="1:15" x14ac:dyDescent="0.25">
      <c r="A50">
        <v>6</v>
      </c>
      <c r="D50">
        <f>$B$45*Eigenvalues!F7-Voltages!$C$45*Eigenvalues!F21</f>
        <v>2.3481661037643891</v>
      </c>
      <c r="E50">
        <f>$C$45*Eigenvalues!F7+Voltages!$B$45*Eigenvalues!F21</f>
        <v>-1.1209418848528416</v>
      </c>
      <c r="F50" s="6">
        <f t="shared" si="8"/>
        <v>2.6019982244585549</v>
      </c>
      <c r="G50">
        <f>$B$46*Eigenvalues!F7-Voltages!$C$46*Eigenvalues!F21</f>
        <v>0.9565940693553685</v>
      </c>
      <c r="H50">
        <f>$C$46*Eigenvalues!F7+Voltages!$B$46*Eigenvalues!F21</f>
        <v>-0.45664842764881675</v>
      </c>
      <c r="I50" s="6">
        <f t="shared" si="9"/>
        <v>1.06</v>
      </c>
      <c r="J50">
        <f>$B$47*Eigenvalues!F7-Voltages!$C$47*Eigenvalues!F21</f>
        <v>0.37896172009270074</v>
      </c>
      <c r="K50">
        <f>$C$47*Eigenvalues!F7+Voltages!$B$47*Eigenvalues!F21</f>
        <v>-0.1809046064189376</v>
      </c>
      <c r="L50" s="6">
        <f t="shared" si="10"/>
        <v>0.41992673398964392</v>
      </c>
      <c r="M50">
        <f>$B$48*Eigenvalues!F7-Voltages!$C$48*Eigenvalues!F21</f>
        <v>0.94356542192945037</v>
      </c>
      <c r="N50">
        <f>$C$48*Eigenvalues!F7+Voltages!$B$48*Eigenvalues!F21</f>
        <v>-0.45042895425667501</v>
      </c>
      <c r="O50" s="6">
        <f t="shared" si="11"/>
        <v>1.0455629815050185</v>
      </c>
    </row>
    <row r="51" spans="1:15" x14ac:dyDescent="0.25">
      <c r="A51">
        <v>7</v>
      </c>
      <c r="D51">
        <f>$B$45*Eigenvalues!F8-Voltages!$C$45*Eigenvalues!F22</f>
        <v>-5.6146119912955292</v>
      </c>
      <c r="E51">
        <f>$C$45*Eigenvalues!F8+Voltages!$B$45*Eigenvalues!F22</f>
        <v>3.3327108914205823</v>
      </c>
      <c r="F51" s="6">
        <f t="shared" si="8"/>
        <v>6.5292288747288465</v>
      </c>
      <c r="G51">
        <f>$B$46*Eigenvalues!F8-Voltages!$C$46*Eigenvalues!F22</f>
        <v>-2.2872762382501994</v>
      </c>
      <c r="H51">
        <f>$C$46*Eigenvalues!F8+Voltages!$B$46*Eigenvalues!F22</f>
        <v>1.3576771543112505</v>
      </c>
      <c r="I51" s="6">
        <f t="shared" si="9"/>
        <v>2.6598721483189145</v>
      </c>
      <c r="J51">
        <f>$B$47*Eigenvalues!F8-Voltages!$C$47*Eigenvalues!F22</f>
        <v>-0.9061211702457781</v>
      </c>
      <c r="K51">
        <f>$C$47*Eigenvalues!F8+Voltages!$B$47*Eigenvalues!F22</f>
        <v>0.53785371058705389</v>
      </c>
      <c r="L51" s="6">
        <f t="shared" si="10"/>
        <v>1.0537277585599805</v>
      </c>
      <c r="M51">
        <f>$B$48*Eigenvalues!F8-Voltages!$C$48*Eigenvalues!F22</f>
        <v>-2.2561239275381713</v>
      </c>
      <c r="N51">
        <f>$C$48*Eigenvalues!F8+Voltages!$B$48*Eigenvalues!F22</f>
        <v>1.3391858239461509</v>
      </c>
      <c r="O51" s="6">
        <f t="shared" si="11"/>
        <v>2.6236451451117762</v>
      </c>
    </row>
    <row r="52" spans="1:15" x14ac:dyDescent="0.25">
      <c r="A52">
        <v>8</v>
      </c>
      <c r="D52">
        <f>$B$45*Eigenvalues!F9-Voltages!$C$45*Eigenvalues!F23</f>
        <v>-5.6474926888348431</v>
      </c>
      <c r="E52">
        <f>$C$45*Eigenvalues!F9+Voltages!$B$45*Eigenvalues!F23</f>
        <v>3.3534580088029391</v>
      </c>
      <c r="F52" s="6">
        <f t="shared" si="8"/>
        <v>6.5680936570094355</v>
      </c>
      <c r="G52">
        <f>$B$46*Eigenvalues!F9-Voltages!$C$46*Eigenvalues!F23</f>
        <v>-2.300671151076831</v>
      </c>
      <c r="H52">
        <f>$C$46*Eigenvalues!F9+Voltages!$B$46*Eigenvalues!F23</f>
        <v>1.3661290987509416</v>
      </c>
      <c r="I52" s="6">
        <f t="shared" si="9"/>
        <v>2.675704852903483</v>
      </c>
      <c r="J52">
        <f>$B$47*Eigenvalues!F9-Voltages!$C$47*Eigenvalues!F23</f>
        <v>-0.91142766269423414</v>
      </c>
      <c r="K52">
        <f>$C$47*Eigenvalues!F9+Voltages!$B$47*Eigenvalues!F23</f>
        <v>0.54120201004405533</v>
      </c>
      <c r="L52" s="6">
        <f t="shared" si="10"/>
        <v>1.0600000000000003</v>
      </c>
      <c r="M52">
        <f>$B$48*Eigenvalues!F9-Voltages!$C$48*Eigenvalues!F23</f>
        <v>-2.2693364039457298</v>
      </c>
      <c r="N52">
        <f>$C$48*Eigenvalues!F9+Voltages!$B$48*Eigenvalues!F23</f>
        <v>1.3475226543498096</v>
      </c>
      <c r="O52" s="6">
        <f t="shared" si="11"/>
        <v>2.6392622109709549</v>
      </c>
    </row>
    <row r="53" spans="1:15" x14ac:dyDescent="0.25">
      <c r="A53">
        <v>9</v>
      </c>
      <c r="D53">
        <f>$B$45*Eigenvalues!F10-Voltages!$C$45*Eigenvalues!F24</f>
        <v>2.3652940220762728</v>
      </c>
      <c r="E53">
        <f>$C$45*Eigenvalues!F10+Voltages!$B$45*Eigenvalues!F24</f>
        <v>-1.1679210197229144</v>
      </c>
      <c r="F53" s="6">
        <f t="shared" si="8"/>
        <v>2.6379263293694093</v>
      </c>
      <c r="G53">
        <f>$B$46*Eigenvalues!F10-Voltages!$C$46*Eigenvalues!F24</f>
        <v>0.96357162731061075</v>
      </c>
      <c r="H53">
        <f>$C$46*Eigenvalues!F10+Voltages!$B$46*Eigenvalues!F24</f>
        <v>-0.47578675083988647</v>
      </c>
      <c r="I53" s="6">
        <f t="shared" si="9"/>
        <v>1.0746363632563318</v>
      </c>
      <c r="J53">
        <f>$B$47*Eigenvalues!F10-Voltages!$C$47*Eigenvalues!F24</f>
        <v>0.38172593058644444</v>
      </c>
      <c r="K53">
        <f>$C$47*Eigenvalues!F10+Voltages!$B$47*Eigenvalues!F24</f>
        <v>-0.18848639278843204</v>
      </c>
      <c r="L53" s="6">
        <f t="shared" si="10"/>
        <v>0.42572503608371692</v>
      </c>
      <c r="M53">
        <f>$B$48*Eigenvalues!F10-Voltages!$C$48*Eigenvalues!F24</f>
        <v>0.95044794674011746</v>
      </c>
      <c r="N53">
        <f>$C$48*Eigenvalues!F10+Voltages!$B$48*Eigenvalues!F24</f>
        <v>-0.46930661676295948</v>
      </c>
      <c r="O53" s="6">
        <f t="shared" si="11"/>
        <v>1.0600000000000003</v>
      </c>
    </row>
    <row r="54" spans="1:15" x14ac:dyDescent="0.25">
      <c r="A54">
        <v>10</v>
      </c>
      <c r="D54">
        <f>$B$45*Eigenvalues!F11-Voltages!$C$45*Eigenvalues!F25</f>
        <v>2.340251878255561</v>
      </c>
      <c r="E54">
        <f>$C$45*Eigenvalues!F11+Voltages!$B$45*Eigenvalues!F25</f>
        <v>-1.16221432299103</v>
      </c>
      <c r="F54" s="6">
        <f t="shared" si="8"/>
        <v>2.6129525419043071</v>
      </c>
      <c r="G54">
        <f>$B$46*Eigenvalues!F11-Voltages!$C$46*Eigenvalues!F25</f>
        <v>0.95336997836233839</v>
      </c>
      <c r="H54">
        <f>$C$46*Eigenvalues!F11+Voltages!$B$46*Eigenvalues!F25</f>
        <v>-0.47346196119209327</v>
      </c>
      <c r="I54" s="6">
        <f t="shared" si="9"/>
        <v>1.0644625612667027</v>
      </c>
      <c r="J54">
        <f>$B$47*Eigenvalues!F11-Voltages!$C$47*Eigenvalues!F25</f>
        <v>0.37768447292214546</v>
      </c>
      <c r="K54">
        <f>$C$47*Eigenvalues!F11+Voltages!$B$47*Eigenvalues!F25</f>
        <v>-0.18756541040728986</v>
      </c>
      <c r="L54" s="6">
        <f t="shared" si="10"/>
        <v>0.42169461019526194</v>
      </c>
      <c r="M54">
        <f>$B$48*Eigenvalues!F11-Voltages!$C$48*Eigenvalues!F25</f>
        <v>0.9403852425036805</v>
      </c>
      <c r="N54">
        <f>$C$48*Eigenvalues!F11+Voltages!$B$48*Eigenvalues!F25</f>
        <v>-0.46701349035209277</v>
      </c>
      <c r="O54" s="6">
        <f t="shared" si="11"/>
        <v>1.049964763451398</v>
      </c>
    </row>
    <row r="55" spans="1:15" x14ac:dyDescent="0.25">
      <c r="A55">
        <v>11</v>
      </c>
      <c r="D55">
        <f>$B$45*Eigenvalues!F12-Voltages!$C$45*Eigenvalues!F26</f>
        <v>2.3326168555589475</v>
      </c>
      <c r="E55">
        <f>$C$45*Eigenvalues!F12+Voltages!$B$45*Eigenvalues!F26</f>
        <v>-1.1419186269779535</v>
      </c>
      <c r="F55" s="6">
        <f t="shared" si="8"/>
        <v>2.5971290968061109</v>
      </c>
      <c r="G55">
        <f>$B$46*Eigenvalues!F12-Voltages!$C$46*Eigenvalues!F26</f>
        <v>0.95025962879240555</v>
      </c>
      <c r="H55">
        <f>$C$46*Eigenvalues!F12+Voltages!$B$46*Eigenvalues!F26</f>
        <v>-0.46519391643647556</v>
      </c>
      <c r="I55" s="6">
        <f t="shared" si="9"/>
        <v>1.0580164185881933</v>
      </c>
      <c r="J55">
        <f>$B$47*Eigenvalues!F12-Voltages!$C$47*Eigenvalues!F26</f>
        <v>0.37645228524623231</v>
      </c>
      <c r="K55">
        <f>$C$47*Eigenvalues!F12+Voltages!$B$47*Eigenvalues!F26</f>
        <v>-0.18428996415190615</v>
      </c>
      <c r="L55" s="6">
        <f t="shared" si="10"/>
        <v>0.41914092374071693</v>
      </c>
      <c r="M55">
        <f>$B$48*Eigenvalues!F12-Voltages!$C$48*Eigenvalues!F26</f>
        <v>0.93731725536230137</v>
      </c>
      <c r="N55">
        <f>$C$48*Eigenvalues!F12+Voltages!$B$48*Eigenvalues!F26</f>
        <v>-0.45885805495029974</v>
      </c>
      <c r="O55" s="6">
        <f t="shared" si="11"/>
        <v>1.0436064161323895</v>
      </c>
    </row>
    <row r="56" spans="1:15" x14ac:dyDescent="0.25">
      <c r="A56">
        <v>12</v>
      </c>
      <c r="D56">
        <f>$B$45*Eigenvalues!F13-Voltages!$C$45*Eigenvalues!F27</f>
        <v>2.3112330513898605</v>
      </c>
      <c r="E56">
        <f>$C$45*Eigenvalues!F13+Voltages!$B$45*Eigenvalues!F27</f>
        <v>-1.1368799294977208</v>
      </c>
      <c r="F56" s="6">
        <f t="shared" si="8"/>
        <v>2.5757123659158117</v>
      </c>
      <c r="G56">
        <f>$B$46*Eigenvalues!F13-Voltages!$C$46*Eigenvalues!F27</f>
        <v>0.94154831138789441</v>
      </c>
      <c r="H56">
        <f>$C$46*Eigenvalues!F13+Voltages!$B$46*Eigenvalues!F27</f>
        <v>-0.46314125580095267</v>
      </c>
      <c r="I56" s="6">
        <f t="shared" si="9"/>
        <v>1.0492916875217677</v>
      </c>
      <c r="J56">
        <f>$B$47*Eigenvalues!F13-Voltages!$C$47*Eigenvalues!F27</f>
        <v>0.3730012332967762</v>
      </c>
      <c r="K56">
        <f>$C$47*Eigenvalues!F13+Voltages!$B$47*Eigenvalues!F27</f>
        <v>-0.18347678766448702</v>
      </c>
      <c r="L56" s="6">
        <f t="shared" si="10"/>
        <v>0.41568455787122444</v>
      </c>
      <c r="M56">
        <f>$B$48*Eigenvalues!F13-Voltages!$C$48*Eigenvalues!F27</f>
        <v>0.92872458460919094</v>
      </c>
      <c r="N56">
        <f>$C$48*Eigenvalues!F13+Voltages!$B$48*Eigenvalues!F27</f>
        <v>-0.4568333512011532</v>
      </c>
      <c r="O56" s="6">
        <f t="shared" si="11"/>
        <v>1.035000514409143</v>
      </c>
    </row>
    <row r="57" spans="1:15" x14ac:dyDescent="0.25">
      <c r="A57">
        <v>13</v>
      </c>
      <c r="D57">
        <f>$B$45*Eigenvalues!F14-Voltages!$C$45*Eigenvalues!F28</f>
        <v>2.3017532026349734</v>
      </c>
      <c r="E57">
        <f>$C$45*Eigenvalues!F14+Voltages!$B$45*Eigenvalues!F28</f>
        <v>-1.1370391011944034</v>
      </c>
      <c r="F57" s="6">
        <f t="shared" si="8"/>
        <v>2.5672798296027906</v>
      </c>
      <c r="G57">
        <f>$B$46*Eigenvalues!F14-Voltages!$C$46*Eigenvalues!F28</f>
        <v>0.93768641802235597</v>
      </c>
      <c r="H57">
        <f>$C$46*Eigenvalues!F14+Voltages!$B$46*Eigenvalues!F28</f>
        <v>-0.46320609904215765</v>
      </c>
      <c r="I57" s="6">
        <f t="shared" si="9"/>
        <v>1.0458564474790264</v>
      </c>
      <c r="J57">
        <f>$B$47*Eigenvalues!F14-Voltages!$C$47*Eigenvalues!F28</f>
        <v>0.37147131606280748</v>
      </c>
      <c r="K57">
        <f>$C$47*Eigenvalues!F14+Voltages!$B$47*Eigenvalues!F28</f>
        <v>-0.18350247578760073</v>
      </c>
      <c r="L57" s="6">
        <f t="shared" si="10"/>
        <v>0.4143236624640369</v>
      </c>
      <c r="M57">
        <f>$B$48*Eigenvalues!F14-Voltages!$C$48*Eigenvalues!F28</f>
        <v>0.92491528957001456</v>
      </c>
      <c r="N57">
        <f>$C$48*Eigenvalues!F14+Voltages!$B$48*Eigenvalues!F28</f>
        <v>-0.45689731128851613</v>
      </c>
      <c r="O57" s="6">
        <f t="shared" si="11"/>
        <v>1.0316120617475637</v>
      </c>
    </row>
    <row r="58" spans="1:15" x14ac:dyDescent="0.25">
      <c r="A58">
        <v>14</v>
      </c>
      <c r="D58">
        <f>$B$45*Eigenvalues!F15-Voltages!$C$45*Eigenvalues!F29</f>
        <v>2.2835319574229254</v>
      </c>
      <c r="E58">
        <f>$C$45*Eigenvalues!F15+Voltages!$B$45*Eigenvalues!F29</f>
        <v>-1.1726492019260124</v>
      </c>
      <c r="F58" s="6">
        <f t="shared" si="8"/>
        <v>2.5670263635867649</v>
      </c>
      <c r="G58">
        <f>$B$46*Eigenvalues!F15-Voltages!$C$46*Eigenvalues!F29</f>
        <v>0.93026346141031202</v>
      </c>
      <c r="H58">
        <f>$C$46*Eigenvalues!F15+Voltages!$B$46*Eigenvalues!F29</f>
        <v>-0.47771291400486199</v>
      </c>
      <c r="I58" s="6">
        <f t="shared" si="9"/>
        <v>1.0457531906918149</v>
      </c>
      <c r="J58">
        <f>$B$47*Eigenvalues!F15-Voltages!$C$47*Eigenvalues!F29</f>
        <v>0.36853065764144666</v>
      </c>
      <c r="K58">
        <f>$C$47*Eigenvalues!F15+Voltages!$B$47*Eigenvalues!F29</f>
        <v>-0.18924945637994084</v>
      </c>
      <c r="L58" s="6">
        <f t="shared" si="10"/>
        <v>0.41428275653439922</v>
      </c>
      <c r="M58">
        <f>$B$48*Eigenvalues!F15-Voltages!$C$48*Eigenvalues!F29</f>
        <v>0.91759343235598523</v>
      </c>
      <c r="N58">
        <f>$C$48*Eigenvalues!F15+Voltages!$B$48*Eigenvalues!F29</f>
        <v>-0.47120654591544708</v>
      </c>
      <c r="O58" s="6">
        <f t="shared" si="11"/>
        <v>1.0315102113001133</v>
      </c>
    </row>
    <row r="60" spans="1:15" x14ac:dyDescent="0.25">
      <c r="A60" s="1" t="s">
        <v>21</v>
      </c>
      <c r="D60" s="1" t="s">
        <v>16</v>
      </c>
      <c r="G60" s="1" t="s">
        <v>17</v>
      </c>
      <c r="J60" s="1" t="s">
        <v>18</v>
      </c>
      <c r="M60" s="1" t="s">
        <v>19</v>
      </c>
    </row>
    <row r="61" spans="1:15" x14ac:dyDescent="0.25">
      <c r="A61" s="1" t="s">
        <v>0</v>
      </c>
      <c r="B61" s="1" t="s">
        <v>10</v>
      </c>
      <c r="C61" s="1" t="s">
        <v>11</v>
      </c>
      <c r="D61" s="1" t="s">
        <v>12</v>
      </c>
      <c r="E61" s="1" t="s">
        <v>13</v>
      </c>
      <c r="F61" s="1" t="s">
        <v>14</v>
      </c>
      <c r="G61" s="1" t="s">
        <v>12</v>
      </c>
      <c r="H61" s="1" t="s">
        <v>13</v>
      </c>
      <c r="I61" s="1" t="s">
        <v>14</v>
      </c>
      <c r="J61" s="1" t="s">
        <v>12</v>
      </c>
      <c r="K61" s="1" t="s">
        <v>13</v>
      </c>
      <c r="L61" s="1" t="s">
        <v>14</v>
      </c>
      <c r="M61" s="1" t="s">
        <v>12</v>
      </c>
      <c r="N61" s="1" t="s">
        <v>13</v>
      </c>
      <c r="O61" s="1" t="s">
        <v>14</v>
      </c>
    </row>
    <row r="62" spans="1:15" x14ac:dyDescent="0.25">
      <c r="A62">
        <v>1</v>
      </c>
      <c r="B62">
        <f>C62*(Eigenvalues!$G$2/Eigenvalues!$G$16)</f>
        <v>-10.307019703220854</v>
      </c>
      <c r="C62">
        <v>-5.6623374065795575</v>
      </c>
      <c r="D62">
        <f>$B$62*Eigenvalues!G2-Voltages!$C$62*Eigenvalues!G16</f>
        <v>0.56850911310889463</v>
      </c>
      <c r="E62">
        <f>$C$62*Eigenvalues!G2+Voltages!$B$62*Eigenvalues!G16</f>
        <v>0.89464931023957006</v>
      </c>
      <c r="F62" s="6">
        <f>SQRT((D62^2)+(E62^2))</f>
        <v>1.0600000000000003</v>
      </c>
      <c r="G62">
        <f>$B$63*Eigenvalues!G2-Voltages!$C$63*Eigenvalues!G16</f>
        <v>0.23159879750526208</v>
      </c>
      <c r="H62">
        <f>$C$63*Eigenvalues!G2+Voltages!$B$63*Eigenvalues!G16</f>
        <v>0.36446153573040208</v>
      </c>
      <c r="I62" s="6">
        <f>SQRT((G62^2)+(H62^2))</f>
        <v>0.43182197029892605</v>
      </c>
      <c r="J62">
        <f>$B$64*Eigenvalues!G2-Voltages!$C$64*Eigenvalues!G16</f>
        <v>9.1749553426710928E-2</v>
      </c>
      <c r="K62">
        <f>$C$64*Eigenvalues!G2+Voltages!$B$64*Eigenvalues!G16</f>
        <v>0.14438409656992229</v>
      </c>
      <c r="L62" s="6">
        <f>SQRT((J62^2)+(K62^2))</f>
        <v>0.17106942420056698</v>
      </c>
      <c r="M62">
        <f>$B$65*Eigenvalues!G2-Voltages!$C$65*Eigenvalues!G16</f>
        <v>0.22844446154016873</v>
      </c>
      <c r="N62">
        <f>$C$65*Eigenvalues!G2+Voltages!$B$65*Eigenvalues!G16</f>
        <v>0.35949763202092166</v>
      </c>
      <c r="O62" s="6">
        <f>SQRT((M62^2)+(N62^2))</f>
        <v>0.42594062900482699</v>
      </c>
    </row>
    <row r="63" spans="1:15" x14ac:dyDescent="0.25">
      <c r="A63">
        <v>2</v>
      </c>
      <c r="B63">
        <f>C63*(Eigenvalues!$G$2/Eigenvalues!$G$16)</f>
        <v>-4.1988656190138487</v>
      </c>
      <c r="C63">
        <v>-2.3067185805721651</v>
      </c>
      <c r="D63">
        <f>$B$62*Eigenvalues!G3-Voltages!$C$62*Eigenvalues!G17</f>
        <v>0.60265535610543852</v>
      </c>
      <c r="E63">
        <f>$C$62*Eigenvalues!G3+Voltages!$B$62*Eigenvalues!G17</f>
        <v>0.8691296513288107</v>
      </c>
      <c r="F63" s="6">
        <f t="shared" ref="F63:F75" si="12">SQRT((D63^2)+(E63^2))</f>
        <v>1.0576293438920428</v>
      </c>
      <c r="G63">
        <f>$B$63*Eigenvalues!G3-Voltages!$C$63*Eigenvalues!G17</f>
        <v>0.24550926724967101</v>
      </c>
      <c r="H63">
        <f>$C$63*Eigenvalues!G3+Voltages!$B$63*Eigenvalues!G17</f>
        <v>0.35406535705851461</v>
      </c>
      <c r="I63" s="6">
        <f t="shared" ref="I63:I75" si="13">SQRT((G63^2)+(H63^2))</f>
        <v>0.43085621426926618</v>
      </c>
      <c r="J63">
        <f>$B$64*Eigenvalues!G3-Voltages!$C$64*Eigenvalues!G17</f>
        <v>9.726028750975943E-2</v>
      </c>
      <c r="K63">
        <f>$C$64*Eigenvalues!G3+Voltages!$B$64*Eigenvalues!G17</f>
        <v>0.14026557453628219</v>
      </c>
      <c r="L63" s="6">
        <f t="shared" ref="L63:L75" si="14">SQRT((J63^2)+(K63^2))</f>
        <v>0.170686832903052</v>
      </c>
      <c r="M63">
        <f>$B$65*Eigenvalues!G3-Voltages!$C$65*Eigenvalues!G17</f>
        <v>0.24216547306856456</v>
      </c>
      <c r="N63">
        <f>$C$65*Eigenvalues!G3+Voltages!$B$65*Eigenvalues!G17</f>
        <v>0.34924304752239566</v>
      </c>
      <c r="O63" s="6">
        <f t="shared" ref="O63:O75" si="15">SQRT((M63^2)+(N63^2))</f>
        <v>0.42498802640692362</v>
      </c>
    </row>
    <row r="64" spans="1:15" x14ac:dyDescent="0.25">
      <c r="A64">
        <v>3</v>
      </c>
      <c r="B64">
        <f>C64*(Eigenvalues!$G$2/Eigenvalues!$G$16)</f>
        <v>-1.6634112508055565</v>
      </c>
      <c r="C64">
        <v>-0.91382339601216644</v>
      </c>
      <c r="D64">
        <f>$B$62*Eigenvalues!G4-Voltages!$C$62*Eigenvalues!G18</f>
        <v>0.6864840434435836</v>
      </c>
      <c r="E64">
        <f>$C$62*Eigenvalues!G4+Voltages!$B$62*Eigenvalues!G18</f>
        <v>0.77027098082850043</v>
      </c>
      <c r="F64" s="6">
        <f t="shared" si="12"/>
        <v>1.0317837592292061</v>
      </c>
      <c r="G64">
        <f>$B$63*Eigenvalues!G4-Voltages!$C$63*Eigenvalues!G18</f>
        <v>0.27965933228168083</v>
      </c>
      <c r="H64">
        <f>$C$63*Eigenvalues!G4+Voltages!$B$63*Eigenvalues!G18</f>
        <v>0.3137923892504238</v>
      </c>
      <c r="I64" s="6">
        <f t="shared" si="13"/>
        <v>0.42032726021961159</v>
      </c>
      <c r="J64">
        <f>$B$64*Eigenvalues!G4-Voltages!$C$64*Eigenvalues!G18</f>
        <v>0.11078908493846304</v>
      </c>
      <c r="K64">
        <f>$C$64*Eigenvalues!G4+Voltages!$B$64*Eigenvalues!G18</f>
        <v>0.12431114449880898</v>
      </c>
      <c r="L64" s="6">
        <f t="shared" si="14"/>
        <v>0.16651571093475157</v>
      </c>
      <c r="M64">
        <f>$B$65*Eigenvalues!G4-Voltages!$C$65*Eigenvalues!G18</f>
        <v>0.27585042006239324</v>
      </c>
      <c r="N64">
        <f>$C$65*Eigenvalues!G4+Voltages!$B$65*Eigenvalues!G18</f>
        <v>0.30951859063986453</v>
      </c>
      <c r="O64" s="6">
        <f t="shared" si="15"/>
        <v>0.41460247490854035</v>
      </c>
    </row>
    <row r="65" spans="1:15" x14ac:dyDescent="0.25">
      <c r="A65">
        <v>4</v>
      </c>
      <c r="B65">
        <f>C65*(Eigenvalues!$G$2/Eigenvalues!$G$16)</f>
        <v>-4.1416777882594662</v>
      </c>
      <c r="C65">
        <v>-2.275301468486846</v>
      </c>
      <c r="D65">
        <f>$B$62*Eigenvalues!G5-Voltages!$C$62*Eigenvalues!G19</f>
        <v>0.65723037309097376</v>
      </c>
      <c r="E65">
        <f>$C$62*Eigenvalues!G5+Voltages!$B$62*Eigenvalues!G19</f>
        <v>0.79176959736896535</v>
      </c>
      <c r="F65" s="6">
        <f t="shared" si="12"/>
        <v>1.0290047903829769</v>
      </c>
      <c r="G65">
        <f>$B$63*Eigenvalues!G5-Voltages!$C$63*Eigenvalues!G19</f>
        <v>0.26774199495136075</v>
      </c>
      <c r="H65">
        <f>$C$63*Eigenvalues!G5+Voltages!$B$63*Eigenvalues!G19</f>
        <v>0.32255047882891874</v>
      </c>
      <c r="I65" s="6">
        <f t="shared" si="13"/>
        <v>0.41919516606623608</v>
      </c>
      <c r="J65">
        <f>$B$64*Eigenvalues!G5-Voltages!$C$64*Eigenvalues!G19</f>
        <v>0.10606794480358177</v>
      </c>
      <c r="K65">
        <f>$C$64*Eigenvalues!G5+Voltages!$B$64*Eigenvalues!G19</f>
        <v>0.1277807255862487</v>
      </c>
      <c r="L65" s="6">
        <f t="shared" si="14"/>
        <v>0.16606722357588768</v>
      </c>
      <c r="M65">
        <f>$B$65*Eigenvalues!G5-Voltages!$C$65*Eigenvalues!G19</f>
        <v>0.26409539482589284</v>
      </c>
      <c r="N65">
        <f>$C$65*Eigenvalues!G5+Voltages!$B$65*Eigenvalues!G19</f>
        <v>0.31815739653795816</v>
      </c>
      <c r="O65" s="6">
        <f t="shared" si="15"/>
        <v>0.41348579968368415</v>
      </c>
    </row>
    <row r="66" spans="1:15" x14ac:dyDescent="0.25">
      <c r="A66">
        <v>5</v>
      </c>
      <c r="D66">
        <f>$B$62*Eigenvalues!G6-Voltages!$C$62*Eigenvalues!G20</f>
        <v>0.6346697421152655</v>
      </c>
      <c r="E66">
        <f>$C$62*Eigenvalues!G6+Voltages!$B$62*Eigenvalues!G20</f>
        <v>0.80352742794686738</v>
      </c>
      <c r="F66" s="6">
        <f t="shared" si="12"/>
        <v>1.0239443388288085</v>
      </c>
      <c r="G66">
        <f>$B$63*Eigenvalues!G6-Voltages!$C$63*Eigenvalues!G20</f>
        <v>0.25855126276351426</v>
      </c>
      <c r="H66">
        <f>$C$63*Eigenvalues!G6+Voltages!$B$63*Eigenvalues!G20</f>
        <v>0.3273403746464571</v>
      </c>
      <c r="I66" s="6">
        <f t="shared" si="13"/>
        <v>0.41713364327310104</v>
      </c>
      <c r="J66">
        <f>$B$64*Eigenvalues!G6-Voltages!$C$64*Eigenvalues!G20</f>
        <v>0.10242696918979317</v>
      </c>
      <c r="K66">
        <f>$C$64*Eigenvalues!G6+Voltages!$B$64*Eigenvalues!G20</f>
        <v>0.12967827776248411</v>
      </c>
      <c r="L66" s="6">
        <f t="shared" si="14"/>
        <v>0.16525053628007028</v>
      </c>
      <c r="M66">
        <f>$B$65*Eigenvalues!G6-Voltages!$C$65*Eigenvalues!G20</f>
        <v>0.25502983883670505</v>
      </c>
      <c r="N66">
        <f>$C$65*Eigenvalues!G6+Voltages!$B$65*Eigenvalues!G20</f>
        <v>0.32288205479464094</v>
      </c>
      <c r="O66" s="6">
        <f t="shared" si="15"/>
        <v>0.41145235447799455</v>
      </c>
    </row>
    <row r="67" spans="1:15" x14ac:dyDescent="0.25">
      <c r="A67">
        <v>6</v>
      </c>
      <c r="D67">
        <f>$B$62*Eigenvalues!G7-Voltages!$C$62*Eigenvalues!G21</f>
        <v>-2.2054752011185843</v>
      </c>
      <c r="E67">
        <f>$C$62*Eigenvalues!G7+Voltages!$B$62*Eigenvalues!G21</f>
        <v>-1.3806787813740071</v>
      </c>
      <c r="F67" s="6">
        <f t="shared" si="12"/>
        <v>2.6019982244585549</v>
      </c>
      <c r="G67">
        <f>$B$63*Eigenvalues!G7-Voltages!$C$63*Eigenvalues!G21</f>
        <v>-0.89846476112494988</v>
      </c>
      <c r="H67">
        <f>$C$63*Eigenvalues!G7+Voltages!$B$63*Eigenvalues!G21</f>
        <v>-0.56245984124796577</v>
      </c>
      <c r="I67" s="6">
        <f t="shared" si="13"/>
        <v>1.06</v>
      </c>
      <c r="J67">
        <f>$B$64*Eigenvalues!G7-Voltages!$C$64*Eigenvalues!G21</f>
        <v>-0.35593337051319413</v>
      </c>
      <c r="K67">
        <f>$C$64*Eigenvalues!G7+Voltages!$B$64*Eigenvalues!G21</f>
        <v>-0.2228225699392376</v>
      </c>
      <c r="L67" s="6">
        <f t="shared" si="14"/>
        <v>0.41992673398964392</v>
      </c>
      <c r="M67">
        <f>$B$65*Eigenvalues!G7-Voltages!$C$65*Eigenvalues!G21</f>
        <v>-0.88622782492358188</v>
      </c>
      <c r="N67">
        <f>$C$65*Eigenvalues!G7+Voltages!$B$65*Eigenvalues!G21</f>
        <v>-0.55479923452081359</v>
      </c>
      <c r="O67" s="6">
        <f t="shared" si="15"/>
        <v>1.0455629815050185</v>
      </c>
    </row>
    <row r="68" spans="1:15" x14ac:dyDescent="0.25">
      <c r="A68">
        <v>7</v>
      </c>
      <c r="D68">
        <f>$B$62*Eigenvalues!G8-Voltages!$C$62*Eigenvalues!G22</f>
        <v>5.824118475338973</v>
      </c>
      <c r="E68">
        <f>$C$62*Eigenvalues!G8+Voltages!$B$62*Eigenvalues!G22</f>
        <v>2.9513511624014104</v>
      </c>
      <c r="F68" s="6">
        <f t="shared" si="12"/>
        <v>6.5292288747288465</v>
      </c>
      <c r="G68">
        <f>$B$63*Eigenvalues!G8-Voltages!$C$63*Eigenvalues!G22</f>
        <v>2.3726248257313696</v>
      </c>
      <c r="H68">
        <f>$C$63*Eigenvalues!G8+Voltages!$B$63*Eigenvalues!G22</f>
        <v>1.202319126407738</v>
      </c>
      <c r="I68" s="6">
        <f t="shared" si="13"/>
        <v>2.6598721483189145</v>
      </c>
      <c r="J68">
        <f>$B$64*Eigenvalues!G8-Voltages!$C$64*Eigenvalues!G22</f>
        <v>0.93993263589822829</v>
      </c>
      <c r="K68">
        <f>$C$64*Eigenvalues!G8+Voltages!$B$64*Eigenvalues!G22</f>
        <v>0.47630749430724834</v>
      </c>
      <c r="L68" s="6">
        <f t="shared" si="14"/>
        <v>1.0537277585599807</v>
      </c>
      <c r="M68">
        <f>$B$65*Eigenvalues!G8-Voltages!$C$65*Eigenvalues!G22</f>
        <v>2.3403100818721843</v>
      </c>
      <c r="N68">
        <f>$C$65*Eigenvalues!G8+Voltages!$B$65*Eigenvalues!G22</f>
        <v>1.1859437457805506</v>
      </c>
      <c r="O68" s="6">
        <f t="shared" si="15"/>
        <v>2.6236451451117762</v>
      </c>
    </row>
    <row r="69" spans="1:15" x14ac:dyDescent="0.25">
      <c r="A69">
        <v>8</v>
      </c>
      <c r="D69">
        <f>$B$62*Eigenvalues!G9-Voltages!$C$62*Eigenvalues!G23</f>
        <v>5.8592641078409189</v>
      </c>
      <c r="E69">
        <f>$C$62*Eigenvalues!G9+Voltages!$B$62*Eigenvalues!G23</f>
        <v>2.9679754719024793</v>
      </c>
      <c r="F69" s="6">
        <f t="shared" si="12"/>
        <v>6.5680936570094364</v>
      </c>
      <c r="G69">
        <f>$B$63*Eigenvalues!G9-Voltages!$C$63*Eigenvalues!G23</f>
        <v>2.3869424259902297</v>
      </c>
      <c r="H69">
        <f>$C$63*Eigenvalues!G9+Voltages!$B$63*Eigenvalues!G23</f>
        <v>1.2090915245998235</v>
      </c>
      <c r="I69" s="6">
        <f t="shared" si="13"/>
        <v>2.675704852903483</v>
      </c>
      <c r="J69">
        <f>$B$64*Eigenvalues!G9-Voltages!$C$64*Eigenvalues!G23</f>
        <v>0.94560465770508917</v>
      </c>
      <c r="K69">
        <f>$C$64*Eigenvalues!G9+Voltages!$B$64*Eigenvalues!G23</f>
        <v>0.47899042926392743</v>
      </c>
      <c r="L69" s="6">
        <f t="shared" si="14"/>
        <v>1.0600000000000003</v>
      </c>
      <c r="M69">
        <f>$B$65*Eigenvalues!G9-Voltages!$C$65*Eigenvalues!G23</f>
        <v>2.3544326788671381</v>
      </c>
      <c r="N69">
        <f>$C$65*Eigenvalues!G9+Voltages!$B$65*Eigenvalues!G23</f>
        <v>1.1926239050689054</v>
      </c>
      <c r="O69" s="6">
        <f t="shared" si="15"/>
        <v>2.6392622109709549</v>
      </c>
    </row>
    <row r="70" spans="1:15" x14ac:dyDescent="0.25">
      <c r="A70">
        <v>9</v>
      </c>
      <c r="D70">
        <f>$B$62*Eigenvalues!G10-Voltages!$C$62*Eigenvalues!G24</f>
        <v>-2.2543122089073138</v>
      </c>
      <c r="E70">
        <f>$C$62*Eigenvalues!G10+Voltages!$B$62*Eigenvalues!G24</f>
        <v>-1.3699386059060432</v>
      </c>
      <c r="F70" s="6">
        <f t="shared" si="12"/>
        <v>2.6379263293694093</v>
      </c>
      <c r="G70">
        <f>$B$63*Eigenvalues!G10-Voltages!$C$63*Eigenvalues!G24</f>
        <v>-0.91835994313139624</v>
      </c>
      <c r="H70">
        <f>$C$63*Eigenvalues!G10+Voltages!$B$63*Eigenvalues!G24</f>
        <v>-0.5580845169725579</v>
      </c>
      <c r="I70" s="6">
        <f t="shared" si="13"/>
        <v>1.0746363632563316</v>
      </c>
      <c r="J70">
        <f>$B$64*Eigenvalues!G10-Voltages!$C$64*Eigenvalues!G24</f>
        <v>-0.36381499202460599</v>
      </c>
      <c r="K70">
        <f>$C$64*Eigenvalues!G10+Voltages!$B$64*Eigenvalues!G24</f>
        <v>-0.22108925330422097</v>
      </c>
      <c r="L70" s="6">
        <f t="shared" si="14"/>
        <v>0.42572503608371692</v>
      </c>
      <c r="M70">
        <f>$B$65*Eigenvalues!G10-Voltages!$C$65*Eigenvalues!G24</f>
        <v>-0.90585203795777525</v>
      </c>
      <c r="N70">
        <f>$C$65*Eigenvalues!G10+Voltages!$B$65*Eigenvalues!G24</f>
        <v>-0.55048350141284497</v>
      </c>
      <c r="O70" s="6">
        <f t="shared" si="15"/>
        <v>1.0600000000000003</v>
      </c>
    </row>
    <row r="71" spans="1:15" x14ac:dyDescent="0.25">
      <c r="A71">
        <v>10</v>
      </c>
      <c r="D71">
        <f>$B$62*Eigenvalues!G11-Voltages!$C$62*Eigenvalues!G25</f>
        <v>-2.236064869974498</v>
      </c>
      <c r="E71">
        <f>$C$62*Eigenvalues!G11+Voltages!$B$62*Eigenvalues!G25</f>
        <v>-1.3518634855302936</v>
      </c>
      <c r="F71" s="6">
        <f t="shared" si="12"/>
        <v>2.6129525419043076</v>
      </c>
      <c r="G71">
        <f>$B$63*Eigenvalues!G11-Voltages!$C$63*Eigenvalues!G25</f>
        <v>-0.91092635647981046</v>
      </c>
      <c r="H71">
        <f>$C$63*Eigenvalues!G11+Voltages!$B$63*Eigenvalues!G25</f>
        <v>-0.55072108858194813</v>
      </c>
      <c r="I71" s="6">
        <f t="shared" si="13"/>
        <v>1.0644625612667027</v>
      </c>
      <c r="J71">
        <f>$B$64*Eigenvalues!G11-Voltages!$C$64*Eigenvalues!G25</f>
        <v>-0.36087012243552163</v>
      </c>
      <c r="K71">
        <f>$C$64*Eigenvalues!G11+Voltages!$B$64*Eigenvalues!G25</f>
        <v>-0.21817217742211206</v>
      </c>
      <c r="L71" s="6">
        <f t="shared" si="14"/>
        <v>0.42169461019526194</v>
      </c>
      <c r="M71">
        <f>$B$65*Eigenvalues!G11-Voltages!$C$65*Eigenvalues!G25</f>
        <v>-0.89851969548352262</v>
      </c>
      <c r="N71">
        <f>$C$65*Eigenvalues!G11+Voltages!$B$65*Eigenvalues!G25</f>
        <v>-0.54322036165606691</v>
      </c>
      <c r="O71" s="6">
        <f t="shared" si="15"/>
        <v>1.0499647634513982</v>
      </c>
    </row>
    <row r="72" spans="1:15" x14ac:dyDescent="0.25">
      <c r="A72">
        <v>11</v>
      </c>
      <c r="D72">
        <f>$B$62*Eigenvalues!G12-Voltages!$C$62*Eigenvalues!G26</f>
        <v>-2.2148402375020932</v>
      </c>
      <c r="E72">
        <f>$C$62*Eigenvalues!G12+Voltages!$B$62*Eigenvalues!G26</f>
        <v>-1.3563046368049472</v>
      </c>
      <c r="F72" s="6">
        <f t="shared" si="12"/>
        <v>2.5971290968061114</v>
      </c>
      <c r="G72">
        <f>$B$63*Eigenvalues!G12-Voltages!$C$63*Eigenvalues!G26</f>
        <v>-0.90227988231650447</v>
      </c>
      <c r="H72">
        <f>$C$63*Eigenvalues!G12+Voltages!$B$63*Eigenvalues!G26</f>
        <v>-0.55253032131196367</v>
      </c>
      <c r="I72" s="6">
        <f t="shared" si="13"/>
        <v>1.0580164185881933</v>
      </c>
      <c r="J72">
        <f>$B$64*Eigenvalues!G12-Voltages!$C$64*Eigenvalues!G26</f>
        <v>-0.35744475860917924</v>
      </c>
      <c r="K72">
        <f>$C$64*Eigenvalues!G12+Voltages!$B$64*Eigenvalues!G26</f>
        <v>-0.21888891816866168</v>
      </c>
      <c r="L72" s="6">
        <f t="shared" si="14"/>
        <v>0.41914092374071693</v>
      </c>
      <c r="M72">
        <f>$B$65*Eigenvalues!G12-Voltages!$C$65*Eigenvalues!G26</f>
        <v>-0.88999098481777505</v>
      </c>
      <c r="N72">
        <f>$C$65*Eigenvalues!G12+Voltages!$B$65*Eigenvalues!G26</f>
        <v>-0.54500495294609663</v>
      </c>
      <c r="O72" s="6">
        <f t="shared" si="15"/>
        <v>1.0436064161323895</v>
      </c>
    </row>
    <row r="73" spans="1:15" x14ac:dyDescent="0.25">
      <c r="A73">
        <v>12</v>
      </c>
      <c r="D73">
        <f>$B$62*Eigenvalues!G13-Voltages!$C$62*Eigenvalues!G27</f>
        <v>-2.1991187707395849</v>
      </c>
      <c r="E73">
        <f>$C$62*Eigenvalues!G13+Voltages!$B$62*Eigenvalues!G27</f>
        <v>-1.3409589196214935</v>
      </c>
      <c r="F73" s="6">
        <f t="shared" si="12"/>
        <v>2.5757123659158112</v>
      </c>
      <c r="G73">
        <f>$B$63*Eigenvalues!G13-Voltages!$C$63*Eigenvalues!G27</f>
        <v>-0.89587528349256562</v>
      </c>
      <c r="H73">
        <f>$C$63*Eigenvalues!G13+Voltages!$B$63*Eigenvalues!G27</f>
        <v>-0.54627879505742682</v>
      </c>
      <c r="I73" s="6">
        <f t="shared" si="13"/>
        <v>1.0492916875217677</v>
      </c>
      <c r="J73">
        <f>$B$64*Eigenvalues!G13-Voltages!$C$64*Eigenvalues!G27</f>
        <v>-0.35490753005573533</v>
      </c>
      <c r="K73">
        <f>$C$64*Eigenvalues!G13+Voltages!$B$64*Eigenvalues!G27</f>
        <v>-0.21641233043043701</v>
      </c>
      <c r="L73" s="6">
        <f t="shared" si="14"/>
        <v>0.41568455787122438</v>
      </c>
      <c r="M73">
        <f>$B$65*Eigenvalues!G13-Voltages!$C$65*Eigenvalues!G27</f>
        <v>-0.88367361553315149</v>
      </c>
      <c r="N73">
        <f>$C$65*Eigenvalues!G13+Voltages!$B$65*Eigenvalues!G27</f>
        <v>-0.53883857140869063</v>
      </c>
      <c r="O73" s="6">
        <f t="shared" si="15"/>
        <v>1.035000514409143</v>
      </c>
    </row>
    <row r="74" spans="1:15" x14ac:dyDescent="0.25">
      <c r="A74">
        <v>13</v>
      </c>
      <c r="D74">
        <f>$B$62*Eigenvalues!G14-Voltages!$C$62*Eigenvalues!G28</f>
        <v>-2.1941687919099624</v>
      </c>
      <c r="E74">
        <f>$C$62*Eigenvalues!G14+Voltages!$B$62*Eigenvalues!G28</f>
        <v>-1.3328724755555996</v>
      </c>
      <c r="F74" s="6">
        <f t="shared" si="12"/>
        <v>2.567279829602791</v>
      </c>
      <c r="G74">
        <f>$B$63*Eigenvalues!G14-Voltages!$C$63*Eigenvalues!G28</f>
        <v>-0.89385876499148476</v>
      </c>
      <c r="H74">
        <f>$C$63*Eigenvalues!G14+Voltages!$B$63*Eigenvalues!G28</f>
        <v>-0.54298454580342081</v>
      </c>
      <c r="I74" s="6">
        <f t="shared" si="13"/>
        <v>1.0458564474790264</v>
      </c>
      <c r="J74">
        <f>$B$64*Eigenvalues!G14-Voltages!$C$64*Eigenvalues!G28</f>
        <v>-0.35410867153857628</v>
      </c>
      <c r="K74">
        <f>$C$64*Eigenvalues!G14+Voltages!$B$64*Eigenvalues!G28</f>
        <v>-0.21510728955290626</v>
      </c>
      <c r="L74" s="6">
        <f t="shared" si="14"/>
        <v>0.4143236624640369</v>
      </c>
      <c r="M74">
        <f>$B$65*Eigenvalues!G14-Voltages!$C$65*Eigenvalues!G28</f>
        <v>-0.88168456166876452</v>
      </c>
      <c r="N74">
        <f>$C$65*Eigenvalues!G14+Voltages!$B$65*Eigenvalues!G28</f>
        <v>-0.53558918926544596</v>
      </c>
      <c r="O74" s="6">
        <f t="shared" si="15"/>
        <v>1.0316120617475637</v>
      </c>
    </row>
    <row r="75" spans="1:15" x14ac:dyDescent="0.25">
      <c r="A75">
        <v>14</v>
      </c>
      <c r="D75">
        <f>$B$62*Eigenvalues!G15-Voltages!$C$62*Eigenvalues!G29</f>
        <v>-2.2144514410626552</v>
      </c>
      <c r="E75">
        <f>$C$62*Eigenvalues!G15+Voltages!$B$62*Eigenvalues!G29</f>
        <v>-1.2983948423053067</v>
      </c>
      <c r="F75" s="6">
        <f t="shared" si="12"/>
        <v>2.5670263635867654</v>
      </c>
      <c r="G75">
        <f>$B$63*Eigenvalues!G15-Voltages!$C$63*Eigenvalues!G29</f>
        <v>-0.9021214947273315</v>
      </c>
      <c r="H75">
        <f>$C$63*Eigenvalues!G15+Voltages!$B$63*Eigenvalues!G29</f>
        <v>-0.52893907455683098</v>
      </c>
      <c r="I75" s="6">
        <f t="shared" si="13"/>
        <v>1.0457531906918149</v>
      </c>
      <c r="J75">
        <f>$B$64*Eigenvalues!G15-Voltages!$C$64*Eigenvalues!G29</f>
        <v>-0.35738201221009824</v>
      </c>
      <c r="K75">
        <f>$C$64*Eigenvalues!G15+Voltages!$B$64*Eigenvalues!G29</f>
        <v>-0.20954307363976862</v>
      </c>
      <c r="L75" s="6">
        <f t="shared" si="14"/>
        <v>0.41428275653439922</v>
      </c>
      <c r="M75">
        <f>$B$65*Eigenvalues!G15-Voltages!$C$65*Eigenvalues!G29</f>
        <v>-0.8898347544404458</v>
      </c>
      <c r="N75">
        <f>$C$65*Eigenvalues!G15+Voltages!$B$65*Eigenvalues!G29</f>
        <v>-0.52173501493221253</v>
      </c>
      <c r="O75" s="6">
        <f t="shared" si="15"/>
        <v>1.0315102113001133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Lambdak_m1</vt:lpstr>
      <vt:lpstr>Lambdak_M</vt:lpstr>
      <vt:lpstr>Lambda_k_m1</vt:lpstr>
      <vt:lpstr>Lambda_k_M</vt:lpstr>
      <vt:lpstr>Mu_k_M</vt:lpstr>
      <vt:lpstr>Mu_k_m1</vt:lpstr>
      <vt:lpstr>P_LMP</vt:lpstr>
      <vt:lpstr>Q_LMP</vt:lpstr>
      <vt:lpstr>Voltages</vt:lpstr>
      <vt:lpstr>Eigenvalues</vt:lpstr>
      <vt:lpstr>P_Sol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2012-05-19T23:34:29Z</dcterms:modified>
</cp:coreProperties>
</file>