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七）\单总线结构MIPS处理器（微程序控制器+单级中断）（5条指令）\"/>
    </mc:Choice>
  </mc:AlternateContent>
  <xr:revisionPtr revIDLastSave="0" documentId="13_ncr:1_{8719316F-9A08-4C26-9488-2468DBB0AD4A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微程序地址入口表!$J$2:$N$22</definedName>
    <definedName name="_xlnm._FilterDatabase" localSheetId="1" hidden="1">微程序入口查找逻辑自动生成!$A$1:$O$31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2" l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L14" i="2" l="1"/>
  <c r="L1" i="2"/>
  <c r="K6" i="1"/>
  <c r="L5" i="2" s="1"/>
  <c r="L6" i="1"/>
  <c r="M6" i="1"/>
  <c r="N6" i="1"/>
  <c r="K7" i="1"/>
  <c r="L6" i="2" s="1"/>
  <c r="L7" i="1"/>
  <c r="M7" i="1"/>
  <c r="N7" i="1"/>
  <c r="K8" i="1"/>
  <c r="L8" i="1"/>
  <c r="M8" i="1"/>
  <c r="N8" i="1"/>
  <c r="K9" i="1"/>
  <c r="L9" i="1"/>
  <c r="M9" i="1"/>
  <c r="N9" i="1"/>
  <c r="K10" i="1"/>
  <c r="L9" i="2" s="1"/>
  <c r="L10" i="1"/>
  <c r="M10" i="1"/>
  <c r="N10" i="1"/>
  <c r="K11" i="1"/>
  <c r="L10" i="2" s="1"/>
  <c r="L11" i="1"/>
  <c r="M11" i="1"/>
  <c r="N11" i="1"/>
  <c r="K12" i="1"/>
  <c r="L11" i="2" s="1"/>
  <c r="L12" i="1"/>
  <c r="M12" i="1"/>
  <c r="N12" i="1"/>
  <c r="K13" i="1"/>
  <c r="L12" i="2" s="1"/>
  <c r="L13" i="1"/>
  <c r="M13" i="1"/>
  <c r="N13" i="1"/>
  <c r="K14" i="1"/>
  <c r="L13" i="2" s="1"/>
  <c r="L14" i="1"/>
  <c r="M14" i="1"/>
  <c r="N14" i="1"/>
  <c r="K15" i="1"/>
  <c r="L15" i="1"/>
  <c r="M15" i="1"/>
  <c r="N15" i="1"/>
  <c r="K16" i="1"/>
  <c r="L15" i="2" s="1"/>
  <c r="L16" i="1"/>
  <c r="M16" i="1"/>
  <c r="N16" i="1"/>
  <c r="K17" i="1"/>
  <c r="L16" i="2" s="1"/>
  <c r="L17" i="1"/>
  <c r="M17" i="1"/>
  <c r="N17" i="1"/>
  <c r="K18" i="1"/>
  <c r="L17" i="2" s="1"/>
  <c r="L18" i="1"/>
  <c r="M18" i="1"/>
  <c r="N18" i="1"/>
  <c r="K19" i="1"/>
  <c r="L18" i="2" s="1"/>
  <c r="L19" i="1"/>
  <c r="M19" i="1"/>
  <c r="N19" i="1"/>
  <c r="K20" i="1"/>
  <c r="L19" i="2" s="1"/>
  <c r="L20" i="1"/>
  <c r="M20" i="1"/>
  <c r="N20" i="1"/>
  <c r="K21" i="1"/>
  <c r="L20" i="2" s="1"/>
  <c r="L21" i="1"/>
  <c r="M21" i="1"/>
  <c r="N21" i="1"/>
  <c r="K22" i="1"/>
  <c r="L21" i="2" s="1"/>
  <c r="L22" i="1"/>
  <c r="M22" i="1"/>
  <c r="N22" i="1"/>
  <c r="K23" i="1"/>
  <c r="L22" i="2" s="1"/>
  <c r="L23" i="1"/>
  <c r="M23" i="1"/>
  <c r="N23" i="1"/>
  <c r="K24" i="1"/>
  <c r="L23" i="2" s="1"/>
  <c r="L24" i="1"/>
  <c r="M24" i="1"/>
  <c r="N24" i="1"/>
  <c r="K25" i="1"/>
  <c r="L24" i="2" s="1"/>
  <c r="L25" i="1"/>
  <c r="M25" i="1"/>
  <c r="N25" i="1"/>
  <c r="K26" i="1"/>
  <c r="L25" i="2" s="1"/>
  <c r="L26" i="1"/>
  <c r="M26" i="1"/>
  <c r="N26" i="1"/>
  <c r="K27" i="1"/>
  <c r="L26" i="2" s="1"/>
  <c r="L27" i="1"/>
  <c r="M27" i="1"/>
  <c r="N27" i="1"/>
  <c r="K28" i="1"/>
  <c r="L27" i="2" s="1"/>
  <c r="L28" i="1"/>
  <c r="M28" i="1"/>
  <c r="N28" i="1"/>
  <c r="K29" i="1"/>
  <c r="L28" i="2" s="1"/>
  <c r="L29" i="1"/>
  <c r="M29" i="1"/>
  <c r="N29" i="1"/>
  <c r="K30" i="1"/>
  <c r="L29" i="2" s="1"/>
  <c r="L30" i="1"/>
  <c r="M30" i="1"/>
  <c r="N30" i="1"/>
  <c r="K31" i="1"/>
  <c r="L30" i="2" s="1"/>
  <c r="L31" i="1"/>
  <c r="M31" i="1"/>
  <c r="N31" i="1"/>
  <c r="K5" i="1"/>
  <c r="K4" i="1"/>
  <c r="K3" i="1"/>
  <c r="L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O1" i="2"/>
  <c r="N1" i="2"/>
  <c r="M1" i="2"/>
  <c r="K1" i="2"/>
  <c r="H1" i="2"/>
  <c r="G1" i="2"/>
  <c r="F1" i="2"/>
  <c r="E1" i="2"/>
  <c r="D1" i="2"/>
  <c r="O30" i="2"/>
  <c r="N30" i="2"/>
  <c r="M30" i="2"/>
  <c r="K30" i="2"/>
  <c r="O29" i="2"/>
  <c r="N29" i="2"/>
  <c r="M29" i="2"/>
  <c r="K29" i="2"/>
  <c r="O28" i="2"/>
  <c r="N28" i="2"/>
  <c r="M28" i="2"/>
  <c r="K28" i="2"/>
  <c r="O27" i="2"/>
  <c r="N27" i="2"/>
  <c r="M27" i="2"/>
  <c r="K27" i="2"/>
  <c r="O26" i="2"/>
  <c r="N26" i="2"/>
  <c r="M26" i="2"/>
  <c r="K26" i="2"/>
  <c r="O25" i="2"/>
  <c r="N25" i="2"/>
  <c r="M25" i="2"/>
  <c r="K25" i="2"/>
  <c r="O24" i="2"/>
  <c r="N24" i="2"/>
  <c r="M24" i="2"/>
  <c r="K24" i="2"/>
  <c r="O23" i="2"/>
  <c r="N23" i="2"/>
  <c r="M23" i="2"/>
  <c r="K23" i="2"/>
  <c r="O22" i="2"/>
  <c r="N22" i="2"/>
  <c r="M22" i="2"/>
  <c r="K22" i="2"/>
  <c r="O21" i="2"/>
  <c r="N21" i="2"/>
  <c r="M21" i="2"/>
  <c r="K21" i="2"/>
  <c r="O20" i="2"/>
  <c r="N20" i="2"/>
  <c r="M20" i="2"/>
  <c r="K20" i="2"/>
  <c r="O19" i="2"/>
  <c r="N19" i="2"/>
  <c r="M19" i="2"/>
  <c r="K19" i="2"/>
  <c r="O18" i="2"/>
  <c r="N18" i="2"/>
  <c r="M18" i="2"/>
  <c r="K18" i="2"/>
  <c r="O17" i="2"/>
  <c r="N17" i="2"/>
  <c r="M17" i="2"/>
  <c r="K17" i="2"/>
  <c r="O16" i="2"/>
  <c r="N16" i="2"/>
  <c r="M16" i="2"/>
  <c r="K16" i="2"/>
  <c r="O15" i="2"/>
  <c r="N15" i="2"/>
  <c r="M15" i="2"/>
  <c r="K15" i="2"/>
  <c r="O14" i="2"/>
  <c r="N14" i="2"/>
  <c r="M14" i="2"/>
  <c r="K14" i="2"/>
  <c r="O13" i="2"/>
  <c r="N13" i="2"/>
  <c r="M13" i="2"/>
  <c r="K13" i="2"/>
  <c r="O12" i="2"/>
  <c r="N12" i="2"/>
  <c r="M12" i="2"/>
  <c r="K12" i="2"/>
  <c r="O11" i="2"/>
  <c r="N11" i="2"/>
  <c r="M11" i="2"/>
  <c r="K11" i="2"/>
  <c r="O10" i="2"/>
  <c r="N10" i="2"/>
  <c r="M10" i="2"/>
  <c r="K10" i="2"/>
  <c r="O9" i="2"/>
  <c r="N9" i="2"/>
  <c r="M9" i="2"/>
  <c r="K9" i="2"/>
  <c r="O8" i="2"/>
  <c r="M8" i="2"/>
  <c r="N7" i="2"/>
  <c r="M7" i="2"/>
  <c r="O6" i="2"/>
  <c r="M5" i="2"/>
  <c r="N5" i="1"/>
  <c r="L5" i="1"/>
  <c r="N4" i="1"/>
  <c r="M4" i="1"/>
  <c r="L4" i="1"/>
  <c r="M3" i="2" s="1"/>
  <c r="N3" i="1"/>
  <c r="M3" i="1"/>
  <c r="L3" i="1"/>
  <c r="K2" i="2"/>
  <c r="J2" i="2" l="1"/>
  <c r="J3" i="2"/>
  <c r="J4" i="2"/>
  <c r="M4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5" i="2"/>
  <c r="J6" i="2"/>
  <c r="J20" i="2"/>
  <c r="J21" i="2"/>
  <c r="J22" i="2"/>
  <c r="J23" i="2"/>
  <c r="J24" i="2"/>
  <c r="J25" i="2"/>
  <c r="J26" i="2"/>
  <c r="J27" i="2"/>
  <c r="J28" i="2"/>
  <c r="J29" i="2"/>
  <c r="J30" i="2"/>
  <c r="O2" i="2"/>
  <c r="L7" i="2" l="1"/>
  <c r="K7" i="2"/>
  <c r="O7" i="2"/>
  <c r="L8" i="2"/>
  <c r="K8" i="2"/>
  <c r="N8" i="2"/>
  <c r="O4" i="2"/>
  <c r="L4" i="2"/>
  <c r="N4" i="2"/>
  <c r="K5" i="2"/>
  <c r="O5" i="2"/>
  <c r="N5" i="2"/>
  <c r="N6" i="2"/>
  <c r="M6" i="2"/>
  <c r="K6" i="2"/>
  <c r="O3" i="2"/>
  <c r="L3" i="2"/>
  <c r="K4" i="2"/>
  <c r="N3" i="2"/>
  <c r="N2" i="2"/>
  <c r="M2" i="2"/>
  <c r="K3" i="2"/>
  <c r="M32" i="2" l="1"/>
  <c r="M31" i="2" s="1"/>
  <c r="O32" i="2"/>
  <c r="O31" i="2" s="1"/>
  <c r="K32" i="2"/>
  <c r="L32" i="2"/>
  <c r="L31" i="2" s="1"/>
  <c r="N32" i="2"/>
  <c r="N31" i="2" s="1"/>
</calcChain>
</file>

<file path=xl/sharedStrings.xml><?xml version="1.0" encoding="utf-8"?>
<sst xmlns="http://schemas.openxmlformats.org/spreadsheetml/2006/main" count="17" uniqueCount="16">
  <si>
    <t>最小项表达式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</si>
  <si>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</si>
  <si>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</si>
  <si>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</si>
  <si>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</si>
  <si>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</si>
  <si>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</si>
  <si>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</si>
  <si>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</si>
  <si>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</si>
  <si>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</si>
  <si>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</si>
  <si>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</si>
  <si>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</si>
  <si>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</si>
  <si>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ERET&amp;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</si>
</sst>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K43" sqref="K43"/>
    </sheetView>
  </sheetViews>
  <sheetFormatPr defaultColWidth="9" defaultRowHeight="14" x14ac:dyDescent="0.3"/>
  <cols>
    <col min="1" max="1" width="7.58203125" style="6" customWidth="1"/>
    <col min="2" max="6" width="6.58203125" style="6" customWidth="1"/>
    <col min="7" max="7" width="6.58203125" style="6" hidden="1" customWidth="1"/>
    <col min="8" max="8" width="6.5" style="6" hidden="1" customWidth="1"/>
    <col min="9" max="9" width="10.33203125" style="6" customWidth="1"/>
    <col min="10" max="14" width="3.58203125" style="6" customWidth="1"/>
  </cols>
  <sheetData>
    <row r="1" spans="1:14" ht="27" customHeight="1" x14ac:dyDescent="0.3">
      <c r="A1" s="46" t="s">
        <v>9</v>
      </c>
      <c r="B1" s="47"/>
      <c r="C1" s="47"/>
      <c r="D1" s="47"/>
      <c r="E1" s="47"/>
      <c r="F1" s="47"/>
      <c r="G1" s="47"/>
      <c r="H1" s="48"/>
      <c r="I1" s="49" t="s">
        <v>4</v>
      </c>
      <c r="J1" s="50"/>
      <c r="K1" s="50"/>
      <c r="L1" s="50"/>
      <c r="M1" s="50"/>
      <c r="N1" s="51"/>
    </row>
    <row r="2" spans="1:14" ht="28.5" thickBot="1" x14ac:dyDescent="0.35">
      <c r="A2" s="7" t="s">
        <v>1</v>
      </c>
      <c r="B2" s="7" t="s">
        <v>2</v>
      </c>
      <c r="C2" s="7" t="s">
        <v>3</v>
      </c>
      <c r="D2" s="7" t="s">
        <v>11</v>
      </c>
      <c r="E2" s="7" t="s">
        <v>12</v>
      </c>
      <c r="F2" s="7" t="s">
        <v>14</v>
      </c>
      <c r="G2" s="7"/>
      <c r="H2" s="31"/>
      <c r="I2" s="38" t="s">
        <v>10</v>
      </c>
      <c r="J2" s="39" t="s">
        <v>13</v>
      </c>
      <c r="K2" s="39" t="s">
        <v>5</v>
      </c>
      <c r="L2" s="39" t="s">
        <v>6</v>
      </c>
      <c r="M2" s="39" t="s">
        <v>7</v>
      </c>
      <c r="N2" s="40" t="s">
        <v>8</v>
      </c>
    </row>
    <row r="3" spans="1:14" ht="17" thickTop="1" x14ac:dyDescent="0.3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5" x14ac:dyDescent="0.3">
      <c r="A4" s="12"/>
      <c r="B4" s="13">
        <v>1</v>
      </c>
      <c r="C4" s="13"/>
      <c r="D4" s="13"/>
      <c r="E4" s="13"/>
      <c r="F4" s="13"/>
      <c r="G4" s="13"/>
      <c r="H4" s="15"/>
      <c r="I4" s="42">
        <v>9</v>
      </c>
      <c r="J4" s="11">
        <f t="shared" ref="J4:J31" si="0">IF(ISNUMBER($I4),IF(MOD($I4,32)/16&gt;=1,1,0),"")</f>
        <v>0</v>
      </c>
      <c r="K4" s="11">
        <f t="shared" ref="K4:K31" si="1">IF(ISNUMBER($I4),IF(MOD($I4,16)/8&gt;=1,1,0),"")</f>
        <v>1</v>
      </c>
      <c r="L4" s="11">
        <f t="shared" ref="L4:L31" si="2">IF(ISNUMBER($I4),IF(MOD($I4,8)/4&gt;=1,1,0),"")</f>
        <v>0</v>
      </c>
      <c r="M4" s="11">
        <f t="shared" ref="M4" si="3">IF(ISNUMBER($I4),IF(MOD($I4,4)/2&gt;=1,1,0),"")</f>
        <v>0</v>
      </c>
      <c r="N4" s="11">
        <f t="shared" ref="N4:N31" si="4">IF(ISNUMBER($I4),MOD($I4,2),"")</f>
        <v>1</v>
      </c>
    </row>
    <row r="5" spans="1:14" ht="16.5" x14ac:dyDescent="0.3">
      <c r="A5" s="16"/>
      <c r="B5" s="17"/>
      <c r="C5" s="17">
        <v>1</v>
      </c>
      <c r="D5" s="17"/>
      <c r="E5" s="17"/>
      <c r="F5" s="17"/>
      <c r="G5" s="17"/>
      <c r="H5" s="30"/>
      <c r="I5" s="41">
        <v>14</v>
      </c>
      <c r="J5" s="8">
        <f t="shared" si="0"/>
        <v>0</v>
      </c>
      <c r="K5" s="8">
        <f t="shared" si="1"/>
        <v>1</v>
      </c>
      <c r="L5" s="8">
        <f t="shared" si="2"/>
        <v>1</v>
      </c>
      <c r="M5" s="8">
        <f>IF(ISNUMBER($I5),IF(MOD($I5,4)/2&gt;=1,1,0),"")</f>
        <v>1</v>
      </c>
      <c r="N5" s="8">
        <f t="shared" si="4"/>
        <v>0</v>
      </c>
    </row>
    <row r="6" spans="1:14" ht="16.5" x14ac:dyDescent="0.3">
      <c r="A6" s="12"/>
      <c r="B6" s="13"/>
      <c r="C6" s="13"/>
      <c r="D6" s="13">
        <v>1</v>
      </c>
      <c r="E6" s="13"/>
      <c r="F6" s="13"/>
      <c r="G6" s="13"/>
      <c r="H6" s="15"/>
      <c r="I6" s="42">
        <v>19</v>
      </c>
      <c r="J6" s="11">
        <f t="shared" si="0"/>
        <v>1</v>
      </c>
      <c r="K6" s="11">
        <f t="shared" si="1"/>
        <v>0</v>
      </c>
      <c r="L6" s="11">
        <f t="shared" si="2"/>
        <v>0</v>
      </c>
      <c r="M6" s="11">
        <f t="shared" ref="M6:M31" si="5">IF(ISNUMBER($I6),IF(MOD($I6,4)/2&gt;=1,1,0),"")</f>
        <v>1</v>
      </c>
      <c r="N6" s="11">
        <f t="shared" si="4"/>
        <v>1</v>
      </c>
    </row>
    <row r="7" spans="1:14" ht="16.5" x14ac:dyDescent="0.3">
      <c r="A7" s="16"/>
      <c r="B7" s="17"/>
      <c r="C7" s="17"/>
      <c r="D7" s="17"/>
      <c r="E7" s="17">
        <v>1</v>
      </c>
      <c r="F7" s="17"/>
      <c r="G7" s="17"/>
      <c r="H7" s="30"/>
      <c r="I7" s="41">
        <v>22</v>
      </c>
      <c r="J7" s="8">
        <f t="shared" si="0"/>
        <v>1</v>
      </c>
      <c r="K7" s="8">
        <f t="shared" si="1"/>
        <v>0</v>
      </c>
      <c r="L7" s="8">
        <f t="shared" si="2"/>
        <v>1</v>
      </c>
      <c r="M7" s="8">
        <f t="shared" si="5"/>
        <v>1</v>
      </c>
      <c r="N7" s="8">
        <f t="shared" si="4"/>
        <v>0</v>
      </c>
    </row>
    <row r="8" spans="1:14" ht="16.5" x14ac:dyDescent="0.3">
      <c r="A8" s="12"/>
      <c r="B8" s="13"/>
      <c r="C8" s="13"/>
      <c r="D8" s="13"/>
      <c r="E8" s="13"/>
      <c r="F8" s="13">
        <v>1</v>
      </c>
      <c r="G8" s="13"/>
      <c r="H8" s="15"/>
      <c r="I8" s="42">
        <v>25</v>
      </c>
      <c r="J8" s="11">
        <f t="shared" si="0"/>
        <v>1</v>
      </c>
      <c r="K8" s="11">
        <f t="shared" si="1"/>
        <v>1</v>
      </c>
      <c r="L8" s="11">
        <f t="shared" si="2"/>
        <v>0</v>
      </c>
      <c r="M8" s="11">
        <f t="shared" si="5"/>
        <v>0</v>
      </c>
      <c r="N8" s="11">
        <f t="shared" si="4"/>
        <v>1</v>
      </c>
    </row>
    <row r="9" spans="1:14" ht="16.5" x14ac:dyDescent="0.3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5" x14ac:dyDescent="0.3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5" x14ac:dyDescent="0.3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5" x14ac:dyDescent="0.3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5" x14ac:dyDescent="0.3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5" x14ac:dyDescent="0.3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5" x14ac:dyDescent="0.3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5" hidden="1" x14ac:dyDescent="0.3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5" hidden="1" x14ac:dyDescent="0.3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5" hidden="1" x14ac:dyDescent="0.3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5" hidden="1" x14ac:dyDescent="0.3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5" hidden="1" x14ac:dyDescent="0.3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5" hidden="1" x14ac:dyDescent="0.3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5" hidden="1" x14ac:dyDescent="0.3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5" hidden="1" x14ac:dyDescent="0.3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5" hidden="1" x14ac:dyDescent="0.3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5" hidden="1" x14ac:dyDescent="0.3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5" hidden="1" x14ac:dyDescent="0.3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5" hidden="1" x14ac:dyDescent="0.3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5" hidden="1" x14ac:dyDescent="0.3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5" hidden="1" x14ac:dyDescent="0.3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5" hidden="1" x14ac:dyDescent="0.3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5" hidden="1" x14ac:dyDescent="0.3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5" x14ac:dyDescent="0.3">
      <c r="A32" s="52"/>
      <c r="B32" s="52"/>
      <c r="C32" s="52"/>
      <c r="D32" s="52"/>
      <c r="E32" s="52"/>
      <c r="F32" s="52"/>
      <c r="G32" s="52"/>
      <c r="H32" s="52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N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36"/>
  <sheetViews>
    <sheetView zoomScale="130" zoomScaleNormal="130" workbookViewId="0">
      <selection activeCell="M36" sqref="M36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4.58203125" customWidth="1"/>
    <col min="10" max="10" width="13.25" style="19" customWidth="1"/>
    <col min="11" max="12" width="10.5" style="19" customWidth="1"/>
    <col min="13" max="13" width="9.5" style="19" customWidth="1"/>
    <col min="14" max="14" width="10.08203125" style="19" customWidth="1"/>
    <col min="15" max="15" width="11.08203125" style="19" customWidth="1"/>
  </cols>
  <sheetData>
    <row r="1" spans="1:15" s="18" customFormat="1" ht="17" thickBot="1" x14ac:dyDescent="0.3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43" t="s">
        <v>14</v>
      </c>
      <c r="J1" s="32" t="s">
        <v>0</v>
      </c>
      <c r="K1" s="33" t="str">
        <f>微程序地址入口表!J2</f>
        <v>S4</v>
      </c>
      <c r="L1" s="33" t="str">
        <f>微程序地址入口表!K2</f>
        <v>S3</v>
      </c>
      <c r="M1" s="33" t="str">
        <f>微程序地址入口表!L2</f>
        <v>S2</v>
      </c>
      <c r="N1" s="33" t="str">
        <f>微程序地址入口表!M2</f>
        <v>S1</v>
      </c>
      <c r="O1" s="33" t="str">
        <f>微程序地址入口表!N2</f>
        <v>S0</v>
      </c>
    </row>
    <row r="2" spans="1:15" ht="14.5" thickTop="1" x14ac:dyDescent="0.3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44"/>
      <c r="J2" s="26" t="str">
        <f>IF(LEN(CONCATENATE(A2,B2,C2,D2,E2,F2,G2,H2))=0,"",LEFT(CONCATENATE(A2,B2,C2,D2,E2,F2,G2,H2),LEN(CONCATENATE(A2,B2,C2,D2,E2,F2,G2,H2))-1))</f>
        <v>LW</v>
      </c>
      <c r="K2" s="1" t="str">
        <f>IF(微程序地址入口表!J3=1,$J2&amp;"+","")</f>
        <v/>
      </c>
      <c r="L2" s="1" t="str">
        <f>IF(微程序地址入口表!K3=1,$J2&amp;"+","")</f>
        <v/>
      </c>
      <c r="M2" s="1" t="str">
        <f>IF(微程序地址入口表!L3=1,$J2&amp;"+","")</f>
        <v>LW+</v>
      </c>
      <c r="N2" s="1" t="str">
        <f>IF(微程序地址入口表!M3=1,$J2&amp;"+","")</f>
        <v/>
      </c>
      <c r="O2" s="1" t="str">
        <f>IF(微程序地址入口表!N3=1,$J2&amp;"+","")</f>
        <v/>
      </c>
    </row>
    <row r="3" spans="1:15" x14ac:dyDescent="0.3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45"/>
      <c r="J3" s="26" t="str">
        <f t="shared" ref="J3:J30" si="0">IF(LEN(CONCATENATE(A3,B3,C3,D3,E3,F3,G3,H3))=0,"",LEFT(CONCATENATE(A3,B3,C3,D3,E3,F3,G3,H3),LEN(CONCATENATE(A3,B3,C3,D3,E3,F3,G3,H3))-1))</f>
        <v>SW</v>
      </c>
      <c r="K3" s="2" t="str">
        <f>IF(微程序地址入口表!J4=1,$J3&amp;"+","")</f>
        <v/>
      </c>
      <c r="L3" s="1" t="str">
        <f>IF(微程序地址入口表!K4=1,$J3&amp;"+","")</f>
        <v>SW+</v>
      </c>
      <c r="M3" s="2" t="str">
        <f>IF(微程序地址入口表!L4=1,$J3&amp;"+","")</f>
        <v/>
      </c>
      <c r="N3" s="2" t="str">
        <f>IF(微程序地址入口表!M4=1,$J3&amp;"+","")</f>
        <v/>
      </c>
      <c r="O3" s="2" t="str">
        <f>IF(微程序地址入口表!N4=1,$J3&amp;"+","")</f>
        <v>SW+</v>
      </c>
    </row>
    <row r="4" spans="1:15" x14ac:dyDescent="0.3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45"/>
      <c r="J4" s="26" t="str">
        <f t="shared" si="0"/>
        <v>BEQ</v>
      </c>
      <c r="K4" s="2" t="str">
        <f>IF(微程序地址入口表!J5=1,$J4&amp;"+","")</f>
        <v/>
      </c>
      <c r="L4" s="1" t="str">
        <f>IF(微程序地址入口表!K5=1,$J4&amp;"+","")</f>
        <v>BEQ+</v>
      </c>
      <c r="M4" s="2" t="str">
        <f>IF(微程序地址入口表!L5=1,$J4&amp;"+","")</f>
        <v>BEQ+</v>
      </c>
      <c r="N4" s="2" t="str">
        <f>IF(微程序地址入口表!M5=1,$J4&amp;"+","")</f>
        <v>BEQ+</v>
      </c>
      <c r="O4" s="2" t="str">
        <f>IF(微程序地址入口表!N5=1,$J4&amp;"+","")</f>
        <v/>
      </c>
    </row>
    <row r="5" spans="1:15" x14ac:dyDescent="0.3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45"/>
      <c r="J5" s="26" t="str">
        <f t="shared" si="0"/>
        <v>SLT</v>
      </c>
      <c r="K5" s="2" t="str">
        <f>IF(微程序地址入口表!J6=1,$J5&amp;"+","")</f>
        <v>SLT+</v>
      </c>
      <c r="L5" s="1" t="str">
        <f>IF(微程序地址入口表!K6=1,$J5&amp;"+","")</f>
        <v/>
      </c>
      <c r="M5" s="2" t="str">
        <f>IF(微程序地址入口表!L6=1,$J5&amp;"+","")</f>
        <v/>
      </c>
      <c r="N5" s="2" t="str">
        <f>IF(微程序地址入口表!M6=1,$J5&amp;"+","")</f>
        <v>SLT+</v>
      </c>
      <c r="O5" s="2" t="str">
        <f>IF(微程序地址入口表!N6=1,$J5&amp;"+","")</f>
        <v>SLT+</v>
      </c>
    </row>
    <row r="6" spans="1:15" x14ac:dyDescent="0.3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45"/>
      <c r="J6" s="26" t="str">
        <f t="shared" si="0"/>
        <v>ADDI</v>
      </c>
      <c r="K6" s="2" t="str">
        <f>IF(微程序地址入口表!J7=1,$J6&amp;"+","")</f>
        <v>ADDI+</v>
      </c>
      <c r="L6" s="1" t="str">
        <f>IF(微程序地址入口表!K7=1,$J6&amp;"+","")</f>
        <v/>
      </c>
      <c r="M6" s="2" t="str">
        <f>IF(微程序地址入口表!L7=1,$J6&amp;"+","")</f>
        <v>ADDI+</v>
      </c>
      <c r="N6" s="2" t="str">
        <f>IF(微程序地址入口表!M7=1,$J6&amp;"+","")</f>
        <v>ADDI+</v>
      </c>
      <c r="O6" s="2" t="str">
        <f>IF(微程序地址入口表!N7=1,$J6&amp;"+","")</f>
        <v/>
      </c>
    </row>
    <row r="7" spans="1:15" x14ac:dyDescent="0.3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45" t="s">
        <v>15</v>
      </c>
      <c r="J7" s="26" t="str">
        <f t="shared" si="0"/>
        <v>ERET</v>
      </c>
      <c r="K7" s="2" t="str">
        <f>IF(微程序地址入口表!J8=1,$J7&amp;"+","")</f>
        <v>ERET+</v>
      </c>
      <c r="L7" s="1" t="str">
        <f>IF(微程序地址入口表!K8=1,$J7&amp;"+","")</f>
        <v>ERET+</v>
      </c>
      <c r="M7" s="2" t="str">
        <f>IF(微程序地址入口表!L8=1,$J7&amp;"+","")</f>
        <v/>
      </c>
      <c r="N7" s="2" t="str">
        <f>IF(微程序地址入口表!M8=1,$J7&amp;"+","")</f>
        <v/>
      </c>
      <c r="O7" s="2" t="str">
        <f>IF(微程序地址入口表!N8=1,$J7&amp;"+","")</f>
        <v>ERET+</v>
      </c>
    </row>
    <row r="8" spans="1:15" x14ac:dyDescent="0.3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45"/>
      <c r="J8" s="26" t="str">
        <f t="shared" si="0"/>
        <v/>
      </c>
      <c r="K8" s="2" t="str">
        <f>IF(微程序地址入口表!J9=1,$J8&amp;"+","")</f>
        <v/>
      </c>
      <c r="L8" s="1" t="str">
        <f>IF(微程序地址入口表!K9=1,$J8&amp;"+","")</f>
        <v/>
      </c>
      <c r="M8" s="2" t="str">
        <f>IF(微程序地址入口表!L9=1,$J8&amp;"+","")</f>
        <v/>
      </c>
      <c r="N8" s="2" t="str">
        <f>IF(微程序地址入口表!M9=1,$J8&amp;"+","")</f>
        <v/>
      </c>
      <c r="O8" s="2" t="str">
        <f>IF(微程序地址入口表!N9=1,$J8&amp;"+","")</f>
        <v/>
      </c>
    </row>
    <row r="9" spans="1:15" x14ac:dyDescent="0.3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45"/>
      <c r="J9" s="26" t="str">
        <f t="shared" si="0"/>
        <v/>
      </c>
      <c r="K9" s="2" t="str">
        <f>IF(微程序地址入口表!J10=1,$J9&amp;"+","")</f>
        <v/>
      </c>
      <c r="L9" s="1" t="str">
        <f>IF(微程序地址入口表!K10=1,$J9&amp;"+","")</f>
        <v/>
      </c>
      <c r="M9" s="2" t="str">
        <f>IF(微程序地址入口表!L10=1,$J9&amp;"+","")</f>
        <v/>
      </c>
      <c r="N9" s="2" t="str">
        <f>IF(微程序地址入口表!M10=1,$J9&amp;"+","")</f>
        <v/>
      </c>
      <c r="O9" s="2" t="str">
        <f>IF(微程序地址入口表!N10=1,$J9&amp;"+","")</f>
        <v/>
      </c>
    </row>
    <row r="10" spans="1:15" x14ac:dyDescent="0.3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45"/>
      <c r="J10" s="26" t="str">
        <f t="shared" si="0"/>
        <v/>
      </c>
      <c r="K10" s="2" t="str">
        <f>IF(微程序地址入口表!J11=1,$J10&amp;"+","")</f>
        <v/>
      </c>
      <c r="L10" s="1" t="str">
        <f>IF(微程序地址入口表!K11=1,$J10&amp;"+","")</f>
        <v/>
      </c>
      <c r="M10" s="2" t="str">
        <f>IF(微程序地址入口表!L11=1,$J10&amp;"+","")</f>
        <v/>
      </c>
      <c r="N10" s="2" t="str">
        <f>IF(微程序地址入口表!M11=1,$J10&amp;"+","")</f>
        <v/>
      </c>
      <c r="O10" s="2" t="str">
        <f>IF(微程序地址入口表!N11=1,$J10&amp;"+","")</f>
        <v/>
      </c>
    </row>
    <row r="11" spans="1:15" x14ac:dyDescent="0.3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45"/>
      <c r="J11" s="26" t="str">
        <f t="shared" si="0"/>
        <v/>
      </c>
      <c r="K11" s="2" t="str">
        <f>IF(微程序地址入口表!J12=1,$J11&amp;"+","")</f>
        <v/>
      </c>
      <c r="L11" s="1" t="str">
        <f>IF(微程序地址入口表!K12=1,$J11&amp;"+","")</f>
        <v/>
      </c>
      <c r="M11" s="2" t="str">
        <f>IF(微程序地址入口表!L12=1,$J11&amp;"+","")</f>
        <v/>
      </c>
      <c r="N11" s="2" t="str">
        <f>IF(微程序地址入口表!M12=1,$J11&amp;"+","")</f>
        <v/>
      </c>
      <c r="O11" s="2" t="str">
        <f>IF(微程序地址入口表!N12=1,$J11&amp;"+","")</f>
        <v/>
      </c>
    </row>
    <row r="12" spans="1:15" x14ac:dyDescent="0.3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45"/>
      <c r="J12" s="26" t="str">
        <f t="shared" si="0"/>
        <v/>
      </c>
      <c r="K12" s="2" t="str">
        <f>IF(微程序地址入口表!J13=1,$J12&amp;"+","")</f>
        <v/>
      </c>
      <c r="L12" s="1" t="str">
        <f>IF(微程序地址入口表!K13=1,$J12&amp;"+","")</f>
        <v/>
      </c>
      <c r="M12" s="2" t="str">
        <f>IF(微程序地址入口表!L13=1,$J12&amp;"+","")</f>
        <v/>
      </c>
      <c r="N12" s="2" t="str">
        <f>IF(微程序地址入口表!M13=1,$J12&amp;"+","")</f>
        <v/>
      </c>
      <c r="O12" s="2" t="str">
        <f>IF(微程序地址入口表!N13=1,$J12&amp;"+","")</f>
        <v/>
      </c>
    </row>
    <row r="13" spans="1:15" x14ac:dyDescent="0.3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45"/>
      <c r="J13" s="26" t="str">
        <f t="shared" si="0"/>
        <v/>
      </c>
      <c r="K13" s="2" t="str">
        <f>IF(微程序地址入口表!J14=1,$J13&amp;"+","")</f>
        <v/>
      </c>
      <c r="L13" s="1" t="str">
        <f>IF(微程序地址入口表!K14=1,$J13&amp;"+","")</f>
        <v/>
      </c>
      <c r="M13" s="2" t="str">
        <f>IF(微程序地址入口表!L14=1,$J13&amp;"+","")</f>
        <v/>
      </c>
      <c r="N13" s="2" t="str">
        <f>IF(微程序地址入口表!M14=1,$J13&amp;"+","")</f>
        <v/>
      </c>
      <c r="O13" s="2" t="str">
        <f>IF(微程序地址入口表!N14=1,$J13&amp;"+","")</f>
        <v/>
      </c>
    </row>
    <row r="14" spans="1:15" ht="14.5" thickBot="1" x14ac:dyDescent="0.3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45"/>
      <c r="J14" s="26" t="str">
        <f t="shared" si="0"/>
        <v/>
      </c>
      <c r="K14" s="2" t="str">
        <f>IF(微程序地址入口表!J15=1,$J14&amp;"+","")</f>
        <v/>
      </c>
      <c r="L14" s="1" t="str">
        <f>IF(微程序地址入口表!K15=1,$J14&amp;"+","")</f>
        <v/>
      </c>
      <c r="M14" s="2" t="str">
        <f>IF(微程序地址入口表!L15=1,$J14&amp;"+","")</f>
        <v/>
      </c>
      <c r="N14" s="2" t="str">
        <f>IF(微程序地址入口表!M15=1,$J14&amp;"+","")</f>
        <v/>
      </c>
      <c r="O14" s="2" t="str">
        <f>IF(微程序地址入口表!N15=1,$J14&amp;"+","")</f>
        <v/>
      </c>
    </row>
    <row r="15" spans="1:15" hidden="1" x14ac:dyDescent="0.3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45"/>
      <c r="J15" s="26" t="str">
        <f t="shared" si="0"/>
        <v/>
      </c>
      <c r="K15" s="2" t="str">
        <f>IF(微程序地址入口表!J16=1,$J15&amp;"+","")</f>
        <v/>
      </c>
      <c r="L15" s="1" t="str">
        <f>IF(微程序地址入口表!K16=1,$J15&amp;"+","")</f>
        <v/>
      </c>
      <c r="M15" s="2" t="str">
        <f>IF(微程序地址入口表!L16=1,$J15&amp;"+","")</f>
        <v/>
      </c>
      <c r="N15" s="2" t="str">
        <f>IF(微程序地址入口表!M16=1,$J15&amp;"+","")</f>
        <v/>
      </c>
      <c r="O15" s="2" t="str">
        <f>IF(微程序地址入口表!N16=1,$J15&amp;"+","")</f>
        <v/>
      </c>
    </row>
    <row r="16" spans="1:15" hidden="1" x14ac:dyDescent="0.3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45"/>
      <c r="J16" s="26" t="str">
        <f t="shared" si="0"/>
        <v/>
      </c>
      <c r="K16" s="2" t="str">
        <f>IF(微程序地址入口表!J17=1,$J16&amp;"+","")</f>
        <v/>
      </c>
      <c r="L16" s="1" t="str">
        <f>IF(微程序地址入口表!K17=1,$J16&amp;"+","")</f>
        <v/>
      </c>
      <c r="M16" s="2" t="str">
        <f>IF(微程序地址入口表!L17=1,$J16&amp;"+","")</f>
        <v/>
      </c>
      <c r="N16" s="2" t="str">
        <f>IF(微程序地址入口表!M17=1,$J16&amp;"+","")</f>
        <v/>
      </c>
      <c r="O16" s="2" t="str">
        <f>IF(微程序地址入口表!N17=1,$J16&amp;"+","")</f>
        <v/>
      </c>
    </row>
    <row r="17" spans="1:15" hidden="1" x14ac:dyDescent="0.3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45"/>
      <c r="J17" s="26" t="str">
        <f t="shared" si="0"/>
        <v/>
      </c>
      <c r="K17" s="2" t="str">
        <f>IF(微程序地址入口表!J18=1,$J17&amp;"+","")</f>
        <v/>
      </c>
      <c r="L17" s="1" t="str">
        <f>IF(微程序地址入口表!K18=1,$J17&amp;"+","")</f>
        <v/>
      </c>
      <c r="M17" s="2" t="str">
        <f>IF(微程序地址入口表!L18=1,$J17&amp;"+","")</f>
        <v/>
      </c>
      <c r="N17" s="2" t="str">
        <f>IF(微程序地址入口表!M18=1,$J17&amp;"+","")</f>
        <v/>
      </c>
      <c r="O17" s="2" t="str">
        <f>IF(微程序地址入口表!N18=1,$J17&amp;"+","")</f>
        <v/>
      </c>
    </row>
    <row r="18" spans="1:15" hidden="1" x14ac:dyDescent="0.3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45"/>
      <c r="J18" s="26" t="str">
        <f t="shared" si="0"/>
        <v/>
      </c>
      <c r="K18" s="2" t="str">
        <f>IF(微程序地址入口表!J19=1,$J18&amp;"+","")</f>
        <v/>
      </c>
      <c r="L18" s="1" t="str">
        <f>IF(微程序地址入口表!K19=1,$J18&amp;"+","")</f>
        <v/>
      </c>
      <c r="M18" s="2" t="str">
        <f>IF(微程序地址入口表!L19=1,$J18&amp;"+","")</f>
        <v/>
      </c>
      <c r="N18" s="2" t="str">
        <f>IF(微程序地址入口表!M19=1,$J18&amp;"+","")</f>
        <v/>
      </c>
      <c r="O18" s="2" t="str">
        <f>IF(微程序地址入口表!N19=1,$J18&amp;"+","")</f>
        <v/>
      </c>
    </row>
    <row r="19" spans="1:15" hidden="1" x14ac:dyDescent="0.3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45"/>
      <c r="J19" s="26" t="str">
        <f t="shared" si="0"/>
        <v/>
      </c>
      <c r="K19" s="2" t="str">
        <f>IF(微程序地址入口表!J20=1,$J19&amp;"+","")</f>
        <v/>
      </c>
      <c r="L19" s="1" t="str">
        <f>IF(微程序地址入口表!K20=1,$J19&amp;"+","")</f>
        <v/>
      </c>
      <c r="M19" s="2" t="str">
        <f>IF(微程序地址入口表!L20=1,$J19&amp;"+","")</f>
        <v/>
      </c>
      <c r="N19" s="2" t="str">
        <f>IF(微程序地址入口表!M20=1,$J19&amp;"+","")</f>
        <v/>
      </c>
      <c r="O19" s="2" t="str">
        <f>IF(微程序地址入口表!N20=1,$J19&amp;"+","")</f>
        <v/>
      </c>
    </row>
    <row r="20" spans="1:15" ht="14.5" hidden="1" thickBot="1" x14ac:dyDescent="0.3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45"/>
      <c r="J20" s="26" t="str">
        <f t="shared" si="0"/>
        <v/>
      </c>
      <c r="K20" s="2" t="str">
        <f>IF(微程序地址入口表!J21=1,$J20&amp;"+","")</f>
        <v/>
      </c>
      <c r="L20" s="1" t="str">
        <f>IF(微程序地址入口表!K21=1,$J20&amp;"+","")</f>
        <v/>
      </c>
      <c r="M20" s="2" t="str">
        <f>IF(微程序地址入口表!L21=1,$J20&amp;"+","")</f>
        <v/>
      </c>
      <c r="N20" s="2" t="str">
        <f>IF(微程序地址入口表!M21=1,$J20&amp;"+","")</f>
        <v/>
      </c>
      <c r="O20" s="2" t="str">
        <f>IF(微程序地址入口表!N21=1,$J20&amp;"+","")</f>
        <v/>
      </c>
    </row>
    <row r="21" spans="1:15" hidden="1" x14ac:dyDescent="0.3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45"/>
      <c r="J21" s="26" t="str">
        <f t="shared" si="0"/>
        <v/>
      </c>
      <c r="K21" s="2" t="str">
        <f>IF(微程序地址入口表!J22=1,$J21&amp;"+","")</f>
        <v/>
      </c>
      <c r="L21" s="1" t="str">
        <f>IF(微程序地址入口表!K22=1,$J21&amp;"+","")</f>
        <v/>
      </c>
      <c r="M21" s="2" t="str">
        <f>IF(微程序地址入口表!L22=1,$J21&amp;"+","")</f>
        <v/>
      </c>
      <c r="N21" s="2" t="str">
        <f>IF(微程序地址入口表!M22=1,$J21&amp;"+","")</f>
        <v/>
      </c>
      <c r="O21" s="2" t="str">
        <f>IF(微程序地址入口表!N22=1,$J21&amp;"+","")</f>
        <v/>
      </c>
    </row>
    <row r="22" spans="1:15" hidden="1" x14ac:dyDescent="0.3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45"/>
      <c r="J22" s="26" t="str">
        <f t="shared" si="0"/>
        <v/>
      </c>
      <c r="K22" s="2" t="str">
        <f>IF(微程序地址入口表!J23=1,$J22&amp;"+","")</f>
        <v/>
      </c>
      <c r="L22" s="1" t="str">
        <f>IF(微程序地址入口表!K23=1,$J22&amp;"+","")</f>
        <v/>
      </c>
      <c r="M22" s="2" t="str">
        <f>IF(微程序地址入口表!L23=1,$J22&amp;"+","")</f>
        <v/>
      </c>
      <c r="N22" s="2" t="str">
        <f>IF(微程序地址入口表!M23=1,$J22&amp;"+","")</f>
        <v/>
      </c>
      <c r="O22" s="2" t="str">
        <f>IF(微程序地址入口表!N23=1,$J22&amp;"+","")</f>
        <v/>
      </c>
    </row>
    <row r="23" spans="1:15" hidden="1" x14ac:dyDescent="0.3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45"/>
      <c r="J23" s="26" t="str">
        <f t="shared" si="0"/>
        <v/>
      </c>
      <c r="K23" s="2" t="str">
        <f>IF(微程序地址入口表!J24=1,$J23&amp;"+","")</f>
        <v/>
      </c>
      <c r="L23" s="1" t="str">
        <f>IF(微程序地址入口表!K24=1,$J23&amp;"+","")</f>
        <v/>
      </c>
      <c r="M23" s="2" t="str">
        <f>IF(微程序地址入口表!L24=1,$J23&amp;"+","")</f>
        <v/>
      </c>
      <c r="N23" s="2" t="str">
        <f>IF(微程序地址入口表!M24=1,$J23&amp;"+","")</f>
        <v/>
      </c>
      <c r="O23" s="2" t="str">
        <f>IF(微程序地址入口表!N24=1,$J23&amp;"+","")</f>
        <v/>
      </c>
    </row>
    <row r="24" spans="1:15" hidden="1" x14ac:dyDescent="0.3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45"/>
      <c r="J24" s="26" t="str">
        <f t="shared" si="0"/>
        <v/>
      </c>
      <c r="K24" s="2" t="str">
        <f>IF(微程序地址入口表!J25=1,$J24&amp;"+","")</f>
        <v/>
      </c>
      <c r="L24" s="1" t="str">
        <f>IF(微程序地址入口表!K25=1,$J24&amp;"+","")</f>
        <v/>
      </c>
      <c r="M24" s="2" t="str">
        <f>IF(微程序地址入口表!L25=1,$J24&amp;"+","")</f>
        <v/>
      </c>
      <c r="N24" s="2" t="str">
        <f>IF(微程序地址入口表!M25=1,$J24&amp;"+","")</f>
        <v/>
      </c>
      <c r="O24" s="2" t="str">
        <f>IF(微程序地址入口表!N25=1,$J24&amp;"+","")</f>
        <v/>
      </c>
    </row>
    <row r="25" spans="1:15" hidden="1" x14ac:dyDescent="0.3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45"/>
      <c r="J25" s="26" t="str">
        <f t="shared" si="0"/>
        <v/>
      </c>
      <c r="K25" s="2" t="str">
        <f>IF(微程序地址入口表!J26=1,$J25&amp;"+","")</f>
        <v/>
      </c>
      <c r="L25" s="1" t="str">
        <f>IF(微程序地址入口表!K26=1,$J25&amp;"+","")</f>
        <v/>
      </c>
      <c r="M25" s="2" t="str">
        <f>IF(微程序地址入口表!L26=1,$J25&amp;"+","")</f>
        <v/>
      </c>
      <c r="N25" s="2" t="str">
        <f>IF(微程序地址入口表!M26=1,$J25&amp;"+","")</f>
        <v/>
      </c>
      <c r="O25" s="2" t="str">
        <f>IF(微程序地址入口表!N26=1,$J25&amp;"+","")</f>
        <v/>
      </c>
    </row>
    <row r="26" spans="1:15" hidden="1" x14ac:dyDescent="0.3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45"/>
      <c r="J26" s="26" t="str">
        <f t="shared" si="0"/>
        <v/>
      </c>
      <c r="K26" s="2" t="str">
        <f>IF(微程序地址入口表!J27=1,$J26&amp;"+","")</f>
        <v/>
      </c>
      <c r="L26" s="1" t="str">
        <f>IF(微程序地址入口表!K27=1,$J26&amp;"+","")</f>
        <v/>
      </c>
      <c r="M26" s="2" t="str">
        <f>IF(微程序地址入口表!L27=1,$J26&amp;"+","")</f>
        <v/>
      </c>
      <c r="N26" s="2" t="str">
        <f>IF(微程序地址入口表!M27=1,$J26&amp;"+","")</f>
        <v/>
      </c>
      <c r="O26" s="2" t="str">
        <f>IF(微程序地址入口表!N27=1,$J26&amp;"+","")</f>
        <v/>
      </c>
    </row>
    <row r="27" spans="1:15" hidden="1" x14ac:dyDescent="0.3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45"/>
      <c r="J27" s="26" t="str">
        <f t="shared" si="0"/>
        <v/>
      </c>
      <c r="K27" s="2" t="str">
        <f>IF(微程序地址入口表!J28=1,$J27&amp;"+","")</f>
        <v/>
      </c>
      <c r="L27" s="1" t="str">
        <f>IF(微程序地址入口表!K28=1,$J27&amp;"+","")</f>
        <v/>
      </c>
      <c r="M27" s="2" t="str">
        <f>IF(微程序地址入口表!L28=1,$J27&amp;"+","")</f>
        <v/>
      </c>
      <c r="N27" s="2" t="str">
        <f>IF(微程序地址入口表!M28=1,$J27&amp;"+","")</f>
        <v/>
      </c>
      <c r="O27" s="2" t="str">
        <f>IF(微程序地址入口表!N28=1,$J27&amp;"+","")</f>
        <v/>
      </c>
    </row>
    <row r="28" spans="1:15" hidden="1" x14ac:dyDescent="0.3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45"/>
      <c r="J28" s="26" t="str">
        <f t="shared" si="0"/>
        <v/>
      </c>
      <c r="K28" s="2" t="str">
        <f>IF(微程序地址入口表!J29=1,$J28&amp;"+","")</f>
        <v/>
      </c>
      <c r="L28" s="1" t="str">
        <f>IF(微程序地址入口表!K29=1,$J28&amp;"+","")</f>
        <v/>
      </c>
      <c r="M28" s="2" t="str">
        <f>IF(微程序地址入口表!L29=1,$J28&amp;"+","")</f>
        <v/>
      </c>
      <c r="N28" s="2" t="str">
        <f>IF(微程序地址入口表!M29=1,$J28&amp;"+","")</f>
        <v/>
      </c>
      <c r="O28" s="2" t="str">
        <f>IF(微程序地址入口表!N29=1,$J28&amp;"+","")</f>
        <v/>
      </c>
    </row>
    <row r="29" spans="1:15" hidden="1" x14ac:dyDescent="0.3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45"/>
      <c r="J29" s="26" t="str">
        <f t="shared" si="0"/>
        <v/>
      </c>
      <c r="K29" s="2" t="str">
        <f>IF(微程序地址入口表!J30=1,$J29&amp;"+","")</f>
        <v/>
      </c>
      <c r="L29" s="1" t="str">
        <f>IF(微程序地址入口表!K30=1,$J29&amp;"+","")</f>
        <v/>
      </c>
      <c r="M29" s="2" t="str">
        <f>IF(微程序地址入口表!L30=1,$J29&amp;"+","")</f>
        <v/>
      </c>
      <c r="N29" s="2" t="str">
        <f>IF(微程序地址入口表!M30=1,$J29&amp;"+","")</f>
        <v/>
      </c>
      <c r="O29" s="2" t="str">
        <f>IF(微程序地址入口表!N30=1,$J29&amp;"+","")</f>
        <v/>
      </c>
    </row>
    <row r="30" spans="1:15" ht="14.5" hidden="1" thickBot="1" x14ac:dyDescent="0.3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45"/>
      <c r="J30" s="26" t="str">
        <f t="shared" si="0"/>
        <v/>
      </c>
      <c r="K30" s="3" t="str">
        <f>IF(微程序地址入口表!J31=1,$J30&amp;"+","")</f>
        <v/>
      </c>
      <c r="L30" s="1" t="str">
        <f>IF(微程序地址入口表!K31=1,$J30&amp;"+","")</f>
        <v/>
      </c>
      <c r="M30" s="3" t="str">
        <f>IF(微程序地址入口表!L31=1,$J30&amp;"+","")</f>
        <v/>
      </c>
      <c r="N30" s="3" t="str">
        <f>IF(微程序地址入口表!M31=1,$J30&amp;"+","")</f>
        <v/>
      </c>
      <c r="O30" s="3" t="str">
        <f>IF(微程序地址入口表!N31=1,$J30&amp;"+","")</f>
        <v/>
      </c>
    </row>
    <row r="31" spans="1:15" ht="17" thickBot="1" x14ac:dyDescent="0.35">
      <c r="A31" s="53"/>
      <c r="B31" s="53"/>
      <c r="C31" s="53"/>
      <c r="D31" s="53"/>
      <c r="E31" s="53"/>
      <c r="F31" s="53"/>
      <c r="G31" s="53"/>
      <c r="H31" s="53"/>
      <c r="I31" s="53"/>
      <c r="J31" s="54"/>
      <c r="K31" s="37" t="str">
        <f>IF(LEN(K32)&gt;1,LEFT(K32,LEN(K32)-1),"")</f>
        <v>SLT+ADDI+ERET</v>
      </c>
      <c r="L31" s="37" t="str">
        <f t="shared" ref="L31:O31" si="1">IF(LEN(L32)&gt;1,LEFT(L32,LEN(L32)-1),"")</f>
        <v>SW+BEQ+ERET</v>
      </c>
      <c r="M31" s="37" t="str">
        <f t="shared" si="1"/>
        <v>LW+BEQ+ADDI</v>
      </c>
      <c r="N31" s="37" t="str">
        <f t="shared" si="1"/>
        <v>BEQ+SLT+ADDI</v>
      </c>
      <c r="O31" s="37" t="str">
        <f t="shared" si="1"/>
        <v>SW+SLT+ERET</v>
      </c>
    </row>
    <row r="32" spans="1:15" ht="17.25" hidden="1" customHeight="1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8"/>
      <c r="K32" s="4" t="str">
        <f>CONCATENATE(K2,K3,K4,K5,K6,K7,K8,K9,K10,K11,K12,K13,K14,K15,K16,K17,K18,K19,K20,K21,K22,K23,K24,K25,K26,K27,K28,K29,K30)</f>
        <v>SLT+ADDI+ERET+</v>
      </c>
      <c r="L32" s="4" t="str">
        <f t="shared" ref="L32:O32" si="2">CONCATENATE(L2,L3,L4,L5,L6,L7,L8,L9,L10,L11,L12,L13,L14,L15,L16,L17,L18,L19,L20,L21,L22,L23,L24,L25,L26,L27,L28,L29,L30)</f>
        <v>SW+BEQ+ERET+</v>
      </c>
      <c r="M32" s="4" t="str">
        <f t="shared" si="2"/>
        <v>LW+BEQ+ADDI+</v>
      </c>
      <c r="N32" s="4" t="str">
        <f t="shared" si="2"/>
        <v>BEQ+SLT+ADDI+</v>
      </c>
      <c r="O32" s="4" t="str">
        <f t="shared" si="2"/>
        <v>SW+SLT+ERET+</v>
      </c>
    </row>
    <row r="33" spans="1:13" hidden="1" x14ac:dyDescent="0.3"/>
    <row r="35" spans="1:13" ht="16.5" x14ac:dyDescent="0.3">
      <c r="A35" s="5"/>
      <c r="B35" s="5"/>
      <c r="J35" s="29"/>
    </row>
    <row r="36" spans="1:13" ht="16.5" x14ac:dyDescent="0.3">
      <c r="M36" s="5"/>
    </row>
  </sheetData>
  <mergeCells count="1">
    <mergeCell ref="A31:J31"/>
  </mergeCells>
  <phoneticPr fontId="12" type="noConversion"/>
  <conditionalFormatting sqref="K31:O31">
    <cfRule type="containsBlanks" dxfId="1" priority="31">
      <formula>LEN(TRIM(K31))=0</formula>
    </cfRule>
  </conditionalFormatting>
  <conditionalFormatting sqref="K2:O30">
    <cfRule type="containsText" dxfId="0" priority="30" operator="containsText" text="1">
      <formula>NOT(ISERROR(SEARCH("1",K2)))</formula>
    </cfRule>
  </conditionalFormatting>
  <dataValidations count="3">
    <dataValidation allowBlank="1" showInputMessage="1" showErrorMessage="1" promptTitle="次态状态位表达式" prompt="次态状态位逻辑表达式，复制到Logisim即可" sqref="K31:O31" xr:uid="{00000000-0002-0000-0100-000000000000}"/>
    <dataValidation allowBlank="1" showInputMessage="1" showErrorMessage="1" promptTitle="次态状态位" prompt="次态状态位逻辑表达式生成" sqref="O37:O1048576 O32:O34 K32:N1048576" xr:uid="{00000000-0002-0000-0100-000001000000}"/>
    <dataValidation allowBlank="1" showInputMessage="1" showErrorMessage="1" promptTitle="次态状态位" prompt="次态状态位生成条件最小项" sqref="K1:O30" xr:uid="{00000000-0002-0000-0100-000002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2023-06-07T13:37:08Z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