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0"/>
  </bookViews>
  <sheets>
    <sheet name="Simulador de investimentos" sheetId="1" r:id="rId1"/>
    <sheet name="BASE" sheetId="2" r:id="rId2"/>
  </sheets>
  <definedNames>
    <definedName name="_xlnm._FilterDatabase" localSheetId="0" hidden="1">'Simulador de investimentos'!$A$20:$D$29</definedName>
    <definedName name="aporte">'Simulador de investimentos'!$D$13</definedName>
    <definedName name="patrimonio_acumulado">'Simulador de investimentos'!$D$16</definedName>
    <definedName name="qtd_anos">'Simulador de investimentos'!$D$14</definedName>
    <definedName name="Rendimento_carteira">'Simulador de investimentos'!$D$9</definedName>
    <definedName name="taxa_mensal">'Simulador de investimentos'!$D$15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C32" i="1"/>
  <c r="C33" i="1"/>
  <c r="C34" i="1"/>
  <c r="C35" i="1"/>
  <c r="C36" i="1"/>
  <c r="C37" i="1"/>
  <c r="A6" i="2" l="1"/>
  <c r="A7" i="2"/>
  <c r="A8" i="2"/>
  <c r="A9" i="2"/>
  <c r="A10" i="2"/>
  <c r="A5" i="2"/>
  <c r="D33" i="1"/>
  <c r="D34" i="1"/>
  <c r="D36" i="1"/>
  <c r="D37" i="1"/>
  <c r="D32" i="1"/>
  <c r="D35" i="1"/>
  <c r="D38" i="1" l="1"/>
  <c r="D16" i="1"/>
  <c r="D17" i="1" s="1"/>
  <c r="D10" i="1"/>
  <c r="C20" i="1"/>
  <c r="D20" i="1" s="1"/>
  <c r="C21" i="1"/>
  <c r="D21" i="1" s="1"/>
  <c r="C22" i="1"/>
  <c r="D22" i="1" s="1"/>
  <c r="C23" i="1"/>
  <c r="D23" i="1" s="1"/>
  <c r="C24" i="1"/>
  <c r="D24" i="1" s="1"/>
</calcChain>
</file>

<file path=xl/sharedStrings.xml><?xml version="1.0" encoding="utf-8"?>
<sst xmlns="http://schemas.openxmlformats.org/spreadsheetml/2006/main" count="81" uniqueCount="46">
  <si>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</si>
  <si>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</si>
  <si>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</si>
  <si>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</si>
  <si>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</si>
  <si>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</si>
  <si>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>Quanto investir por mês ?</t>
  </si>
  <si>
    <t>Por quantos anos ?</t>
  </si>
  <si>
    <t>Taxa de rendimento mensal ?</t>
  </si>
  <si>
    <t>Patrimônio Acumulado ?</t>
  </si>
  <si>
    <t>Dividendos Mensais ?</t>
  </si>
  <si>
    <t>Cenários</t>
  </si>
  <si>
    <t>Dividendo</t>
  </si>
  <si>
    <t>Salario</t>
  </si>
  <si>
    <t>Rendimento Carteira</t>
  </si>
  <si>
    <t>CONFIGURAÇÕES</t>
  </si>
  <si>
    <t>Perfil</t>
  </si>
  <si>
    <t>VALOR A SER INVESTIDO POR MÊS</t>
  </si>
  <si>
    <t>Percentual Sugerido</t>
  </si>
  <si>
    <t>Valores</t>
  </si>
  <si>
    <t>PAPEL</t>
  </si>
  <si>
    <t>TIJOLO</t>
  </si>
  <si>
    <t>TIPO DE II</t>
  </si>
  <si>
    <t>HIBRIDOS</t>
  </si>
  <si>
    <t>FOFs</t>
  </si>
  <si>
    <t>HOTELARIAS</t>
  </si>
  <si>
    <t>%</t>
  </si>
  <si>
    <t>DESENVOLVIMENTO</t>
  </si>
  <si>
    <t>PERFIL</t>
  </si>
  <si>
    <t>Conservador</t>
  </si>
  <si>
    <t>CHAVE</t>
  </si>
  <si>
    <t>Moderado</t>
  </si>
  <si>
    <t>Agressivo</t>
  </si>
  <si>
    <t>Moderado-PAPEL</t>
  </si>
  <si>
    <t>Moderado-TIJOLO</t>
  </si>
  <si>
    <t>Moderado-HIBRIDOS</t>
  </si>
  <si>
    <t>Moderado-FOFs</t>
  </si>
  <si>
    <t>Moderado-DESENVOLVIMENTO</t>
  </si>
  <si>
    <t>Moderado-HOTELARIAS</t>
  </si>
  <si>
    <t>Agressivo-PAPEL</t>
  </si>
  <si>
    <t>Agressivo-TIJOLO</t>
  </si>
  <si>
    <t>Agressivo-HIBRIDOS</t>
  </si>
  <si>
    <t>Agressivo-FOFs</t>
  </si>
  <si>
    <t>Agressivo-DESENVOLVIMENTO</t>
  </si>
  <si>
    <t>Agressivo-HOTELARIAS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</si>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</sst>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0.14996795556505021"/>
      </top>
      <bottom style="thin">
        <color theme="0" tint="-4.9989318521683403E-2"/>
      </bottom>
      <diagonal/>
    </border>
    <border>
      <left/>
      <right/>
      <top style="medium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4.9989318521683403E-2"/>
      </bottom>
      <diagonal/>
    </border>
    <border>
      <left/>
      <right/>
      <top style="medium">
        <color indexed="64"/>
      </top>
      <bottom style="thin">
        <color theme="0" tint="-4.9989318521683403E-2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4.9989318521683403E-2"/>
      </bottom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/>
    </xf>
    <xf numFmtId="0" fontId="4" fillId="5" borderId="0" xfId="0" applyFont="1" applyFill="1"/>
    <xf numFmtId="0" fontId="0" fillId="0" borderId="0" xfId="0" applyBorder="1"/>
    <xf numFmtId="164" fontId="8" fillId="0" borderId="3" xfId="0" applyNumberFormat="1" applyFont="1" applyBorder="1" applyAlignment="1">
      <alignment horizontal="center"/>
    </xf>
    <xf numFmtId="10" fontId="8" fillId="0" borderId="3" xfId="2" applyNumberFormat="1" applyFont="1" applyBorder="1" applyAlignment="1">
      <alignment horizontal="center"/>
    </xf>
    <xf numFmtId="164" fontId="8" fillId="0" borderId="6" xfId="0" applyNumberFormat="1" applyFont="1" applyBorder="1" applyAlignment="1">
      <alignment horizontal="center"/>
    </xf>
    <xf numFmtId="164" fontId="8" fillId="5" borderId="3" xfId="1" applyNumberFormat="1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/>
    </xf>
    <xf numFmtId="10" fontId="8" fillId="5" borderId="3" xfId="0" applyNumberFormat="1" applyFont="1" applyFill="1" applyBorder="1" applyAlignment="1">
      <alignment horizontal="center"/>
    </xf>
    <xf numFmtId="0" fontId="5" fillId="4" borderId="8" xfId="0" applyFont="1" applyFill="1" applyBorder="1" applyAlignment="1">
      <alignment horizontal="left" vertical="center" indent="3"/>
    </xf>
    <xf numFmtId="164" fontId="5" fillId="4" borderId="9" xfId="1" applyNumberFormat="1" applyFont="1" applyFill="1" applyBorder="1" applyAlignment="1">
      <alignment horizontal="center" vertical="center"/>
    </xf>
    <xf numFmtId="164" fontId="3" fillId="4" borderId="10" xfId="0" applyNumberFormat="1" applyFont="1" applyFill="1" applyBorder="1" applyAlignment="1">
      <alignment horizontal="center"/>
    </xf>
    <xf numFmtId="8" fontId="5" fillId="4" borderId="9" xfId="0" applyNumberFormat="1" applyFont="1" applyFill="1" applyBorder="1" applyAlignment="1">
      <alignment horizontal="center"/>
    </xf>
    <xf numFmtId="8" fontId="3" fillId="4" borderId="10" xfId="0" applyNumberFormat="1" applyFont="1" applyFill="1" applyBorder="1" applyAlignment="1">
      <alignment horizontal="center"/>
    </xf>
    <xf numFmtId="0" fontId="5" fillId="4" borderId="11" xfId="0" applyFont="1" applyFill="1" applyBorder="1" applyAlignment="1">
      <alignment horizontal="left" vertical="center" indent="3"/>
    </xf>
    <xf numFmtId="8" fontId="5" fillId="4" borderId="12" xfId="0" applyNumberFormat="1" applyFont="1" applyFill="1" applyBorder="1" applyAlignment="1">
      <alignment horizontal="center"/>
    </xf>
    <xf numFmtId="8" fontId="3" fillId="4" borderId="13" xfId="0" applyNumberFormat="1" applyFont="1" applyFill="1" applyBorder="1" applyAlignment="1">
      <alignment horizontal="center"/>
    </xf>
    <xf numFmtId="0" fontId="2" fillId="2" borderId="0" xfId="3"/>
    <xf numFmtId="8" fontId="8" fillId="4" borderId="16" xfId="0" applyNumberFormat="1" applyFont="1" applyFill="1" applyBorder="1" applyAlignment="1">
      <alignment horizontal="center"/>
    </xf>
    <xf numFmtId="8" fontId="8" fillId="4" borderId="13" xfId="0" applyNumberFormat="1" applyFont="1" applyFill="1" applyBorder="1" applyAlignment="1">
      <alignment horizontal="center"/>
    </xf>
    <xf numFmtId="0" fontId="6" fillId="6" borderId="18" xfId="0" applyFont="1" applyFill="1" applyBorder="1" applyAlignment="1">
      <alignment vertical="center"/>
    </xf>
    <xf numFmtId="0" fontId="0" fillId="3" borderId="18" xfId="0" applyFill="1" applyBorder="1" applyAlignment="1">
      <alignment horizontal="center"/>
    </xf>
    <xf numFmtId="0" fontId="7" fillId="3" borderId="21" xfId="0" applyFont="1" applyFill="1" applyBorder="1" applyAlignment="1">
      <alignment horizontal="center" vertical="center"/>
    </xf>
    <xf numFmtId="0" fontId="3" fillId="0" borderId="0" xfId="0" applyFont="1"/>
    <xf numFmtId="164" fontId="0" fillId="0" borderId="0" xfId="0" applyNumberFormat="1"/>
    <xf numFmtId="9" fontId="0" fillId="0" borderId="0" xfId="0" applyNumberFormat="1" applyAlignment="1">
      <alignment horizontal="center"/>
    </xf>
    <xf numFmtId="0" fontId="8" fillId="8" borderId="0" xfId="0" applyFont="1" applyFill="1" applyAlignment="1">
      <alignment horizontal="center"/>
    </xf>
    <xf numFmtId="0" fontId="0" fillId="8" borderId="0" xfId="0" applyFill="1"/>
    <xf numFmtId="164" fontId="3" fillId="0" borderId="0" xfId="0" applyNumberFormat="1" applyFont="1" applyAlignment="1">
      <alignment horizontal="center"/>
    </xf>
    <xf numFmtId="0" fontId="2" fillId="2" borderId="0" xfId="3" applyAlignment="1">
      <alignment horizontal="center"/>
    </xf>
    <xf numFmtId="164" fontId="8" fillId="8" borderId="0" xfId="0" applyNumberFormat="1" applyFont="1" applyFill="1"/>
    <xf numFmtId="9" fontId="0" fillId="0" borderId="0" xfId="2" applyFont="1"/>
    <xf numFmtId="0" fontId="5" fillId="5" borderId="1" xfId="0" applyFont="1" applyFill="1" applyBorder="1" applyAlignment="1">
      <alignment horizontal="left" vertical="center" indent="3"/>
    </xf>
    <xf numFmtId="0" fontId="5" fillId="5" borderId="2" xfId="0" applyFont="1" applyFill="1" applyBorder="1" applyAlignment="1">
      <alignment horizontal="left" vertical="center" indent="3"/>
    </xf>
    <xf numFmtId="0" fontId="8" fillId="4" borderId="14" xfId="0" applyFont="1" applyFill="1" applyBorder="1" applyAlignment="1">
      <alignment horizontal="left" vertical="center" indent="3"/>
    </xf>
    <xf numFmtId="0" fontId="8" fillId="4" borderId="15" xfId="0" applyFont="1" applyFill="1" applyBorder="1" applyAlignment="1">
      <alignment horizontal="left" vertical="center" indent="3"/>
    </xf>
    <xf numFmtId="0" fontId="8" fillId="4" borderId="11" xfId="0" applyFont="1" applyFill="1" applyBorder="1" applyAlignment="1">
      <alignment horizontal="left" vertical="center" indent="3"/>
    </xf>
    <xf numFmtId="0" fontId="8" fillId="4" borderId="12" xfId="0" applyFont="1" applyFill="1" applyBorder="1" applyAlignment="1">
      <alignment horizontal="left" vertical="center" indent="3"/>
    </xf>
    <xf numFmtId="0" fontId="6" fillId="3" borderId="19" xfId="0" applyFont="1" applyFill="1" applyBorder="1" applyAlignment="1">
      <alignment horizontal="left" vertical="center"/>
    </xf>
    <xf numFmtId="0" fontId="6" fillId="3" borderId="20" xfId="0" applyFont="1" applyFill="1" applyBorder="1" applyAlignment="1">
      <alignment horizontal="left" vertical="center"/>
    </xf>
    <xf numFmtId="0" fontId="6" fillId="6" borderId="7" xfId="0" applyFont="1" applyFill="1" applyBorder="1" applyAlignment="1">
      <alignment horizontal="left" vertical="center"/>
    </xf>
    <xf numFmtId="0" fontId="6" fillId="6" borderId="17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 indent="3"/>
    </xf>
    <xf numFmtId="0" fontId="5" fillId="7" borderId="2" xfId="0" applyFont="1" applyFill="1" applyBorder="1" applyAlignment="1">
      <alignment horizontal="left" vertical="center" indent="3"/>
    </xf>
    <xf numFmtId="0" fontId="5" fillId="7" borderId="4" xfId="0" applyFont="1" applyFill="1" applyBorder="1" applyAlignment="1">
      <alignment horizontal="left" vertical="center" indent="3"/>
    </xf>
    <xf numFmtId="0" fontId="5" fillId="7" borderId="5" xfId="0" applyFont="1" applyFill="1" applyBorder="1" applyAlignment="1">
      <alignment horizontal="left" vertical="center" indent="3"/>
    </xf>
    <xf numFmtId="0" fontId="6" fillId="3" borderId="7" xfId="0" applyFont="1" applyFill="1" applyBorder="1" applyAlignment="1">
      <alignment horizontal="left" vertical="center"/>
    </xf>
    <xf numFmtId="0" fontId="6" fillId="3" borderId="17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 indent="3"/>
    </xf>
    <xf numFmtId="0" fontId="5" fillId="0" borderId="2" xfId="0" applyFont="1" applyBorder="1" applyAlignment="1">
      <alignment horizontal="left" vertical="center" indent="3"/>
    </xf>
    <xf numFmtId="0" fontId="0" fillId="0" borderId="22" xfId="0" applyBorder="1"/>
    <xf numFmtId="0" fontId="0" fillId="0" borderId="22" xfId="0" applyBorder="1" applyAlignment="1">
      <alignment horizontal="center"/>
    </xf>
    <xf numFmtId="9" fontId="0" fillId="0" borderId="22" xfId="2" applyFont="1" applyBorder="1"/>
    <xf numFmtId="0" fontId="0" fillId="0" borderId="23" xfId="0" applyBorder="1"/>
    <xf numFmtId="0" fontId="0" fillId="0" borderId="23" xfId="0" applyBorder="1" applyAlignment="1">
      <alignment horizontal="center"/>
    </xf>
    <xf numFmtId="0" fontId="0" fillId="0" borderId="25" xfId="0" applyBorder="1"/>
    <xf numFmtId="0" fontId="0" fillId="0" borderId="24" xfId="0" applyBorder="1"/>
    <xf numFmtId="0" fontId="0" fillId="0" borderId="26" xfId="0" applyBorder="1"/>
    <xf numFmtId="0" fontId="0" fillId="0" borderId="28" xfId="0" applyBorder="1"/>
    <xf numFmtId="0" fontId="0" fillId="0" borderId="28" xfId="0" applyBorder="1" applyAlignment="1">
      <alignment horizontal="center"/>
    </xf>
    <xf numFmtId="9" fontId="0" fillId="0" borderId="28" xfId="2" applyFont="1" applyBorder="1"/>
    <xf numFmtId="0" fontId="0" fillId="0" borderId="27" xfId="0" applyBorder="1"/>
  </cellXfs>
  <cellStyles count="4">
    <cellStyle name="Moeda" xfId="1" builtinId="4"/>
    <cellStyle name="Neutra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147375</xdr:colOff>
      <xdr:row>0</xdr:row>
      <xdr:rowOff>129656</xdr:rowOff>
    </xdr:from>
    <xdr:to>
      <xdr:col>4</xdr:col>
      <xdr:colOff>179916</xdr:colOff>
      <xdr:row>5</xdr:row>
      <xdr:rowOff>42338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1" t="2279" r="650" b="4559"/>
        <a:stretch/>
      </xdr:blipFill>
      <xdr:spPr>
        <a:xfrm>
          <a:off x="147375" y="129656"/>
          <a:ext cx="5641708" cy="865182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showGridLines="0" tabSelected="1" topLeftCell="A4" zoomScale="90" zoomScaleNormal="90" workbookViewId="0">
      <selection activeCell="B10" sqref="B10:C10"/>
    </sheetView>
  </sheetViews>
  <sheetFormatPr defaultColWidth="0" defaultRowHeight="15" zeroHeight="1" x14ac:dyDescent="0.25"/>
  <cols>
    <col min="1" max="1" width="3.5703125" customWidth="1"/>
    <col min="2" max="2" width="45.140625" customWidth="1"/>
    <col min="3" max="3" width="21.140625" bestFit="1" customWidth="1"/>
    <col min="4" max="4" width="14.28515625" bestFit="1" customWidth="1"/>
    <col min="5" max="5" width="5" customWidth="1"/>
    <col min="6" max="6" width="12.7109375" hidden="1" customWidth="1"/>
    <col min="7" max="8" width="9.140625" hidden="1" customWidth="1"/>
    <col min="9" max="9" width="5.28515625" hidden="1" customWidth="1"/>
    <col min="10" max="16384" width="9.140625" hidden="1"/>
  </cols>
  <sheetData>
    <row r="1" spans="2:4" x14ac:dyDescent="0.25"/>
    <row r="2" spans="2:4" x14ac:dyDescent="0.25"/>
    <row r="3" spans="2:4" x14ac:dyDescent="0.25"/>
    <row r="4" spans="2:4" x14ac:dyDescent="0.25"/>
    <row r="5" spans="2:4" x14ac:dyDescent="0.25"/>
    <row r="6" spans="2:4" ht="15.75" thickBot="1" x14ac:dyDescent="0.3"/>
    <row r="7" spans="2:4" ht="21" x14ac:dyDescent="0.25">
      <c r="B7" s="41" t="s">
        <v>15</v>
      </c>
      <c r="C7" s="42"/>
      <c r="D7" s="21"/>
    </row>
    <row r="8" spans="2:4" ht="15.75" x14ac:dyDescent="0.25">
      <c r="B8" s="43" t="s">
        <v>13</v>
      </c>
      <c r="C8" s="44"/>
      <c r="D8" s="4">
        <v>2320</v>
      </c>
    </row>
    <row r="9" spans="2:4" ht="15.75" x14ac:dyDescent="0.25">
      <c r="B9" s="43" t="s">
        <v>14</v>
      </c>
      <c r="C9" s="44"/>
      <c r="D9" s="5">
        <v>6.0000000000000001E-3</v>
      </c>
    </row>
    <row r="10" spans="2:4" ht="16.5" thickBot="1" x14ac:dyDescent="0.3">
      <c r="B10" s="45" t="s">
        <v>45</v>
      </c>
      <c r="C10" s="46"/>
      <c r="D10" s="6">
        <f>D8*30%</f>
        <v>696</v>
      </c>
    </row>
    <row r="11" spans="2:4" ht="15.75" thickBot="1" x14ac:dyDescent="0.3"/>
    <row r="12" spans="2:4" ht="21" x14ac:dyDescent="0.25">
      <c r="B12" s="47" t="s">
        <v>0</v>
      </c>
      <c r="C12" s="48"/>
      <c r="D12" s="22"/>
    </row>
    <row r="13" spans="2:4" ht="15.75" x14ac:dyDescent="0.25">
      <c r="B13" s="49" t="s">
        <v>6</v>
      </c>
      <c r="C13" s="50"/>
      <c r="D13" s="7">
        <v>400</v>
      </c>
    </row>
    <row r="14" spans="2:4" ht="15.75" x14ac:dyDescent="0.25">
      <c r="B14" s="33" t="s">
        <v>7</v>
      </c>
      <c r="C14" s="34"/>
      <c r="D14" s="8">
        <v>20</v>
      </c>
    </row>
    <row r="15" spans="2:4" ht="15.75" x14ac:dyDescent="0.25">
      <c r="B15" s="33" t="s">
        <v>8</v>
      </c>
      <c r="C15" s="34"/>
      <c r="D15" s="9">
        <v>1.0800000000000001E-2</v>
      </c>
    </row>
    <row r="16" spans="2:4" ht="15.75" x14ac:dyDescent="0.25">
      <c r="B16" s="35" t="s">
        <v>9</v>
      </c>
      <c r="C16" s="36"/>
      <c r="D16" s="19">
        <f>FV(taxa_mensal,qtd_anos*12,aporte*-1)</f>
        <v>450819.59731940931</v>
      </c>
    </row>
    <row r="17" spans="1:5" ht="16.5" thickBot="1" x14ac:dyDescent="0.3">
      <c r="B17" s="37" t="s">
        <v>10</v>
      </c>
      <c r="C17" s="38"/>
      <c r="D17" s="20">
        <f>patrimonio_acumulado*Rendimento_carteira</f>
        <v>2704.9175839164559</v>
      </c>
    </row>
    <row r="18" spans="1:5" ht="15.75" thickBot="1" x14ac:dyDescent="0.3"/>
    <row r="19" spans="1:5" ht="21" x14ac:dyDescent="0.25">
      <c r="B19" s="39" t="s">
        <v>11</v>
      </c>
      <c r="C19" s="40"/>
      <c r="D19" s="23" t="s">
        <v>12</v>
      </c>
    </row>
    <row r="20" spans="1:5" ht="15.75" x14ac:dyDescent="0.25">
      <c r="B20" s="10" t="s">
        <v>1</v>
      </c>
      <c r="C20" s="11">
        <f>FV(taxa_mensal,$A24*12,aporte*-1)</f>
        <v>10892.345464232636</v>
      </c>
      <c r="D20" s="12">
        <f>C20*Rendimento_carteira</f>
        <v>65.354072785395815</v>
      </c>
    </row>
    <row r="21" spans="1:5" ht="15.75" x14ac:dyDescent="0.25">
      <c r="B21" s="10" t="s">
        <v>2</v>
      </c>
      <c r="C21" s="13">
        <f>FV(taxa_mensal,$A25*12,aporte*-1)</f>
        <v>33521.607743703375</v>
      </c>
      <c r="D21" s="14">
        <f>C21*Rendimento_carteira</f>
        <v>201.12964646222025</v>
      </c>
    </row>
    <row r="22" spans="1:5" ht="15.75" x14ac:dyDescent="0.25">
      <c r="B22" s="10" t="s">
        <v>3</v>
      </c>
      <c r="C22" s="13">
        <f>FV(taxa_mensal,$A26*12,aporte*-1)</f>
        <v>97383.066501920039</v>
      </c>
      <c r="D22" s="14">
        <f>C22*Rendimento_carteira</f>
        <v>584.29839901152025</v>
      </c>
    </row>
    <row r="23" spans="1:5" ht="15.75" x14ac:dyDescent="0.25">
      <c r="B23" s="10" t="s">
        <v>4</v>
      </c>
      <c r="C23" s="13">
        <f>FV(taxa_mensal,$A27*12,aporte*-1)</f>
        <v>450819.59731940931</v>
      </c>
      <c r="D23" s="14">
        <f>C23*Rendimento_carteira</f>
        <v>2704.9175839164559</v>
      </c>
    </row>
    <row r="24" spans="1:5" ht="16.5" thickBot="1" x14ac:dyDescent="0.3">
      <c r="A24" s="2">
        <v>2</v>
      </c>
      <c r="B24" s="15" t="s">
        <v>5</v>
      </c>
      <c r="C24" s="16">
        <f>FV(taxa_mensal,$A28*12,aporte*-1)</f>
        <v>1733561.9241267005</v>
      </c>
      <c r="D24" s="17">
        <f>C24*Rendimento_carteira</f>
        <v>10401.371544760203</v>
      </c>
    </row>
    <row r="25" spans="1:5" x14ac:dyDescent="0.25">
      <c r="A25" s="2">
        <v>5</v>
      </c>
    </row>
    <row r="26" spans="1:5" x14ac:dyDescent="0.25">
      <c r="A26" s="2">
        <v>10</v>
      </c>
    </row>
    <row r="27" spans="1:5" x14ac:dyDescent="0.25">
      <c r="A27" s="2">
        <v>20</v>
      </c>
    </row>
    <row r="28" spans="1:5" x14ac:dyDescent="0.25">
      <c r="A28" s="2">
        <v>30</v>
      </c>
      <c r="B28" s="18" t="s">
        <v>16</v>
      </c>
      <c r="C28" s="30" t="s">
        <v>29</v>
      </c>
      <c r="D28" s="18"/>
    </row>
    <row r="29" spans="1:5" x14ac:dyDescent="0.25">
      <c r="B29" s="24" t="s">
        <v>17</v>
      </c>
      <c r="C29" s="29">
        <f>aporte</f>
        <v>400</v>
      </c>
    </row>
    <row r="30" spans="1:5" x14ac:dyDescent="0.25"/>
    <row r="31" spans="1:5" ht="15.75" x14ac:dyDescent="0.25">
      <c r="B31" s="27" t="s">
        <v>22</v>
      </c>
      <c r="C31" s="27" t="s">
        <v>18</v>
      </c>
      <c r="D31" s="27" t="s">
        <v>19</v>
      </c>
      <c r="E31" s="3"/>
    </row>
    <row r="32" spans="1:5" x14ac:dyDescent="0.25">
      <c r="B32" s="1" t="s">
        <v>20</v>
      </c>
      <c r="C32" s="26">
        <f>VLOOKUP($C$28&amp;"-"&amp;B32,BASE!$A:$D,4,FALSE)</f>
        <v>0.3</v>
      </c>
      <c r="D32" s="25">
        <f>C32*$C$29</f>
        <v>120</v>
      </c>
    </row>
    <row r="33" spans="2:4" x14ac:dyDescent="0.25">
      <c r="B33" s="1" t="s">
        <v>21</v>
      </c>
      <c r="C33" s="26">
        <f>VLOOKUP($C$28&amp;"-"&amp;B33,BASE!$A:$D,4,FALSE)</f>
        <v>0.5</v>
      </c>
      <c r="D33" s="25">
        <f>C33*$C$29</f>
        <v>200</v>
      </c>
    </row>
    <row r="34" spans="2:4" x14ac:dyDescent="0.25">
      <c r="B34" s="1" t="s">
        <v>23</v>
      </c>
      <c r="C34" s="26">
        <f>VLOOKUP($C$28&amp;"-"&amp;B34,BASE!$A:$D,4,FALSE)</f>
        <v>0.1</v>
      </c>
      <c r="D34" s="25">
        <f t="shared" ref="D34:D37" si="0">C34*$C$29</f>
        <v>40</v>
      </c>
    </row>
    <row r="35" spans="2:4" x14ac:dyDescent="0.25">
      <c r="B35" s="1" t="s">
        <v>24</v>
      </c>
      <c r="C35" s="26">
        <f>VLOOKUP($C$28&amp;"-"&amp;B35,BASE!$A:$D,4,FALSE)</f>
        <v>0.1</v>
      </c>
      <c r="D35" s="25">
        <f t="shared" si="0"/>
        <v>40</v>
      </c>
    </row>
    <row r="36" spans="2:4" x14ac:dyDescent="0.25">
      <c r="B36" s="1" t="s">
        <v>27</v>
      </c>
      <c r="C36" s="26">
        <f>VLOOKUP($C$28&amp;"-"&amp;B36,BASE!$A:$D,4,FALSE)</f>
        <v>0</v>
      </c>
      <c r="D36" s="25">
        <f t="shared" si="0"/>
        <v>0</v>
      </c>
    </row>
    <row r="37" spans="2:4" x14ac:dyDescent="0.25">
      <c r="B37" s="1" t="s">
        <v>25</v>
      </c>
      <c r="C37" s="26">
        <f>VLOOKUP($C$28&amp;"-"&amp;B37,BASE!$A:$D,4,FALSE)</f>
        <v>0</v>
      </c>
      <c r="D37" s="25">
        <f t="shared" si="0"/>
        <v>0</v>
      </c>
    </row>
    <row r="38" spans="2:4" ht="15.75" x14ac:dyDescent="0.25">
      <c r="B38" s="28"/>
      <c r="C38" s="28"/>
      <c r="D38" s="31">
        <f>SUM(D32:D37)</f>
        <v>400</v>
      </c>
    </row>
    <row r="39" spans="2:4" x14ac:dyDescent="0.25"/>
    <row r="40" spans="2:4" x14ac:dyDescent="0.25"/>
  </sheetData>
  <autoFilter ref="A20:D29"/>
  <mergeCells count="11">
    <mergeCell ref="B15:C15"/>
    <mergeCell ref="B16:C16"/>
    <mergeCell ref="B17:C17"/>
    <mergeCell ref="B19:C19"/>
    <mergeCell ref="B7:C7"/>
    <mergeCell ref="B8:C8"/>
    <mergeCell ref="B9:C9"/>
    <mergeCell ref="B10:C10"/>
    <mergeCell ref="B12:C12"/>
    <mergeCell ref="B13:C13"/>
    <mergeCell ref="B14:C14"/>
  </mergeCells>
  <dataValidations count="1">
    <dataValidation type="list" allowBlank="1" showInputMessage="1" showErrorMessage="1" sqref="C28">
      <formula1>"Conservador,Moderado,Agressivo"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3"/>
  <sheetViews>
    <sheetView workbookViewId="0">
      <selection activeCell="A26" sqref="A26"/>
    </sheetView>
  </sheetViews>
  <sheetFormatPr defaultRowHeight="15" x14ac:dyDescent="0.25"/>
  <cols>
    <col min="1" max="1" width="21" bestFit="1" customWidth="1"/>
    <col min="2" max="2" width="14.7109375" bestFit="1" customWidth="1"/>
    <col min="3" max="3" width="19" bestFit="1" customWidth="1"/>
  </cols>
  <sheetData>
    <row r="3" spans="1:5" ht="15.75" thickBot="1" x14ac:dyDescent="0.3"/>
    <row r="4" spans="1:5" ht="16.5" thickTop="1" thickBot="1" x14ac:dyDescent="0.3">
      <c r="A4" s="54" t="s">
        <v>30</v>
      </c>
      <c r="B4" s="54" t="s">
        <v>28</v>
      </c>
      <c r="C4" s="55" t="s">
        <v>22</v>
      </c>
      <c r="D4" s="55" t="s">
        <v>26</v>
      </c>
      <c r="E4" s="56"/>
    </row>
    <row r="5" spans="1:5" ht="15.75" thickTop="1" x14ac:dyDescent="0.25">
      <c r="A5" s="51" t="str">
        <f>$B$5&amp;"-"&amp;C5</f>
        <v>Conservador-PAPEL</v>
      </c>
      <c r="B5" s="51" t="s">
        <v>29</v>
      </c>
      <c r="C5" s="52" t="s">
        <v>20</v>
      </c>
      <c r="D5" s="53">
        <v>0.3</v>
      </c>
      <c r="E5" s="57"/>
    </row>
    <row r="6" spans="1:5" x14ac:dyDescent="0.25">
      <c r="A6" t="str">
        <f t="shared" ref="A6:A10" si="0">$B$5&amp;"-"&amp;C6</f>
        <v>Conservador-TIJOLO</v>
      </c>
      <c r="B6" t="s">
        <v>29</v>
      </c>
      <c r="C6" s="1" t="s">
        <v>21</v>
      </c>
      <c r="D6" s="32">
        <v>0.5</v>
      </c>
      <c r="E6" s="58"/>
    </row>
    <row r="7" spans="1:5" x14ac:dyDescent="0.25">
      <c r="A7" t="str">
        <f t="shared" si="0"/>
        <v>Conservador-HIBRIDOS</v>
      </c>
      <c r="B7" t="s">
        <v>29</v>
      </c>
      <c r="C7" s="1" t="s">
        <v>23</v>
      </c>
      <c r="D7" s="32">
        <v>0.1</v>
      </c>
      <c r="E7" s="58"/>
    </row>
    <row r="8" spans="1:5" x14ac:dyDescent="0.25">
      <c r="A8" t="str">
        <f t="shared" si="0"/>
        <v>Conservador-FOFs</v>
      </c>
      <c r="B8" t="s">
        <v>29</v>
      </c>
      <c r="C8" s="1" t="s">
        <v>24</v>
      </c>
      <c r="D8" s="32">
        <v>0.1</v>
      </c>
      <c r="E8" s="58"/>
    </row>
    <row r="9" spans="1:5" x14ac:dyDescent="0.25">
      <c r="A9" t="str">
        <f t="shared" si="0"/>
        <v>Conservador-DESENVOLVIMENTO</v>
      </c>
      <c r="B9" t="s">
        <v>29</v>
      </c>
      <c r="C9" s="1" t="s">
        <v>27</v>
      </c>
      <c r="D9" s="32">
        <v>0</v>
      </c>
      <c r="E9" s="58"/>
    </row>
    <row r="10" spans="1:5" ht="15.75" thickBot="1" x14ac:dyDescent="0.3">
      <c r="A10" t="str">
        <f t="shared" si="0"/>
        <v>Conservador-HOTELARIAS</v>
      </c>
      <c r="B10" t="s">
        <v>29</v>
      </c>
      <c r="C10" s="1" t="s">
        <v>25</v>
      </c>
      <c r="D10" s="32">
        <v>0</v>
      </c>
      <c r="E10" s="58"/>
    </row>
    <row r="11" spans="1:5" ht="15.75" thickTop="1" x14ac:dyDescent="0.25">
      <c r="A11" s="51" t="s">
        <v>33</v>
      </c>
      <c r="B11" s="51" t="s">
        <v>31</v>
      </c>
      <c r="C11" s="52" t="s">
        <v>20</v>
      </c>
      <c r="D11" s="53">
        <v>0.32</v>
      </c>
      <c r="E11" s="57"/>
    </row>
    <row r="12" spans="1:5" x14ac:dyDescent="0.25">
      <c r="A12" t="s">
        <v>34</v>
      </c>
      <c r="B12" t="s">
        <v>31</v>
      </c>
      <c r="C12" s="1" t="s">
        <v>21</v>
      </c>
      <c r="D12" s="32">
        <v>0.4</v>
      </c>
      <c r="E12" s="58"/>
    </row>
    <row r="13" spans="1:5" x14ac:dyDescent="0.25">
      <c r="A13" t="s">
        <v>35</v>
      </c>
      <c r="B13" t="s">
        <v>31</v>
      </c>
      <c r="C13" s="1" t="s">
        <v>23</v>
      </c>
      <c r="D13" s="32">
        <v>0.08</v>
      </c>
      <c r="E13" s="58"/>
    </row>
    <row r="14" spans="1:5" x14ac:dyDescent="0.25">
      <c r="A14" t="s">
        <v>36</v>
      </c>
      <c r="B14" t="s">
        <v>31</v>
      </c>
      <c r="C14" s="1" t="s">
        <v>24</v>
      </c>
      <c r="D14" s="32">
        <v>0.05</v>
      </c>
      <c r="E14" s="58"/>
    </row>
    <row r="15" spans="1:5" x14ac:dyDescent="0.25">
      <c r="A15" t="s">
        <v>37</v>
      </c>
      <c r="B15" t="s">
        <v>31</v>
      </c>
      <c r="C15" s="1" t="s">
        <v>27</v>
      </c>
      <c r="D15" s="32">
        <v>0.05</v>
      </c>
      <c r="E15" s="58"/>
    </row>
    <row r="16" spans="1:5" ht="15.75" thickBot="1" x14ac:dyDescent="0.3">
      <c r="A16" t="s">
        <v>38</v>
      </c>
      <c r="B16" t="s">
        <v>31</v>
      </c>
      <c r="C16" s="1" t="s">
        <v>25</v>
      </c>
      <c r="D16" s="32">
        <v>0.1</v>
      </c>
      <c r="E16" s="58"/>
    </row>
    <row r="17" spans="1:5" ht="15.75" thickTop="1" x14ac:dyDescent="0.25">
      <c r="A17" s="51" t="s">
        <v>39</v>
      </c>
      <c r="B17" s="51" t="s">
        <v>32</v>
      </c>
      <c r="C17" s="52" t="s">
        <v>20</v>
      </c>
      <c r="D17" s="53">
        <v>0.5</v>
      </c>
      <c r="E17" s="57"/>
    </row>
    <row r="18" spans="1:5" x14ac:dyDescent="0.25">
      <c r="A18" t="s">
        <v>40</v>
      </c>
      <c r="B18" t="s">
        <v>32</v>
      </c>
      <c r="C18" s="1" t="s">
        <v>21</v>
      </c>
      <c r="D18" s="32">
        <v>0.1</v>
      </c>
      <c r="E18" s="58"/>
    </row>
    <row r="19" spans="1:5" x14ac:dyDescent="0.25">
      <c r="A19" t="s">
        <v>41</v>
      </c>
      <c r="B19" t="s">
        <v>32</v>
      </c>
      <c r="C19" s="1" t="s">
        <v>23</v>
      </c>
      <c r="D19" s="32">
        <v>0.05</v>
      </c>
      <c r="E19" s="58"/>
    </row>
    <row r="20" spans="1:5" x14ac:dyDescent="0.25">
      <c r="A20" t="s">
        <v>42</v>
      </c>
      <c r="B20" t="s">
        <v>32</v>
      </c>
      <c r="C20" s="1" t="s">
        <v>24</v>
      </c>
      <c r="D20" s="32">
        <v>0.05</v>
      </c>
      <c r="E20" s="58"/>
    </row>
    <row r="21" spans="1:5" x14ac:dyDescent="0.25">
      <c r="A21" t="s">
        <v>43</v>
      </c>
      <c r="B21" t="s">
        <v>32</v>
      </c>
      <c r="C21" s="1" t="s">
        <v>27</v>
      </c>
      <c r="D21" s="32">
        <v>0.2</v>
      </c>
      <c r="E21" s="58"/>
    </row>
    <row r="22" spans="1:5" ht="15.75" thickBot="1" x14ac:dyDescent="0.3">
      <c r="A22" s="59" t="s">
        <v>44</v>
      </c>
      <c r="B22" s="59" t="s">
        <v>32</v>
      </c>
      <c r="C22" s="60" t="s">
        <v>25</v>
      </c>
      <c r="D22" s="61">
        <v>0.1</v>
      </c>
      <c r="E22" s="62"/>
    </row>
    <row r="23" spans="1:5" ht="15.75" thickTop="1" x14ac:dyDescent="0.25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5</vt:i4>
      </vt:variant>
    </vt:vector>
  </HeadingPairs>
  <TitlesOfParts>
    <vt:vector size="7" baseType="lpstr">
      <vt:lpstr>Simulador de investimentos</vt:lpstr>
      <vt:lpstr>BASE</vt:lpstr>
      <vt:lpstr>aporte</vt:lpstr>
      <vt:lpstr>patrimonio_acumulado</vt:lpstr>
      <vt:lpstr>qtd_anos</vt:lpstr>
      <vt:lpstr>Rendimento_carteira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2025-06-25T23:29:44Z</dcterms:modified>
</cp:coreProperties>
</file>