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G\DANLC\"/>
    </mc:Choice>
  </mc:AlternateContent>
  <xr:revisionPtr revIDLastSave="0" documentId="13_ncr:1_{F6A767A9-92AA-4DC7-BFFA-0AEC5923B9B8}" xr6:coauthVersionLast="47" xr6:coauthVersionMax="47" xr10:uidLastSave="{00000000-0000-0000-0000-000000000000}"/>
  <bookViews>
    <workbookView xWindow="-120" yWindow="-120" windowWidth="29040" windowHeight="15840" xr2:uid="{06559643-08B1-46AF-98FA-A483CEC93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O6" i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I18" i="1"/>
  <c r="D20" i="1"/>
  <c r="E20" i="1" s="1"/>
  <c r="B20" i="1" a="1"/>
  <c r="B20" i="1" s="1"/>
  <c r="G19" i="1"/>
  <c r="G17" i="1"/>
  <c r="E13" i="1"/>
  <c r="B13" i="1"/>
  <c r="O12" i="1"/>
  <c r="P12" i="1" s="1"/>
  <c r="N12" i="1"/>
  <c r="M12" i="1"/>
  <c r="J12" i="1"/>
  <c r="I12" i="1"/>
  <c r="E12" i="1"/>
  <c r="O11" i="1"/>
  <c r="P11" i="1" s="1"/>
  <c r="N11" i="1"/>
  <c r="M11" i="1"/>
  <c r="J11" i="1"/>
  <c r="I11" i="1"/>
  <c r="E11" i="1"/>
  <c r="O10" i="1"/>
  <c r="N10" i="1"/>
  <c r="M10" i="1"/>
  <c r="J10" i="1"/>
  <c r="I10" i="1"/>
  <c r="E10" i="1"/>
  <c r="O9" i="1"/>
  <c r="P9" i="1" s="1"/>
  <c r="N9" i="1"/>
  <c r="M9" i="1"/>
  <c r="J9" i="1"/>
  <c r="I9" i="1"/>
  <c r="E9" i="1"/>
  <c r="O8" i="1"/>
  <c r="N8" i="1"/>
  <c r="M8" i="1"/>
  <c r="J8" i="1"/>
  <c r="I8" i="1"/>
  <c r="E8" i="1"/>
  <c r="O7" i="1"/>
  <c r="N7" i="1"/>
  <c r="M7" i="1"/>
  <c r="J7" i="1"/>
  <c r="I7" i="1"/>
  <c r="E7" i="1"/>
  <c r="N6" i="1"/>
  <c r="M6" i="1"/>
  <c r="J6" i="1"/>
  <c r="I6" i="1"/>
  <c r="E6" i="1"/>
  <c r="O5" i="1"/>
  <c r="N5" i="1"/>
  <c r="M5" i="1"/>
  <c r="J5" i="1"/>
  <c r="I5" i="1"/>
  <c r="E5" i="1"/>
  <c r="O4" i="1"/>
  <c r="N4" i="1"/>
  <c r="M4" i="1"/>
  <c r="J4" i="1"/>
  <c r="I4" i="1"/>
  <c r="E4" i="1"/>
  <c r="O3" i="1"/>
  <c r="N3" i="1"/>
  <c r="M3" i="1"/>
  <c r="L3" i="1" a="1"/>
  <c r="L3" i="1" s="1"/>
  <c r="J3" i="1"/>
  <c r="I3" i="1"/>
  <c r="E3" i="1"/>
  <c r="P8" i="1" l="1"/>
  <c r="P10" i="1"/>
  <c r="K11" i="1"/>
  <c r="P4" i="1"/>
  <c r="K12" i="1"/>
  <c r="P6" i="1"/>
  <c r="K5" i="1"/>
  <c r="P5" i="1"/>
  <c r="P3" i="1"/>
  <c r="P7" i="1"/>
  <c r="K8" i="1"/>
  <c r="K4" i="1"/>
  <c r="K9" i="1"/>
  <c r="K10" i="1"/>
  <c r="K3" i="1"/>
  <c r="K6" i="1"/>
  <c r="K7" i="1"/>
  <c r="G26" i="1"/>
  <c r="G24" i="1"/>
  <c r="G28" i="1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<sst xmlns="http://schemas.openxmlformats.org/spreadsheetml/2006/main" count="81" uniqueCount="60">
  <si>
    <t>CONCATING</t>
  </si>
  <si>
    <t>Concat</t>
  </si>
  <si>
    <t>Sort</t>
  </si>
  <si>
    <t>Uppercase</t>
  </si>
  <si>
    <t>Lowercase</t>
  </si>
  <si>
    <t>Sr.no</t>
  </si>
  <si>
    <t>First Name</t>
  </si>
  <si>
    <t>Last Name</t>
  </si>
  <si>
    <t>Full Name</t>
  </si>
  <si>
    <t>Marks Obtained</t>
  </si>
  <si>
    <t>Total Marks</t>
  </si>
  <si>
    <t>Gender</t>
  </si>
  <si>
    <t>Result Year</t>
  </si>
  <si>
    <t>Result Month</t>
  </si>
  <si>
    <t>Marks in Asceding order</t>
  </si>
  <si>
    <t>Name in Caps</t>
  </si>
  <si>
    <t>Name in Lower</t>
  </si>
  <si>
    <t>Index</t>
  </si>
  <si>
    <t>Match</t>
  </si>
  <si>
    <t>Arjun</t>
  </si>
  <si>
    <t>M</t>
  </si>
  <si>
    <t>Patil</t>
  </si>
  <si>
    <t>Aniket</t>
  </si>
  <si>
    <t>Harsh</t>
  </si>
  <si>
    <t>Pratik</t>
  </si>
  <si>
    <t>Shubham</t>
  </si>
  <si>
    <t>Aniruddh</t>
  </si>
  <si>
    <t>Jadeja</t>
  </si>
  <si>
    <t>Class Strength</t>
  </si>
  <si>
    <t>Maximum Marks</t>
  </si>
  <si>
    <t>Min Marks</t>
  </si>
  <si>
    <t>if condition</t>
  </si>
  <si>
    <t>sum</t>
  </si>
  <si>
    <t>Marks</t>
  </si>
  <si>
    <t>Grace Marks</t>
  </si>
  <si>
    <t>New Marks</t>
  </si>
  <si>
    <t>Percentage</t>
  </si>
  <si>
    <t>count if</t>
  </si>
  <si>
    <t>Average Marks</t>
  </si>
  <si>
    <t>No. Of Students Passed</t>
  </si>
  <si>
    <t>Mean</t>
  </si>
  <si>
    <t>No.of Students Failed</t>
  </si>
  <si>
    <t>Median</t>
  </si>
  <si>
    <t>Mode</t>
  </si>
  <si>
    <t>Ghosh</t>
  </si>
  <si>
    <t>Patel</t>
  </si>
  <si>
    <t>Singh</t>
  </si>
  <si>
    <t>Rohit</t>
  </si>
  <si>
    <t>Sharma</t>
  </si>
  <si>
    <t>Virat</t>
  </si>
  <si>
    <t>Kohli</t>
  </si>
  <si>
    <t>Yusuf</t>
  </si>
  <si>
    <t>Pathan</t>
  </si>
  <si>
    <t>Ganesh</t>
  </si>
  <si>
    <t>Acharya</t>
  </si>
  <si>
    <t>roll.no</t>
  </si>
  <si>
    <t>Year function</t>
  </si>
  <si>
    <t>Month function</t>
  </si>
  <si>
    <t>Indexing</t>
  </si>
  <si>
    <t>Month &amp;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</si>
</sst>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 xr:uid="{54796BB4-5DFD-4E54-959C-40D4B0120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A536-CF33-4D97-AE1A-726072F302AC}">
  <dimension ref="A1:P29"/>
  <sheetViews>
    <sheetView tabSelected="1" workbookViewId="0">
      <selection activeCell="I19" sqref="I19"/>
    </sheetView>
  </sheetViews>
  <sheetFormatPr defaultRowHeight="15" x14ac:dyDescent="0.25"/>
  <cols>
    <col min="1" max="1" width="14.140625" style="1" customWidth="1"/>
    <col min="2" max="2" width="16" style="1" customWidth="1"/>
    <col min="3" max="3" width="13.5703125" style="1" customWidth="1"/>
    <col min="4" max="4" width="11.140625" style="1" customWidth="1"/>
    <col min="5" max="5" width="19.28515625" style="1" customWidth="1"/>
    <col min="6" max="6" width="13.7109375" style="1" customWidth="1"/>
    <col min="7" max="7" width="22" style="1" customWidth="1"/>
    <col min="8" max="8" width="9.140625" style="1"/>
    <col min="9" max="9" width="22.7109375" style="1" customWidth="1"/>
    <col min="10" max="10" width="16.42578125" style="1" customWidth="1"/>
    <col min="11" max="11" width="23.42578125" style="1" customWidth="1"/>
    <col min="12" max="12" width="23.28515625" style="1" customWidth="1"/>
    <col min="13" max="13" width="16.7109375" style="1" customWidth="1"/>
    <col min="14" max="14" width="18.28515625" style="1" customWidth="1"/>
    <col min="15" max="15" width="17.28515625" style="1" customWidth="1"/>
    <col min="16" max="16" width="11.42578125" style="1" customWidth="1"/>
    <col min="17" max="16384" width="9.140625" style="1"/>
  </cols>
  <sheetData>
    <row r="1" spans="1:16" x14ac:dyDescent="0.25">
      <c r="A1" s="14"/>
      <c r="B1" s="14"/>
      <c r="C1" s="14"/>
      <c r="D1" s="14"/>
      <c r="E1" s="14" t="s">
        <v>0</v>
      </c>
      <c r="F1" s="14"/>
      <c r="G1" s="14"/>
      <c r="H1" s="14"/>
      <c r="I1" s="14" t="s">
        <v>56</v>
      </c>
      <c r="J1" s="14" t="s">
        <v>57</v>
      </c>
      <c r="K1" s="14" t="s">
        <v>1</v>
      </c>
      <c r="L1" s="14" t="s">
        <v>2</v>
      </c>
      <c r="M1" s="14" t="s">
        <v>3</v>
      </c>
      <c r="N1" s="14" t="s">
        <v>4</v>
      </c>
      <c r="O1" s="14" t="s">
        <v>58</v>
      </c>
    </row>
    <row r="2" spans="1:16" ht="26.25" x14ac:dyDescent="0.25">
      <c r="A2" s="19" t="s">
        <v>5</v>
      </c>
      <c r="B2" s="20" t="s">
        <v>55</v>
      </c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19" t="s">
        <v>13</v>
      </c>
      <c r="K2" s="19" t="s">
        <v>59</v>
      </c>
      <c r="L2" s="19" t="s">
        <v>14</v>
      </c>
      <c r="M2" s="12" t="s">
        <v>15</v>
      </c>
      <c r="N2" s="19" t="s">
        <v>16</v>
      </c>
      <c r="O2" s="19" t="s">
        <v>17</v>
      </c>
      <c r="P2" s="19" t="s">
        <v>18</v>
      </c>
    </row>
    <row r="3" spans="1:16" x14ac:dyDescent="0.25">
      <c r="A3" s="2">
        <v>1</v>
      </c>
      <c r="B3" s="3">
        <v>1001</v>
      </c>
      <c r="C3" s="3" t="s">
        <v>19</v>
      </c>
      <c r="D3" s="2" t="s">
        <v>21</v>
      </c>
      <c r="E3" s="2" t="str">
        <f t="shared" ref="E3:E12" si="0">_xlfn.CONCAT(C3," ",D3)</f>
        <v>Arjun Patil</v>
      </c>
      <c r="F3" s="3">
        <v>78</v>
      </c>
      <c r="G3" s="2">
        <v>110</v>
      </c>
      <c r="H3" s="2" t="s">
        <v>20</v>
      </c>
      <c r="I3" s="2">
        <f t="shared" ref="I3:I12" ca="1" si="1">YEAR(TODAY())</f>
        <v>2024</v>
      </c>
      <c r="J3" s="2">
        <f t="shared" ref="J3:J12" ca="1" si="2">MONTH(TODAY())</f>
        <v>8</v>
      </c>
      <c r="K3" s="4" t="str">
        <f t="shared" ref="K3:K12" ca="1" si="3">_xlfn.CONCAT(J3,"-",I3)</f>
        <v>8-2024</v>
      </c>
      <c r="L3" s="2" cm="1">
        <f t="array" ref="L3:L12">_xlfn._xlws.SORT(F3:F12)</f>
        <v>53</v>
      </c>
      <c r="M3" s="7" t="str">
        <f>UPPER(C3)</f>
        <v>ARJUN</v>
      </c>
      <c r="N3" s="8" t="str">
        <f>LOWER(C3)</f>
        <v>arjun</v>
      </c>
      <c r="O3" s="8" t="str">
        <f>INDEX(C3:C12,1)</f>
        <v>Arjun</v>
      </c>
      <c r="P3" s="8">
        <f>MATCH(O3,O3:O12)</f>
        <v>2</v>
      </c>
    </row>
    <row r="4" spans="1:16" x14ac:dyDescent="0.25">
      <c r="A4" s="2">
        <v>2</v>
      </c>
      <c r="B4" s="3">
        <v>1003</v>
      </c>
      <c r="C4" s="3" t="s">
        <v>22</v>
      </c>
      <c r="D4" s="2" t="s">
        <v>44</v>
      </c>
      <c r="E4" s="2" t="str">
        <f t="shared" si="0"/>
        <v>Aniket Ghosh</v>
      </c>
      <c r="F4" s="3">
        <v>76</v>
      </c>
      <c r="G4" s="2">
        <v>110</v>
      </c>
      <c r="H4" s="2" t="s">
        <v>20</v>
      </c>
      <c r="I4" s="2">
        <f t="shared" ca="1" si="1"/>
        <v>2024</v>
      </c>
      <c r="J4" s="2">
        <f t="shared" ca="1" si="2"/>
        <v>8</v>
      </c>
      <c r="K4" s="4" t="str">
        <f t="shared" ca="1" si="3"/>
        <v>8-2024</v>
      </c>
      <c r="L4" s="2">
        <v>54</v>
      </c>
      <c r="M4" s="7" t="str">
        <f>UPPER(C4)</f>
        <v>ANIKET</v>
      </c>
      <c r="N4" s="8" t="str">
        <f>LOWER(C4)</f>
        <v>aniket</v>
      </c>
      <c r="O4" s="8" t="str">
        <f>INDEX(C4:C14,1)</f>
        <v>Aniket</v>
      </c>
      <c r="P4" s="8">
        <f>MATCH(O4,O4:O14)</f>
        <v>1</v>
      </c>
    </row>
    <row r="5" spans="1:16" x14ac:dyDescent="0.25">
      <c r="A5" s="2">
        <v>3</v>
      </c>
      <c r="B5" s="3">
        <v>1007</v>
      </c>
      <c r="C5" s="3" t="s">
        <v>53</v>
      </c>
      <c r="D5" s="2" t="s">
        <v>54</v>
      </c>
      <c r="E5" s="2" t="str">
        <f t="shared" si="0"/>
        <v>Ganesh Acharya</v>
      </c>
      <c r="F5" s="3">
        <v>66</v>
      </c>
      <c r="G5" s="2">
        <v>110</v>
      </c>
      <c r="H5" s="2" t="s">
        <v>20</v>
      </c>
      <c r="I5" s="2">
        <f t="shared" ca="1" si="1"/>
        <v>2024</v>
      </c>
      <c r="J5" s="2">
        <f t="shared" ca="1" si="2"/>
        <v>8</v>
      </c>
      <c r="K5" s="4" t="str">
        <f t="shared" ca="1" si="3"/>
        <v>8-2024</v>
      </c>
      <c r="L5" s="2">
        <v>66</v>
      </c>
      <c r="M5" s="7" t="str">
        <f>UPPER(C5)</f>
        <v>GANESH</v>
      </c>
      <c r="N5" s="8" t="str">
        <f>LOWER(C5)</f>
        <v>ganesh</v>
      </c>
      <c r="O5" s="8" t="str">
        <f>INDEX(C5:C18,1)</f>
        <v>Ganesh</v>
      </c>
      <c r="P5" s="8">
        <f>MATCH(O5,O5:O18)</f>
        <v>7</v>
      </c>
    </row>
    <row r="6" spans="1:16" x14ac:dyDescent="0.25">
      <c r="A6" s="2">
        <v>4</v>
      </c>
      <c r="B6" s="3">
        <v>1009</v>
      </c>
      <c r="C6" s="3" t="s">
        <v>23</v>
      </c>
      <c r="D6" s="2" t="s">
        <v>45</v>
      </c>
      <c r="E6" s="2" t="str">
        <f t="shared" si="0"/>
        <v>Harsh Patel</v>
      </c>
      <c r="F6" s="3">
        <v>87</v>
      </c>
      <c r="G6" s="2">
        <v>110</v>
      </c>
      <c r="H6" s="2" t="s">
        <v>20</v>
      </c>
      <c r="I6" s="2">
        <f t="shared" ca="1" si="1"/>
        <v>2024</v>
      </c>
      <c r="J6" s="2">
        <f t="shared" ca="1" si="2"/>
        <v>8</v>
      </c>
      <c r="K6" s="4" t="str">
        <f t="shared" ca="1" si="3"/>
        <v>8-2024</v>
      </c>
      <c r="L6" s="2">
        <v>67</v>
      </c>
      <c r="M6" s="7" t="str">
        <f>UPPER(C6)</f>
        <v>HARSH</v>
      </c>
      <c r="N6" s="8" t="str">
        <f>LOWER(C6)</f>
        <v>harsh</v>
      </c>
      <c r="O6" s="8" t="str">
        <f>INDEX(C6:C19,1)</f>
        <v>Harsh</v>
      </c>
      <c r="P6" s="8">
        <f>MATCH(O6,O6:O20)</f>
        <v>1</v>
      </c>
    </row>
    <row r="7" spans="1:16" x14ac:dyDescent="0.25">
      <c r="A7" s="2">
        <v>5</v>
      </c>
      <c r="B7" s="3">
        <v>1010</v>
      </c>
      <c r="C7" s="3" t="s">
        <v>51</v>
      </c>
      <c r="D7" s="2" t="s">
        <v>52</v>
      </c>
      <c r="E7" s="2" t="str">
        <f t="shared" si="0"/>
        <v>Yusuf Pathan</v>
      </c>
      <c r="F7" s="3">
        <v>99</v>
      </c>
      <c r="G7" s="2">
        <v>110</v>
      </c>
      <c r="H7" s="2" t="s">
        <v>20</v>
      </c>
      <c r="I7" s="2">
        <f t="shared" ca="1" si="1"/>
        <v>2024</v>
      </c>
      <c r="J7" s="2">
        <f t="shared" ca="1" si="2"/>
        <v>8</v>
      </c>
      <c r="K7" s="4" t="str">
        <f t="shared" ca="1" si="3"/>
        <v>8-2024</v>
      </c>
      <c r="L7" s="2">
        <v>68</v>
      </c>
      <c r="M7" s="7" t="str">
        <f>UPPER(C7)</f>
        <v>YUSUF</v>
      </c>
      <c r="N7" s="8" t="str">
        <f>LOWER(C7)</f>
        <v>yusuf</v>
      </c>
      <c r="O7" s="8" t="str">
        <f>INDEX(C7:C20,1)</f>
        <v>Yusuf</v>
      </c>
      <c r="P7" s="8">
        <f>MATCH(O7,O7:O21)</f>
        <v>6</v>
      </c>
    </row>
    <row r="8" spans="1:16" x14ac:dyDescent="0.25">
      <c r="A8" s="2">
        <v>6</v>
      </c>
      <c r="B8" s="3">
        <v>1012</v>
      </c>
      <c r="C8" s="3" t="s">
        <v>24</v>
      </c>
      <c r="D8" s="2" t="s">
        <v>46</v>
      </c>
      <c r="E8" s="2" t="str">
        <f t="shared" si="0"/>
        <v>Pratik Singh</v>
      </c>
      <c r="F8" s="3">
        <v>54</v>
      </c>
      <c r="G8" s="2">
        <v>110</v>
      </c>
      <c r="H8" s="2" t="s">
        <v>20</v>
      </c>
      <c r="I8" s="2">
        <f t="shared" ca="1" si="1"/>
        <v>2024</v>
      </c>
      <c r="J8" s="2">
        <f t="shared" ca="1" si="2"/>
        <v>8</v>
      </c>
      <c r="K8" s="4" t="str">
        <f t="shared" ca="1" si="3"/>
        <v>8-2024</v>
      </c>
      <c r="L8" s="2">
        <v>76</v>
      </c>
      <c r="M8" s="7" t="str">
        <f>UPPER(C8)</f>
        <v>PRATIK</v>
      </c>
      <c r="N8" s="8" t="str">
        <f>LOWER(C8)</f>
        <v>pratik</v>
      </c>
      <c r="O8" s="8" t="str">
        <f>INDEX(C8:C21,1)</f>
        <v>Pratik</v>
      </c>
      <c r="P8" s="8">
        <f t="shared" ref="P8:P12" si="4">MATCH(O8,O8:O23)</f>
        <v>4</v>
      </c>
    </row>
    <row r="9" spans="1:16" x14ac:dyDescent="0.25">
      <c r="A9" s="2">
        <v>7</v>
      </c>
      <c r="B9" s="3">
        <v>1013</v>
      </c>
      <c r="C9" s="3" t="s">
        <v>49</v>
      </c>
      <c r="D9" s="2" t="s">
        <v>50</v>
      </c>
      <c r="E9" s="2" t="str">
        <f t="shared" si="0"/>
        <v>Virat Kohli</v>
      </c>
      <c r="F9" s="3">
        <v>53</v>
      </c>
      <c r="G9" s="2">
        <v>110</v>
      </c>
      <c r="H9" s="2" t="s">
        <v>20</v>
      </c>
      <c r="I9" s="2">
        <f t="shared" ca="1" si="1"/>
        <v>2024</v>
      </c>
      <c r="J9" s="2">
        <f t="shared" ca="1" si="2"/>
        <v>8</v>
      </c>
      <c r="K9" s="4" t="str">
        <f t="shared" ca="1" si="3"/>
        <v>8-2024</v>
      </c>
      <c r="L9" s="2">
        <v>78</v>
      </c>
      <c r="M9" s="7" t="str">
        <f>UPPER(C9)</f>
        <v>VIRAT</v>
      </c>
      <c r="N9" s="8" t="str">
        <f>LOWER(C9)</f>
        <v>virat</v>
      </c>
      <c r="O9" s="8" t="str">
        <f>INDEX(C9:C21,1)</f>
        <v>Virat</v>
      </c>
      <c r="P9" s="8">
        <f t="shared" si="4"/>
        <v>4</v>
      </c>
    </row>
    <row r="10" spans="1:16" x14ac:dyDescent="0.25">
      <c r="A10" s="2">
        <v>8</v>
      </c>
      <c r="B10" s="3">
        <v>1014</v>
      </c>
      <c r="C10" s="3" t="s">
        <v>25</v>
      </c>
      <c r="D10" s="2" t="s">
        <v>46</v>
      </c>
      <c r="E10" s="2" t="str">
        <f t="shared" si="0"/>
        <v>Shubham Singh</v>
      </c>
      <c r="F10" s="3">
        <v>67</v>
      </c>
      <c r="G10" s="2">
        <v>110</v>
      </c>
      <c r="H10" s="2" t="s">
        <v>20</v>
      </c>
      <c r="I10" s="2">
        <f t="shared" ca="1" si="1"/>
        <v>2024</v>
      </c>
      <c r="J10" s="2">
        <f t="shared" ca="1" si="2"/>
        <v>8</v>
      </c>
      <c r="K10" s="4" t="str">
        <f t="shared" ca="1" si="3"/>
        <v>8-2024</v>
      </c>
      <c r="L10" s="2">
        <v>87</v>
      </c>
      <c r="M10" s="7" t="str">
        <f>UPPER(C10)</f>
        <v>SHUBHAM</v>
      </c>
      <c r="N10" s="8" t="str">
        <f>LOWER(C10)</f>
        <v>shubham</v>
      </c>
      <c r="O10" s="8" t="str">
        <f>INDEX(C10:C21,1)</f>
        <v>Shubham</v>
      </c>
      <c r="P10" s="8">
        <f t="shared" si="4"/>
        <v>3</v>
      </c>
    </row>
    <row r="11" spans="1:16" x14ac:dyDescent="0.25">
      <c r="A11" s="2">
        <v>9</v>
      </c>
      <c r="B11" s="3">
        <v>1015</v>
      </c>
      <c r="C11" s="3" t="s">
        <v>26</v>
      </c>
      <c r="D11" s="2" t="s">
        <v>27</v>
      </c>
      <c r="E11" s="2" t="str">
        <f t="shared" si="0"/>
        <v>Aniruddh Jadeja</v>
      </c>
      <c r="F11" s="3">
        <v>68</v>
      </c>
      <c r="G11" s="2">
        <v>110</v>
      </c>
      <c r="H11" s="2" t="s">
        <v>20</v>
      </c>
      <c r="I11" s="2">
        <f t="shared" ca="1" si="1"/>
        <v>2024</v>
      </c>
      <c r="J11" s="2">
        <f t="shared" ca="1" si="2"/>
        <v>8</v>
      </c>
      <c r="K11" s="4" t="str">
        <f t="shared" ca="1" si="3"/>
        <v>8-2024</v>
      </c>
      <c r="L11" s="2">
        <v>87</v>
      </c>
      <c r="M11" s="7" t="str">
        <f>UPPER(C11)</f>
        <v>ANIRUDDH</v>
      </c>
      <c r="N11" s="8" t="str">
        <f>LOWER(C11)</f>
        <v>aniruddh</v>
      </c>
      <c r="O11" s="8" t="str">
        <f>INDEX(C11:C22,1)</f>
        <v>Aniruddh</v>
      </c>
      <c r="P11" s="8">
        <f t="shared" si="4"/>
        <v>1</v>
      </c>
    </row>
    <row r="12" spans="1:16" x14ac:dyDescent="0.25">
      <c r="A12" s="2">
        <v>10</v>
      </c>
      <c r="B12" s="3">
        <v>1016</v>
      </c>
      <c r="C12" s="3" t="s">
        <v>47</v>
      </c>
      <c r="D12" s="2" t="s">
        <v>48</v>
      </c>
      <c r="E12" s="2" t="str">
        <f t="shared" si="0"/>
        <v>Rohit Sharma</v>
      </c>
      <c r="F12" s="3">
        <v>87</v>
      </c>
      <c r="G12" s="2">
        <v>110</v>
      </c>
      <c r="H12" s="2" t="s">
        <v>20</v>
      </c>
      <c r="I12" s="2">
        <f t="shared" ca="1" si="1"/>
        <v>2024</v>
      </c>
      <c r="J12" s="2">
        <f t="shared" ca="1" si="2"/>
        <v>8</v>
      </c>
      <c r="K12" s="4" t="str">
        <f t="shared" ca="1" si="3"/>
        <v>8-2024</v>
      </c>
      <c r="L12" s="2">
        <v>99</v>
      </c>
      <c r="M12" s="7" t="str">
        <f>UPPER(C12)</f>
        <v>ROHIT</v>
      </c>
      <c r="N12" s="8" t="str">
        <f>LOWER(C12)</f>
        <v>rohit</v>
      </c>
      <c r="O12" s="8" t="str">
        <f>INDEX(C12:C22,1)</f>
        <v>Rohit</v>
      </c>
      <c r="P12" s="8">
        <f t="shared" si="4"/>
        <v>1</v>
      </c>
    </row>
    <row r="13" spans="1:16" x14ac:dyDescent="0.25">
      <c r="A13" s="17" t="s">
        <v>28</v>
      </c>
      <c r="B13" s="18">
        <f>COUNT(B3:B12)</f>
        <v>10</v>
      </c>
      <c r="E13" s="1" t="str">
        <f>_xlfn.CONCAT(C13,D13)</f>
        <v/>
      </c>
      <c r="M13" s="9"/>
      <c r="N13" s="9"/>
      <c r="O13" s="9"/>
      <c r="P13" s="9"/>
    </row>
    <row r="16" spans="1:16" x14ac:dyDescent="0.25">
      <c r="G16" s="16" t="s">
        <v>29</v>
      </c>
      <c r="I16" s="1" t="s">
        <v>37</v>
      </c>
    </row>
    <row r="17" spans="1:9" x14ac:dyDescent="0.25">
      <c r="C17" s="5"/>
      <c r="G17" s="8">
        <f>MAX(F3:F12)</f>
        <v>99</v>
      </c>
      <c r="I17" s="16" t="s">
        <v>39</v>
      </c>
    </row>
    <row r="18" spans="1:9" x14ac:dyDescent="0.25">
      <c r="A18" s="13"/>
      <c r="B18" s="13" t="s">
        <v>31</v>
      </c>
      <c r="C18" s="15"/>
      <c r="D18" s="13" t="s">
        <v>32</v>
      </c>
      <c r="E18" s="13"/>
      <c r="G18" s="16" t="s">
        <v>30</v>
      </c>
      <c r="I18" s="21">
        <f>COUNTIF(F3:F12,"&gt;35")</f>
        <v>10</v>
      </c>
    </row>
    <row r="19" spans="1:9" x14ac:dyDescent="0.25">
      <c r="A19" s="11" t="s">
        <v>6</v>
      </c>
      <c r="B19" s="8" t="s">
        <v>33</v>
      </c>
      <c r="C19" s="8" t="s">
        <v>34</v>
      </c>
      <c r="D19" s="8" t="s">
        <v>35</v>
      </c>
      <c r="E19" s="11" t="s">
        <v>36</v>
      </c>
      <c r="G19" s="8">
        <f>MIN(F3:F12)</f>
        <v>53</v>
      </c>
      <c r="I19" s="16" t="s">
        <v>41</v>
      </c>
    </row>
    <row r="20" spans="1:9" x14ac:dyDescent="0.25">
      <c r="A20" s="3" t="s">
        <v>19</v>
      </c>
      <c r="B20" s="2" cm="1">
        <f t="array" ref="B20:B29">IF(F3:F12&gt;35,F3:F12,"Fail")</f>
        <v>78</v>
      </c>
      <c r="C20" s="2">
        <v>0</v>
      </c>
      <c r="D20" s="2">
        <f>SUM(F3,C20)</f>
        <v>78</v>
      </c>
      <c r="E20" s="6">
        <f>D20*100/G3</f>
        <v>70.909090909090907</v>
      </c>
      <c r="G20" s="16" t="s">
        <v>38</v>
      </c>
      <c r="I20" s="21">
        <f>COUNTIF(F3:F12,"&lt;35")</f>
        <v>0</v>
      </c>
    </row>
    <row r="21" spans="1:9" x14ac:dyDescent="0.25">
      <c r="A21" s="3" t="s">
        <v>22</v>
      </c>
      <c r="B21" s="2">
        <v>76</v>
      </c>
      <c r="C21" s="2">
        <v>0</v>
      </c>
      <c r="D21" s="2">
        <f>SUM(F4,C21)</f>
        <v>76</v>
      </c>
      <c r="E21" s="6">
        <f>D21*100/G4</f>
        <v>69.090909090909093</v>
      </c>
      <c r="G21" s="10">
        <f>AVERAGE(E20:E29)</f>
        <v>66.818181818181841</v>
      </c>
    </row>
    <row r="22" spans="1:9" x14ac:dyDescent="0.25">
      <c r="A22" s="3" t="s">
        <v>53</v>
      </c>
      <c r="B22" s="2">
        <v>66</v>
      </c>
      <c r="C22" s="2">
        <v>0</v>
      </c>
      <c r="D22" s="2">
        <f>SUM(F5,C22)</f>
        <v>66</v>
      </c>
      <c r="E22" s="6">
        <f>D22*100/G5</f>
        <v>60</v>
      </c>
    </row>
    <row r="23" spans="1:9" x14ac:dyDescent="0.25">
      <c r="A23" s="3" t="s">
        <v>23</v>
      </c>
      <c r="B23" s="2">
        <v>87</v>
      </c>
      <c r="C23" s="2">
        <v>0</v>
      </c>
      <c r="D23" s="2">
        <f>SUM(F6,C23)</f>
        <v>87</v>
      </c>
      <c r="E23" s="6">
        <f>D23*100/G6</f>
        <v>79.090909090909093</v>
      </c>
      <c r="G23" s="16" t="s">
        <v>40</v>
      </c>
    </row>
    <row r="24" spans="1:9" x14ac:dyDescent="0.25">
      <c r="A24" s="3" t="s">
        <v>51</v>
      </c>
      <c r="B24" s="2">
        <v>99</v>
      </c>
      <c r="C24" s="2">
        <v>0</v>
      </c>
      <c r="D24" s="2">
        <f>SUM(F7,C24)</f>
        <v>99</v>
      </c>
      <c r="E24" s="6">
        <f>D24*100/G7</f>
        <v>90</v>
      </c>
      <c r="G24" s="8">
        <f>GEOMEAN(_xlfn.ANCHORARRAY(L3))</f>
        <v>72.150262835214292</v>
      </c>
    </row>
    <row r="25" spans="1:9" x14ac:dyDescent="0.25">
      <c r="A25" s="3" t="s">
        <v>24</v>
      </c>
      <c r="B25" s="2">
        <v>54</v>
      </c>
      <c r="C25" s="2">
        <v>0</v>
      </c>
      <c r="D25" s="2">
        <f>SUM(F8,C25)</f>
        <v>54</v>
      </c>
      <c r="E25" s="6">
        <f>D25*100/G8</f>
        <v>49.090909090909093</v>
      </c>
      <c r="G25" s="16" t="s">
        <v>42</v>
      </c>
    </row>
    <row r="26" spans="1:9" x14ac:dyDescent="0.25">
      <c r="A26" s="3" t="s">
        <v>49</v>
      </c>
      <c r="B26" s="2">
        <v>53</v>
      </c>
      <c r="C26" s="2">
        <v>0</v>
      </c>
      <c r="D26" s="2">
        <f>SUM(F9,C26)</f>
        <v>53</v>
      </c>
      <c r="E26" s="6">
        <f>D26*100/G9</f>
        <v>48.18181818181818</v>
      </c>
      <c r="G26" s="8">
        <f>MEDIAN(_xlfn.ANCHORARRAY(L3))</f>
        <v>72</v>
      </c>
    </row>
    <row r="27" spans="1:9" x14ac:dyDescent="0.25">
      <c r="A27" s="3" t="s">
        <v>25</v>
      </c>
      <c r="B27" s="2">
        <v>67</v>
      </c>
      <c r="C27" s="2">
        <v>0</v>
      </c>
      <c r="D27" s="2">
        <f>SUM(F10,C27)</f>
        <v>67</v>
      </c>
      <c r="E27" s="6">
        <f>D27*100/G10</f>
        <v>60.909090909090907</v>
      </c>
      <c r="G27" s="16" t="s">
        <v>43</v>
      </c>
    </row>
    <row r="28" spans="1:9" x14ac:dyDescent="0.25">
      <c r="A28" s="3" t="s">
        <v>26</v>
      </c>
      <c r="B28" s="2">
        <v>68</v>
      </c>
      <c r="C28" s="2">
        <v>0</v>
      </c>
      <c r="D28" s="2">
        <f>SUM(F11,C28)</f>
        <v>68</v>
      </c>
      <c r="E28" s="6">
        <f>D28*100/G11</f>
        <v>61.81818181818182</v>
      </c>
      <c r="G28" s="8">
        <f>MODE(_xlfn.ANCHORARRAY(L3))</f>
        <v>87</v>
      </c>
    </row>
    <row r="29" spans="1:9" x14ac:dyDescent="0.25">
      <c r="A29" s="3" t="s">
        <v>47</v>
      </c>
      <c r="B29" s="2">
        <v>87</v>
      </c>
      <c r="C29" s="2">
        <v>0</v>
      </c>
      <c r="D29" s="2">
        <f>SUM(F12,C29)</f>
        <v>87</v>
      </c>
      <c r="E29" s="6">
        <f>D29*100/G12</f>
        <v>79.090909090909093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DESHMUKH</dc:creator>
  <cp:lastModifiedBy>fairaaz ahmed</cp:lastModifiedBy>
  <dcterms:created xsi:type="dcterms:W3CDTF">2024-08-01T23:31:49Z</dcterms:created>
  <dcterms:modified xsi:type="dcterms:W3CDTF">2024-08-02T06:19:56Z</dcterms:modified>
</cp:coreProperties>
</file>