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OG\DANLC\"/>
    </mc:Choice>
  </mc:AlternateContent>
  <xr:revisionPtr revIDLastSave="0" documentId="13_ncr:1_{04C5C3F1-CD83-465C-A47F-6706440FC088}" xr6:coauthVersionLast="47" xr6:coauthVersionMax="47" xr10:uidLastSave="{00000000-0000-0000-0000-000000000000}"/>
  <bookViews>
    <workbookView xWindow="-120" yWindow="-120" windowWidth="29040" windowHeight="15840" xr2:uid="{06559643-08B1-46AF-98FA-A483CEC93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E34" i="1"/>
  <c r="D34" i="1"/>
  <c r="E33" i="1"/>
  <c r="D33" i="1"/>
  <c r="D32" i="1"/>
  <c r="E32" i="1" s="1"/>
  <c r="G31" i="1"/>
  <c r="E31" i="1"/>
  <c r="D31" i="1"/>
  <c r="D30" i="1"/>
  <c r="E30" i="1" s="1"/>
  <c r="E29" i="1"/>
  <c r="D29" i="1"/>
  <c r="E28" i="1"/>
  <c r="D28" i="1"/>
  <c r="G27" i="1"/>
  <c r="E27" i="1"/>
  <c r="D27" i="1"/>
  <c r="D26" i="1"/>
  <c r="E26" i="1" s="1"/>
  <c r="B26" i="1" a="1"/>
  <c r="B26" i="1" s="1"/>
  <c r="I23" i="1"/>
  <c r="G23" i="1"/>
  <c r="E19" i="1"/>
  <c r="B19" i="1"/>
  <c r="P18" i="1"/>
  <c r="Q18" i="1" s="1"/>
  <c r="O18" i="1"/>
  <c r="N18" i="1"/>
  <c r="J18" i="1"/>
  <c r="I18" i="1"/>
  <c r="E18" i="1"/>
  <c r="P17" i="1"/>
  <c r="Q17" i="1" s="1"/>
  <c r="O17" i="1"/>
  <c r="N17" i="1"/>
  <c r="J17" i="1"/>
  <c r="K17" i="1" s="1"/>
  <c r="I17" i="1"/>
  <c r="E17" i="1"/>
  <c r="P16" i="1"/>
  <c r="Q16" i="1" s="1"/>
  <c r="O16" i="1"/>
  <c r="N16" i="1"/>
  <c r="J16" i="1"/>
  <c r="I16" i="1"/>
  <c r="E16" i="1"/>
  <c r="P15" i="1"/>
  <c r="Q15" i="1" s="1"/>
  <c r="O15" i="1"/>
  <c r="N15" i="1"/>
  <c r="J15" i="1"/>
  <c r="I15" i="1"/>
  <c r="E15" i="1"/>
  <c r="P14" i="1"/>
  <c r="Q14" i="1" s="1"/>
  <c r="O14" i="1"/>
  <c r="N14" i="1"/>
  <c r="J14" i="1"/>
  <c r="I14" i="1"/>
  <c r="E14" i="1"/>
  <c r="P13" i="1"/>
  <c r="O13" i="1"/>
  <c r="N13" i="1"/>
  <c r="J13" i="1"/>
  <c r="I13" i="1"/>
  <c r="E13" i="1"/>
  <c r="P12" i="1"/>
  <c r="O12" i="1"/>
  <c r="N12" i="1"/>
  <c r="J12" i="1"/>
  <c r="I12" i="1"/>
  <c r="E12" i="1"/>
  <c r="P11" i="1"/>
  <c r="O11" i="1"/>
  <c r="N11" i="1"/>
  <c r="J11" i="1"/>
  <c r="I11" i="1"/>
  <c r="E11" i="1"/>
  <c r="P10" i="1"/>
  <c r="Q10" i="1" s="1"/>
  <c r="O10" i="1"/>
  <c r="N10" i="1"/>
  <c r="J10" i="1"/>
  <c r="K10" i="1" s="1"/>
  <c r="I10" i="1"/>
  <c r="E10" i="1"/>
  <c r="P9" i="1"/>
  <c r="O9" i="1"/>
  <c r="N9" i="1"/>
  <c r="J9" i="1"/>
  <c r="I9" i="1"/>
  <c r="E9" i="1"/>
  <c r="P8" i="1"/>
  <c r="O8" i="1"/>
  <c r="N8" i="1"/>
  <c r="J8" i="1"/>
  <c r="I8" i="1"/>
  <c r="E8" i="1"/>
  <c r="P7" i="1"/>
  <c r="Q7" i="1" s="1"/>
  <c r="O7" i="1"/>
  <c r="N7" i="1"/>
  <c r="J7" i="1"/>
  <c r="I7" i="1"/>
  <c r="E7" i="1"/>
  <c r="P6" i="1"/>
  <c r="Q6" i="1" s="1"/>
  <c r="O6" i="1"/>
  <c r="N6" i="1"/>
  <c r="J6" i="1"/>
  <c r="I6" i="1"/>
  <c r="E6" i="1"/>
  <c r="P5" i="1"/>
  <c r="Q5" i="1" s="1"/>
  <c r="O5" i="1"/>
  <c r="N5" i="1"/>
  <c r="J5" i="1"/>
  <c r="I5" i="1"/>
  <c r="E5" i="1"/>
  <c r="P4" i="1"/>
  <c r="O4" i="1"/>
  <c r="N4" i="1"/>
  <c r="J4" i="1"/>
  <c r="I4" i="1"/>
  <c r="E4" i="1"/>
  <c r="P3" i="1"/>
  <c r="O3" i="1"/>
  <c r="N3" i="1"/>
  <c r="M3" i="1" a="1"/>
  <c r="M3" i="1" s="1"/>
  <c r="J3" i="1"/>
  <c r="I3" i="1"/>
  <c r="E3" i="1"/>
  <c r="K18" i="1" l="1"/>
  <c r="Q11" i="1"/>
  <c r="K9" i="1"/>
  <c r="Q9" i="1"/>
  <c r="Q13" i="1"/>
  <c r="Q8" i="1"/>
  <c r="Q3" i="1"/>
  <c r="K4" i="1"/>
  <c r="Q4" i="1"/>
  <c r="Q12" i="1"/>
  <c r="K13" i="1"/>
  <c r="K14" i="1"/>
  <c r="K5" i="1"/>
  <c r="K15" i="1"/>
  <c r="K16" i="1"/>
  <c r="K8" i="1"/>
  <c r="K3" i="1"/>
  <c r="K11" i="1"/>
  <c r="K6" i="1"/>
  <c r="K12" i="1"/>
  <c r="K7" i="1"/>
  <c r="I32" i="1"/>
  <c r="I29" i="1"/>
  <c r="I35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<sst xmlns="http://schemas.openxmlformats.org/spreadsheetml/2006/main" count="105" uniqueCount="72">
  <si>
    <t>CONCATING</t>
  </si>
  <si>
    <t>Year fun</t>
  </si>
  <si>
    <t>Month func</t>
  </si>
  <si>
    <t>Concat</t>
  </si>
  <si>
    <t>Sort</t>
  </si>
  <si>
    <t>Uppercase</t>
  </si>
  <si>
    <t>Lowercase</t>
  </si>
  <si>
    <t>Index fun</t>
  </si>
  <si>
    <t>Sr.no</t>
  </si>
  <si>
    <t>Gr.no</t>
  </si>
  <si>
    <t>First Name</t>
  </si>
  <si>
    <t>Last Name</t>
  </si>
  <si>
    <t>Full Name</t>
  </si>
  <si>
    <t>Marks Obtained</t>
  </si>
  <si>
    <t>Total Marks</t>
  </si>
  <si>
    <t>Gender</t>
  </si>
  <si>
    <t>Result Year</t>
  </si>
  <si>
    <t>Result Month</t>
  </si>
  <si>
    <t>Month-Year</t>
  </si>
  <si>
    <t>Marks in Asceding order</t>
  </si>
  <si>
    <t>Name in Caps</t>
  </si>
  <si>
    <t>Name in Lower</t>
  </si>
  <si>
    <t>Index</t>
  </si>
  <si>
    <t>Match</t>
  </si>
  <si>
    <t>Arjun</t>
  </si>
  <si>
    <t>M</t>
  </si>
  <si>
    <t>Omkar</t>
  </si>
  <si>
    <t>Patil</t>
  </si>
  <si>
    <t>Aniket</t>
  </si>
  <si>
    <t>Hemanshu</t>
  </si>
  <si>
    <t>Baviskar</t>
  </si>
  <si>
    <t>Rex</t>
  </si>
  <si>
    <t>Amit</t>
  </si>
  <si>
    <t>Numan</t>
  </si>
  <si>
    <t>Rakhangi</t>
  </si>
  <si>
    <t>Harsh</t>
  </si>
  <si>
    <t>Pritesh</t>
  </si>
  <si>
    <t>Mestry</t>
  </si>
  <si>
    <t>Pratik</t>
  </si>
  <si>
    <t>Shubham</t>
  </si>
  <si>
    <t>Aniruddh</t>
  </si>
  <si>
    <t>Jadeja</t>
  </si>
  <si>
    <t>Class Strength</t>
  </si>
  <si>
    <t>Maximum Marks</t>
  </si>
  <si>
    <t>Min Marks</t>
  </si>
  <si>
    <t>if condition</t>
  </si>
  <si>
    <t>sum</t>
  </si>
  <si>
    <t>Marks</t>
  </si>
  <si>
    <t>Grace Marks</t>
  </si>
  <si>
    <t>New Marks</t>
  </si>
  <si>
    <t>Percentage</t>
  </si>
  <si>
    <t>count if</t>
  </si>
  <si>
    <t>Average Marks</t>
  </si>
  <si>
    <t>No. Of Students Passed</t>
  </si>
  <si>
    <t>Mean</t>
  </si>
  <si>
    <t>No.of Students Failed</t>
  </si>
  <si>
    <t>Median</t>
  </si>
  <si>
    <t>Mode</t>
  </si>
  <si>
    <t>Shinde</t>
  </si>
  <si>
    <t>Ghosh</t>
  </si>
  <si>
    <t>Raj</t>
  </si>
  <si>
    <t>Khanna</t>
  </si>
  <si>
    <t>Patel</t>
  </si>
  <si>
    <t>Singh</t>
  </si>
  <si>
    <t>Rohit</t>
  </si>
  <si>
    <t>Sharma</t>
  </si>
  <si>
    <t>Virat</t>
  </si>
  <si>
    <t>Kohli</t>
  </si>
  <si>
    <t>Yusuf</t>
  </si>
  <si>
    <t>Pathan</t>
  </si>
  <si>
    <t>Ganesh</t>
  </si>
  <si>
    <t>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</si>
</sst>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54796BB4-5DFD-4E54-959C-40D4B0120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A536-CF33-4D97-AE1A-726072F302AC}">
  <dimension ref="A1:Q41"/>
  <sheetViews>
    <sheetView tabSelected="1" topLeftCell="A13" workbookViewId="0">
      <selection activeCell="G40" sqref="G40"/>
    </sheetView>
  </sheetViews>
  <sheetFormatPr defaultRowHeight="15" x14ac:dyDescent="0.25"/>
  <cols>
    <col min="1" max="1" width="14.140625" style="1" customWidth="1"/>
    <col min="2" max="2" width="16" style="1" customWidth="1"/>
    <col min="3" max="3" width="13.5703125" style="1" customWidth="1"/>
    <col min="4" max="4" width="11.140625" style="1" customWidth="1"/>
    <col min="5" max="5" width="19.28515625" style="1" customWidth="1"/>
    <col min="6" max="6" width="13.7109375" style="1" customWidth="1"/>
    <col min="7" max="7" width="22" style="1" customWidth="1"/>
    <col min="8" max="8" width="9.140625" style="1"/>
    <col min="9" max="9" width="12.5703125" style="1" customWidth="1"/>
    <col min="10" max="10" width="14" style="1" customWidth="1"/>
    <col min="11" max="11" width="10.42578125" style="1" bestFit="1" customWidth="1"/>
    <col min="12" max="12" width="9.5703125" style="1" hidden="1" customWidth="1"/>
    <col min="13" max="13" width="23.28515625" style="1" customWidth="1"/>
    <col min="14" max="14" width="16.7109375" style="1" customWidth="1"/>
    <col min="15" max="15" width="18.28515625" style="1" customWidth="1"/>
    <col min="16" max="16" width="10.7109375" style="1" customWidth="1"/>
    <col min="17" max="17" width="11.42578125" style="1" customWidth="1"/>
    <col min="18" max="16384" width="9.140625" style="1"/>
  </cols>
  <sheetData>
    <row r="1" spans="1:17" x14ac:dyDescent="0.25">
      <c r="E1" s="2" t="s">
        <v>0</v>
      </c>
      <c r="I1" s="1" t="s">
        <v>1</v>
      </c>
      <c r="J1" s="1" t="s">
        <v>2</v>
      </c>
      <c r="K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7" ht="26.25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3" t="s">
        <v>18</v>
      </c>
      <c r="L2" s="5"/>
      <c r="M2" s="3" t="s">
        <v>19</v>
      </c>
      <c r="N2" s="6" t="s">
        <v>20</v>
      </c>
      <c r="O2" s="3" t="s">
        <v>21</v>
      </c>
      <c r="P2" s="3" t="s">
        <v>22</v>
      </c>
      <c r="Q2" s="3" t="s">
        <v>23</v>
      </c>
    </row>
    <row r="3" spans="1:17" x14ac:dyDescent="0.25">
      <c r="A3" s="5">
        <v>1</v>
      </c>
      <c r="B3" s="7">
        <v>1001</v>
      </c>
      <c r="C3" s="7" t="s">
        <v>24</v>
      </c>
      <c r="D3" s="5" t="s">
        <v>27</v>
      </c>
      <c r="E3" s="5" t="str">
        <f t="shared" ref="E3:E18" si="0">_xlfn.CONCAT(C3," ",D3)</f>
        <v>Arjun Patil</v>
      </c>
      <c r="F3" s="7">
        <v>78</v>
      </c>
      <c r="G3" s="5">
        <v>110</v>
      </c>
      <c r="H3" s="5" t="s">
        <v>25</v>
      </c>
      <c r="I3" s="5">
        <f t="shared" ref="I3:I18" ca="1" si="1">YEAR(TODAY())</f>
        <v>2024</v>
      </c>
      <c r="J3" s="5">
        <f t="shared" ref="J3:J18" ca="1" si="2">MONTH(TODAY())</f>
        <v>8</v>
      </c>
      <c r="K3" s="8" t="str">
        <f t="shared" ref="K3:K18" ca="1" si="3">_xlfn.CONCAT(J3,"-",I3)</f>
        <v>8-2024</v>
      </c>
      <c r="L3" s="5"/>
      <c r="M3" s="5" cm="1">
        <f t="array" ref="M3:M18">_xlfn._xlws.SORT(F3:F18)</f>
        <v>34</v>
      </c>
      <c r="N3" s="12" t="str">
        <f>UPPER(C3)</f>
        <v>ARJUN</v>
      </c>
      <c r="O3" s="13" t="str">
        <f>LOWER(C3)</f>
        <v>arjun</v>
      </c>
      <c r="P3" s="13" t="str">
        <f>INDEX(C3:C18,1)</f>
        <v>Arjun</v>
      </c>
      <c r="Q3" s="13">
        <f>MATCH(P3,P3:P18)</f>
        <v>1</v>
      </c>
    </row>
    <row r="4" spans="1:17" x14ac:dyDescent="0.25">
      <c r="A4" s="5">
        <v>2</v>
      </c>
      <c r="B4" s="7">
        <v>1002</v>
      </c>
      <c r="C4" s="7" t="s">
        <v>26</v>
      </c>
      <c r="D4" s="5" t="s">
        <v>58</v>
      </c>
      <c r="E4" s="5" t="str">
        <f t="shared" si="0"/>
        <v>Omkar Shinde</v>
      </c>
      <c r="F4" s="7">
        <v>56</v>
      </c>
      <c r="G4" s="5">
        <v>110</v>
      </c>
      <c r="H4" s="5" t="s">
        <v>25</v>
      </c>
      <c r="I4" s="5">
        <f t="shared" ca="1" si="1"/>
        <v>2024</v>
      </c>
      <c r="J4" s="5">
        <f t="shared" ca="1" si="2"/>
        <v>8</v>
      </c>
      <c r="K4" s="8" t="str">
        <f t="shared" ca="1" si="3"/>
        <v>8-2024</v>
      </c>
      <c r="L4" s="5"/>
      <c r="M4" s="5">
        <v>53</v>
      </c>
      <c r="N4" s="12" t="str">
        <f t="shared" ref="N4:N18" si="4">UPPER(C4)</f>
        <v>OMKAR</v>
      </c>
      <c r="O4" s="13" t="str">
        <f t="shared" ref="O4:O18" si="5">LOWER(C4)</f>
        <v>omkar</v>
      </c>
      <c r="P4" s="13" t="str">
        <f t="shared" ref="P4:P18" si="6">INDEX(C4:C19,1)</f>
        <v>Omkar</v>
      </c>
      <c r="Q4" s="13">
        <f>MATCH(P4,P4:P19)</f>
        <v>8</v>
      </c>
    </row>
    <row r="5" spans="1:17" x14ac:dyDescent="0.25">
      <c r="A5" s="5">
        <v>3</v>
      </c>
      <c r="B5" s="7">
        <v>1003</v>
      </c>
      <c r="C5" s="7" t="s">
        <v>28</v>
      </c>
      <c r="D5" s="5" t="s">
        <v>59</v>
      </c>
      <c r="E5" s="5" t="str">
        <f t="shared" si="0"/>
        <v>Aniket Ghosh</v>
      </c>
      <c r="F5" s="7">
        <v>76</v>
      </c>
      <c r="G5" s="5">
        <v>110</v>
      </c>
      <c r="H5" s="5" t="s">
        <v>25</v>
      </c>
      <c r="I5" s="5">
        <f t="shared" ca="1" si="1"/>
        <v>2024</v>
      </c>
      <c r="J5" s="5">
        <f t="shared" ca="1" si="2"/>
        <v>8</v>
      </c>
      <c r="K5" s="8" t="str">
        <f t="shared" ca="1" si="3"/>
        <v>8-2024</v>
      </c>
      <c r="L5" s="5"/>
      <c r="M5" s="5">
        <v>54</v>
      </c>
      <c r="N5" s="12" t="str">
        <f t="shared" si="4"/>
        <v>ANIKET</v>
      </c>
      <c r="O5" s="13" t="str">
        <f t="shared" si="5"/>
        <v>aniket</v>
      </c>
      <c r="P5" s="13" t="str">
        <f t="shared" si="6"/>
        <v>Aniket</v>
      </c>
      <c r="Q5" s="13">
        <f>MATCH(P5,P5:P20)</f>
        <v>4</v>
      </c>
    </row>
    <row r="6" spans="1:17" x14ac:dyDescent="0.25">
      <c r="A6" s="5">
        <v>4</v>
      </c>
      <c r="B6" s="7">
        <v>1004</v>
      </c>
      <c r="C6" s="7" t="s">
        <v>29</v>
      </c>
      <c r="D6" s="5" t="s">
        <v>60</v>
      </c>
      <c r="E6" s="5" t="str">
        <f t="shared" si="0"/>
        <v>Hemanshu Raj</v>
      </c>
      <c r="F6" s="7">
        <v>92</v>
      </c>
      <c r="G6" s="5">
        <v>110</v>
      </c>
      <c r="H6" s="5" t="s">
        <v>25</v>
      </c>
      <c r="I6" s="5">
        <f t="shared" ca="1" si="1"/>
        <v>2024</v>
      </c>
      <c r="J6" s="5">
        <f t="shared" ca="1" si="2"/>
        <v>8</v>
      </c>
      <c r="K6" s="8" t="str">
        <f t="shared" ca="1" si="3"/>
        <v>8-2024</v>
      </c>
      <c r="L6" s="5"/>
      <c r="M6" s="5">
        <v>56</v>
      </c>
      <c r="N6" s="12" t="str">
        <f t="shared" si="4"/>
        <v>HEMANSHU</v>
      </c>
      <c r="O6" s="13" t="str">
        <f t="shared" si="5"/>
        <v>hemanshu</v>
      </c>
      <c r="P6" s="13" t="str">
        <f t="shared" si="6"/>
        <v>Hemanshu</v>
      </c>
      <c r="Q6" s="13">
        <f t="shared" ref="Q6:Q18" si="7">MATCH(P6,P6:P21)</f>
        <v>6</v>
      </c>
    </row>
    <row r="7" spans="1:17" x14ac:dyDescent="0.25">
      <c r="A7" s="5">
        <v>5</v>
      </c>
      <c r="B7" s="7">
        <v>1005</v>
      </c>
      <c r="C7" s="7" t="s">
        <v>31</v>
      </c>
      <c r="D7" s="5" t="s">
        <v>30</v>
      </c>
      <c r="E7" s="5" t="str">
        <f t="shared" si="0"/>
        <v>Rex Baviskar</v>
      </c>
      <c r="F7" s="7">
        <v>67</v>
      </c>
      <c r="G7" s="5">
        <v>110</v>
      </c>
      <c r="H7" s="5" t="s">
        <v>25</v>
      </c>
      <c r="I7" s="5">
        <f t="shared" ca="1" si="1"/>
        <v>2024</v>
      </c>
      <c r="J7" s="5">
        <f t="shared" ca="1" si="2"/>
        <v>8</v>
      </c>
      <c r="K7" s="8" t="str">
        <f t="shared" ca="1" si="3"/>
        <v>8-2024</v>
      </c>
      <c r="L7" s="5"/>
      <c r="M7" s="5">
        <v>66</v>
      </c>
      <c r="N7" s="12" t="str">
        <f t="shared" si="4"/>
        <v>REX</v>
      </c>
      <c r="O7" s="13" t="str">
        <f t="shared" si="5"/>
        <v>rex</v>
      </c>
      <c r="P7" s="13" t="str">
        <f t="shared" si="6"/>
        <v>Rex</v>
      </c>
      <c r="Q7" s="13">
        <f t="shared" si="7"/>
        <v>8</v>
      </c>
    </row>
    <row r="8" spans="1:17" x14ac:dyDescent="0.25">
      <c r="A8" s="5">
        <v>6</v>
      </c>
      <c r="B8" s="7">
        <v>1006</v>
      </c>
      <c r="C8" s="7" t="s">
        <v>32</v>
      </c>
      <c r="D8" s="5" t="s">
        <v>61</v>
      </c>
      <c r="E8" s="5" t="str">
        <f t="shared" si="0"/>
        <v>Amit Khanna</v>
      </c>
      <c r="F8" s="7">
        <v>34</v>
      </c>
      <c r="G8" s="5">
        <v>110</v>
      </c>
      <c r="H8" s="5" t="s">
        <v>25</v>
      </c>
      <c r="I8" s="5">
        <f t="shared" ca="1" si="1"/>
        <v>2024</v>
      </c>
      <c r="J8" s="5">
        <f t="shared" ca="1" si="2"/>
        <v>8</v>
      </c>
      <c r="K8" s="8" t="str">
        <f t="shared" ca="1" si="3"/>
        <v>8-2024</v>
      </c>
      <c r="L8" s="5"/>
      <c r="M8" s="5">
        <v>67</v>
      </c>
      <c r="N8" s="12" t="str">
        <f t="shared" si="4"/>
        <v>AMIT</v>
      </c>
      <c r="O8" s="13" t="str">
        <f t="shared" si="5"/>
        <v>amit</v>
      </c>
      <c r="P8" s="13" t="str">
        <f t="shared" si="6"/>
        <v>Amit</v>
      </c>
      <c r="Q8" s="13">
        <f t="shared" si="7"/>
        <v>1</v>
      </c>
    </row>
    <row r="9" spans="1:17" x14ac:dyDescent="0.25">
      <c r="A9" s="5">
        <v>7</v>
      </c>
      <c r="B9" s="7">
        <v>1007</v>
      </c>
      <c r="C9" s="7" t="s">
        <v>70</v>
      </c>
      <c r="D9" s="5" t="s">
        <v>71</v>
      </c>
      <c r="E9" s="5" t="str">
        <f t="shared" si="0"/>
        <v>Ganesh Acharya</v>
      </c>
      <c r="F9" s="7">
        <v>66</v>
      </c>
      <c r="G9" s="5">
        <v>110</v>
      </c>
      <c r="H9" s="5" t="s">
        <v>25</v>
      </c>
      <c r="I9" s="5">
        <f t="shared" ca="1" si="1"/>
        <v>2024</v>
      </c>
      <c r="J9" s="5">
        <f t="shared" ca="1" si="2"/>
        <v>8</v>
      </c>
      <c r="K9" s="8" t="str">
        <f t="shared" ca="1" si="3"/>
        <v>8-2024</v>
      </c>
      <c r="L9" s="5"/>
      <c r="M9" s="5">
        <v>67</v>
      </c>
      <c r="N9" s="12" t="str">
        <f t="shared" si="4"/>
        <v>GANESH</v>
      </c>
      <c r="O9" s="13" t="str">
        <f t="shared" si="5"/>
        <v>ganesh</v>
      </c>
      <c r="P9" s="13" t="str">
        <f t="shared" si="6"/>
        <v>Ganesh</v>
      </c>
      <c r="Q9" s="13">
        <f t="shared" si="7"/>
        <v>1</v>
      </c>
    </row>
    <row r="10" spans="1:17" x14ac:dyDescent="0.25">
      <c r="A10" s="5">
        <v>8</v>
      </c>
      <c r="B10" s="7">
        <v>1008</v>
      </c>
      <c r="C10" s="7" t="s">
        <v>33</v>
      </c>
      <c r="D10" s="5" t="s">
        <v>34</v>
      </c>
      <c r="E10" s="5" t="str">
        <f t="shared" si="0"/>
        <v>Numan Rakhangi</v>
      </c>
      <c r="F10" s="7">
        <v>69</v>
      </c>
      <c r="G10" s="5">
        <v>110</v>
      </c>
      <c r="H10" s="5" t="s">
        <v>25</v>
      </c>
      <c r="I10" s="5">
        <f t="shared" ca="1" si="1"/>
        <v>2024</v>
      </c>
      <c r="J10" s="5">
        <f t="shared" ca="1" si="2"/>
        <v>8</v>
      </c>
      <c r="K10" s="8" t="str">
        <f t="shared" ca="1" si="3"/>
        <v>8-2024</v>
      </c>
      <c r="L10" s="5"/>
      <c r="M10" s="5">
        <v>68</v>
      </c>
      <c r="N10" s="12" t="str">
        <f t="shared" si="4"/>
        <v>NUMAN</v>
      </c>
      <c r="O10" s="13" t="str">
        <f t="shared" si="5"/>
        <v>numan</v>
      </c>
      <c r="P10" s="13" t="str">
        <f t="shared" si="6"/>
        <v>Numan</v>
      </c>
      <c r="Q10" s="13">
        <f t="shared" si="7"/>
        <v>8</v>
      </c>
    </row>
    <row r="11" spans="1:17" x14ac:dyDescent="0.25">
      <c r="A11" s="5">
        <v>9</v>
      </c>
      <c r="B11" s="7">
        <v>1009</v>
      </c>
      <c r="C11" s="7" t="s">
        <v>35</v>
      </c>
      <c r="D11" s="5" t="s">
        <v>62</v>
      </c>
      <c r="E11" s="5" t="str">
        <f t="shared" si="0"/>
        <v>Harsh Patel</v>
      </c>
      <c r="F11" s="7">
        <v>87</v>
      </c>
      <c r="G11" s="5">
        <v>110</v>
      </c>
      <c r="H11" s="5" t="s">
        <v>25</v>
      </c>
      <c r="I11" s="5">
        <f t="shared" ca="1" si="1"/>
        <v>2024</v>
      </c>
      <c r="J11" s="5">
        <f t="shared" ca="1" si="2"/>
        <v>8</v>
      </c>
      <c r="K11" s="8" t="str">
        <f t="shared" ca="1" si="3"/>
        <v>8-2024</v>
      </c>
      <c r="L11" s="5"/>
      <c r="M11" s="5">
        <v>69</v>
      </c>
      <c r="N11" s="12" t="str">
        <f t="shared" si="4"/>
        <v>HARSH</v>
      </c>
      <c r="O11" s="13" t="str">
        <f t="shared" si="5"/>
        <v>harsh</v>
      </c>
      <c r="P11" s="13" t="str">
        <f t="shared" si="6"/>
        <v>Harsh</v>
      </c>
      <c r="Q11" s="13">
        <f t="shared" si="7"/>
        <v>1</v>
      </c>
    </row>
    <row r="12" spans="1:17" x14ac:dyDescent="0.25">
      <c r="A12" s="5">
        <v>10</v>
      </c>
      <c r="B12" s="7">
        <v>1010</v>
      </c>
      <c r="C12" s="7" t="s">
        <v>68</v>
      </c>
      <c r="D12" s="5" t="s">
        <v>69</v>
      </c>
      <c r="E12" s="5" t="str">
        <f t="shared" si="0"/>
        <v>Yusuf Pathan</v>
      </c>
      <c r="F12" s="7">
        <v>99</v>
      </c>
      <c r="G12" s="5">
        <v>110</v>
      </c>
      <c r="H12" s="5" t="s">
        <v>25</v>
      </c>
      <c r="I12" s="5">
        <f t="shared" ca="1" si="1"/>
        <v>2024</v>
      </c>
      <c r="J12" s="5">
        <f t="shared" ca="1" si="2"/>
        <v>8</v>
      </c>
      <c r="K12" s="8" t="str">
        <f t="shared" ca="1" si="3"/>
        <v>8-2024</v>
      </c>
      <c r="L12" s="5"/>
      <c r="M12" s="5">
        <v>76</v>
      </c>
      <c r="N12" s="12" t="str">
        <f t="shared" si="4"/>
        <v>YUSUF</v>
      </c>
      <c r="O12" s="13" t="str">
        <f t="shared" si="5"/>
        <v>yusuf</v>
      </c>
      <c r="P12" s="13" t="str">
        <f t="shared" si="6"/>
        <v>Yusuf</v>
      </c>
      <c r="Q12" s="13">
        <f t="shared" si="7"/>
        <v>7</v>
      </c>
    </row>
    <row r="13" spans="1:17" x14ac:dyDescent="0.25">
      <c r="A13" s="5">
        <v>11</v>
      </c>
      <c r="B13" s="7">
        <v>1011</v>
      </c>
      <c r="C13" s="7" t="s">
        <v>36</v>
      </c>
      <c r="D13" s="5" t="s">
        <v>37</v>
      </c>
      <c r="E13" s="5" t="str">
        <f t="shared" si="0"/>
        <v>Pritesh Mestry</v>
      </c>
      <c r="F13" s="7">
        <v>90</v>
      </c>
      <c r="G13" s="5">
        <v>110</v>
      </c>
      <c r="H13" s="5" t="s">
        <v>25</v>
      </c>
      <c r="I13" s="5">
        <f t="shared" ca="1" si="1"/>
        <v>2024</v>
      </c>
      <c r="J13" s="5">
        <f t="shared" ca="1" si="2"/>
        <v>8</v>
      </c>
      <c r="K13" s="8" t="str">
        <f t="shared" ca="1" si="3"/>
        <v>8-2024</v>
      </c>
      <c r="L13" s="5"/>
      <c r="M13" s="5">
        <v>78</v>
      </c>
      <c r="N13" s="12" t="str">
        <f t="shared" si="4"/>
        <v>PRITESH</v>
      </c>
      <c r="O13" s="13" t="str">
        <f t="shared" si="5"/>
        <v>pritesh</v>
      </c>
      <c r="P13" s="13" t="str">
        <f t="shared" si="6"/>
        <v>Pritesh</v>
      </c>
      <c r="Q13" s="13">
        <f t="shared" si="7"/>
        <v>2</v>
      </c>
    </row>
    <row r="14" spans="1:17" x14ac:dyDescent="0.25">
      <c r="A14" s="5">
        <v>12</v>
      </c>
      <c r="B14" s="7">
        <v>1012</v>
      </c>
      <c r="C14" s="7" t="s">
        <v>38</v>
      </c>
      <c r="D14" s="5" t="s">
        <v>63</v>
      </c>
      <c r="E14" s="5" t="str">
        <f t="shared" si="0"/>
        <v>Pratik Singh</v>
      </c>
      <c r="F14" s="7">
        <v>54</v>
      </c>
      <c r="G14" s="5">
        <v>110</v>
      </c>
      <c r="H14" s="5" t="s">
        <v>25</v>
      </c>
      <c r="I14" s="5">
        <f t="shared" ca="1" si="1"/>
        <v>2024</v>
      </c>
      <c r="J14" s="5">
        <f t="shared" ca="1" si="2"/>
        <v>8</v>
      </c>
      <c r="K14" s="8" t="str">
        <f t="shared" ca="1" si="3"/>
        <v>8-2024</v>
      </c>
      <c r="L14" s="5"/>
      <c r="M14" s="5">
        <v>87</v>
      </c>
      <c r="N14" s="12" t="str">
        <f t="shared" si="4"/>
        <v>PRATIK</v>
      </c>
      <c r="O14" s="13" t="str">
        <f t="shared" si="5"/>
        <v>pratik</v>
      </c>
      <c r="P14" s="13" t="str">
        <f t="shared" si="6"/>
        <v>Pratik</v>
      </c>
      <c r="Q14" s="13">
        <f t="shared" si="7"/>
        <v>4</v>
      </c>
    </row>
    <row r="15" spans="1:17" x14ac:dyDescent="0.25">
      <c r="A15" s="5">
        <v>13</v>
      </c>
      <c r="B15" s="7">
        <v>1013</v>
      </c>
      <c r="C15" s="7" t="s">
        <v>66</v>
      </c>
      <c r="D15" s="5" t="s">
        <v>67</v>
      </c>
      <c r="E15" s="5" t="str">
        <f t="shared" si="0"/>
        <v>Virat Kohli</v>
      </c>
      <c r="F15" s="7">
        <v>53</v>
      </c>
      <c r="G15" s="5">
        <v>110</v>
      </c>
      <c r="H15" s="5" t="s">
        <v>25</v>
      </c>
      <c r="I15" s="5">
        <f t="shared" ca="1" si="1"/>
        <v>2024</v>
      </c>
      <c r="J15" s="5">
        <f t="shared" ca="1" si="2"/>
        <v>8</v>
      </c>
      <c r="K15" s="8" t="str">
        <f t="shared" ca="1" si="3"/>
        <v>8-2024</v>
      </c>
      <c r="L15" s="5"/>
      <c r="M15" s="5">
        <v>87</v>
      </c>
      <c r="N15" s="12" t="str">
        <f t="shared" si="4"/>
        <v>VIRAT</v>
      </c>
      <c r="O15" s="13" t="str">
        <f t="shared" si="5"/>
        <v>virat</v>
      </c>
      <c r="P15" s="13" t="str">
        <f t="shared" si="6"/>
        <v>Virat</v>
      </c>
      <c r="Q15" s="13">
        <f t="shared" si="7"/>
        <v>4</v>
      </c>
    </row>
    <row r="16" spans="1:17" x14ac:dyDescent="0.25">
      <c r="A16" s="5">
        <v>14</v>
      </c>
      <c r="B16" s="7">
        <v>1014</v>
      </c>
      <c r="C16" s="7" t="s">
        <v>39</v>
      </c>
      <c r="D16" s="5" t="s">
        <v>63</v>
      </c>
      <c r="E16" s="5" t="str">
        <f t="shared" si="0"/>
        <v>Shubham Singh</v>
      </c>
      <c r="F16" s="7">
        <v>67</v>
      </c>
      <c r="G16" s="5">
        <v>110</v>
      </c>
      <c r="H16" s="5" t="s">
        <v>25</v>
      </c>
      <c r="I16" s="5">
        <f t="shared" ca="1" si="1"/>
        <v>2024</v>
      </c>
      <c r="J16" s="5">
        <f t="shared" ca="1" si="2"/>
        <v>8</v>
      </c>
      <c r="K16" s="8" t="str">
        <f t="shared" ca="1" si="3"/>
        <v>8-2024</v>
      </c>
      <c r="L16" s="5"/>
      <c r="M16" s="5">
        <v>90</v>
      </c>
      <c r="N16" s="12" t="str">
        <f t="shared" si="4"/>
        <v>SHUBHAM</v>
      </c>
      <c r="O16" s="13" t="str">
        <f t="shared" si="5"/>
        <v>shubham</v>
      </c>
      <c r="P16" s="13" t="str">
        <f t="shared" si="6"/>
        <v>Shubham</v>
      </c>
      <c r="Q16" s="13">
        <f t="shared" si="7"/>
        <v>3</v>
      </c>
    </row>
    <row r="17" spans="1:17" x14ac:dyDescent="0.25">
      <c r="A17" s="5">
        <v>15</v>
      </c>
      <c r="B17" s="7">
        <v>1015</v>
      </c>
      <c r="C17" s="7" t="s">
        <v>40</v>
      </c>
      <c r="D17" s="5" t="s">
        <v>41</v>
      </c>
      <c r="E17" s="5" t="str">
        <f t="shared" si="0"/>
        <v>Aniruddh Jadeja</v>
      </c>
      <c r="F17" s="7">
        <v>68</v>
      </c>
      <c r="G17" s="5">
        <v>110</v>
      </c>
      <c r="H17" s="5" t="s">
        <v>25</v>
      </c>
      <c r="I17" s="5">
        <f t="shared" ca="1" si="1"/>
        <v>2024</v>
      </c>
      <c r="J17" s="5">
        <f t="shared" ca="1" si="2"/>
        <v>8</v>
      </c>
      <c r="K17" s="8" t="str">
        <f t="shared" ca="1" si="3"/>
        <v>8-2024</v>
      </c>
      <c r="L17" s="5"/>
      <c r="M17" s="5">
        <v>92</v>
      </c>
      <c r="N17" s="12" t="str">
        <f t="shared" si="4"/>
        <v>ANIRUDDH</v>
      </c>
      <c r="O17" s="13" t="str">
        <f t="shared" si="5"/>
        <v>aniruddh</v>
      </c>
      <c r="P17" s="13" t="str">
        <f t="shared" si="6"/>
        <v>Aniruddh</v>
      </c>
      <c r="Q17" s="13">
        <f t="shared" si="7"/>
        <v>1</v>
      </c>
    </row>
    <row r="18" spans="1:17" x14ac:dyDescent="0.25">
      <c r="A18" s="5">
        <v>16</v>
      </c>
      <c r="B18" s="7">
        <v>1016</v>
      </c>
      <c r="C18" s="7" t="s">
        <v>64</v>
      </c>
      <c r="D18" s="5" t="s">
        <v>65</v>
      </c>
      <c r="E18" s="5" t="str">
        <f t="shared" si="0"/>
        <v>Rohit Sharma</v>
      </c>
      <c r="F18" s="7">
        <v>87</v>
      </c>
      <c r="G18" s="5">
        <v>110</v>
      </c>
      <c r="H18" s="5" t="s">
        <v>25</v>
      </c>
      <c r="I18" s="5">
        <f t="shared" ca="1" si="1"/>
        <v>2024</v>
      </c>
      <c r="J18" s="5">
        <f t="shared" ca="1" si="2"/>
        <v>8</v>
      </c>
      <c r="K18" s="8" t="str">
        <f t="shared" ca="1" si="3"/>
        <v>8-2024</v>
      </c>
      <c r="L18" s="5"/>
      <c r="M18" s="5">
        <v>99</v>
      </c>
      <c r="N18" s="12" t="str">
        <f t="shared" si="4"/>
        <v>ROHIT</v>
      </c>
      <c r="O18" s="13" t="str">
        <f t="shared" si="5"/>
        <v>rohit</v>
      </c>
      <c r="P18" s="13" t="str">
        <f t="shared" si="6"/>
        <v>Rohit</v>
      </c>
      <c r="Q18" s="13">
        <f t="shared" si="7"/>
        <v>1</v>
      </c>
    </row>
    <row r="19" spans="1:17" x14ac:dyDescent="0.25">
      <c r="A19" s="3" t="s">
        <v>42</v>
      </c>
      <c r="B19" s="15">
        <f>COUNT(B3:B18)</f>
        <v>16</v>
      </c>
      <c r="E19" s="1" t="str">
        <f>_xlfn.CONCAT(C19,D19)</f>
        <v/>
      </c>
      <c r="N19" s="14"/>
      <c r="O19" s="14"/>
      <c r="P19" s="14"/>
      <c r="Q19" s="14"/>
    </row>
    <row r="22" spans="1:17" x14ac:dyDescent="0.25">
      <c r="G22" s="3" t="s">
        <v>43</v>
      </c>
      <c r="I22" s="3" t="s">
        <v>44</v>
      </c>
    </row>
    <row r="23" spans="1:17" x14ac:dyDescent="0.25">
      <c r="C23" s="9"/>
      <c r="G23" s="13">
        <f>MAX(F3:F18)</f>
        <v>99</v>
      </c>
      <c r="I23" s="13">
        <f>MIN(F3:F18)</f>
        <v>34</v>
      </c>
    </row>
    <row r="24" spans="1:17" x14ac:dyDescent="0.25">
      <c r="B24" s="1" t="s">
        <v>45</v>
      </c>
      <c r="C24" s="9"/>
      <c r="D24" s="1" t="s">
        <v>46</v>
      </c>
    </row>
    <row r="25" spans="1:17" x14ac:dyDescent="0.25">
      <c r="A25" s="4" t="s">
        <v>10</v>
      </c>
      <c r="B25" s="3" t="s">
        <v>47</v>
      </c>
      <c r="C25" s="3" t="s">
        <v>48</v>
      </c>
      <c r="D25" s="3" t="s">
        <v>49</v>
      </c>
      <c r="E25" s="4" t="s">
        <v>50</v>
      </c>
      <c r="G25" s="1" t="s">
        <v>51</v>
      </c>
      <c r="I25" s="3" t="s">
        <v>52</v>
      </c>
    </row>
    <row r="26" spans="1:17" x14ac:dyDescent="0.25">
      <c r="A26" s="7" t="s">
        <v>24</v>
      </c>
      <c r="B26" s="5" cm="1">
        <f t="array" ref="B26:B41">IF(F3:F18&gt;35,F3:F18,"Fail")</f>
        <v>78</v>
      </c>
      <c r="C26" s="5">
        <v>0</v>
      </c>
      <c r="D26" s="5">
        <f t="shared" ref="D26:D41" si="8">SUM(F3,C26)</f>
        <v>78</v>
      </c>
      <c r="E26" s="10">
        <f t="shared" ref="E26:E30" si="9">D26*100/G3</f>
        <v>70.909090909090907</v>
      </c>
      <c r="G26" s="3" t="s">
        <v>53</v>
      </c>
      <c r="I26" s="16">
        <f>AVERAGE(E26:E41)</f>
        <v>66.079545454545453</v>
      </c>
    </row>
    <row r="27" spans="1:17" x14ac:dyDescent="0.25">
      <c r="A27" s="7" t="s">
        <v>26</v>
      </c>
      <c r="B27" s="5">
        <v>56</v>
      </c>
      <c r="C27" s="5">
        <v>0</v>
      </c>
      <c r="D27" s="5">
        <f t="shared" si="8"/>
        <v>56</v>
      </c>
      <c r="E27" s="10">
        <f t="shared" si="9"/>
        <v>50.909090909090907</v>
      </c>
      <c r="G27" s="11">
        <f>COUNTIF(F3:F18,"&gt;35")</f>
        <v>15</v>
      </c>
    </row>
    <row r="28" spans="1:17" x14ac:dyDescent="0.25">
      <c r="A28" s="7" t="s">
        <v>28</v>
      </c>
      <c r="B28" s="5">
        <v>76</v>
      </c>
      <c r="C28" s="5">
        <v>0</v>
      </c>
      <c r="D28" s="5">
        <f t="shared" si="8"/>
        <v>76</v>
      </c>
      <c r="E28" s="10">
        <f t="shared" si="9"/>
        <v>69.090909090909093</v>
      </c>
      <c r="G28" s="11">
        <v>16</v>
      </c>
      <c r="I28" s="3" t="s">
        <v>54</v>
      </c>
    </row>
    <row r="29" spans="1:17" x14ac:dyDescent="0.25">
      <c r="A29" s="7" t="s">
        <v>29</v>
      </c>
      <c r="B29" s="5">
        <v>92</v>
      </c>
      <c r="C29" s="5">
        <v>0</v>
      </c>
      <c r="D29" s="5">
        <f t="shared" si="8"/>
        <v>92</v>
      </c>
      <c r="E29" s="10">
        <f t="shared" si="9"/>
        <v>83.63636363636364</v>
      </c>
      <c r="I29" s="13">
        <f>GEOMEAN(_xlfn.ANCHORARRAY(M3))</f>
        <v>69.232899728163957</v>
      </c>
    </row>
    <row r="30" spans="1:17" x14ac:dyDescent="0.25">
      <c r="A30" s="7" t="s">
        <v>31</v>
      </c>
      <c r="B30" s="5">
        <v>67</v>
      </c>
      <c r="C30" s="5">
        <v>0</v>
      </c>
      <c r="D30" s="5">
        <f t="shared" si="8"/>
        <v>67</v>
      </c>
      <c r="E30" s="10">
        <f t="shared" si="9"/>
        <v>60.909090909090907</v>
      </c>
      <c r="G30" s="3" t="s">
        <v>55</v>
      </c>
    </row>
    <row r="31" spans="1:17" x14ac:dyDescent="0.25">
      <c r="A31" s="7" t="s">
        <v>32</v>
      </c>
      <c r="B31" s="13" t="str">
        <v>Fail</v>
      </c>
      <c r="C31" s="13">
        <v>20</v>
      </c>
      <c r="D31" s="13">
        <f t="shared" si="8"/>
        <v>54</v>
      </c>
      <c r="E31" s="17">
        <f>D31*100/G8</f>
        <v>49.090909090909093</v>
      </c>
      <c r="G31" s="11">
        <f>COUNTIF(F3:F18,"&lt;35")</f>
        <v>1</v>
      </c>
      <c r="I31" s="3" t="s">
        <v>56</v>
      </c>
    </row>
    <row r="32" spans="1:17" x14ac:dyDescent="0.25">
      <c r="A32" s="7" t="s">
        <v>70</v>
      </c>
      <c r="B32" s="5">
        <v>66</v>
      </c>
      <c r="C32" s="5">
        <v>0</v>
      </c>
      <c r="D32" s="5">
        <f t="shared" si="8"/>
        <v>66</v>
      </c>
      <c r="E32" s="10">
        <f t="shared" ref="E32:E41" si="10">D32*100/G9</f>
        <v>60</v>
      </c>
      <c r="G32" s="13">
        <v>0</v>
      </c>
      <c r="I32" s="13">
        <f>MEDIAN(_xlfn.ANCHORARRAY(M3))</f>
        <v>68.5</v>
      </c>
    </row>
    <row r="33" spans="1:9" x14ac:dyDescent="0.25">
      <c r="A33" s="7" t="s">
        <v>33</v>
      </c>
      <c r="B33" s="5">
        <v>69</v>
      </c>
      <c r="C33" s="5">
        <v>0</v>
      </c>
      <c r="D33" s="5">
        <f t="shared" si="8"/>
        <v>69</v>
      </c>
      <c r="E33" s="10">
        <f t="shared" si="10"/>
        <v>62.727272727272727</v>
      </c>
    </row>
    <row r="34" spans="1:9" x14ac:dyDescent="0.25">
      <c r="A34" s="7" t="s">
        <v>35</v>
      </c>
      <c r="B34" s="5">
        <v>87</v>
      </c>
      <c r="C34" s="5">
        <v>0</v>
      </c>
      <c r="D34" s="5">
        <f t="shared" si="8"/>
        <v>87</v>
      </c>
      <c r="E34" s="10">
        <f t="shared" si="10"/>
        <v>79.090909090909093</v>
      </c>
      <c r="I34" s="3" t="s">
        <v>57</v>
      </c>
    </row>
    <row r="35" spans="1:9" x14ac:dyDescent="0.25">
      <c r="A35" s="7" t="s">
        <v>68</v>
      </c>
      <c r="B35" s="5">
        <v>99</v>
      </c>
      <c r="C35" s="5">
        <v>0</v>
      </c>
      <c r="D35" s="5">
        <f t="shared" si="8"/>
        <v>99</v>
      </c>
      <c r="E35" s="10">
        <f t="shared" si="10"/>
        <v>90</v>
      </c>
      <c r="I35" s="13">
        <f>MODE(_xlfn.ANCHORARRAY(M3))</f>
        <v>67</v>
      </c>
    </row>
    <row r="36" spans="1:9" x14ac:dyDescent="0.25">
      <c r="A36" s="7" t="s">
        <v>36</v>
      </c>
      <c r="B36" s="5">
        <v>90</v>
      </c>
      <c r="C36" s="5">
        <v>0</v>
      </c>
      <c r="D36" s="5">
        <f t="shared" si="8"/>
        <v>90</v>
      </c>
      <c r="E36" s="10">
        <f t="shared" si="10"/>
        <v>81.818181818181813</v>
      </c>
    </row>
    <row r="37" spans="1:9" x14ac:dyDescent="0.25">
      <c r="A37" s="7" t="s">
        <v>38</v>
      </c>
      <c r="B37" s="5">
        <v>54</v>
      </c>
      <c r="C37" s="5">
        <v>0</v>
      </c>
      <c r="D37" s="5">
        <f t="shared" si="8"/>
        <v>54</v>
      </c>
      <c r="E37" s="10">
        <f t="shared" si="10"/>
        <v>49.090909090909093</v>
      </c>
    </row>
    <row r="38" spans="1:9" x14ac:dyDescent="0.25">
      <c r="A38" s="7" t="s">
        <v>66</v>
      </c>
      <c r="B38" s="5">
        <v>53</v>
      </c>
      <c r="C38" s="5">
        <v>0</v>
      </c>
      <c r="D38" s="5">
        <f t="shared" si="8"/>
        <v>53</v>
      </c>
      <c r="E38" s="10">
        <f t="shared" si="10"/>
        <v>48.18181818181818</v>
      </c>
    </row>
    <row r="39" spans="1:9" x14ac:dyDescent="0.25">
      <c r="A39" s="7" t="s">
        <v>39</v>
      </c>
      <c r="B39" s="5">
        <v>67</v>
      </c>
      <c r="C39" s="5">
        <v>0</v>
      </c>
      <c r="D39" s="5">
        <f t="shared" si="8"/>
        <v>67</v>
      </c>
      <c r="E39" s="10">
        <f t="shared" si="10"/>
        <v>60.909090909090907</v>
      </c>
    </row>
    <row r="40" spans="1:9" x14ac:dyDescent="0.25">
      <c r="A40" s="7" t="s">
        <v>40</v>
      </c>
      <c r="B40" s="5">
        <v>68</v>
      </c>
      <c r="C40" s="5">
        <v>0</v>
      </c>
      <c r="D40" s="5">
        <f t="shared" si="8"/>
        <v>68</v>
      </c>
      <c r="E40" s="10">
        <f t="shared" si="10"/>
        <v>61.81818181818182</v>
      </c>
    </row>
    <row r="41" spans="1:9" x14ac:dyDescent="0.25">
      <c r="A41" s="7" t="s">
        <v>64</v>
      </c>
      <c r="B41" s="5">
        <v>87</v>
      </c>
      <c r="C41" s="5">
        <v>0</v>
      </c>
      <c r="D41" s="5">
        <f t="shared" si="8"/>
        <v>87</v>
      </c>
      <c r="E41" s="10">
        <f t="shared" si="10"/>
        <v>79.090909090909093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DESHMUKH</dc:creator>
  <cp:lastModifiedBy>fairaaz ahmed</cp:lastModifiedBy>
  <dcterms:created xsi:type="dcterms:W3CDTF">2024-08-01T23:31:49Z</dcterms:created>
  <dcterms:modified xsi:type="dcterms:W3CDTF">2024-08-02T06:02:35Z</dcterms:modified>
</cp:coreProperties>
</file>