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950"/>
  </bookViews>
  <sheets>
    <sheet name="Ubicación CTOs" sheetId="2" r:id="rId1"/>
    <sheet name="AREA INFLUENCIA" sheetId="1" r:id="rId2"/>
  </sheets>
  <externalReferences>
    <externalReference r:id="rId3"/>
  </externalReferences>
  <definedNames>
    <definedName name="Bis">[1]LISTAS!$B$3:$B$10</definedName>
    <definedName name="BLOQUE">[1]LISTAS!$E$3:$F$16</definedName>
    <definedName name="lista_bloque">[1]LISTAS!$E$3:$E$16</definedName>
    <definedName name="lista_calles">[1]!Tabla2[calle_tipocalle]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ituacion_cto">[1]LISTAS!$AJ$3:$AJ$11</definedName>
    <definedName name="lista_spliter1">[1]LISTAS!$AF$3:$AF$5</definedName>
    <definedName name="lista_spliter2">[1]LISTAS!$AH$3:$AH$5</definedName>
  </definedNames>
  <calcPr calcId="145621" calcMode="manual"/>
</workbook>
</file>

<file path=xl/calcChain.xml><?xml version="1.0" encoding="utf-8"?>
<calcChain xmlns="http://schemas.openxmlformats.org/spreadsheetml/2006/main">
  <c r="AW216" i="1" l="1"/>
  <c r="AU216" i="1"/>
  <c r="AT216" i="1"/>
  <c r="AS216" i="1"/>
  <c r="AR216" i="1"/>
  <c r="AQ216" i="1"/>
  <c r="AP216" i="1"/>
  <c r="AI216" i="1"/>
  <c r="AG216" i="1"/>
  <c r="AF216" i="1"/>
  <c r="AX216" i="1" s="1"/>
  <c r="AE216" i="1"/>
  <c r="AD216" i="1"/>
  <c r="AC216" i="1"/>
  <c r="AB216" i="1"/>
  <c r="AA216" i="1"/>
  <c r="Z216" i="1"/>
  <c r="Y216" i="1"/>
  <c r="X216" i="1"/>
  <c r="W216" i="1"/>
  <c r="V216" i="1"/>
  <c r="F216" i="1"/>
  <c r="E216" i="1"/>
  <c r="A216" i="1"/>
  <c r="AW215" i="1"/>
  <c r="AU215" i="1"/>
  <c r="AT215" i="1"/>
  <c r="AS215" i="1"/>
  <c r="AR215" i="1"/>
  <c r="AQ215" i="1"/>
  <c r="AP215" i="1"/>
  <c r="AI215" i="1"/>
  <c r="AG215" i="1"/>
  <c r="AF215" i="1"/>
  <c r="AX215" i="1" s="1"/>
  <c r="AE215" i="1"/>
  <c r="AD215" i="1"/>
  <c r="AC215" i="1"/>
  <c r="AB215" i="1"/>
  <c r="AA215" i="1"/>
  <c r="Z215" i="1"/>
  <c r="Y215" i="1"/>
  <c r="X215" i="1"/>
  <c r="W215" i="1"/>
  <c r="V215" i="1"/>
  <c r="F215" i="1"/>
  <c r="E215" i="1"/>
  <c r="A215" i="1"/>
  <c r="AW214" i="1"/>
  <c r="AU214" i="1"/>
  <c r="AT214" i="1"/>
  <c r="AS214" i="1"/>
  <c r="AR214" i="1"/>
  <c r="AQ214" i="1"/>
  <c r="AP214" i="1"/>
  <c r="AI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F214" i="1"/>
  <c r="E214" i="1"/>
  <c r="A214" i="1"/>
  <c r="AW213" i="1"/>
  <c r="AU213" i="1"/>
  <c r="AT213" i="1"/>
  <c r="AS213" i="1"/>
  <c r="AR213" i="1"/>
  <c r="AQ213" i="1"/>
  <c r="AP213" i="1"/>
  <c r="AI213" i="1"/>
  <c r="AG213" i="1"/>
  <c r="AF213" i="1"/>
  <c r="AX213" i="1" s="1"/>
  <c r="AE213" i="1"/>
  <c r="AD213" i="1"/>
  <c r="AC213" i="1"/>
  <c r="AB213" i="1"/>
  <c r="AA213" i="1"/>
  <c r="Z213" i="1"/>
  <c r="Y213" i="1"/>
  <c r="X213" i="1"/>
  <c r="W213" i="1"/>
  <c r="V213" i="1"/>
  <c r="D213" i="1" s="1"/>
  <c r="AH213" i="1" s="1"/>
  <c r="B213" i="1" s="1"/>
  <c r="F213" i="1"/>
  <c r="E213" i="1"/>
  <c r="A213" i="1"/>
  <c r="AW212" i="1"/>
  <c r="AU212" i="1"/>
  <c r="AT212" i="1"/>
  <c r="AS212" i="1"/>
  <c r="AR212" i="1"/>
  <c r="AQ212" i="1"/>
  <c r="AP212" i="1"/>
  <c r="AI212" i="1"/>
  <c r="AG212" i="1"/>
  <c r="AF212" i="1"/>
  <c r="AX212" i="1" s="1"/>
  <c r="AE212" i="1"/>
  <c r="AD212" i="1"/>
  <c r="AC212" i="1"/>
  <c r="AB212" i="1"/>
  <c r="AA212" i="1"/>
  <c r="Z212" i="1"/>
  <c r="Y212" i="1"/>
  <c r="X212" i="1"/>
  <c r="D212" i="1" s="1"/>
  <c r="W212" i="1"/>
  <c r="V212" i="1"/>
  <c r="F212" i="1"/>
  <c r="E212" i="1"/>
  <c r="A212" i="1"/>
  <c r="AW211" i="1"/>
  <c r="AU211" i="1"/>
  <c r="AT211" i="1"/>
  <c r="AS211" i="1"/>
  <c r="AR211" i="1"/>
  <c r="AQ211" i="1"/>
  <c r="AP211" i="1"/>
  <c r="AI211" i="1"/>
  <c r="AG211" i="1"/>
  <c r="AF211" i="1"/>
  <c r="AX211" i="1" s="1"/>
  <c r="AE211" i="1"/>
  <c r="AD211" i="1"/>
  <c r="AC211" i="1"/>
  <c r="AB211" i="1"/>
  <c r="AA211" i="1"/>
  <c r="Z211" i="1"/>
  <c r="Y211" i="1"/>
  <c r="X211" i="1"/>
  <c r="W211" i="1"/>
  <c r="V211" i="1"/>
  <c r="F211" i="1"/>
  <c r="E211" i="1"/>
  <c r="A211" i="1"/>
  <c r="AW210" i="1"/>
  <c r="AU210" i="1"/>
  <c r="AT210" i="1"/>
  <c r="AS210" i="1"/>
  <c r="AR210" i="1"/>
  <c r="AQ210" i="1"/>
  <c r="AP210" i="1"/>
  <c r="AI210" i="1"/>
  <c r="AG210" i="1"/>
  <c r="AF210" i="1"/>
  <c r="AX210" i="1" s="1"/>
  <c r="AE210" i="1"/>
  <c r="AD210" i="1"/>
  <c r="AC210" i="1"/>
  <c r="AB210" i="1"/>
  <c r="AA210" i="1"/>
  <c r="Z210" i="1"/>
  <c r="Y210" i="1"/>
  <c r="X210" i="1"/>
  <c r="W210" i="1"/>
  <c r="V210" i="1"/>
  <c r="D210" i="1" s="1"/>
  <c r="F210" i="1"/>
  <c r="E210" i="1"/>
  <c r="A210" i="1"/>
  <c r="AW209" i="1"/>
  <c r="AU209" i="1"/>
  <c r="AT209" i="1"/>
  <c r="AS209" i="1"/>
  <c r="AR209" i="1"/>
  <c r="AQ209" i="1"/>
  <c r="AP209" i="1"/>
  <c r="AI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F209" i="1"/>
  <c r="E209" i="1"/>
  <c r="A209" i="1"/>
  <c r="AW208" i="1"/>
  <c r="AU208" i="1"/>
  <c r="AT208" i="1"/>
  <c r="AS208" i="1"/>
  <c r="AR208" i="1"/>
  <c r="AQ208" i="1"/>
  <c r="AP208" i="1"/>
  <c r="AI208" i="1"/>
  <c r="AG208" i="1"/>
  <c r="AF208" i="1"/>
  <c r="AX208" i="1" s="1"/>
  <c r="AE208" i="1"/>
  <c r="AD208" i="1"/>
  <c r="AC208" i="1"/>
  <c r="AB208" i="1"/>
  <c r="AA208" i="1"/>
  <c r="Z208" i="1"/>
  <c r="Y208" i="1"/>
  <c r="X208" i="1"/>
  <c r="W208" i="1"/>
  <c r="V208" i="1"/>
  <c r="F208" i="1"/>
  <c r="E208" i="1"/>
  <c r="A208" i="1"/>
  <c r="AW207" i="1"/>
  <c r="AU207" i="1"/>
  <c r="AT207" i="1"/>
  <c r="AS207" i="1"/>
  <c r="AR207" i="1"/>
  <c r="AQ207" i="1"/>
  <c r="AP207" i="1"/>
  <c r="AI207" i="1"/>
  <c r="AG207" i="1"/>
  <c r="AF207" i="1"/>
  <c r="AX207" i="1" s="1"/>
  <c r="AE207" i="1"/>
  <c r="AD207" i="1"/>
  <c r="AC207" i="1"/>
  <c r="AB207" i="1"/>
  <c r="AA207" i="1"/>
  <c r="Z207" i="1"/>
  <c r="Y207" i="1"/>
  <c r="X207" i="1"/>
  <c r="W207" i="1"/>
  <c r="V207" i="1"/>
  <c r="F207" i="1"/>
  <c r="E207" i="1"/>
  <c r="A207" i="1"/>
  <c r="AW206" i="1"/>
  <c r="AU206" i="1"/>
  <c r="AT206" i="1"/>
  <c r="AS206" i="1"/>
  <c r="AR206" i="1"/>
  <c r="AQ206" i="1"/>
  <c r="AP206" i="1"/>
  <c r="AI206" i="1"/>
  <c r="AG206" i="1"/>
  <c r="AF206" i="1"/>
  <c r="AX206" i="1" s="1"/>
  <c r="AE206" i="1"/>
  <c r="AD206" i="1"/>
  <c r="AC206" i="1"/>
  <c r="AB206" i="1"/>
  <c r="AA206" i="1"/>
  <c r="Z206" i="1"/>
  <c r="Y206" i="1"/>
  <c r="X206" i="1"/>
  <c r="W206" i="1"/>
  <c r="V206" i="1"/>
  <c r="D206" i="1" s="1"/>
  <c r="F206" i="1"/>
  <c r="E206" i="1"/>
  <c r="A206" i="1"/>
  <c r="AW205" i="1"/>
  <c r="AU205" i="1"/>
  <c r="AT205" i="1"/>
  <c r="AS205" i="1"/>
  <c r="AR205" i="1"/>
  <c r="AQ205" i="1"/>
  <c r="AP205" i="1"/>
  <c r="AI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F205" i="1"/>
  <c r="E205" i="1"/>
  <c r="A205" i="1"/>
  <c r="AW204" i="1"/>
  <c r="AU204" i="1"/>
  <c r="AT204" i="1"/>
  <c r="AS204" i="1"/>
  <c r="AR204" i="1"/>
  <c r="AQ204" i="1"/>
  <c r="AP204" i="1"/>
  <c r="AI204" i="1"/>
  <c r="AG204" i="1"/>
  <c r="AF204" i="1"/>
  <c r="AX204" i="1" s="1"/>
  <c r="AE204" i="1"/>
  <c r="AD204" i="1"/>
  <c r="AC204" i="1"/>
  <c r="AB204" i="1"/>
  <c r="AA204" i="1"/>
  <c r="Z204" i="1"/>
  <c r="Y204" i="1"/>
  <c r="X204" i="1"/>
  <c r="W204" i="1"/>
  <c r="V204" i="1"/>
  <c r="F204" i="1"/>
  <c r="E204" i="1"/>
  <c r="A204" i="1"/>
  <c r="AW203" i="1"/>
  <c r="AU203" i="1"/>
  <c r="AT203" i="1"/>
  <c r="AS203" i="1"/>
  <c r="AR203" i="1"/>
  <c r="AQ203" i="1"/>
  <c r="AP203" i="1"/>
  <c r="AI203" i="1"/>
  <c r="AG203" i="1"/>
  <c r="AF203" i="1"/>
  <c r="AX203" i="1" s="1"/>
  <c r="AE203" i="1"/>
  <c r="AD203" i="1"/>
  <c r="AC203" i="1"/>
  <c r="AB203" i="1"/>
  <c r="AA203" i="1"/>
  <c r="Z203" i="1"/>
  <c r="Y203" i="1"/>
  <c r="X203" i="1"/>
  <c r="W203" i="1"/>
  <c r="V203" i="1"/>
  <c r="F203" i="1"/>
  <c r="E203" i="1"/>
  <c r="A203" i="1"/>
  <c r="AW202" i="1"/>
  <c r="AU202" i="1"/>
  <c r="AT202" i="1"/>
  <c r="AS202" i="1"/>
  <c r="AR202" i="1"/>
  <c r="AQ202" i="1"/>
  <c r="AP202" i="1"/>
  <c r="AI202" i="1"/>
  <c r="AG202" i="1"/>
  <c r="AF202" i="1"/>
  <c r="AX202" i="1" s="1"/>
  <c r="AE202" i="1"/>
  <c r="AD202" i="1"/>
  <c r="AC202" i="1"/>
  <c r="AB202" i="1"/>
  <c r="AA202" i="1"/>
  <c r="Z202" i="1"/>
  <c r="Y202" i="1"/>
  <c r="X202" i="1"/>
  <c r="W202" i="1"/>
  <c r="V202" i="1"/>
  <c r="D202" i="1" s="1"/>
  <c r="F202" i="1"/>
  <c r="E202" i="1"/>
  <c r="A202" i="1"/>
  <c r="AW201" i="1"/>
  <c r="AU201" i="1"/>
  <c r="AT201" i="1"/>
  <c r="AS201" i="1"/>
  <c r="AR201" i="1"/>
  <c r="AQ201" i="1"/>
  <c r="AP201" i="1"/>
  <c r="AI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D201" i="1" s="1"/>
  <c r="AH201" i="1" s="1"/>
  <c r="B201" i="1" s="1"/>
  <c r="F201" i="1"/>
  <c r="E201" i="1"/>
  <c r="A201" i="1"/>
  <c r="AW200" i="1"/>
  <c r="AU200" i="1"/>
  <c r="AT200" i="1"/>
  <c r="AS200" i="1"/>
  <c r="AR200" i="1"/>
  <c r="AQ200" i="1"/>
  <c r="AP200" i="1"/>
  <c r="AI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F200" i="1"/>
  <c r="E200" i="1"/>
  <c r="A200" i="1"/>
  <c r="AW199" i="1"/>
  <c r="AU199" i="1"/>
  <c r="AT199" i="1"/>
  <c r="AS199" i="1"/>
  <c r="AR199" i="1"/>
  <c r="AQ199" i="1"/>
  <c r="AP199" i="1"/>
  <c r="AI199" i="1"/>
  <c r="AG199" i="1"/>
  <c r="AF199" i="1"/>
  <c r="AX199" i="1" s="1"/>
  <c r="AE199" i="1"/>
  <c r="AD199" i="1"/>
  <c r="AC199" i="1"/>
  <c r="AB199" i="1"/>
  <c r="AA199" i="1"/>
  <c r="Z199" i="1"/>
  <c r="Y199" i="1"/>
  <c r="X199" i="1"/>
  <c r="D199" i="1" s="1"/>
  <c r="W199" i="1"/>
  <c r="V199" i="1"/>
  <c r="F199" i="1"/>
  <c r="E199" i="1"/>
  <c r="A199" i="1"/>
  <c r="AW198" i="1"/>
  <c r="AU198" i="1"/>
  <c r="AT198" i="1"/>
  <c r="AS198" i="1"/>
  <c r="AR198" i="1"/>
  <c r="AQ198" i="1"/>
  <c r="AP198" i="1"/>
  <c r="AI198" i="1"/>
  <c r="AG198" i="1"/>
  <c r="AF198" i="1"/>
  <c r="AX198" i="1" s="1"/>
  <c r="AE198" i="1"/>
  <c r="AD198" i="1"/>
  <c r="AC198" i="1"/>
  <c r="AB198" i="1"/>
  <c r="AA198" i="1"/>
  <c r="Z198" i="1"/>
  <c r="Y198" i="1"/>
  <c r="X198" i="1"/>
  <c r="W198" i="1"/>
  <c r="V198" i="1"/>
  <c r="F198" i="1"/>
  <c r="E198" i="1"/>
  <c r="A198" i="1"/>
  <c r="AW197" i="1"/>
  <c r="AU197" i="1"/>
  <c r="AT197" i="1"/>
  <c r="AS197" i="1"/>
  <c r="AR197" i="1"/>
  <c r="AQ197" i="1"/>
  <c r="AP197" i="1"/>
  <c r="AI197" i="1"/>
  <c r="AG197" i="1"/>
  <c r="AF197" i="1"/>
  <c r="AX197" i="1" s="1"/>
  <c r="AE197" i="1"/>
  <c r="AD197" i="1"/>
  <c r="AC197" i="1"/>
  <c r="AB197" i="1"/>
  <c r="AA197" i="1"/>
  <c r="Z197" i="1"/>
  <c r="Y197" i="1"/>
  <c r="X197" i="1"/>
  <c r="W197" i="1"/>
  <c r="V197" i="1"/>
  <c r="D197" i="1" s="1"/>
  <c r="AH197" i="1" s="1"/>
  <c r="B197" i="1" s="1"/>
  <c r="F197" i="1"/>
  <c r="E197" i="1"/>
  <c r="A197" i="1"/>
  <c r="AW196" i="1"/>
  <c r="AU196" i="1"/>
  <c r="AT196" i="1"/>
  <c r="AS196" i="1"/>
  <c r="AR196" i="1"/>
  <c r="AQ196" i="1"/>
  <c r="AP196" i="1"/>
  <c r="AI196" i="1"/>
  <c r="AG196" i="1"/>
  <c r="AF196" i="1"/>
  <c r="AX196" i="1" s="1"/>
  <c r="AE196" i="1"/>
  <c r="AD196" i="1"/>
  <c r="AC196" i="1"/>
  <c r="AB196" i="1"/>
  <c r="AA196" i="1"/>
  <c r="Z196" i="1"/>
  <c r="Y196" i="1"/>
  <c r="X196" i="1"/>
  <c r="W196" i="1"/>
  <c r="V196" i="1"/>
  <c r="D196" i="1" s="1"/>
  <c r="F196" i="1"/>
  <c r="E196" i="1"/>
  <c r="A196" i="1"/>
  <c r="AW195" i="1"/>
  <c r="AU195" i="1"/>
  <c r="AT195" i="1"/>
  <c r="AS195" i="1"/>
  <c r="AR195" i="1"/>
  <c r="AQ195" i="1"/>
  <c r="AP195" i="1"/>
  <c r="AI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F195" i="1"/>
  <c r="E195" i="1"/>
  <c r="A195" i="1"/>
  <c r="AW194" i="1"/>
  <c r="AU194" i="1"/>
  <c r="AT194" i="1"/>
  <c r="AS194" i="1"/>
  <c r="AR194" i="1"/>
  <c r="AQ194" i="1"/>
  <c r="AP194" i="1"/>
  <c r="AI194" i="1"/>
  <c r="AG194" i="1"/>
  <c r="AF194" i="1"/>
  <c r="AX194" i="1" s="1"/>
  <c r="AE194" i="1"/>
  <c r="AD194" i="1"/>
  <c r="AC194" i="1"/>
  <c r="AB194" i="1"/>
  <c r="AA194" i="1"/>
  <c r="Z194" i="1"/>
  <c r="Y194" i="1"/>
  <c r="X194" i="1"/>
  <c r="W194" i="1"/>
  <c r="V194" i="1"/>
  <c r="F194" i="1"/>
  <c r="E194" i="1"/>
  <c r="A194" i="1"/>
  <c r="AW193" i="1"/>
  <c r="AU193" i="1"/>
  <c r="AT193" i="1"/>
  <c r="AS193" i="1"/>
  <c r="AR193" i="1"/>
  <c r="AQ193" i="1"/>
  <c r="AP193" i="1"/>
  <c r="AI193" i="1"/>
  <c r="AG193" i="1"/>
  <c r="AF193" i="1"/>
  <c r="AX193" i="1" s="1"/>
  <c r="AE193" i="1"/>
  <c r="AD193" i="1"/>
  <c r="AC193" i="1"/>
  <c r="AB193" i="1"/>
  <c r="AA193" i="1"/>
  <c r="Z193" i="1"/>
  <c r="Y193" i="1"/>
  <c r="X193" i="1"/>
  <c r="W193" i="1"/>
  <c r="V193" i="1"/>
  <c r="F193" i="1"/>
  <c r="E193" i="1"/>
  <c r="D193" i="1"/>
  <c r="AH193" i="1" s="1"/>
  <c r="B193" i="1" s="1"/>
  <c r="A193" i="1"/>
  <c r="AW192" i="1"/>
  <c r="AU192" i="1"/>
  <c r="AT192" i="1"/>
  <c r="AS192" i="1"/>
  <c r="AR192" i="1"/>
  <c r="AQ192" i="1"/>
  <c r="AP192" i="1"/>
  <c r="AI192" i="1"/>
  <c r="AG192" i="1"/>
  <c r="AF192" i="1"/>
  <c r="AX192" i="1" s="1"/>
  <c r="AE192" i="1"/>
  <c r="AD192" i="1"/>
  <c r="AC192" i="1"/>
  <c r="AB192" i="1"/>
  <c r="AA192" i="1"/>
  <c r="Z192" i="1"/>
  <c r="Y192" i="1"/>
  <c r="X192" i="1"/>
  <c r="W192" i="1"/>
  <c r="V192" i="1"/>
  <c r="F192" i="1"/>
  <c r="E192" i="1"/>
  <c r="A192" i="1"/>
  <c r="AW191" i="1"/>
  <c r="AU191" i="1"/>
  <c r="AT191" i="1"/>
  <c r="AS191" i="1"/>
  <c r="AR191" i="1"/>
  <c r="AQ191" i="1"/>
  <c r="AP191" i="1"/>
  <c r="AI191" i="1"/>
  <c r="AG191" i="1"/>
  <c r="AF191" i="1"/>
  <c r="AX191" i="1" s="1"/>
  <c r="AE191" i="1"/>
  <c r="AD191" i="1"/>
  <c r="AC191" i="1"/>
  <c r="AB191" i="1"/>
  <c r="AA191" i="1"/>
  <c r="Z191" i="1"/>
  <c r="Y191" i="1"/>
  <c r="X191" i="1"/>
  <c r="W191" i="1"/>
  <c r="V191" i="1"/>
  <c r="D191" i="1" s="1"/>
  <c r="F191" i="1"/>
  <c r="E191" i="1"/>
  <c r="A191" i="1"/>
  <c r="AW190" i="1"/>
  <c r="AU190" i="1"/>
  <c r="AT190" i="1"/>
  <c r="AS190" i="1"/>
  <c r="AR190" i="1"/>
  <c r="AQ190" i="1"/>
  <c r="AP190" i="1"/>
  <c r="AI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D190" i="1" s="1"/>
  <c r="F190" i="1"/>
  <c r="E190" i="1"/>
  <c r="A190" i="1"/>
  <c r="AW189" i="1"/>
  <c r="AU189" i="1"/>
  <c r="AT189" i="1"/>
  <c r="AS189" i="1"/>
  <c r="AR189" i="1"/>
  <c r="AQ189" i="1"/>
  <c r="AP189" i="1"/>
  <c r="AI189" i="1"/>
  <c r="AG189" i="1"/>
  <c r="AF189" i="1"/>
  <c r="AX189" i="1" s="1"/>
  <c r="AE189" i="1"/>
  <c r="AD189" i="1"/>
  <c r="AC189" i="1"/>
  <c r="AB189" i="1"/>
  <c r="AA189" i="1"/>
  <c r="Z189" i="1"/>
  <c r="Y189" i="1"/>
  <c r="X189" i="1"/>
  <c r="W189" i="1"/>
  <c r="V189" i="1"/>
  <c r="D189" i="1" s="1"/>
  <c r="AH189" i="1" s="1"/>
  <c r="B189" i="1" s="1"/>
  <c r="F189" i="1"/>
  <c r="E189" i="1"/>
  <c r="A189" i="1"/>
  <c r="AW188" i="1"/>
  <c r="AU188" i="1"/>
  <c r="AT188" i="1"/>
  <c r="AS188" i="1"/>
  <c r="AR188" i="1"/>
  <c r="AQ188" i="1"/>
  <c r="AP188" i="1"/>
  <c r="AI188" i="1"/>
  <c r="AG188" i="1"/>
  <c r="AF188" i="1"/>
  <c r="AX188" i="1" s="1"/>
  <c r="AE188" i="1"/>
  <c r="AD188" i="1"/>
  <c r="AC188" i="1"/>
  <c r="AB188" i="1"/>
  <c r="AA188" i="1"/>
  <c r="Z188" i="1"/>
  <c r="Y188" i="1"/>
  <c r="X188" i="1"/>
  <c r="W188" i="1"/>
  <c r="V188" i="1"/>
  <c r="F188" i="1"/>
  <c r="E188" i="1"/>
  <c r="A188" i="1"/>
  <c r="AW187" i="1"/>
  <c r="AU187" i="1"/>
  <c r="AT187" i="1"/>
  <c r="AS187" i="1"/>
  <c r="AR187" i="1"/>
  <c r="AQ187" i="1"/>
  <c r="AP187" i="1"/>
  <c r="AI187" i="1"/>
  <c r="AG187" i="1"/>
  <c r="AF187" i="1"/>
  <c r="AX187" i="1" s="1"/>
  <c r="AE187" i="1"/>
  <c r="AD187" i="1"/>
  <c r="AC187" i="1"/>
  <c r="AB187" i="1"/>
  <c r="AA187" i="1"/>
  <c r="Z187" i="1"/>
  <c r="Y187" i="1"/>
  <c r="X187" i="1"/>
  <c r="W187" i="1"/>
  <c r="V187" i="1"/>
  <c r="F187" i="1"/>
  <c r="E187" i="1"/>
  <c r="A187" i="1"/>
  <c r="AW186" i="1"/>
  <c r="AU186" i="1"/>
  <c r="AT186" i="1"/>
  <c r="AS186" i="1"/>
  <c r="AR186" i="1"/>
  <c r="AQ186" i="1"/>
  <c r="AP186" i="1"/>
  <c r="AI186" i="1"/>
  <c r="AG186" i="1"/>
  <c r="AF186" i="1"/>
  <c r="AX186" i="1" s="1"/>
  <c r="AE186" i="1"/>
  <c r="AD186" i="1"/>
  <c r="AC186" i="1"/>
  <c r="AB186" i="1"/>
  <c r="AA186" i="1"/>
  <c r="Z186" i="1"/>
  <c r="Y186" i="1"/>
  <c r="X186" i="1"/>
  <c r="W186" i="1"/>
  <c r="V186" i="1"/>
  <c r="D186" i="1" s="1"/>
  <c r="F186" i="1"/>
  <c r="E186" i="1"/>
  <c r="A186" i="1"/>
  <c r="AW185" i="1"/>
  <c r="AU185" i="1"/>
  <c r="AT185" i="1"/>
  <c r="AS185" i="1"/>
  <c r="AR185" i="1"/>
  <c r="AQ185" i="1"/>
  <c r="AP185" i="1"/>
  <c r="AI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D185" i="1" s="1"/>
  <c r="AH185" i="1" s="1"/>
  <c r="B185" i="1" s="1"/>
  <c r="F185" i="1"/>
  <c r="E185" i="1"/>
  <c r="A185" i="1"/>
  <c r="AW184" i="1"/>
  <c r="AU184" i="1"/>
  <c r="AT184" i="1"/>
  <c r="AS184" i="1"/>
  <c r="AR184" i="1"/>
  <c r="AQ184" i="1"/>
  <c r="AP184" i="1"/>
  <c r="AI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F184" i="1"/>
  <c r="E184" i="1"/>
  <c r="A184" i="1"/>
  <c r="AW183" i="1"/>
  <c r="AU183" i="1"/>
  <c r="AT183" i="1"/>
  <c r="AS183" i="1"/>
  <c r="AR183" i="1"/>
  <c r="AQ183" i="1"/>
  <c r="AP183" i="1"/>
  <c r="AI183" i="1"/>
  <c r="AG183" i="1"/>
  <c r="AF183" i="1"/>
  <c r="AX183" i="1" s="1"/>
  <c r="AE183" i="1"/>
  <c r="AD183" i="1"/>
  <c r="AC183" i="1"/>
  <c r="AB183" i="1"/>
  <c r="AA183" i="1"/>
  <c r="Z183" i="1"/>
  <c r="Y183" i="1"/>
  <c r="X183" i="1"/>
  <c r="W183" i="1"/>
  <c r="V183" i="1"/>
  <c r="F183" i="1"/>
  <c r="E183" i="1"/>
  <c r="A183" i="1"/>
  <c r="AW182" i="1"/>
  <c r="AU182" i="1"/>
  <c r="AT182" i="1"/>
  <c r="AS182" i="1"/>
  <c r="AR182" i="1"/>
  <c r="AQ182" i="1"/>
  <c r="AP182" i="1"/>
  <c r="AI182" i="1"/>
  <c r="AG182" i="1"/>
  <c r="AF182" i="1"/>
  <c r="AX182" i="1" s="1"/>
  <c r="AE182" i="1"/>
  <c r="AD182" i="1"/>
  <c r="AC182" i="1"/>
  <c r="AB182" i="1"/>
  <c r="AA182" i="1"/>
  <c r="Z182" i="1"/>
  <c r="Y182" i="1"/>
  <c r="X182" i="1"/>
  <c r="W182" i="1"/>
  <c r="V182" i="1"/>
  <c r="F182" i="1"/>
  <c r="E182" i="1"/>
  <c r="A182" i="1"/>
  <c r="AW181" i="1"/>
  <c r="AU181" i="1"/>
  <c r="AT181" i="1"/>
  <c r="AS181" i="1"/>
  <c r="AR181" i="1"/>
  <c r="AQ181" i="1"/>
  <c r="AP181" i="1"/>
  <c r="AI181" i="1"/>
  <c r="AG181" i="1"/>
  <c r="AF181" i="1"/>
  <c r="AX181" i="1" s="1"/>
  <c r="AE181" i="1"/>
  <c r="AD181" i="1"/>
  <c r="AC181" i="1"/>
  <c r="AB181" i="1"/>
  <c r="AA181" i="1"/>
  <c r="Z181" i="1"/>
  <c r="Y181" i="1"/>
  <c r="X181" i="1"/>
  <c r="W181" i="1"/>
  <c r="V181" i="1"/>
  <c r="D181" i="1" s="1"/>
  <c r="F181" i="1"/>
  <c r="E181" i="1"/>
  <c r="A181" i="1"/>
  <c r="AW180" i="1"/>
  <c r="AU180" i="1"/>
  <c r="AT180" i="1"/>
  <c r="AS180" i="1"/>
  <c r="AR180" i="1"/>
  <c r="AQ180" i="1"/>
  <c r="AP180" i="1"/>
  <c r="AI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D180" i="1" s="1"/>
  <c r="AO180" i="1" s="1"/>
  <c r="F180" i="1"/>
  <c r="E180" i="1"/>
  <c r="A180" i="1"/>
  <c r="AW179" i="1"/>
  <c r="AU179" i="1"/>
  <c r="AT179" i="1"/>
  <c r="AS179" i="1"/>
  <c r="AR179" i="1"/>
  <c r="AQ179" i="1"/>
  <c r="AP179" i="1"/>
  <c r="AI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F179" i="1"/>
  <c r="E179" i="1"/>
  <c r="A179" i="1"/>
  <c r="AW178" i="1"/>
  <c r="AU178" i="1"/>
  <c r="AT178" i="1"/>
  <c r="AS178" i="1"/>
  <c r="AR178" i="1"/>
  <c r="AQ178" i="1"/>
  <c r="AP178" i="1"/>
  <c r="AI178" i="1"/>
  <c r="AG178" i="1"/>
  <c r="AF178" i="1"/>
  <c r="AX178" i="1" s="1"/>
  <c r="AE178" i="1"/>
  <c r="AD178" i="1"/>
  <c r="AC178" i="1"/>
  <c r="AB178" i="1"/>
  <c r="AA178" i="1"/>
  <c r="Z178" i="1"/>
  <c r="Y178" i="1"/>
  <c r="X178" i="1"/>
  <c r="W178" i="1"/>
  <c r="V178" i="1"/>
  <c r="F178" i="1"/>
  <c r="E178" i="1"/>
  <c r="A178" i="1"/>
  <c r="AW177" i="1"/>
  <c r="AU177" i="1"/>
  <c r="AT177" i="1"/>
  <c r="AS177" i="1"/>
  <c r="AR177" i="1"/>
  <c r="AQ177" i="1"/>
  <c r="AP177" i="1"/>
  <c r="AI177" i="1"/>
  <c r="AG177" i="1"/>
  <c r="AF177" i="1"/>
  <c r="AX177" i="1" s="1"/>
  <c r="AE177" i="1"/>
  <c r="AD177" i="1"/>
  <c r="AC177" i="1"/>
  <c r="AB177" i="1"/>
  <c r="AA177" i="1"/>
  <c r="Z177" i="1"/>
  <c r="Y177" i="1"/>
  <c r="X177" i="1"/>
  <c r="W177" i="1"/>
  <c r="V177" i="1"/>
  <c r="F177" i="1"/>
  <c r="E177" i="1"/>
  <c r="A177" i="1"/>
  <c r="AW176" i="1"/>
  <c r="AU176" i="1"/>
  <c r="AT176" i="1"/>
  <c r="AS176" i="1"/>
  <c r="AR176" i="1"/>
  <c r="AQ176" i="1"/>
  <c r="AP176" i="1"/>
  <c r="AI176" i="1"/>
  <c r="AG176" i="1"/>
  <c r="AF176" i="1"/>
  <c r="AX176" i="1" s="1"/>
  <c r="AE176" i="1"/>
  <c r="AD176" i="1"/>
  <c r="AC176" i="1"/>
  <c r="AB176" i="1"/>
  <c r="AA176" i="1"/>
  <c r="Z176" i="1"/>
  <c r="Y176" i="1"/>
  <c r="X176" i="1"/>
  <c r="W176" i="1"/>
  <c r="V176" i="1"/>
  <c r="D176" i="1" s="1"/>
  <c r="AO176" i="1" s="1"/>
  <c r="F176" i="1"/>
  <c r="E176" i="1"/>
  <c r="A176" i="1"/>
  <c r="AW175" i="1"/>
  <c r="AU175" i="1"/>
  <c r="AT175" i="1"/>
  <c r="AS175" i="1"/>
  <c r="AR175" i="1"/>
  <c r="AQ175" i="1"/>
  <c r="AP175" i="1"/>
  <c r="AI175" i="1"/>
  <c r="AG175" i="1"/>
  <c r="AF175" i="1"/>
  <c r="AX175" i="1" s="1"/>
  <c r="AE175" i="1"/>
  <c r="AD175" i="1"/>
  <c r="AC175" i="1"/>
  <c r="AB175" i="1"/>
  <c r="AA175" i="1"/>
  <c r="Z175" i="1"/>
  <c r="Y175" i="1"/>
  <c r="X175" i="1"/>
  <c r="W175" i="1"/>
  <c r="V175" i="1"/>
  <c r="D175" i="1" s="1"/>
  <c r="F175" i="1"/>
  <c r="E175" i="1"/>
  <c r="A175" i="1"/>
  <c r="AW174" i="1"/>
  <c r="AU174" i="1"/>
  <c r="AT174" i="1"/>
  <c r="AS174" i="1"/>
  <c r="AR174" i="1"/>
  <c r="AQ174" i="1"/>
  <c r="AP174" i="1"/>
  <c r="AI174" i="1"/>
  <c r="AG174" i="1"/>
  <c r="AF174" i="1"/>
  <c r="AE174" i="1"/>
  <c r="AD174" i="1"/>
  <c r="AC174" i="1"/>
  <c r="AB174" i="1"/>
  <c r="AA174" i="1"/>
  <c r="Z174" i="1"/>
  <c r="Y174" i="1"/>
  <c r="D174" i="1" s="1"/>
  <c r="X174" i="1"/>
  <c r="W174" i="1"/>
  <c r="V174" i="1"/>
  <c r="F174" i="1"/>
  <c r="E174" i="1"/>
  <c r="A174" i="1"/>
  <c r="AW173" i="1"/>
  <c r="AU173" i="1"/>
  <c r="AT173" i="1"/>
  <c r="AS173" i="1"/>
  <c r="AR173" i="1"/>
  <c r="AQ173" i="1"/>
  <c r="AP173" i="1"/>
  <c r="AI173" i="1"/>
  <c r="AG173" i="1"/>
  <c r="AF173" i="1"/>
  <c r="AX173" i="1" s="1"/>
  <c r="AE173" i="1"/>
  <c r="AD173" i="1"/>
  <c r="AC173" i="1"/>
  <c r="AB173" i="1"/>
  <c r="AA173" i="1"/>
  <c r="Z173" i="1"/>
  <c r="Y173" i="1"/>
  <c r="X173" i="1"/>
  <c r="W173" i="1"/>
  <c r="V173" i="1"/>
  <c r="F173" i="1"/>
  <c r="E173" i="1"/>
  <c r="A173" i="1"/>
  <c r="AW172" i="1"/>
  <c r="AU172" i="1"/>
  <c r="AT172" i="1"/>
  <c r="AS172" i="1"/>
  <c r="AR172" i="1"/>
  <c r="AQ172" i="1"/>
  <c r="AP172" i="1"/>
  <c r="AI172" i="1"/>
  <c r="AG172" i="1"/>
  <c r="AF172" i="1"/>
  <c r="AX172" i="1" s="1"/>
  <c r="AE172" i="1"/>
  <c r="AD172" i="1"/>
  <c r="AC172" i="1"/>
  <c r="AB172" i="1"/>
  <c r="AA172" i="1"/>
  <c r="Z172" i="1"/>
  <c r="Y172" i="1"/>
  <c r="X172" i="1"/>
  <c r="W172" i="1"/>
  <c r="V172" i="1"/>
  <c r="F172" i="1"/>
  <c r="E172" i="1"/>
  <c r="D172" i="1"/>
  <c r="AO172" i="1" s="1"/>
  <c r="A172" i="1"/>
  <c r="AW171" i="1"/>
  <c r="AU171" i="1"/>
  <c r="AT171" i="1"/>
  <c r="AS171" i="1"/>
  <c r="AR171" i="1"/>
  <c r="AQ171" i="1"/>
  <c r="AP171" i="1"/>
  <c r="AI171" i="1"/>
  <c r="AG171" i="1"/>
  <c r="AF171" i="1"/>
  <c r="AX171" i="1" s="1"/>
  <c r="AE171" i="1"/>
  <c r="AD171" i="1"/>
  <c r="AC171" i="1"/>
  <c r="AB171" i="1"/>
  <c r="AA171" i="1"/>
  <c r="Z171" i="1"/>
  <c r="Y171" i="1"/>
  <c r="X171" i="1"/>
  <c r="W171" i="1"/>
  <c r="V171" i="1"/>
  <c r="F171" i="1"/>
  <c r="E171" i="1"/>
  <c r="A171" i="1"/>
  <c r="AW170" i="1"/>
  <c r="AU170" i="1"/>
  <c r="AT170" i="1"/>
  <c r="AS170" i="1"/>
  <c r="AR170" i="1"/>
  <c r="AQ170" i="1"/>
  <c r="AP170" i="1"/>
  <c r="AI170" i="1"/>
  <c r="AG170" i="1"/>
  <c r="AF170" i="1"/>
  <c r="AX170" i="1" s="1"/>
  <c r="AE170" i="1"/>
  <c r="AD170" i="1"/>
  <c r="AC170" i="1"/>
  <c r="AB170" i="1"/>
  <c r="AA170" i="1"/>
  <c r="Z170" i="1"/>
  <c r="Y170" i="1"/>
  <c r="X170" i="1"/>
  <c r="W170" i="1"/>
  <c r="V170" i="1"/>
  <c r="F170" i="1"/>
  <c r="E170" i="1"/>
  <c r="A170" i="1"/>
  <c r="AW169" i="1"/>
  <c r="AU169" i="1"/>
  <c r="AT169" i="1"/>
  <c r="AS169" i="1"/>
  <c r="AR169" i="1"/>
  <c r="AQ169" i="1"/>
  <c r="AP169" i="1"/>
  <c r="AI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F169" i="1"/>
  <c r="E169" i="1"/>
  <c r="A169" i="1"/>
  <c r="AW168" i="1"/>
  <c r="AU168" i="1"/>
  <c r="AT168" i="1"/>
  <c r="AS168" i="1"/>
  <c r="AR168" i="1"/>
  <c r="AQ168" i="1"/>
  <c r="AP168" i="1"/>
  <c r="AI168" i="1"/>
  <c r="AG168" i="1"/>
  <c r="AF168" i="1"/>
  <c r="AX168" i="1" s="1"/>
  <c r="AE168" i="1"/>
  <c r="AD168" i="1"/>
  <c r="AC168" i="1"/>
  <c r="AB168" i="1"/>
  <c r="AA168" i="1"/>
  <c r="Z168" i="1"/>
  <c r="Y168" i="1"/>
  <c r="X168" i="1"/>
  <c r="W168" i="1"/>
  <c r="V168" i="1"/>
  <c r="D168" i="1" s="1"/>
  <c r="AO168" i="1" s="1"/>
  <c r="F168" i="1"/>
  <c r="E168" i="1"/>
  <c r="A168" i="1"/>
  <c r="AW167" i="1"/>
  <c r="AU167" i="1"/>
  <c r="AT167" i="1"/>
  <c r="AS167" i="1"/>
  <c r="AR167" i="1"/>
  <c r="AQ167" i="1"/>
  <c r="AP167" i="1"/>
  <c r="AI167" i="1"/>
  <c r="AG167" i="1"/>
  <c r="AF167" i="1"/>
  <c r="AX167" i="1" s="1"/>
  <c r="AE167" i="1"/>
  <c r="AD167" i="1"/>
  <c r="AC167" i="1"/>
  <c r="AB167" i="1"/>
  <c r="AA167" i="1"/>
  <c r="Z167" i="1"/>
  <c r="Y167" i="1"/>
  <c r="X167" i="1"/>
  <c r="W167" i="1"/>
  <c r="V167" i="1"/>
  <c r="F167" i="1"/>
  <c r="E167" i="1"/>
  <c r="A167" i="1"/>
  <c r="AW166" i="1"/>
  <c r="AU166" i="1"/>
  <c r="AT166" i="1"/>
  <c r="AS166" i="1"/>
  <c r="AR166" i="1"/>
  <c r="AQ166" i="1"/>
  <c r="AP166" i="1"/>
  <c r="AI166" i="1"/>
  <c r="AG166" i="1"/>
  <c r="AF166" i="1"/>
  <c r="AX166" i="1" s="1"/>
  <c r="AE166" i="1"/>
  <c r="AD166" i="1"/>
  <c r="AC166" i="1"/>
  <c r="AB166" i="1"/>
  <c r="AA166" i="1"/>
  <c r="Z166" i="1"/>
  <c r="Y166" i="1"/>
  <c r="X166" i="1"/>
  <c r="W166" i="1"/>
  <c r="V166" i="1"/>
  <c r="F166" i="1"/>
  <c r="E166" i="1"/>
  <c r="A166" i="1"/>
  <c r="AW165" i="1"/>
  <c r="AU165" i="1"/>
  <c r="AT165" i="1"/>
  <c r="AS165" i="1"/>
  <c r="AR165" i="1"/>
  <c r="AQ165" i="1"/>
  <c r="AP165" i="1"/>
  <c r="AI165" i="1"/>
  <c r="AG165" i="1"/>
  <c r="AF165" i="1"/>
  <c r="AX165" i="1" s="1"/>
  <c r="AE165" i="1"/>
  <c r="AD165" i="1"/>
  <c r="AC165" i="1"/>
  <c r="AB165" i="1"/>
  <c r="AA165" i="1"/>
  <c r="Z165" i="1"/>
  <c r="Y165" i="1"/>
  <c r="X165" i="1"/>
  <c r="W165" i="1"/>
  <c r="V165" i="1"/>
  <c r="D165" i="1" s="1"/>
  <c r="AO165" i="1" s="1"/>
  <c r="F165" i="1"/>
  <c r="E165" i="1"/>
  <c r="A165" i="1"/>
  <c r="AW164" i="1"/>
  <c r="AU164" i="1"/>
  <c r="AT164" i="1"/>
  <c r="AS164" i="1"/>
  <c r="AR164" i="1"/>
  <c r="AQ164" i="1"/>
  <c r="AP164" i="1"/>
  <c r="AI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D164" i="1" s="1"/>
  <c r="F164" i="1"/>
  <c r="E164" i="1"/>
  <c r="A164" i="1"/>
  <c r="AW163" i="1"/>
  <c r="AU163" i="1"/>
  <c r="AT163" i="1"/>
  <c r="AS163" i="1"/>
  <c r="AR163" i="1"/>
  <c r="AQ163" i="1"/>
  <c r="AP163" i="1"/>
  <c r="AI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F163" i="1"/>
  <c r="E163" i="1"/>
  <c r="A163" i="1"/>
  <c r="AW162" i="1"/>
  <c r="AU162" i="1"/>
  <c r="AT162" i="1"/>
  <c r="AS162" i="1"/>
  <c r="AR162" i="1"/>
  <c r="AQ162" i="1"/>
  <c r="AP162" i="1"/>
  <c r="AI162" i="1"/>
  <c r="AG162" i="1"/>
  <c r="AF162" i="1"/>
  <c r="AX162" i="1" s="1"/>
  <c r="AE162" i="1"/>
  <c r="AD162" i="1"/>
  <c r="AC162" i="1"/>
  <c r="AB162" i="1"/>
  <c r="AA162" i="1"/>
  <c r="Z162" i="1"/>
  <c r="Y162" i="1"/>
  <c r="X162" i="1"/>
  <c r="W162" i="1"/>
  <c r="V162" i="1"/>
  <c r="D162" i="1" s="1"/>
  <c r="F162" i="1"/>
  <c r="E162" i="1"/>
  <c r="A162" i="1"/>
  <c r="AW161" i="1"/>
  <c r="AU161" i="1"/>
  <c r="AT161" i="1"/>
  <c r="AS161" i="1"/>
  <c r="AR161" i="1"/>
  <c r="AQ161" i="1"/>
  <c r="AP161" i="1"/>
  <c r="AI161" i="1"/>
  <c r="AG161" i="1"/>
  <c r="AF161" i="1"/>
  <c r="AX161" i="1" s="1"/>
  <c r="AE161" i="1"/>
  <c r="AD161" i="1"/>
  <c r="AC161" i="1"/>
  <c r="AB161" i="1"/>
  <c r="AA161" i="1"/>
  <c r="Z161" i="1"/>
  <c r="Y161" i="1"/>
  <c r="X161" i="1"/>
  <c r="D161" i="1" s="1"/>
  <c r="W161" i="1"/>
  <c r="V161" i="1"/>
  <c r="F161" i="1"/>
  <c r="E161" i="1"/>
  <c r="A161" i="1"/>
  <c r="AW160" i="1"/>
  <c r="AU160" i="1"/>
  <c r="AT160" i="1"/>
  <c r="AS160" i="1"/>
  <c r="AR160" i="1"/>
  <c r="AQ160" i="1"/>
  <c r="AP160" i="1"/>
  <c r="AI160" i="1"/>
  <c r="AG160" i="1"/>
  <c r="AF160" i="1"/>
  <c r="AX160" i="1" s="1"/>
  <c r="AE160" i="1"/>
  <c r="AD160" i="1"/>
  <c r="AC160" i="1"/>
  <c r="AB160" i="1"/>
  <c r="AA160" i="1"/>
  <c r="Z160" i="1"/>
  <c r="Y160" i="1"/>
  <c r="X160" i="1"/>
  <c r="W160" i="1"/>
  <c r="V160" i="1"/>
  <c r="D160" i="1" s="1"/>
  <c r="AH160" i="1" s="1"/>
  <c r="F160" i="1"/>
  <c r="E160" i="1"/>
  <c r="A160" i="1"/>
  <c r="AW159" i="1"/>
  <c r="AU159" i="1"/>
  <c r="AT159" i="1"/>
  <c r="AS159" i="1"/>
  <c r="AR159" i="1"/>
  <c r="AQ159" i="1"/>
  <c r="AP159" i="1"/>
  <c r="AI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F159" i="1"/>
  <c r="E159" i="1"/>
  <c r="A159" i="1"/>
  <c r="AW158" i="1"/>
  <c r="AU158" i="1"/>
  <c r="AT158" i="1"/>
  <c r="AS158" i="1"/>
  <c r="AR158" i="1"/>
  <c r="AQ158" i="1"/>
  <c r="AP158" i="1"/>
  <c r="AI158" i="1"/>
  <c r="AG158" i="1"/>
  <c r="AF158" i="1"/>
  <c r="AX158" i="1" s="1"/>
  <c r="AE158" i="1"/>
  <c r="AD158" i="1"/>
  <c r="AC158" i="1"/>
  <c r="AB158" i="1"/>
  <c r="AA158" i="1"/>
  <c r="Z158" i="1"/>
  <c r="Y158" i="1"/>
  <c r="X158" i="1"/>
  <c r="W158" i="1"/>
  <c r="V158" i="1"/>
  <c r="F158" i="1"/>
  <c r="E158" i="1"/>
  <c r="A158" i="1"/>
  <c r="AW157" i="1"/>
  <c r="AU157" i="1"/>
  <c r="AT157" i="1"/>
  <c r="AS157" i="1"/>
  <c r="AR157" i="1"/>
  <c r="AQ157" i="1"/>
  <c r="AP157" i="1"/>
  <c r="AI157" i="1"/>
  <c r="AG157" i="1"/>
  <c r="AF157" i="1"/>
  <c r="AX157" i="1" s="1"/>
  <c r="AE157" i="1"/>
  <c r="AD157" i="1"/>
  <c r="AC157" i="1"/>
  <c r="AB157" i="1"/>
  <c r="AA157" i="1"/>
  <c r="Z157" i="1"/>
  <c r="Y157" i="1"/>
  <c r="X157" i="1"/>
  <c r="W157" i="1"/>
  <c r="V157" i="1"/>
  <c r="F157" i="1"/>
  <c r="E157" i="1"/>
  <c r="A157" i="1"/>
  <c r="AW156" i="1"/>
  <c r="AU156" i="1"/>
  <c r="AT156" i="1"/>
  <c r="AS156" i="1"/>
  <c r="AR156" i="1"/>
  <c r="AQ156" i="1"/>
  <c r="AP156" i="1"/>
  <c r="AI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D156" i="1" s="1"/>
  <c r="AH156" i="1" s="1"/>
  <c r="F156" i="1"/>
  <c r="E156" i="1"/>
  <c r="A156" i="1"/>
  <c r="AW155" i="1"/>
  <c r="AU155" i="1"/>
  <c r="AT155" i="1"/>
  <c r="AS155" i="1"/>
  <c r="AR155" i="1"/>
  <c r="AQ155" i="1"/>
  <c r="AP155" i="1"/>
  <c r="AI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F155" i="1"/>
  <c r="E155" i="1"/>
  <c r="A155" i="1"/>
  <c r="AW154" i="1"/>
  <c r="AU154" i="1"/>
  <c r="AT154" i="1"/>
  <c r="AS154" i="1"/>
  <c r="AR154" i="1"/>
  <c r="AQ154" i="1"/>
  <c r="AP154" i="1"/>
  <c r="AI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F154" i="1"/>
  <c r="E154" i="1"/>
  <c r="A154" i="1"/>
  <c r="AW153" i="1"/>
  <c r="AU153" i="1"/>
  <c r="AT153" i="1"/>
  <c r="AS153" i="1"/>
  <c r="AR153" i="1"/>
  <c r="AQ153" i="1"/>
  <c r="AP153" i="1"/>
  <c r="AI153" i="1"/>
  <c r="AG153" i="1"/>
  <c r="AF153" i="1"/>
  <c r="AX153" i="1" s="1"/>
  <c r="AE153" i="1"/>
  <c r="AD153" i="1"/>
  <c r="AC153" i="1"/>
  <c r="AB153" i="1"/>
  <c r="AA153" i="1"/>
  <c r="Z153" i="1"/>
  <c r="Y153" i="1"/>
  <c r="X153" i="1"/>
  <c r="W153" i="1"/>
  <c r="V153" i="1"/>
  <c r="F153" i="1"/>
  <c r="E153" i="1"/>
  <c r="A153" i="1"/>
  <c r="AW152" i="1"/>
  <c r="AU152" i="1"/>
  <c r="AT152" i="1"/>
  <c r="AS152" i="1"/>
  <c r="AR152" i="1"/>
  <c r="AQ152" i="1"/>
  <c r="AP152" i="1"/>
  <c r="AI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F152" i="1"/>
  <c r="E152" i="1"/>
  <c r="D152" i="1"/>
  <c r="AH152" i="1" s="1"/>
  <c r="A152" i="1"/>
  <c r="AW151" i="1"/>
  <c r="AU151" i="1"/>
  <c r="AT151" i="1"/>
  <c r="AS151" i="1"/>
  <c r="AR151" i="1"/>
  <c r="AQ151" i="1"/>
  <c r="AP151" i="1"/>
  <c r="AI151" i="1"/>
  <c r="AG151" i="1"/>
  <c r="AF151" i="1"/>
  <c r="AX151" i="1" s="1"/>
  <c r="AE151" i="1"/>
  <c r="AD151" i="1"/>
  <c r="AC151" i="1"/>
  <c r="AB151" i="1"/>
  <c r="AA151" i="1"/>
  <c r="Z151" i="1"/>
  <c r="Y151" i="1"/>
  <c r="X151" i="1"/>
  <c r="W151" i="1"/>
  <c r="V151" i="1"/>
  <c r="F151" i="1"/>
  <c r="E151" i="1"/>
  <c r="A151" i="1"/>
  <c r="AW150" i="1"/>
  <c r="AU150" i="1"/>
  <c r="AT150" i="1"/>
  <c r="AS150" i="1"/>
  <c r="AR150" i="1"/>
  <c r="AQ150" i="1"/>
  <c r="AP150" i="1"/>
  <c r="AI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F150" i="1"/>
  <c r="E150" i="1"/>
  <c r="A150" i="1"/>
  <c r="AW149" i="1"/>
  <c r="AU149" i="1"/>
  <c r="AT149" i="1"/>
  <c r="AS149" i="1"/>
  <c r="AR149" i="1"/>
  <c r="AQ149" i="1"/>
  <c r="AP149" i="1"/>
  <c r="AI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F149" i="1"/>
  <c r="E149" i="1"/>
  <c r="A149" i="1"/>
  <c r="AW148" i="1"/>
  <c r="AU148" i="1"/>
  <c r="AT148" i="1"/>
  <c r="AS148" i="1"/>
  <c r="AR148" i="1"/>
  <c r="AQ148" i="1"/>
  <c r="AP148" i="1"/>
  <c r="AI148" i="1"/>
  <c r="AG148" i="1"/>
  <c r="AF148" i="1"/>
  <c r="AX148" i="1" s="1"/>
  <c r="AE148" i="1"/>
  <c r="AD148" i="1"/>
  <c r="AC148" i="1"/>
  <c r="AB148" i="1"/>
  <c r="AA148" i="1"/>
  <c r="Z148" i="1"/>
  <c r="Y148" i="1"/>
  <c r="X148" i="1"/>
  <c r="D148" i="1" s="1"/>
  <c r="W148" i="1"/>
  <c r="V148" i="1"/>
  <c r="F148" i="1"/>
  <c r="E148" i="1"/>
  <c r="A148" i="1"/>
  <c r="AW147" i="1"/>
  <c r="AU147" i="1"/>
  <c r="AT147" i="1"/>
  <c r="AS147" i="1"/>
  <c r="AR147" i="1"/>
  <c r="AQ147" i="1"/>
  <c r="AP147" i="1"/>
  <c r="AI147" i="1"/>
  <c r="AG147" i="1"/>
  <c r="AF147" i="1"/>
  <c r="AX147" i="1" s="1"/>
  <c r="AE147" i="1"/>
  <c r="AD147" i="1"/>
  <c r="AC147" i="1"/>
  <c r="AB147" i="1"/>
  <c r="AA147" i="1"/>
  <c r="Z147" i="1"/>
  <c r="Y147" i="1"/>
  <c r="X147" i="1"/>
  <c r="W147" i="1"/>
  <c r="V147" i="1"/>
  <c r="F147" i="1"/>
  <c r="E147" i="1"/>
  <c r="A147" i="1"/>
  <c r="AW146" i="1"/>
  <c r="AU146" i="1"/>
  <c r="AT146" i="1"/>
  <c r="AS146" i="1"/>
  <c r="AR146" i="1"/>
  <c r="AQ146" i="1"/>
  <c r="AP146" i="1"/>
  <c r="AI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F146" i="1"/>
  <c r="E146" i="1"/>
  <c r="A146" i="1"/>
  <c r="AW145" i="1"/>
  <c r="AU145" i="1"/>
  <c r="AT145" i="1"/>
  <c r="AS145" i="1"/>
  <c r="AR145" i="1"/>
  <c r="AQ145" i="1"/>
  <c r="AP145" i="1"/>
  <c r="AI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D145" i="1" s="1"/>
  <c r="AO145" i="1" s="1"/>
  <c r="F145" i="1"/>
  <c r="E145" i="1"/>
  <c r="A145" i="1"/>
  <c r="AW144" i="1"/>
  <c r="AU144" i="1"/>
  <c r="AT144" i="1"/>
  <c r="AS144" i="1"/>
  <c r="AR144" i="1"/>
  <c r="AQ144" i="1"/>
  <c r="AP144" i="1"/>
  <c r="AI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D144" i="1" s="1"/>
  <c r="F144" i="1"/>
  <c r="E144" i="1"/>
  <c r="A144" i="1"/>
  <c r="AW143" i="1"/>
  <c r="AU143" i="1"/>
  <c r="AT143" i="1"/>
  <c r="AS143" i="1"/>
  <c r="AR143" i="1"/>
  <c r="AQ143" i="1"/>
  <c r="AP143" i="1"/>
  <c r="AI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F143" i="1"/>
  <c r="E143" i="1"/>
  <c r="A143" i="1"/>
  <c r="AW142" i="1"/>
  <c r="AU142" i="1"/>
  <c r="AT142" i="1"/>
  <c r="AS142" i="1"/>
  <c r="AR142" i="1"/>
  <c r="AQ142" i="1"/>
  <c r="AP142" i="1"/>
  <c r="AI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F142" i="1"/>
  <c r="E142" i="1"/>
  <c r="A142" i="1"/>
  <c r="AW141" i="1"/>
  <c r="AU141" i="1"/>
  <c r="AT141" i="1"/>
  <c r="AS141" i="1"/>
  <c r="AR141" i="1"/>
  <c r="AQ141" i="1"/>
  <c r="AP141" i="1"/>
  <c r="AI141" i="1"/>
  <c r="AG141" i="1"/>
  <c r="AF141" i="1"/>
  <c r="AX141" i="1" s="1"/>
  <c r="AE141" i="1"/>
  <c r="AD141" i="1"/>
  <c r="AC141" i="1"/>
  <c r="AB141" i="1"/>
  <c r="AA141" i="1"/>
  <c r="Z141" i="1"/>
  <c r="Y141" i="1"/>
  <c r="X141" i="1"/>
  <c r="W141" i="1"/>
  <c r="V141" i="1"/>
  <c r="F141" i="1"/>
  <c r="E141" i="1"/>
  <c r="A141" i="1"/>
  <c r="AW140" i="1"/>
  <c r="AU140" i="1"/>
  <c r="AT140" i="1"/>
  <c r="AS140" i="1"/>
  <c r="AR140" i="1"/>
  <c r="AQ140" i="1"/>
  <c r="AP140" i="1"/>
  <c r="AI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D140" i="1" s="1"/>
  <c r="F140" i="1"/>
  <c r="E140" i="1"/>
  <c r="A140" i="1"/>
  <c r="AW139" i="1"/>
  <c r="AU139" i="1"/>
  <c r="AT139" i="1"/>
  <c r="AS139" i="1"/>
  <c r="AR139" i="1"/>
  <c r="AQ139" i="1"/>
  <c r="AP139" i="1"/>
  <c r="AI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F139" i="1"/>
  <c r="E139" i="1"/>
  <c r="A139" i="1"/>
  <c r="AW138" i="1"/>
  <c r="AU138" i="1"/>
  <c r="AT138" i="1"/>
  <c r="AS138" i="1"/>
  <c r="AR138" i="1"/>
  <c r="AQ138" i="1"/>
  <c r="AP138" i="1"/>
  <c r="AI138" i="1"/>
  <c r="AG138" i="1"/>
  <c r="AF138" i="1"/>
  <c r="AE138" i="1"/>
  <c r="AD138" i="1"/>
  <c r="AC138" i="1"/>
  <c r="AB138" i="1"/>
  <c r="AA138" i="1"/>
  <c r="Z138" i="1"/>
  <c r="Y138" i="1"/>
  <c r="D138" i="1" s="1"/>
  <c r="X138" i="1"/>
  <c r="W138" i="1"/>
  <c r="V138" i="1"/>
  <c r="F138" i="1"/>
  <c r="E138" i="1"/>
  <c r="A138" i="1"/>
  <c r="AW137" i="1"/>
  <c r="AU137" i="1"/>
  <c r="AT137" i="1"/>
  <c r="AS137" i="1"/>
  <c r="AR137" i="1"/>
  <c r="AQ137" i="1"/>
  <c r="AP137" i="1"/>
  <c r="AI137" i="1"/>
  <c r="AG137" i="1"/>
  <c r="AF137" i="1"/>
  <c r="AX137" i="1" s="1"/>
  <c r="AE137" i="1"/>
  <c r="AD137" i="1"/>
  <c r="AC137" i="1"/>
  <c r="AB137" i="1"/>
  <c r="AA137" i="1"/>
  <c r="Z137" i="1"/>
  <c r="Y137" i="1"/>
  <c r="X137" i="1"/>
  <c r="W137" i="1"/>
  <c r="V137" i="1"/>
  <c r="F137" i="1"/>
  <c r="E137" i="1"/>
  <c r="A137" i="1"/>
  <c r="AW136" i="1"/>
  <c r="AU136" i="1"/>
  <c r="AT136" i="1"/>
  <c r="AS136" i="1"/>
  <c r="AR136" i="1"/>
  <c r="AQ136" i="1"/>
  <c r="AP136" i="1"/>
  <c r="AI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F136" i="1"/>
  <c r="E136" i="1"/>
  <c r="D136" i="1"/>
  <c r="A136" i="1"/>
  <c r="AW135" i="1"/>
  <c r="AU135" i="1"/>
  <c r="AT135" i="1"/>
  <c r="AS135" i="1"/>
  <c r="AR135" i="1"/>
  <c r="AQ135" i="1"/>
  <c r="AP135" i="1"/>
  <c r="AI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F135" i="1"/>
  <c r="E135" i="1"/>
  <c r="A135" i="1"/>
  <c r="AW134" i="1"/>
  <c r="AU134" i="1"/>
  <c r="AT134" i="1"/>
  <c r="AS134" i="1"/>
  <c r="AR134" i="1"/>
  <c r="AQ134" i="1"/>
  <c r="AP134" i="1"/>
  <c r="AI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F134" i="1"/>
  <c r="E134" i="1"/>
  <c r="A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AW128" i="1"/>
  <c r="AU128" i="1"/>
  <c r="AT128" i="1"/>
  <c r="AS128" i="1"/>
  <c r="AR128" i="1"/>
  <c r="AQ128" i="1"/>
  <c r="AP128" i="1"/>
  <c r="AI128" i="1"/>
  <c r="AG128" i="1"/>
  <c r="AF128" i="1"/>
  <c r="AX128" i="1" s="1"/>
  <c r="AE128" i="1"/>
  <c r="AD128" i="1"/>
  <c r="AC128" i="1"/>
  <c r="AB128" i="1"/>
  <c r="AA128" i="1"/>
  <c r="Z128" i="1"/>
  <c r="Y128" i="1"/>
  <c r="X128" i="1"/>
  <c r="D128" i="1" s="1"/>
  <c r="AO128" i="1" s="1"/>
  <c r="W128" i="1"/>
  <c r="V128" i="1"/>
  <c r="F128" i="1"/>
  <c r="E128" i="1"/>
  <c r="A128" i="1"/>
  <c r="AW127" i="1"/>
  <c r="AU127" i="1"/>
  <c r="AT127" i="1"/>
  <c r="AS127" i="1"/>
  <c r="AR127" i="1"/>
  <c r="AQ127" i="1"/>
  <c r="AP127" i="1"/>
  <c r="AI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F127" i="1"/>
  <c r="E127" i="1"/>
  <c r="A127" i="1"/>
  <c r="AW126" i="1"/>
  <c r="AU126" i="1"/>
  <c r="AT126" i="1"/>
  <c r="AS126" i="1"/>
  <c r="AR126" i="1"/>
  <c r="AQ126" i="1"/>
  <c r="AP126" i="1"/>
  <c r="AI126" i="1"/>
  <c r="AG126" i="1"/>
  <c r="AF126" i="1"/>
  <c r="AX126" i="1" s="1"/>
  <c r="AE126" i="1"/>
  <c r="AD126" i="1"/>
  <c r="AC126" i="1"/>
  <c r="AB126" i="1"/>
  <c r="AA126" i="1"/>
  <c r="Z126" i="1"/>
  <c r="Y126" i="1"/>
  <c r="X126" i="1"/>
  <c r="W126" i="1"/>
  <c r="V126" i="1"/>
  <c r="D126" i="1" s="1"/>
  <c r="AO126" i="1" s="1"/>
  <c r="F126" i="1"/>
  <c r="E126" i="1"/>
  <c r="A126" i="1"/>
  <c r="AW125" i="1"/>
  <c r="AU125" i="1"/>
  <c r="AT125" i="1"/>
  <c r="AS125" i="1"/>
  <c r="AR125" i="1"/>
  <c r="AQ125" i="1"/>
  <c r="AP125" i="1"/>
  <c r="AI125" i="1"/>
  <c r="AG125" i="1"/>
  <c r="AF125" i="1"/>
  <c r="AE125" i="1"/>
  <c r="AD125" i="1"/>
  <c r="AC125" i="1"/>
  <c r="AB125" i="1"/>
  <c r="AA125" i="1"/>
  <c r="Z125" i="1"/>
  <c r="Y125" i="1"/>
  <c r="D125" i="1" s="1"/>
  <c r="X125" i="1"/>
  <c r="W125" i="1"/>
  <c r="V125" i="1"/>
  <c r="F125" i="1"/>
  <c r="E125" i="1"/>
  <c r="A125" i="1"/>
  <c r="AX124" i="1"/>
  <c r="AW124" i="1"/>
  <c r="AU124" i="1"/>
  <c r="AT124" i="1"/>
  <c r="AS124" i="1"/>
  <c r="AR124" i="1"/>
  <c r="AQ124" i="1"/>
  <c r="AP124" i="1"/>
  <c r="AI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F124" i="1"/>
  <c r="E124" i="1"/>
  <c r="A124" i="1"/>
  <c r="AW123" i="1"/>
  <c r="AU123" i="1"/>
  <c r="AT123" i="1"/>
  <c r="AS123" i="1"/>
  <c r="AR123" i="1"/>
  <c r="AQ123" i="1"/>
  <c r="AP123" i="1"/>
  <c r="AI123" i="1"/>
  <c r="AG123" i="1"/>
  <c r="AF123" i="1"/>
  <c r="AX123" i="1" s="1"/>
  <c r="AE123" i="1"/>
  <c r="AD123" i="1"/>
  <c r="AC123" i="1"/>
  <c r="AB123" i="1"/>
  <c r="AA123" i="1"/>
  <c r="Z123" i="1"/>
  <c r="Y123" i="1"/>
  <c r="X123" i="1"/>
  <c r="W123" i="1"/>
  <c r="V123" i="1"/>
  <c r="D123" i="1" s="1"/>
  <c r="F123" i="1"/>
  <c r="E123" i="1"/>
  <c r="A123" i="1"/>
  <c r="AW122" i="1"/>
  <c r="AU122" i="1"/>
  <c r="AT122" i="1"/>
  <c r="AS122" i="1"/>
  <c r="AR122" i="1"/>
  <c r="AQ122" i="1"/>
  <c r="AP122" i="1"/>
  <c r="AI122" i="1"/>
  <c r="AG122" i="1"/>
  <c r="AF122" i="1"/>
  <c r="AE122" i="1"/>
  <c r="AD122" i="1"/>
  <c r="AC122" i="1"/>
  <c r="AB122" i="1"/>
  <c r="AA122" i="1"/>
  <c r="Z122" i="1"/>
  <c r="Y122" i="1"/>
  <c r="D122" i="1" s="1"/>
  <c r="X122" i="1"/>
  <c r="W122" i="1"/>
  <c r="V122" i="1"/>
  <c r="F122" i="1"/>
  <c r="E122" i="1"/>
  <c r="A122" i="1"/>
  <c r="AX121" i="1"/>
  <c r="AW121" i="1"/>
  <c r="AU121" i="1"/>
  <c r="AT121" i="1"/>
  <c r="AS121" i="1"/>
  <c r="AR121" i="1"/>
  <c r="AQ121" i="1"/>
  <c r="AP121" i="1"/>
  <c r="AI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F121" i="1"/>
  <c r="E121" i="1"/>
  <c r="A121" i="1"/>
  <c r="AW120" i="1"/>
  <c r="AU120" i="1"/>
  <c r="AT120" i="1"/>
  <c r="AS120" i="1"/>
  <c r="AR120" i="1"/>
  <c r="AQ120" i="1"/>
  <c r="AP120" i="1"/>
  <c r="AI120" i="1"/>
  <c r="AG120" i="1"/>
  <c r="AF120" i="1"/>
  <c r="AX120" i="1" s="1"/>
  <c r="AE120" i="1"/>
  <c r="AD120" i="1"/>
  <c r="AC120" i="1"/>
  <c r="AB120" i="1"/>
  <c r="AA120" i="1"/>
  <c r="Z120" i="1"/>
  <c r="Y120" i="1"/>
  <c r="X120" i="1"/>
  <c r="W120" i="1"/>
  <c r="V120" i="1"/>
  <c r="D120" i="1" s="1"/>
  <c r="F120" i="1"/>
  <c r="E120" i="1"/>
  <c r="A120" i="1"/>
  <c r="AW119" i="1"/>
  <c r="AU119" i="1"/>
  <c r="AT119" i="1"/>
  <c r="AS119" i="1"/>
  <c r="AR119" i="1"/>
  <c r="AQ119" i="1"/>
  <c r="AP119" i="1"/>
  <c r="AI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F119" i="1"/>
  <c r="E119" i="1"/>
  <c r="A119" i="1"/>
  <c r="AW118" i="1"/>
  <c r="AU118" i="1"/>
  <c r="AT118" i="1"/>
  <c r="AS118" i="1"/>
  <c r="AR118" i="1"/>
  <c r="AQ118" i="1"/>
  <c r="AP118" i="1"/>
  <c r="AI118" i="1"/>
  <c r="AG118" i="1"/>
  <c r="AF118" i="1"/>
  <c r="AX118" i="1" s="1"/>
  <c r="AE118" i="1"/>
  <c r="AD118" i="1"/>
  <c r="AC118" i="1"/>
  <c r="AB118" i="1"/>
  <c r="AA118" i="1"/>
  <c r="Z118" i="1"/>
  <c r="Y118" i="1"/>
  <c r="X118" i="1"/>
  <c r="W118" i="1"/>
  <c r="V118" i="1"/>
  <c r="D118" i="1" s="1"/>
  <c r="F118" i="1"/>
  <c r="E118" i="1"/>
  <c r="A118" i="1"/>
  <c r="AW117" i="1"/>
  <c r="AU117" i="1"/>
  <c r="AT117" i="1"/>
  <c r="AS117" i="1"/>
  <c r="AR117" i="1"/>
  <c r="AQ117" i="1"/>
  <c r="AP117" i="1"/>
  <c r="AI117" i="1"/>
  <c r="AG117" i="1"/>
  <c r="AF117" i="1"/>
  <c r="AX117" i="1" s="1"/>
  <c r="AE117" i="1"/>
  <c r="AD117" i="1"/>
  <c r="AC117" i="1"/>
  <c r="AB117" i="1"/>
  <c r="AA117" i="1"/>
  <c r="Z117" i="1"/>
  <c r="Y117" i="1"/>
  <c r="X117" i="1"/>
  <c r="W117" i="1"/>
  <c r="V117" i="1"/>
  <c r="F117" i="1"/>
  <c r="E117" i="1"/>
  <c r="A117" i="1"/>
  <c r="AW116" i="1"/>
  <c r="AU116" i="1"/>
  <c r="AT116" i="1"/>
  <c r="AS116" i="1"/>
  <c r="AR116" i="1"/>
  <c r="AQ116" i="1"/>
  <c r="AP116" i="1"/>
  <c r="AI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F116" i="1"/>
  <c r="E116" i="1"/>
  <c r="A116" i="1"/>
  <c r="AW115" i="1"/>
  <c r="AU115" i="1"/>
  <c r="AT115" i="1"/>
  <c r="AS115" i="1"/>
  <c r="AR115" i="1"/>
  <c r="AQ115" i="1"/>
  <c r="AP115" i="1"/>
  <c r="AI115" i="1"/>
  <c r="AG115" i="1"/>
  <c r="AF115" i="1"/>
  <c r="AX115" i="1" s="1"/>
  <c r="AE115" i="1"/>
  <c r="AD115" i="1"/>
  <c r="AC115" i="1"/>
  <c r="AB115" i="1"/>
  <c r="AA115" i="1"/>
  <c r="Z115" i="1"/>
  <c r="Y115" i="1"/>
  <c r="X115" i="1"/>
  <c r="W115" i="1"/>
  <c r="V115" i="1"/>
  <c r="F115" i="1"/>
  <c r="E115" i="1"/>
  <c r="A115" i="1"/>
  <c r="AW114" i="1"/>
  <c r="AU114" i="1"/>
  <c r="AT114" i="1"/>
  <c r="AS114" i="1"/>
  <c r="AR114" i="1"/>
  <c r="AQ114" i="1"/>
  <c r="AP114" i="1"/>
  <c r="AI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F114" i="1"/>
  <c r="E114" i="1"/>
  <c r="D114" i="1"/>
  <c r="A114" i="1"/>
  <c r="AW113" i="1"/>
  <c r="AU113" i="1"/>
  <c r="AT113" i="1"/>
  <c r="AS113" i="1"/>
  <c r="AR113" i="1"/>
  <c r="AQ113" i="1"/>
  <c r="AP113" i="1"/>
  <c r="AI113" i="1"/>
  <c r="AG113" i="1"/>
  <c r="AX113" i="1" s="1"/>
  <c r="AF113" i="1"/>
  <c r="AE113" i="1"/>
  <c r="AD113" i="1"/>
  <c r="AC113" i="1"/>
  <c r="AB113" i="1"/>
  <c r="AA113" i="1"/>
  <c r="Z113" i="1"/>
  <c r="Y113" i="1"/>
  <c r="X113" i="1"/>
  <c r="W113" i="1"/>
  <c r="V113" i="1"/>
  <c r="F113" i="1"/>
  <c r="E113" i="1"/>
  <c r="A113" i="1"/>
  <c r="AW112" i="1"/>
  <c r="AU112" i="1"/>
  <c r="AT112" i="1"/>
  <c r="AS112" i="1"/>
  <c r="AR112" i="1"/>
  <c r="AQ112" i="1"/>
  <c r="AP112" i="1"/>
  <c r="AI112" i="1"/>
  <c r="AG112" i="1"/>
  <c r="AF112" i="1"/>
  <c r="AX112" i="1" s="1"/>
  <c r="AE112" i="1"/>
  <c r="AD112" i="1"/>
  <c r="AC112" i="1"/>
  <c r="AB112" i="1"/>
  <c r="AA112" i="1"/>
  <c r="Z112" i="1"/>
  <c r="Y112" i="1"/>
  <c r="X112" i="1"/>
  <c r="W112" i="1"/>
  <c r="V112" i="1"/>
  <c r="F112" i="1"/>
  <c r="E112" i="1"/>
  <c r="A112" i="1"/>
  <c r="AW111" i="1"/>
  <c r="AU111" i="1"/>
  <c r="AT111" i="1"/>
  <c r="AS111" i="1"/>
  <c r="AR111" i="1"/>
  <c r="AQ111" i="1"/>
  <c r="AP111" i="1"/>
  <c r="AI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F111" i="1"/>
  <c r="E111" i="1"/>
  <c r="A111" i="1"/>
  <c r="AW110" i="1"/>
  <c r="AU110" i="1"/>
  <c r="AT110" i="1"/>
  <c r="AS110" i="1"/>
  <c r="AR110" i="1"/>
  <c r="AQ110" i="1"/>
  <c r="AP110" i="1"/>
  <c r="AI110" i="1"/>
  <c r="AG110" i="1"/>
  <c r="AF110" i="1"/>
  <c r="AX110" i="1" s="1"/>
  <c r="AE110" i="1"/>
  <c r="AD110" i="1"/>
  <c r="AC110" i="1"/>
  <c r="AB110" i="1"/>
  <c r="AA110" i="1"/>
  <c r="Z110" i="1"/>
  <c r="Y110" i="1"/>
  <c r="X110" i="1"/>
  <c r="W110" i="1"/>
  <c r="V110" i="1"/>
  <c r="D110" i="1" s="1"/>
  <c r="F110" i="1"/>
  <c r="E110" i="1"/>
  <c r="A110" i="1"/>
  <c r="AW109" i="1"/>
  <c r="AU109" i="1"/>
  <c r="AT109" i="1"/>
  <c r="AS109" i="1"/>
  <c r="AR109" i="1"/>
  <c r="AQ109" i="1"/>
  <c r="AP109" i="1"/>
  <c r="AI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F109" i="1"/>
  <c r="E109" i="1"/>
  <c r="A109" i="1"/>
  <c r="AW108" i="1"/>
  <c r="AU108" i="1"/>
  <c r="AT108" i="1"/>
  <c r="AS108" i="1"/>
  <c r="AR108" i="1"/>
  <c r="AQ108" i="1"/>
  <c r="AP108" i="1"/>
  <c r="AI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F108" i="1"/>
  <c r="E108" i="1"/>
  <c r="A108" i="1"/>
  <c r="AW107" i="1"/>
  <c r="AU107" i="1"/>
  <c r="AT107" i="1"/>
  <c r="AS107" i="1"/>
  <c r="AR107" i="1"/>
  <c r="AQ107" i="1"/>
  <c r="AP107" i="1"/>
  <c r="AI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F107" i="1"/>
  <c r="E107" i="1"/>
  <c r="A107" i="1"/>
  <c r="AW106" i="1"/>
  <c r="AU106" i="1"/>
  <c r="AT106" i="1"/>
  <c r="AS106" i="1"/>
  <c r="AR106" i="1"/>
  <c r="AQ106" i="1"/>
  <c r="AP106" i="1"/>
  <c r="AI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F106" i="1"/>
  <c r="E106" i="1"/>
  <c r="A106" i="1"/>
  <c r="AW105" i="1"/>
  <c r="AU105" i="1"/>
  <c r="AT105" i="1"/>
  <c r="AS105" i="1"/>
  <c r="AR105" i="1"/>
  <c r="AQ105" i="1"/>
  <c r="AP105" i="1"/>
  <c r="AI105" i="1"/>
  <c r="AG105" i="1"/>
  <c r="AF105" i="1"/>
  <c r="AX105" i="1" s="1"/>
  <c r="AE105" i="1"/>
  <c r="AD105" i="1"/>
  <c r="AC105" i="1"/>
  <c r="AB105" i="1"/>
  <c r="AA105" i="1"/>
  <c r="Z105" i="1"/>
  <c r="Y105" i="1"/>
  <c r="X105" i="1"/>
  <c r="W105" i="1"/>
  <c r="V105" i="1"/>
  <c r="D105" i="1" s="1"/>
  <c r="AH105" i="1" s="1"/>
  <c r="B105" i="1" s="1"/>
  <c r="F105" i="1"/>
  <c r="E105" i="1"/>
  <c r="A105" i="1"/>
  <c r="AW104" i="1"/>
  <c r="AU104" i="1"/>
  <c r="AT104" i="1"/>
  <c r="AS104" i="1"/>
  <c r="AR104" i="1"/>
  <c r="AQ104" i="1"/>
  <c r="AP104" i="1"/>
  <c r="AI104" i="1"/>
  <c r="AG104" i="1"/>
  <c r="AF104" i="1"/>
  <c r="AX104" i="1" s="1"/>
  <c r="AE104" i="1"/>
  <c r="AD104" i="1"/>
  <c r="AC104" i="1"/>
  <c r="AB104" i="1"/>
  <c r="AA104" i="1"/>
  <c r="Z104" i="1"/>
  <c r="Y104" i="1"/>
  <c r="X104" i="1"/>
  <c r="W104" i="1"/>
  <c r="V104" i="1"/>
  <c r="D104" i="1" s="1"/>
  <c r="F104" i="1"/>
  <c r="E104" i="1"/>
  <c r="A104" i="1"/>
  <c r="AW103" i="1"/>
  <c r="AU103" i="1"/>
  <c r="AT103" i="1"/>
  <c r="AS103" i="1"/>
  <c r="AR103" i="1"/>
  <c r="AQ103" i="1"/>
  <c r="AP103" i="1"/>
  <c r="AI103" i="1"/>
  <c r="AG103" i="1"/>
  <c r="AF103" i="1"/>
  <c r="AE103" i="1"/>
  <c r="AD103" i="1"/>
  <c r="AC103" i="1"/>
  <c r="AB103" i="1"/>
  <c r="AA103" i="1"/>
  <c r="Z103" i="1"/>
  <c r="Y103" i="1"/>
  <c r="D103" i="1" s="1"/>
  <c r="X103" i="1"/>
  <c r="W103" i="1"/>
  <c r="V103" i="1"/>
  <c r="F103" i="1"/>
  <c r="E103" i="1"/>
  <c r="A103" i="1"/>
  <c r="AW102" i="1"/>
  <c r="AU102" i="1"/>
  <c r="AT102" i="1"/>
  <c r="AS102" i="1"/>
  <c r="AR102" i="1"/>
  <c r="AQ102" i="1"/>
  <c r="AP102" i="1"/>
  <c r="AI102" i="1"/>
  <c r="AG102" i="1"/>
  <c r="AF102" i="1"/>
  <c r="AX102" i="1" s="1"/>
  <c r="AE102" i="1"/>
  <c r="AD102" i="1"/>
  <c r="AC102" i="1"/>
  <c r="AB102" i="1"/>
  <c r="AA102" i="1"/>
  <c r="Z102" i="1"/>
  <c r="Y102" i="1"/>
  <c r="X102" i="1"/>
  <c r="W102" i="1"/>
  <c r="V102" i="1"/>
  <c r="F102" i="1"/>
  <c r="E102" i="1"/>
  <c r="A102" i="1"/>
  <c r="AW101" i="1"/>
  <c r="AU101" i="1"/>
  <c r="AT101" i="1"/>
  <c r="AS101" i="1"/>
  <c r="AR101" i="1"/>
  <c r="AQ101" i="1"/>
  <c r="AP101" i="1"/>
  <c r="AI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F101" i="1"/>
  <c r="E101" i="1"/>
  <c r="D101" i="1"/>
  <c r="AH101" i="1" s="1"/>
  <c r="B101" i="1" s="1"/>
  <c r="A101" i="1"/>
  <c r="AW100" i="1"/>
  <c r="AU100" i="1"/>
  <c r="AT100" i="1"/>
  <c r="AS100" i="1"/>
  <c r="AR100" i="1"/>
  <c r="AQ100" i="1"/>
  <c r="AP100" i="1"/>
  <c r="AI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F100" i="1"/>
  <c r="E100" i="1"/>
  <c r="A100" i="1"/>
  <c r="AW99" i="1"/>
  <c r="AU99" i="1"/>
  <c r="AT99" i="1"/>
  <c r="AS99" i="1"/>
  <c r="AR99" i="1"/>
  <c r="AQ99" i="1"/>
  <c r="AP99" i="1"/>
  <c r="AI99" i="1"/>
  <c r="AG99" i="1"/>
  <c r="AF99" i="1"/>
  <c r="AX99" i="1" s="1"/>
  <c r="AE99" i="1"/>
  <c r="AD99" i="1"/>
  <c r="AC99" i="1"/>
  <c r="AB99" i="1"/>
  <c r="AA99" i="1"/>
  <c r="Z99" i="1"/>
  <c r="Y99" i="1"/>
  <c r="X99" i="1"/>
  <c r="W99" i="1"/>
  <c r="V99" i="1"/>
  <c r="F99" i="1"/>
  <c r="E99" i="1"/>
  <c r="A99" i="1"/>
  <c r="AW98" i="1"/>
  <c r="AU98" i="1"/>
  <c r="AT98" i="1"/>
  <c r="AS98" i="1"/>
  <c r="AR98" i="1"/>
  <c r="AQ98" i="1"/>
  <c r="AP98" i="1"/>
  <c r="AI98" i="1"/>
  <c r="AG98" i="1"/>
  <c r="AF98" i="1"/>
  <c r="AE98" i="1"/>
  <c r="AD98" i="1"/>
  <c r="AC98" i="1"/>
  <c r="AB98" i="1"/>
  <c r="AA98" i="1"/>
  <c r="Z98" i="1"/>
  <c r="Y98" i="1"/>
  <c r="X98" i="1"/>
  <c r="W98" i="1"/>
  <c r="V98" i="1"/>
  <c r="F98" i="1"/>
  <c r="E98" i="1"/>
  <c r="A98" i="1"/>
  <c r="AW97" i="1"/>
  <c r="AU97" i="1"/>
  <c r="AT97" i="1"/>
  <c r="AS97" i="1"/>
  <c r="AR97" i="1"/>
  <c r="AQ97" i="1"/>
  <c r="AP97" i="1"/>
  <c r="AI97" i="1"/>
  <c r="AG97" i="1"/>
  <c r="AF97" i="1"/>
  <c r="AX97" i="1" s="1"/>
  <c r="AE97" i="1"/>
  <c r="AD97" i="1"/>
  <c r="AC97" i="1"/>
  <c r="AB97" i="1"/>
  <c r="AA97" i="1"/>
  <c r="Z97" i="1"/>
  <c r="Y97" i="1"/>
  <c r="X97" i="1"/>
  <c r="W97" i="1"/>
  <c r="V97" i="1"/>
  <c r="D97" i="1" s="1"/>
  <c r="AH97" i="1" s="1"/>
  <c r="B97" i="1" s="1"/>
  <c r="F97" i="1"/>
  <c r="E97" i="1"/>
  <c r="A97" i="1"/>
  <c r="AW96" i="1"/>
  <c r="AU96" i="1"/>
  <c r="AT96" i="1"/>
  <c r="AS96" i="1"/>
  <c r="AR96" i="1"/>
  <c r="AQ96" i="1"/>
  <c r="AP96" i="1"/>
  <c r="AI96" i="1"/>
  <c r="AG96" i="1"/>
  <c r="AF96" i="1"/>
  <c r="AX96" i="1" s="1"/>
  <c r="AE96" i="1"/>
  <c r="AD96" i="1"/>
  <c r="AC96" i="1"/>
  <c r="AB96" i="1"/>
  <c r="AA96" i="1"/>
  <c r="Z96" i="1"/>
  <c r="Y96" i="1"/>
  <c r="X96" i="1"/>
  <c r="W96" i="1"/>
  <c r="V96" i="1"/>
  <c r="F96" i="1"/>
  <c r="E96" i="1"/>
  <c r="A96" i="1"/>
  <c r="AW95" i="1"/>
  <c r="AU95" i="1"/>
  <c r="AT95" i="1"/>
  <c r="AS95" i="1"/>
  <c r="AR95" i="1"/>
  <c r="AQ95" i="1"/>
  <c r="AP95" i="1"/>
  <c r="AI95" i="1"/>
  <c r="AG95" i="1"/>
  <c r="AF95" i="1"/>
  <c r="AE95" i="1"/>
  <c r="AD95" i="1"/>
  <c r="AC95" i="1"/>
  <c r="AB95" i="1"/>
  <c r="AA95" i="1"/>
  <c r="Z95" i="1"/>
  <c r="Y95" i="1"/>
  <c r="X95" i="1"/>
  <c r="W95" i="1"/>
  <c r="V95" i="1"/>
  <c r="F95" i="1"/>
  <c r="E95" i="1"/>
  <c r="A95" i="1"/>
  <c r="AW94" i="1"/>
  <c r="AU94" i="1"/>
  <c r="AT94" i="1"/>
  <c r="AS94" i="1"/>
  <c r="AR94" i="1"/>
  <c r="AQ94" i="1"/>
  <c r="AP94" i="1"/>
  <c r="AI94" i="1"/>
  <c r="AG94" i="1"/>
  <c r="AF94" i="1"/>
  <c r="AX94" i="1" s="1"/>
  <c r="AE94" i="1"/>
  <c r="AD94" i="1"/>
  <c r="AC94" i="1"/>
  <c r="AB94" i="1"/>
  <c r="AA94" i="1"/>
  <c r="Z94" i="1"/>
  <c r="Y94" i="1"/>
  <c r="X94" i="1"/>
  <c r="W94" i="1"/>
  <c r="V94" i="1"/>
  <c r="D94" i="1" s="1"/>
  <c r="F94" i="1"/>
  <c r="E94" i="1"/>
  <c r="A94" i="1"/>
  <c r="AW93" i="1"/>
  <c r="AU93" i="1"/>
  <c r="AT93" i="1"/>
  <c r="AS93" i="1"/>
  <c r="AR93" i="1"/>
  <c r="AQ93" i="1"/>
  <c r="AP93" i="1"/>
  <c r="AI93" i="1"/>
  <c r="AG93" i="1"/>
  <c r="AF93" i="1"/>
  <c r="AE93" i="1"/>
  <c r="AD93" i="1"/>
  <c r="AC93" i="1"/>
  <c r="AB93" i="1"/>
  <c r="AA93" i="1"/>
  <c r="Z93" i="1"/>
  <c r="Y93" i="1"/>
  <c r="D93" i="1" s="1"/>
  <c r="AH93" i="1" s="1"/>
  <c r="B93" i="1" s="1"/>
  <c r="X93" i="1"/>
  <c r="W93" i="1"/>
  <c r="V93" i="1"/>
  <c r="F93" i="1"/>
  <c r="E93" i="1"/>
  <c r="A93" i="1"/>
  <c r="AW92" i="1"/>
  <c r="AU92" i="1"/>
  <c r="AT92" i="1"/>
  <c r="AS92" i="1"/>
  <c r="AR92" i="1"/>
  <c r="AQ92" i="1"/>
  <c r="AP92" i="1"/>
  <c r="AI92" i="1"/>
  <c r="AG92" i="1"/>
  <c r="AF92" i="1"/>
  <c r="AE92" i="1"/>
  <c r="AD92" i="1"/>
  <c r="AC92" i="1"/>
  <c r="AB92" i="1"/>
  <c r="AA92" i="1"/>
  <c r="Z92" i="1"/>
  <c r="Y92" i="1"/>
  <c r="X92" i="1"/>
  <c r="W92" i="1"/>
  <c r="V92" i="1"/>
  <c r="F92" i="1"/>
  <c r="E92" i="1"/>
  <c r="A92" i="1"/>
  <c r="AW91" i="1"/>
  <c r="AU91" i="1"/>
  <c r="AT91" i="1"/>
  <c r="AS91" i="1"/>
  <c r="AR91" i="1"/>
  <c r="AQ91" i="1"/>
  <c r="AP91" i="1"/>
  <c r="AI91" i="1"/>
  <c r="AG91" i="1"/>
  <c r="AF91" i="1"/>
  <c r="AX91" i="1" s="1"/>
  <c r="AE91" i="1"/>
  <c r="AD91" i="1"/>
  <c r="AC91" i="1"/>
  <c r="AB91" i="1"/>
  <c r="AA91" i="1"/>
  <c r="Z91" i="1"/>
  <c r="Y91" i="1"/>
  <c r="X91" i="1"/>
  <c r="W91" i="1"/>
  <c r="V91" i="1"/>
  <c r="F91" i="1"/>
  <c r="E91" i="1"/>
  <c r="A91" i="1"/>
  <c r="AW90" i="1"/>
  <c r="AU90" i="1"/>
  <c r="AT90" i="1"/>
  <c r="AS90" i="1"/>
  <c r="AR90" i="1"/>
  <c r="AQ90" i="1"/>
  <c r="AP90" i="1"/>
  <c r="AI90" i="1"/>
  <c r="AG90" i="1"/>
  <c r="AF90" i="1"/>
  <c r="AE90" i="1"/>
  <c r="AD90" i="1"/>
  <c r="AC90" i="1"/>
  <c r="AB90" i="1"/>
  <c r="AA90" i="1"/>
  <c r="Z90" i="1"/>
  <c r="Y90" i="1"/>
  <c r="X90" i="1"/>
  <c r="W90" i="1"/>
  <c r="V90" i="1"/>
  <c r="F90" i="1"/>
  <c r="E90" i="1"/>
  <c r="A90" i="1"/>
  <c r="AW89" i="1"/>
  <c r="AU89" i="1"/>
  <c r="AT89" i="1"/>
  <c r="AS89" i="1"/>
  <c r="AR89" i="1"/>
  <c r="AQ89" i="1"/>
  <c r="AP89" i="1"/>
  <c r="AI89" i="1"/>
  <c r="AG89" i="1"/>
  <c r="AF89" i="1"/>
  <c r="AX89" i="1" s="1"/>
  <c r="AE89" i="1"/>
  <c r="AD89" i="1"/>
  <c r="AC89" i="1"/>
  <c r="AB89" i="1"/>
  <c r="AA89" i="1"/>
  <c r="Z89" i="1"/>
  <c r="Y89" i="1"/>
  <c r="X89" i="1"/>
  <c r="W89" i="1"/>
  <c r="V89" i="1"/>
  <c r="D89" i="1" s="1"/>
  <c r="AH89" i="1" s="1"/>
  <c r="B89" i="1" s="1"/>
  <c r="F89" i="1"/>
  <c r="E89" i="1"/>
  <c r="A89" i="1"/>
  <c r="AW88" i="1"/>
  <c r="AU88" i="1"/>
  <c r="AT88" i="1"/>
  <c r="AS88" i="1"/>
  <c r="AR88" i="1"/>
  <c r="AQ88" i="1"/>
  <c r="AP88" i="1"/>
  <c r="AI88" i="1"/>
  <c r="AG88" i="1"/>
  <c r="AF88" i="1"/>
  <c r="AX88" i="1" s="1"/>
  <c r="AE88" i="1"/>
  <c r="AD88" i="1"/>
  <c r="AC88" i="1"/>
  <c r="AB88" i="1"/>
  <c r="AA88" i="1"/>
  <c r="Z88" i="1"/>
  <c r="Y88" i="1"/>
  <c r="X88" i="1"/>
  <c r="W88" i="1"/>
  <c r="V88" i="1"/>
  <c r="D88" i="1" s="1"/>
  <c r="F88" i="1"/>
  <c r="E88" i="1"/>
  <c r="A88" i="1"/>
  <c r="AW87" i="1"/>
  <c r="AU87" i="1"/>
  <c r="AT87" i="1"/>
  <c r="AS87" i="1"/>
  <c r="AR87" i="1"/>
  <c r="AQ87" i="1"/>
  <c r="AP87" i="1"/>
  <c r="AI87" i="1"/>
  <c r="AG87" i="1"/>
  <c r="AF87" i="1"/>
  <c r="AE87" i="1"/>
  <c r="AD87" i="1"/>
  <c r="AC87" i="1"/>
  <c r="AB87" i="1"/>
  <c r="AA87" i="1"/>
  <c r="Z87" i="1"/>
  <c r="Y87" i="1"/>
  <c r="D87" i="1" s="1"/>
  <c r="X87" i="1"/>
  <c r="W87" i="1"/>
  <c r="V87" i="1"/>
  <c r="F87" i="1"/>
  <c r="E87" i="1"/>
  <c r="A87" i="1"/>
  <c r="AW86" i="1"/>
  <c r="AU86" i="1"/>
  <c r="AT86" i="1"/>
  <c r="AS86" i="1"/>
  <c r="AR86" i="1"/>
  <c r="AQ86" i="1"/>
  <c r="AP86" i="1"/>
  <c r="AI86" i="1"/>
  <c r="AG86" i="1"/>
  <c r="AF86" i="1"/>
  <c r="AX86" i="1" s="1"/>
  <c r="AE86" i="1"/>
  <c r="AD86" i="1"/>
  <c r="AC86" i="1"/>
  <c r="AB86" i="1"/>
  <c r="AA86" i="1"/>
  <c r="Z86" i="1"/>
  <c r="Y86" i="1"/>
  <c r="X86" i="1"/>
  <c r="W86" i="1"/>
  <c r="V86" i="1"/>
  <c r="F86" i="1"/>
  <c r="E86" i="1"/>
  <c r="A86" i="1"/>
  <c r="AW85" i="1"/>
  <c r="AU85" i="1"/>
  <c r="AT85" i="1"/>
  <c r="AS85" i="1"/>
  <c r="AR85" i="1"/>
  <c r="AQ85" i="1"/>
  <c r="AP85" i="1"/>
  <c r="AI85" i="1"/>
  <c r="AG85" i="1"/>
  <c r="AF85" i="1"/>
  <c r="AE85" i="1"/>
  <c r="AD85" i="1"/>
  <c r="AC85" i="1"/>
  <c r="AB85" i="1"/>
  <c r="AA85" i="1"/>
  <c r="Z85" i="1"/>
  <c r="Y85" i="1"/>
  <c r="X85" i="1"/>
  <c r="W85" i="1"/>
  <c r="V85" i="1"/>
  <c r="F85" i="1"/>
  <c r="E85" i="1"/>
  <c r="D85" i="1"/>
  <c r="AH85" i="1" s="1"/>
  <c r="B85" i="1" s="1"/>
  <c r="A85" i="1"/>
  <c r="AW84" i="1"/>
  <c r="AU84" i="1"/>
  <c r="AT84" i="1"/>
  <c r="AS84" i="1"/>
  <c r="AR84" i="1"/>
  <c r="AQ84" i="1"/>
  <c r="AP84" i="1"/>
  <c r="AI84" i="1"/>
  <c r="AG84" i="1"/>
  <c r="AF84" i="1"/>
  <c r="AE84" i="1"/>
  <c r="AD84" i="1"/>
  <c r="AC84" i="1"/>
  <c r="AB84" i="1"/>
  <c r="AA84" i="1"/>
  <c r="Z84" i="1"/>
  <c r="Y84" i="1"/>
  <c r="X84" i="1"/>
  <c r="W84" i="1"/>
  <c r="V84" i="1"/>
  <c r="F84" i="1"/>
  <c r="E84" i="1"/>
  <c r="A84" i="1"/>
  <c r="AW83" i="1"/>
  <c r="AU83" i="1"/>
  <c r="AT83" i="1"/>
  <c r="AS83" i="1"/>
  <c r="AR83" i="1"/>
  <c r="AQ83" i="1"/>
  <c r="AP83" i="1"/>
  <c r="AI83" i="1"/>
  <c r="AG83" i="1"/>
  <c r="AF83" i="1"/>
  <c r="AX83" i="1" s="1"/>
  <c r="AE83" i="1"/>
  <c r="AD83" i="1"/>
  <c r="AC83" i="1"/>
  <c r="AB83" i="1"/>
  <c r="AA83" i="1"/>
  <c r="Z83" i="1"/>
  <c r="Y83" i="1"/>
  <c r="X83" i="1"/>
  <c r="W83" i="1"/>
  <c r="V83" i="1"/>
  <c r="F83" i="1"/>
  <c r="E83" i="1"/>
  <c r="A83" i="1"/>
  <c r="AW82" i="1"/>
  <c r="AU82" i="1"/>
  <c r="AT82" i="1"/>
  <c r="AS82" i="1"/>
  <c r="AR82" i="1"/>
  <c r="AQ82" i="1"/>
  <c r="AP82" i="1"/>
  <c r="AI82" i="1"/>
  <c r="AG82" i="1"/>
  <c r="AF82" i="1"/>
  <c r="AE82" i="1"/>
  <c r="AD82" i="1"/>
  <c r="AC82" i="1"/>
  <c r="AB82" i="1"/>
  <c r="AA82" i="1"/>
  <c r="Z82" i="1"/>
  <c r="Y82" i="1"/>
  <c r="X82" i="1"/>
  <c r="W82" i="1"/>
  <c r="V82" i="1"/>
  <c r="F82" i="1"/>
  <c r="E82" i="1"/>
  <c r="A82" i="1"/>
  <c r="AW81" i="1"/>
  <c r="AU81" i="1"/>
  <c r="AT81" i="1"/>
  <c r="AS81" i="1"/>
  <c r="AR81" i="1"/>
  <c r="AQ81" i="1"/>
  <c r="AP81" i="1"/>
  <c r="AI81" i="1"/>
  <c r="AG81" i="1"/>
  <c r="AF81" i="1"/>
  <c r="AX81" i="1" s="1"/>
  <c r="AE81" i="1"/>
  <c r="AD81" i="1"/>
  <c r="AC81" i="1"/>
  <c r="AB81" i="1"/>
  <c r="AA81" i="1"/>
  <c r="Z81" i="1"/>
  <c r="Y81" i="1"/>
  <c r="X81" i="1"/>
  <c r="W81" i="1"/>
  <c r="V81" i="1"/>
  <c r="D81" i="1" s="1"/>
  <c r="AH81" i="1" s="1"/>
  <c r="B81" i="1" s="1"/>
  <c r="F81" i="1"/>
  <c r="E81" i="1"/>
  <c r="A81" i="1"/>
  <c r="AW80" i="1"/>
  <c r="AU80" i="1"/>
  <c r="AT80" i="1"/>
  <c r="AS80" i="1"/>
  <c r="AR80" i="1"/>
  <c r="AQ80" i="1"/>
  <c r="AP80" i="1"/>
  <c r="AI80" i="1"/>
  <c r="AG80" i="1"/>
  <c r="AF80" i="1"/>
  <c r="AX80" i="1" s="1"/>
  <c r="AE80" i="1"/>
  <c r="AD80" i="1"/>
  <c r="AC80" i="1"/>
  <c r="AB80" i="1"/>
  <c r="AA80" i="1"/>
  <c r="Z80" i="1"/>
  <c r="Y80" i="1"/>
  <c r="X80" i="1"/>
  <c r="W80" i="1"/>
  <c r="V80" i="1"/>
  <c r="F80" i="1"/>
  <c r="E80" i="1"/>
  <c r="A80" i="1"/>
  <c r="AW79" i="1"/>
  <c r="AU79" i="1"/>
  <c r="AT79" i="1"/>
  <c r="AS79" i="1"/>
  <c r="AR79" i="1"/>
  <c r="AQ79" i="1"/>
  <c r="AP79" i="1"/>
  <c r="AI79" i="1"/>
  <c r="AG79" i="1"/>
  <c r="AF79" i="1"/>
  <c r="AE79" i="1"/>
  <c r="AD79" i="1"/>
  <c r="AC79" i="1"/>
  <c r="AB79" i="1"/>
  <c r="AA79" i="1"/>
  <c r="Z79" i="1"/>
  <c r="Y79" i="1"/>
  <c r="X79" i="1"/>
  <c r="W79" i="1"/>
  <c r="V79" i="1"/>
  <c r="F79" i="1"/>
  <c r="E79" i="1"/>
  <c r="A79" i="1"/>
  <c r="AW78" i="1"/>
  <c r="AU78" i="1"/>
  <c r="AT78" i="1"/>
  <c r="AS78" i="1"/>
  <c r="AR78" i="1"/>
  <c r="AQ78" i="1"/>
  <c r="AP78" i="1"/>
  <c r="AI78" i="1"/>
  <c r="AG78" i="1"/>
  <c r="AF78" i="1"/>
  <c r="AX78" i="1" s="1"/>
  <c r="AE78" i="1"/>
  <c r="AD78" i="1"/>
  <c r="AC78" i="1"/>
  <c r="AB78" i="1"/>
  <c r="AA78" i="1"/>
  <c r="Z78" i="1"/>
  <c r="Y78" i="1"/>
  <c r="X78" i="1"/>
  <c r="W78" i="1"/>
  <c r="V78" i="1"/>
  <c r="D78" i="1" s="1"/>
  <c r="F78" i="1"/>
  <c r="E78" i="1"/>
  <c r="A78" i="1"/>
  <c r="AW77" i="1"/>
  <c r="AU77" i="1"/>
  <c r="AT77" i="1"/>
  <c r="AS77" i="1"/>
  <c r="AR77" i="1"/>
  <c r="AQ77" i="1"/>
  <c r="AP77" i="1"/>
  <c r="AI77" i="1"/>
  <c r="AG77" i="1"/>
  <c r="AF77" i="1"/>
  <c r="AE77" i="1"/>
  <c r="AD77" i="1"/>
  <c r="AC77" i="1"/>
  <c r="AB77" i="1"/>
  <c r="AA77" i="1"/>
  <c r="Z77" i="1"/>
  <c r="Y77" i="1"/>
  <c r="D77" i="1" s="1"/>
  <c r="AH77" i="1" s="1"/>
  <c r="B77" i="1" s="1"/>
  <c r="X77" i="1"/>
  <c r="W77" i="1"/>
  <c r="V77" i="1"/>
  <c r="F77" i="1"/>
  <c r="E77" i="1"/>
  <c r="A77" i="1"/>
  <c r="AW76" i="1"/>
  <c r="AU76" i="1"/>
  <c r="AT76" i="1"/>
  <c r="AS76" i="1"/>
  <c r="AR76" i="1"/>
  <c r="AQ76" i="1"/>
  <c r="AP76" i="1"/>
  <c r="AI76" i="1"/>
  <c r="AG76" i="1"/>
  <c r="AF76" i="1"/>
  <c r="AE76" i="1"/>
  <c r="AD76" i="1"/>
  <c r="AC76" i="1"/>
  <c r="AB76" i="1"/>
  <c r="AA76" i="1"/>
  <c r="Z76" i="1"/>
  <c r="Y76" i="1"/>
  <c r="X76" i="1"/>
  <c r="W76" i="1"/>
  <c r="V76" i="1"/>
  <c r="F76" i="1"/>
  <c r="E76" i="1"/>
  <c r="A76" i="1"/>
  <c r="AW75" i="1"/>
  <c r="AU75" i="1"/>
  <c r="AT75" i="1"/>
  <c r="AS75" i="1"/>
  <c r="AR75" i="1"/>
  <c r="AQ75" i="1"/>
  <c r="AP75" i="1"/>
  <c r="AI75" i="1"/>
  <c r="AG75" i="1"/>
  <c r="AF75" i="1"/>
  <c r="AX75" i="1" s="1"/>
  <c r="AE75" i="1"/>
  <c r="AD75" i="1"/>
  <c r="AC75" i="1"/>
  <c r="AB75" i="1"/>
  <c r="AA75" i="1"/>
  <c r="Z75" i="1"/>
  <c r="Y75" i="1"/>
  <c r="X75" i="1"/>
  <c r="W75" i="1"/>
  <c r="V75" i="1"/>
  <c r="F75" i="1"/>
  <c r="E75" i="1"/>
  <c r="A75" i="1"/>
  <c r="AW74" i="1"/>
  <c r="AU74" i="1"/>
  <c r="AT74" i="1"/>
  <c r="AS74" i="1"/>
  <c r="AR74" i="1"/>
  <c r="AQ74" i="1"/>
  <c r="AP74" i="1"/>
  <c r="AI74" i="1"/>
  <c r="AG74" i="1"/>
  <c r="AF74" i="1"/>
  <c r="AE74" i="1"/>
  <c r="AD74" i="1"/>
  <c r="AC74" i="1"/>
  <c r="AB74" i="1"/>
  <c r="AA74" i="1"/>
  <c r="Z74" i="1"/>
  <c r="Y74" i="1"/>
  <c r="X74" i="1"/>
  <c r="W74" i="1"/>
  <c r="V74" i="1"/>
  <c r="F74" i="1"/>
  <c r="E74" i="1"/>
  <c r="A74" i="1"/>
  <c r="AW73" i="1"/>
  <c r="AU73" i="1"/>
  <c r="AT73" i="1"/>
  <c r="AS73" i="1"/>
  <c r="AR73" i="1"/>
  <c r="AQ73" i="1"/>
  <c r="AP73" i="1"/>
  <c r="AI73" i="1"/>
  <c r="AG73" i="1"/>
  <c r="AF73" i="1"/>
  <c r="AX73" i="1" s="1"/>
  <c r="AE73" i="1"/>
  <c r="AD73" i="1"/>
  <c r="AC73" i="1"/>
  <c r="AB73" i="1"/>
  <c r="AA73" i="1"/>
  <c r="Z73" i="1"/>
  <c r="Y73" i="1"/>
  <c r="X73" i="1"/>
  <c r="W73" i="1"/>
  <c r="V73" i="1"/>
  <c r="D73" i="1" s="1"/>
  <c r="AH73" i="1" s="1"/>
  <c r="B73" i="1" s="1"/>
  <c r="F73" i="1"/>
  <c r="E73" i="1"/>
  <c r="A73" i="1"/>
  <c r="AW72" i="1"/>
  <c r="AU72" i="1"/>
  <c r="AT72" i="1"/>
  <c r="AS72" i="1"/>
  <c r="AR72" i="1"/>
  <c r="AQ72" i="1"/>
  <c r="AP72" i="1"/>
  <c r="AI72" i="1"/>
  <c r="AG72" i="1"/>
  <c r="AF72" i="1"/>
  <c r="AX72" i="1" s="1"/>
  <c r="AE72" i="1"/>
  <c r="AD72" i="1"/>
  <c r="AC72" i="1"/>
  <c r="AB72" i="1"/>
  <c r="AA72" i="1"/>
  <c r="Z72" i="1"/>
  <c r="Y72" i="1"/>
  <c r="X72" i="1"/>
  <c r="W72" i="1"/>
  <c r="V72" i="1"/>
  <c r="D72" i="1" s="1"/>
  <c r="F72" i="1"/>
  <c r="E72" i="1"/>
  <c r="A72" i="1"/>
  <c r="AW71" i="1"/>
  <c r="AU71" i="1"/>
  <c r="AT71" i="1"/>
  <c r="AS71" i="1"/>
  <c r="AR71" i="1"/>
  <c r="AQ71" i="1"/>
  <c r="AP71" i="1"/>
  <c r="AI71" i="1"/>
  <c r="AG71" i="1"/>
  <c r="AF71" i="1"/>
  <c r="AE71" i="1"/>
  <c r="AD71" i="1"/>
  <c r="AC71" i="1"/>
  <c r="AB71" i="1"/>
  <c r="AA71" i="1"/>
  <c r="Z71" i="1"/>
  <c r="Y71" i="1"/>
  <c r="D71" i="1" s="1"/>
  <c r="X71" i="1"/>
  <c r="W71" i="1"/>
  <c r="V71" i="1"/>
  <c r="F71" i="1"/>
  <c r="E71" i="1"/>
  <c r="A71" i="1"/>
  <c r="AW70" i="1"/>
  <c r="AU70" i="1"/>
  <c r="AT70" i="1"/>
  <c r="AS70" i="1"/>
  <c r="AR70" i="1"/>
  <c r="AQ70" i="1"/>
  <c r="AP70" i="1"/>
  <c r="AI70" i="1"/>
  <c r="AG70" i="1"/>
  <c r="AF70" i="1"/>
  <c r="AX70" i="1" s="1"/>
  <c r="AE70" i="1"/>
  <c r="AD70" i="1"/>
  <c r="AC70" i="1"/>
  <c r="AB70" i="1"/>
  <c r="AA70" i="1"/>
  <c r="Z70" i="1"/>
  <c r="Y70" i="1"/>
  <c r="X70" i="1"/>
  <c r="W70" i="1"/>
  <c r="V70" i="1"/>
  <c r="F70" i="1"/>
  <c r="E70" i="1"/>
  <c r="A70" i="1"/>
  <c r="AW69" i="1"/>
  <c r="AU69" i="1"/>
  <c r="AT69" i="1"/>
  <c r="AS69" i="1"/>
  <c r="AR69" i="1"/>
  <c r="AQ69" i="1"/>
  <c r="AP69" i="1"/>
  <c r="AI69" i="1"/>
  <c r="AG69" i="1"/>
  <c r="AF69" i="1"/>
  <c r="AE69" i="1"/>
  <c r="AD69" i="1"/>
  <c r="AC69" i="1"/>
  <c r="AB69" i="1"/>
  <c r="AA69" i="1"/>
  <c r="Z69" i="1"/>
  <c r="Y69" i="1"/>
  <c r="X69" i="1"/>
  <c r="W69" i="1"/>
  <c r="V69" i="1"/>
  <c r="F69" i="1"/>
  <c r="E69" i="1"/>
  <c r="D69" i="1"/>
  <c r="AH69" i="1" s="1"/>
  <c r="B69" i="1" s="1"/>
  <c r="A69" i="1"/>
  <c r="AW68" i="1"/>
  <c r="AU68" i="1"/>
  <c r="AT68" i="1"/>
  <c r="AS68" i="1"/>
  <c r="AR68" i="1"/>
  <c r="AQ68" i="1"/>
  <c r="AP68" i="1"/>
  <c r="AI68" i="1"/>
  <c r="AG68" i="1"/>
  <c r="AF68" i="1"/>
  <c r="AE68" i="1"/>
  <c r="AD68" i="1"/>
  <c r="AC68" i="1"/>
  <c r="AB68" i="1"/>
  <c r="AA68" i="1"/>
  <c r="Z68" i="1"/>
  <c r="Y68" i="1"/>
  <c r="X68" i="1"/>
  <c r="W68" i="1"/>
  <c r="V68" i="1"/>
  <c r="F68" i="1"/>
  <c r="E68" i="1"/>
  <c r="A68" i="1"/>
  <c r="AW67" i="1"/>
  <c r="AU67" i="1"/>
  <c r="AT67" i="1"/>
  <c r="AS67" i="1"/>
  <c r="AR67" i="1"/>
  <c r="AQ67" i="1"/>
  <c r="AP67" i="1"/>
  <c r="AI67" i="1"/>
  <c r="AG67" i="1"/>
  <c r="AF67" i="1"/>
  <c r="AX67" i="1" s="1"/>
  <c r="AE67" i="1"/>
  <c r="AD67" i="1"/>
  <c r="AC67" i="1"/>
  <c r="AB67" i="1"/>
  <c r="AA67" i="1"/>
  <c r="Z67" i="1"/>
  <c r="Y67" i="1"/>
  <c r="X67" i="1"/>
  <c r="W67" i="1"/>
  <c r="V67" i="1"/>
  <c r="F67" i="1"/>
  <c r="E67" i="1"/>
  <c r="A67" i="1"/>
  <c r="AW66" i="1"/>
  <c r="AU66" i="1"/>
  <c r="AT66" i="1"/>
  <c r="AS66" i="1"/>
  <c r="AR66" i="1"/>
  <c r="AQ66" i="1"/>
  <c r="AP66" i="1"/>
  <c r="AI66" i="1"/>
  <c r="AG66" i="1"/>
  <c r="AF66" i="1"/>
  <c r="AE66" i="1"/>
  <c r="AD66" i="1"/>
  <c r="AC66" i="1"/>
  <c r="AB66" i="1"/>
  <c r="AA66" i="1"/>
  <c r="Z66" i="1"/>
  <c r="Y66" i="1"/>
  <c r="X66" i="1"/>
  <c r="W66" i="1"/>
  <c r="V66" i="1"/>
  <c r="F66" i="1"/>
  <c r="E66" i="1"/>
  <c r="A66" i="1"/>
  <c r="AW65" i="1"/>
  <c r="AU65" i="1"/>
  <c r="AT65" i="1"/>
  <c r="AS65" i="1"/>
  <c r="AR65" i="1"/>
  <c r="AQ65" i="1"/>
  <c r="AP65" i="1"/>
  <c r="AI65" i="1"/>
  <c r="AG65" i="1"/>
  <c r="AF65" i="1"/>
  <c r="AX65" i="1" s="1"/>
  <c r="AE65" i="1"/>
  <c r="AD65" i="1"/>
  <c r="AC65" i="1"/>
  <c r="AB65" i="1"/>
  <c r="AA65" i="1"/>
  <c r="Z65" i="1"/>
  <c r="Y65" i="1"/>
  <c r="X65" i="1"/>
  <c r="W65" i="1"/>
  <c r="V65" i="1"/>
  <c r="F65" i="1"/>
  <c r="E65" i="1"/>
  <c r="A65" i="1"/>
  <c r="AW64" i="1"/>
  <c r="AU64" i="1"/>
  <c r="AT64" i="1"/>
  <c r="AS64" i="1"/>
  <c r="AR64" i="1"/>
  <c r="AQ64" i="1"/>
  <c r="AP64" i="1"/>
  <c r="AI64" i="1"/>
  <c r="AG64" i="1"/>
  <c r="AF64" i="1"/>
  <c r="AE64" i="1"/>
  <c r="AD64" i="1"/>
  <c r="AC64" i="1"/>
  <c r="AB64" i="1"/>
  <c r="AA64" i="1"/>
  <c r="Z64" i="1"/>
  <c r="Y64" i="1"/>
  <c r="X64" i="1"/>
  <c r="W64" i="1"/>
  <c r="V64" i="1"/>
  <c r="F64" i="1"/>
  <c r="E64" i="1"/>
  <c r="A64" i="1"/>
  <c r="AW63" i="1"/>
  <c r="AU63" i="1"/>
  <c r="AT63" i="1"/>
  <c r="AS63" i="1"/>
  <c r="AR63" i="1"/>
  <c r="AQ63" i="1"/>
  <c r="AP63" i="1"/>
  <c r="AI63" i="1"/>
  <c r="AG63" i="1"/>
  <c r="AF63" i="1"/>
  <c r="AX63" i="1" s="1"/>
  <c r="AE63" i="1"/>
  <c r="AD63" i="1"/>
  <c r="AC63" i="1"/>
  <c r="AB63" i="1"/>
  <c r="AA63" i="1"/>
  <c r="Z63" i="1"/>
  <c r="Y63" i="1"/>
  <c r="X63" i="1"/>
  <c r="W63" i="1"/>
  <c r="V63" i="1"/>
  <c r="D63" i="1" s="1"/>
  <c r="F63" i="1"/>
  <c r="E63" i="1"/>
  <c r="A63" i="1"/>
  <c r="AW62" i="1"/>
  <c r="AU62" i="1"/>
  <c r="AT62" i="1"/>
  <c r="AS62" i="1"/>
  <c r="AR62" i="1"/>
  <c r="AQ62" i="1"/>
  <c r="AP62" i="1"/>
  <c r="AI62" i="1"/>
  <c r="AG62" i="1"/>
  <c r="AF62" i="1"/>
  <c r="AE62" i="1"/>
  <c r="AD62" i="1"/>
  <c r="AC62" i="1"/>
  <c r="AB62" i="1"/>
  <c r="AA62" i="1"/>
  <c r="Z62" i="1"/>
  <c r="Y62" i="1"/>
  <c r="D62" i="1" s="1"/>
  <c r="AO62" i="1" s="1"/>
  <c r="X62" i="1"/>
  <c r="W62" i="1"/>
  <c r="V62" i="1"/>
  <c r="F62" i="1"/>
  <c r="E62" i="1"/>
  <c r="A62" i="1"/>
  <c r="AW61" i="1"/>
  <c r="AU61" i="1"/>
  <c r="AT61" i="1"/>
  <c r="AS61" i="1"/>
  <c r="AR61" i="1"/>
  <c r="AQ61" i="1"/>
  <c r="AP61" i="1"/>
  <c r="AI61" i="1"/>
  <c r="AG61" i="1"/>
  <c r="AF61" i="1"/>
  <c r="AE61" i="1"/>
  <c r="AD61" i="1"/>
  <c r="AC61" i="1"/>
  <c r="AB61" i="1"/>
  <c r="AA61" i="1"/>
  <c r="Z61" i="1"/>
  <c r="Y61" i="1"/>
  <c r="X61" i="1"/>
  <c r="W61" i="1"/>
  <c r="V61" i="1"/>
  <c r="F61" i="1"/>
  <c r="E61" i="1"/>
  <c r="A61" i="1"/>
  <c r="AW60" i="1"/>
  <c r="AU60" i="1"/>
  <c r="AT60" i="1"/>
  <c r="AS60" i="1"/>
  <c r="AR60" i="1"/>
  <c r="AQ60" i="1"/>
  <c r="AP60" i="1"/>
  <c r="AI60" i="1"/>
  <c r="AG60" i="1"/>
  <c r="AF60" i="1"/>
  <c r="AX60" i="1" s="1"/>
  <c r="AE60" i="1"/>
  <c r="AD60" i="1"/>
  <c r="AC60" i="1"/>
  <c r="AB60" i="1"/>
  <c r="AA60" i="1"/>
  <c r="Z60" i="1"/>
  <c r="Y60" i="1"/>
  <c r="X60" i="1"/>
  <c r="W60" i="1"/>
  <c r="V60" i="1"/>
  <c r="F60" i="1"/>
  <c r="E60" i="1"/>
  <c r="A60" i="1"/>
  <c r="AW59" i="1"/>
  <c r="AU59" i="1"/>
  <c r="AT59" i="1"/>
  <c r="AS59" i="1"/>
  <c r="AR59" i="1"/>
  <c r="AQ59" i="1"/>
  <c r="AP59" i="1"/>
  <c r="AI59" i="1"/>
  <c r="AG59" i="1"/>
  <c r="AF59" i="1"/>
  <c r="AE59" i="1"/>
  <c r="AD59" i="1"/>
  <c r="AC59" i="1"/>
  <c r="AB59" i="1"/>
  <c r="AA59" i="1"/>
  <c r="Z59" i="1"/>
  <c r="Y59" i="1"/>
  <c r="X59" i="1"/>
  <c r="W59" i="1"/>
  <c r="V59" i="1"/>
  <c r="F59" i="1"/>
  <c r="E59" i="1"/>
  <c r="A59" i="1"/>
  <c r="AW58" i="1"/>
  <c r="AU58" i="1"/>
  <c r="AT58" i="1"/>
  <c r="AS58" i="1"/>
  <c r="AR58" i="1"/>
  <c r="AQ58" i="1"/>
  <c r="AP58" i="1"/>
  <c r="AI58" i="1"/>
  <c r="AG58" i="1"/>
  <c r="AF58" i="1"/>
  <c r="AX58" i="1" s="1"/>
  <c r="AE58" i="1"/>
  <c r="AD58" i="1"/>
  <c r="AC58" i="1"/>
  <c r="AB58" i="1"/>
  <c r="AA58" i="1"/>
  <c r="Z58" i="1"/>
  <c r="Y58" i="1"/>
  <c r="X58" i="1"/>
  <c r="W58" i="1"/>
  <c r="V58" i="1"/>
  <c r="D58" i="1" s="1"/>
  <c r="AO58" i="1" s="1"/>
  <c r="F58" i="1"/>
  <c r="E58" i="1"/>
  <c r="A58" i="1"/>
  <c r="AW57" i="1"/>
  <c r="AU57" i="1"/>
  <c r="AT57" i="1"/>
  <c r="AS57" i="1"/>
  <c r="AR57" i="1"/>
  <c r="AQ57" i="1"/>
  <c r="AP57" i="1"/>
  <c r="AI57" i="1"/>
  <c r="AG57" i="1"/>
  <c r="AF57" i="1"/>
  <c r="AX57" i="1" s="1"/>
  <c r="AE57" i="1"/>
  <c r="AD57" i="1"/>
  <c r="AC57" i="1"/>
  <c r="AB57" i="1"/>
  <c r="AA57" i="1"/>
  <c r="Z57" i="1"/>
  <c r="Y57" i="1"/>
  <c r="X57" i="1"/>
  <c r="W57" i="1"/>
  <c r="V57" i="1"/>
  <c r="D57" i="1" s="1"/>
  <c r="F57" i="1"/>
  <c r="E57" i="1"/>
  <c r="A57" i="1"/>
  <c r="AW56" i="1"/>
  <c r="AU56" i="1"/>
  <c r="AT56" i="1"/>
  <c r="AS56" i="1"/>
  <c r="AR56" i="1"/>
  <c r="AQ56" i="1"/>
  <c r="AP56" i="1"/>
  <c r="AI56" i="1"/>
  <c r="AG56" i="1"/>
  <c r="AF56" i="1"/>
  <c r="AE56" i="1"/>
  <c r="AD56" i="1"/>
  <c r="AC56" i="1"/>
  <c r="AB56" i="1"/>
  <c r="AA56" i="1"/>
  <c r="Z56" i="1"/>
  <c r="Y56" i="1"/>
  <c r="D56" i="1" s="1"/>
  <c r="X56" i="1"/>
  <c r="W56" i="1"/>
  <c r="V56" i="1"/>
  <c r="F56" i="1"/>
  <c r="E56" i="1"/>
  <c r="A56" i="1"/>
  <c r="AW55" i="1"/>
  <c r="AU55" i="1"/>
  <c r="AT55" i="1"/>
  <c r="AS55" i="1"/>
  <c r="AR55" i="1"/>
  <c r="AQ55" i="1"/>
  <c r="AP55" i="1"/>
  <c r="AI55" i="1"/>
  <c r="AG55" i="1"/>
  <c r="AF55" i="1"/>
  <c r="AX55" i="1" s="1"/>
  <c r="AE55" i="1"/>
  <c r="AD55" i="1"/>
  <c r="AC55" i="1"/>
  <c r="AB55" i="1"/>
  <c r="AA55" i="1"/>
  <c r="Z55" i="1"/>
  <c r="Y55" i="1"/>
  <c r="X55" i="1"/>
  <c r="W55" i="1"/>
  <c r="V55" i="1"/>
  <c r="F55" i="1"/>
  <c r="E55" i="1"/>
  <c r="A55" i="1"/>
  <c r="AW54" i="1"/>
  <c r="AU54" i="1"/>
  <c r="AT54" i="1"/>
  <c r="AS54" i="1"/>
  <c r="AR54" i="1"/>
  <c r="AQ54" i="1"/>
  <c r="AP54" i="1"/>
  <c r="AI54" i="1"/>
  <c r="AG54" i="1"/>
  <c r="AF54" i="1"/>
  <c r="AE54" i="1"/>
  <c r="AD54" i="1"/>
  <c r="AC54" i="1"/>
  <c r="AB54" i="1"/>
  <c r="AA54" i="1"/>
  <c r="Z54" i="1"/>
  <c r="Y54" i="1"/>
  <c r="X54" i="1"/>
  <c r="W54" i="1"/>
  <c r="V54" i="1"/>
  <c r="F54" i="1"/>
  <c r="E54" i="1"/>
  <c r="D54" i="1"/>
  <c r="AO54" i="1" s="1"/>
  <c r="A54" i="1"/>
  <c r="AW53" i="1"/>
  <c r="AU53" i="1"/>
  <c r="AT53" i="1"/>
  <c r="AS53" i="1"/>
  <c r="AR53" i="1"/>
  <c r="AQ53" i="1"/>
  <c r="AP53" i="1"/>
  <c r="AI53" i="1"/>
  <c r="AG53" i="1"/>
  <c r="AF53" i="1"/>
  <c r="AE53" i="1"/>
  <c r="AD53" i="1"/>
  <c r="AC53" i="1"/>
  <c r="AB53" i="1"/>
  <c r="AA53" i="1"/>
  <c r="Z53" i="1"/>
  <c r="Y53" i="1"/>
  <c r="X53" i="1"/>
  <c r="W53" i="1"/>
  <c r="V53" i="1"/>
  <c r="F53" i="1"/>
  <c r="E53" i="1"/>
  <c r="A53" i="1"/>
  <c r="AW52" i="1"/>
  <c r="AU52" i="1"/>
  <c r="AT52" i="1"/>
  <c r="AS52" i="1"/>
  <c r="AR52" i="1"/>
  <c r="AQ52" i="1"/>
  <c r="AP52" i="1"/>
  <c r="AI52" i="1"/>
  <c r="AG52" i="1"/>
  <c r="AF52" i="1"/>
  <c r="AX52" i="1" s="1"/>
  <c r="AE52" i="1"/>
  <c r="AD52" i="1"/>
  <c r="AC52" i="1"/>
  <c r="AB52" i="1"/>
  <c r="AA52" i="1"/>
  <c r="Z52" i="1"/>
  <c r="Y52" i="1"/>
  <c r="X52" i="1"/>
  <c r="W52" i="1"/>
  <c r="V52" i="1"/>
  <c r="F52" i="1"/>
  <c r="E52" i="1"/>
  <c r="A52" i="1"/>
  <c r="AW51" i="1"/>
  <c r="AU51" i="1"/>
  <c r="AT51" i="1"/>
  <c r="AS51" i="1"/>
  <c r="AR51" i="1"/>
  <c r="AQ51" i="1"/>
  <c r="AP51" i="1"/>
  <c r="AI51" i="1"/>
  <c r="AG51" i="1"/>
  <c r="AF51" i="1"/>
  <c r="AE51" i="1"/>
  <c r="AD51" i="1"/>
  <c r="AC51" i="1"/>
  <c r="AB51" i="1"/>
  <c r="AA51" i="1"/>
  <c r="Z51" i="1"/>
  <c r="Y51" i="1"/>
  <c r="X51" i="1"/>
  <c r="W51" i="1"/>
  <c r="V51" i="1"/>
  <c r="F51" i="1"/>
  <c r="E51" i="1"/>
  <c r="A51" i="1"/>
  <c r="AW50" i="1"/>
  <c r="AU50" i="1"/>
  <c r="AT50" i="1"/>
  <c r="AS50" i="1"/>
  <c r="AR50" i="1"/>
  <c r="AQ50" i="1"/>
  <c r="AP50" i="1"/>
  <c r="AI50" i="1"/>
  <c r="AG50" i="1"/>
  <c r="AF50" i="1"/>
  <c r="AX50" i="1" s="1"/>
  <c r="AE50" i="1"/>
  <c r="AD50" i="1"/>
  <c r="AC50" i="1"/>
  <c r="AB50" i="1"/>
  <c r="AA50" i="1"/>
  <c r="Z50" i="1"/>
  <c r="Y50" i="1"/>
  <c r="X50" i="1"/>
  <c r="W50" i="1"/>
  <c r="V50" i="1"/>
  <c r="D50" i="1" s="1"/>
  <c r="AO50" i="1" s="1"/>
  <c r="F50" i="1"/>
  <c r="E50" i="1"/>
  <c r="A50" i="1"/>
  <c r="AW49" i="1"/>
  <c r="AU49" i="1"/>
  <c r="AT49" i="1"/>
  <c r="AS49" i="1"/>
  <c r="AR49" i="1"/>
  <c r="AQ49" i="1"/>
  <c r="AP49" i="1"/>
  <c r="AI49" i="1"/>
  <c r="AG49" i="1"/>
  <c r="AF49" i="1"/>
  <c r="AX49" i="1" s="1"/>
  <c r="AE49" i="1"/>
  <c r="AD49" i="1"/>
  <c r="AC49" i="1"/>
  <c r="AB49" i="1"/>
  <c r="AA49" i="1"/>
  <c r="Z49" i="1"/>
  <c r="Y49" i="1"/>
  <c r="X49" i="1"/>
  <c r="W49" i="1"/>
  <c r="V49" i="1"/>
  <c r="F49" i="1"/>
  <c r="E49" i="1"/>
  <c r="A49" i="1"/>
  <c r="AW48" i="1"/>
  <c r="AU48" i="1"/>
  <c r="AT48" i="1"/>
  <c r="AS48" i="1"/>
  <c r="AR48" i="1"/>
  <c r="AQ48" i="1"/>
  <c r="AP48" i="1"/>
  <c r="AI48" i="1"/>
  <c r="AG48" i="1"/>
  <c r="AF48" i="1"/>
  <c r="AE48" i="1"/>
  <c r="AD48" i="1"/>
  <c r="AC48" i="1"/>
  <c r="AB48" i="1"/>
  <c r="AA48" i="1"/>
  <c r="Z48" i="1"/>
  <c r="Y48" i="1"/>
  <c r="X48" i="1"/>
  <c r="W48" i="1"/>
  <c r="V48" i="1"/>
  <c r="F48" i="1"/>
  <c r="E48" i="1"/>
  <c r="A48" i="1"/>
  <c r="AW47" i="1"/>
  <c r="AU47" i="1"/>
  <c r="AT47" i="1"/>
  <c r="AS47" i="1"/>
  <c r="AR47" i="1"/>
  <c r="AQ47" i="1"/>
  <c r="AP47" i="1"/>
  <c r="AI47" i="1"/>
  <c r="AG47" i="1"/>
  <c r="AF47" i="1"/>
  <c r="AX47" i="1" s="1"/>
  <c r="AE47" i="1"/>
  <c r="AD47" i="1"/>
  <c r="AC47" i="1"/>
  <c r="AB47" i="1"/>
  <c r="AA47" i="1"/>
  <c r="Z47" i="1"/>
  <c r="Y47" i="1"/>
  <c r="X47" i="1"/>
  <c r="W47" i="1"/>
  <c r="V47" i="1"/>
  <c r="D47" i="1" s="1"/>
  <c r="F47" i="1"/>
  <c r="E47" i="1"/>
  <c r="A47" i="1"/>
  <c r="AW46" i="1"/>
  <c r="AU46" i="1"/>
  <c r="AT46" i="1"/>
  <c r="AS46" i="1"/>
  <c r="AR46" i="1"/>
  <c r="AQ46" i="1"/>
  <c r="AP46" i="1"/>
  <c r="AI46" i="1"/>
  <c r="AG46" i="1"/>
  <c r="AF46" i="1"/>
  <c r="AE46" i="1"/>
  <c r="AD46" i="1"/>
  <c r="AC46" i="1"/>
  <c r="AB46" i="1"/>
  <c r="AA46" i="1"/>
  <c r="Z46" i="1"/>
  <c r="Y46" i="1"/>
  <c r="D46" i="1" s="1"/>
  <c r="AO46" i="1" s="1"/>
  <c r="X46" i="1"/>
  <c r="W46" i="1"/>
  <c r="V46" i="1"/>
  <c r="F46" i="1"/>
  <c r="E46" i="1"/>
  <c r="A46" i="1"/>
  <c r="AW45" i="1"/>
  <c r="AU45" i="1"/>
  <c r="AT45" i="1"/>
  <c r="AS45" i="1"/>
  <c r="AR45" i="1"/>
  <c r="AQ45" i="1"/>
  <c r="AP45" i="1"/>
  <c r="AI45" i="1"/>
  <c r="AG45" i="1"/>
  <c r="AF45" i="1"/>
  <c r="AE45" i="1"/>
  <c r="AD45" i="1"/>
  <c r="AC45" i="1"/>
  <c r="AB45" i="1"/>
  <c r="AA45" i="1"/>
  <c r="Z45" i="1"/>
  <c r="Y45" i="1"/>
  <c r="X45" i="1"/>
  <c r="W45" i="1"/>
  <c r="V45" i="1"/>
  <c r="F45" i="1"/>
  <c r="E45" i="1"/>
  <c r="A45" i="1"/>
  <c r="AW44" i="1"/>
  <c r="AU44" i="1"/>
  <c r="AT44" i="1"/>
  <c r="AS44" i="1"/>
  <c r="AR44" i="1"/>
  <c r="AQ44" i="1"/>
  <c r="AP44" i="1"/>
  <c r="AI44" i="1"/>
  <c r="AG44" i="1"/>
  <c r="AF44" i="1"/>
  <c r="AX44" i="1" s="1"/>
  <c r="AE44" i="1"/>
  <c r="AD44" i="1"/>
  <c r="AC44" i="1"/>
  <c r="AB44" i="1"/>
  <c r="AA44" i="1"/>
  <c r="Z44" i="1"/>
  <c r="Y44" i="1"/>
  <c r="X44" i="1"/>
  <c r="W44" i="1"/>
  <c r="V44" i="1"/>
  <c r="F44" i="1"/>
  <c r="E44" i="1"/>
  <c r="A44" i="1"/>
  <c r="AW43" i="1"/>
  <c r="AU43" i="1"/>
  <c r="AT43" i="1"/>
  <c r="AS43" i="1"/>
  <c r="AR43" i="1"/>
  <c r="AQ43" i="1"/>
  <c r="AP43" i="1"/>
  <c r="AI43" i="1"/>
  <c r="AG43" i="1"/>
  <c r="AF43" i="1"/>
  <c r="AE43" i="1"/>
  <c r="AD43" i="1"/>
  <c r="AC43" i="1"/>
  <c r="AB43" i="1"/>
  <c r="AA43" i="1"/>
  <c r="Z43" i="1"/>
  <c r="Y43" i="1"/>
  <c r="X43" i="1"/>
  <c r="W43" i="1"/>
  <c r="V43" i="1"/>
  <c r="F43" i="1"/>
  <c r="E43" i="1"/>
  <c r="A43" i="1"/>
  <c r="AW42" i="1"/>
  <c r="AU42" i="1"/>
  <c r="AT42" i="1"/>
  <c r="AS42" i="1"/>
  <c r="AR42" i="1"/>
  <c r="AQ42" i="1"/>
  <c r="AP42" i="1"/>
  <c r="AI42" i="1"/>
  <c r="AG42" i="1"/>
  <c r="AF42" i="1"/>
  <c r="AX42" i="1" s="1"/>
  <c r="AE42" i="1"/>
  <c r="AD42" i="1"/>
  <c r="AC42" i="1"/>
  <c r="AB42" i="1"/>
  <c r="AA42" i="1"/>
  <c r="Z42" i="1"/>
  <c r="Y42" i="1"/>
  <c r="X42" i="1"/>
  <c r="W42" i="1"/>
  <c r="V42" i="1"/>
  <c r="D42" i="1" s="1"/>
  <c r="AO42" i="1" s="1"/>
  <c r="F42" i="1"/>
  <c r="E42" i="1"/>
  <c r="A42" i="1"/>
  <c r="AW41" i="1"/>
  <c r="AU41" i="1"/>
  <c r="AT41" i="1"/>
  <c r="AS41" i="1"/>
  <c r="AR41" i="1"/>
  <c r="AQ41" i="1"/>
  <c r="AP41" i="1"/>
  <c r="AI41" i="1"/>
  <c r="AG41" i="1"/>
  <c r="AF41" i="1"/>
  <c r="AX41" i="1" s="1"/>
  <c r="AE41" i="1"/>
  <c r="AD41" i="1"/>
  <c r="AC41" i="1"/>
  <c r="AB41" i="1"/>
  <c r="AA41" i="1"/>
  <c r="Z41" i="1"/>
  <c r="Y41" i="1"/>
  <c r="X41" i="1"/>
  <c r="W41" i="1"/>
  <c r="V41" i="1"/>
  <c r="D41" i="1" s="1"/>
  <c r="F41" i="1"/>
  <c r="E41" i="1"/>
  <c r="A41" i="1"/>
  <c r="AW40" i="1"/>
  <c r="AU40" i="1"/>
  <c r="AT40" i="1"/>
  <c r="AS40" i="1"/>
  <c r="AR40" i="1"/>
  <c r="AQ40" i="1"/>
  <c r="AP40" i="1"/>
  <c r="AI40" i="1"/>
  <c r="AG40" i="1"/>
  <c r="AF40" i="1"/>
  <c r="AE40" i="1"/>
  <c r="AD40" i="1"/>
  <c r="AC40" i="1"/>
  <c r="AB40" i="1"/>
  <c r="AA40" i="1"/>
  <c r="Z40" i="1"/>
  <c r="Y40" i="1"/>
  <c r="D40" i="1" s="1"/>
  <c r="X40" i="1"/>
  <c r="W40" i="1"/>
  <c r="V40" i="1"/>
  <c r="F40" i="1"/>
  <c r="E40" i="1"/>
  <c r="A40" i="1"/>
  <c r="AW39" i="1"/>
  <c r="AU39" i="1"/>
  <c r="AT39" i="1"/>
  <c r="AS39" i="1"/>
  <c r="AR39" i="1"/>
  <c r="AQ39" i="1"/>
  <c r="AP39" i="1"/>
  <c r="AI39" i="1"/>
  <c r="AG39" i="1"/>
  <c r="AF39" i="1"/>
  <c r="AX39" i="1" s="1"/>
  <c r="AE39" i="1"/>
  <c r="AD39" i="1"/>
  <c r="AC39" i="1"/>
  <c r="AB39" i="1"/>
  <c r="AA39" i="1"/>
  <c r="Z39" i="1"/>
  <c r="Y39" i="1"/>
  <c r="X39" i="1"/>
  <c r="W39" i="1"/>
  <c r="V39" i="1"/>
  <c r="F39" i="1"/>
  <c r="E39" i="1"/>
  <c r="A39" i="1"/>
  <c r="AW38" i="1"/>
  <c r="AU38" i="1"/>
  <c r="AT38" i="1"/>
  <c r="AS38" i="1"/>
  <c r="AR38" i="1"/>
  <c r="AQ38" i="1"/>
  <c r="AP38" i="1"/>
  <c r="AI38" i="1"/>
  <c r="AG38" i="1"/>
  <c r="AF38" i="1"/>
  <c r="AE38" i="1"/>
  <c r="AD38" i="1"/>
  <c r="AC38" i="1"/>
  <c r="AB38" i="1"/>
  <c r="AA38" i="1"/>
  <c r="Z38" i="1"/>
  <c r="Y38" i="1"/>
  <c r="X38" i="1"/>
  <c r="W38" i="1"/>
  <c r="V38" i="1"/>
  <c r="F38" i="1"/>
  <c r="E38" i="1"/>
  <c r="D38" i="1"/>
  <c r="AO38" i="1" s="1"/>
  <c r="A38" i="1"/>
  <c r="AW37" i="1"/>
  <c r="AU37" i="1"/>
  <c r="AT37" i="1"/>
  <c r="AS37" i="1"/>
  <c r="AR37" i="1"/>
  <c r="AQ37" i="1"/>
  <c r="AP37" i="1"/>
  <c r="AI37" i="1"/>
  <c r="AG37" i="1"/>
  <c r="AF37" i="1"/>
  <c r="AE37" i="1"/>
  <c r="AD37" i="1"/>
  <c r="AC37" i="1"/>
  <c r="AB37" i="1"/>
  <c r="AA37" i="1"/>
  <c r="Z37" i="1"/>
  <c r="Y37" i="1"/>
  <c r="X37" i="1"/>
  <c r="W37" i="1"/>
  <c r="V37" i="1"/>
  <c r="F37" i="1"/>
  <c r="E37" i="1"/>
  <c r="A37" i="1"/>
  <c r="AW36" i="1"/>
  <c r="AU36" i="1"/>
  <c r="AT36" i="1"/>
  <c r="AS36" i="1"/>
  <c r="AR36" i="1"/>
  <c r="AQ36" i="1"/>
  <c r="AP36" i="1"/>
  <c r="AI36" i="1"/>
  <c r="AG36" i="1"/>
  <c r="AF36" i="1"/>
  <c r="AX36" i="1" s="1"/>
  <c r="AE36" i="1"/>
  <c r="AD36" i="1"/>
  <c r="AC36" i="1"/>
  <c r="AB36" i="1"/>
  <c r="AA36" i="1"/>
  <c r="Z36" i="1"/>
  <c r="Y36" i="1"/>
  <c r="X36" i="1"/>
  <c r="W36" i="1"/>
  <c r="V36" i="1"/>
  <c r="F36" i="1"/>
  <c r="E36" i="1"/>
  <c r="A36" i="1"/>
  <c r="AW35" i="1"/>
  <c r="AU35" i="1"/>
  <c r="AT35" i="1"/>
  <c r="AS35" i="1"/>
  <c r="AR35" i="1"/>
  <c r="AQ35" i="1"/>
  <c r="AP35" i="1"/>
  <c r="AI35" i="1"/>
  <c r="AG35" i="1"/>
  <c r="AF35" i="1"/>
  <c r="AE35" i="1"/>
  <c r="AD35" i="1"/>
  <c r="AC35" i="1"/>
  <c r="AB35" i="1"/>
  <c r="AA35" i="1"/>
  <c r="Z35" i="1"/>
  <c r="Y35" i="1"/>
  <c r="X35" i="1"/>
  <c r="W35" i="1"/>
  <c r="V35" i="1"/>
  <c r="F35" i="1"/>
  <c r="E35" i="1"/>
  <c r="A35" i="1"/>
  <c r="AW34" i="1"/>
  <c r="AU34" i="1"/>
  <c r="AT34" i="1"/>
  <c r="AS34" i="1"/>
  <c r="AR34" i="1"/>
  <c r="AQ34" i="1"/>
  <c r="AP34" i="1"/>
  <c r="AI34" i="1"/>
  <c r="AG34" i="1"/>
  <c r="AF34" i="1"/>
  <c r="AX34" i="1" s="1"/>
  <c r="AE34" i="1"/>
  <c r="AD34" i="1"/>
  <c r="AC34" i="1"/>
  <c r="AB34" i="1"/>
  <c r="AA34" i="1"/>
  <c r="Z34" i="1"/>
  <c r="Y34" i="1"/>
  <c r="X34" i="1"/>
  <c r="W34" i="1"/>
  <c r="V34" i="1"/>
  <c r="D34" i="1" s="1"/>
  <c r="AO34" i="1" s="1"/>
  <c r="F34" i="1"/>
  <c r="E34" i="1"/>
  <c r="A34" i="1"/>
  <c r="AW33" i="1"/>
  <c r="AU33" i="1"/>
  <c r="AT33" i="1"/>
  <c r="AS33" i="1"/>
  <c r="AR33" i="1"/>
  <c r="AQ33" i="1"/>
  <c r="AP33" i="1"/>
  <c r="AI33" i="1"/>
  <c r="AG33" i="1"/>
  <c r="AF33" i="1"/>
  <c r="AX33" i="1" s="1"/>
  <c r="AE33" i="1"/>
  <c r="AD33" i="1"/>
  <c r="AC33" i="1"/>
  <c r="AB33" i="1"/>
  <c r="AA33" i="1"/>
  <c r="Z33" i="1"/>
  <c r="Y33" i="1"/>
  <c r="X33" i="1"/>
  <c r="W33" i="1"/>
  <c r="V33" i="1"/>
  <c r="F33" i="1"/>
  <c r="E33" i="1"/>
  <c r="A33" i="1"/>
  <c r="AW32" i="1"/>
  <c r="AU32" i="1"/>
  <c r="AT32" i="1"/>
  <c r="AS32" i="1"/>
  <c r="AR32" i="1"/>
  <c r="AQ32" i="1"/>
  <c r="AP32" i="1"/>
  <c r="AI32" i="1"/>
  <c r="AG32" i="1"/>
  <c r="AF32" i="1"/>
  <c r="AX32" i="1" s="1"/>
  <c r="AE32" i="1"/>
  <c r="AD32" i="1"/>
  <c r="AC32" i="1"/>
  <c r="AB32" i="1"/>
  <c r="AA32" i="1"/>
  <c r="Z32" i="1"/>
  <c r="Y32" i="1"/>
  <c r="X32" i="1"/>
  <c r="W32" i="1"/>
  <c r="V32" i="1"/>
  <c r="F32" i="1"/>
  <c r="E32" i="1"/>
  <c r="A32" i="1"/>
  <c r="AW31" i="1"/>
  <c r="AU31" i="1"/>
  <c r="AT31" i="1"/>
  <c r="AS31" i="1"/>
  <c r="AR31" i="1"/>
  <c r="AQ31" i="1"/>
  <c r="AP31" i="1"/>
  <c r="AI31" i="1"/>
  <c r="AG31" i="1"/>
  <c r="AF31" i="1"/>
  <c r="AX31" i="1" s="1"/>
  <c r="AE31" i="1"/>
  <c r="AD31" i="1"/>
  <c r="AC31" i="1"/>
  <c r="AB31" i="1"/>
  <c r="AA31" i="1"/>
  <c r="Z31" i="1"/>
  <c r="Y31" i="1"/>
  <c r="X31" i="1"/>
  <c r="W31" i="1"/>
  <c r="V31" i="1"/>
  <c r="D31" i="1" s="1"/>
  <c r="F31" i="1"/>
  <c r="E31" i="1"/>
  <c r="A31" i="1"/>
  <c r="AW30" i="1"/>
  <c r="AU30" i="1"/>
  <c r="AT30" i="1"/>
  <c r="AS30" i="1"/>
  <c r="AR30" i="1"/>
  <c r="AQ30" i="1"/>
  <c r="AP30" i="1"/>
  <c r="AI30" i="1"/>
  <c r="AG30" i="1"/>
  <c r="AF30" i="1"/>
  <c r="AE30" i="1"/>
  <c r="AD30" i="1"/>
  <c r="AC30" i="1"/>
  <c r="AB30" i="1"/>
  <c r="AA30" i="1"/>
  <c r="Z30" i="1"/>
  <c r="Y30" i="1"/>
  <c r="X30" i="1"/>
  <c r="W30" i="1"/>
  <c r="V30" i="1"/>
  <c r="D30" i="1" s="1"/>
  <c r="AO30" i="1" s="1"/>
  <c r="F30" i="1"/>
  <c r="E30" i="1"/>
  <c r="A30" i="1"/>
  <c r="AW29" i="1"/>
  <c r="AU29" i="1"/>
  <c r="AT29" i="1"/>
  <c r="AS29" i="1"/>
  <c r="AR29" i="1"/>
  <c r="AQ29" i="1"/>
  <c r="AP29" i="1"/>
  <c r="AI29" i="1"/>
  <c r="AG29" i="1"/>
  <c r="AF29" i="1"/>
  <c r="AE29" i="1"/>
  <c r="AD29" i="1"/>
  <c r="AC29" i="1"/>
  <c r="AB29" i="1"/>
  <c r="AA29" i="1"/>
  <c r="Z29" i="1"/>
  <c r="Y29" i="1"/>
  <c r="X29" i="1"/>
  <c r="W29" i="1"/>
  <c r="V29" i="1"/>
  <c r="F29" i="1"/>
  <c r="E29" i="1"/>
  <c r="A29" i="1"/>
  <c r="AW28" i="1"/>
  <c r="AU28" i="1"/>
  <c r="AT28" i="1"/>
  <c r="AS28" i="1"/>
  <c r="AR28" i="1"/>
  <c r="AQ28" i="1"/>
  <c r="AP28" i="1"/>
  <c r="AI28" i="1"/>
  <c r="AG28" i="1"/>
  <c r="AF28" i="1"/>
  <c r="AX28" i="1" s="1"/>
  <c r="AE28" i="1"/>
  <c r="AD28" i="1"/>
  <c r="AC28" i="1"/>
  <c r="AB28" i="1"/>
  <c r="AA28" i="1"/>
  <c r="Z28" i="1"/>
  <c r="Y28" i="1"/>
  <c r="X28" i="1"/>
  <c r="W28" i="1"/>
  <c r="V28" i="1"/>
  <c r="F28" i="1"/>
  <c r="E28" i="1"/>
  <c r="A28" i="1"/>
  <c r="AW27" i="1"/>
  <c r="AU27" i="1"/>
  <c r="AT27" i="1"/>
  <c r="AS27" i="1"/>
  <c r="AR27" i="1"/>
  <c r="AQ27" i="1"/>
  <c r="AP27" i="1"/>
  <c r="AI27" i="1"/>
  <c r="AG27" i="1"/>
  <c r="AF27" i="1"/>
  <c r="AX27" i="1" s="1"/>
  <c r="AE27" i="1"/>
  <c r="AD27" i="1"/>
  <c r="AC27" i="1"/>
  <c r="AB27" i="1"/>
  <c r="AA27" i="1"/>
  <c r="Z27" i="1"/>
  <c r="Y27" i="1"/>
  <c r="X27" i="1"/>
  <c r="W27" i="1"/>
  <c r="V27" i="1"/>
  <c r="F27" i="1"/>
  <c r="E27" i="1"/>
  <c r="D27" i="1"/>
  <c r="AO27" i="1" s="1"/>
  <c r="A27" i="1"/>
  <c r="AW26" i="1"/>
  <c r="AU26" i="1"/>
  <c r="AT26" i="1"/>
  <c r="AS26" i="1"/>
  <c r="AR26" i="1"/>
  <c r="AQ26" i="1"/>
  <c r="AP26" i="1"/>
  <c r="AI26" i="1"/>
  <c r="AG26" i="1"/>
  <c r="AF26" i="1"/>
  <c r="AX26" i="1" s="1"/>
  <c r="AE26" i="1"/>
  <c r="AD26" i="1"/>
  <c r="AC26" i="1"/>
  <c r="AB26" i="1"/>
  <c r="AA26" i="1"/>
  <c r="Z26" i="1"/>
  <c r="Y26" i="1"/>
  <c r="X26" i="1"/>
  <c r="W26" i="1"/>
  <c r="V26" i="1"/>
  <c r="F26" i="1"/>
  <c r="E26" i="1"/>
  <c r="A26" i="1"/>
  <c r="AW25" i="1"/>
  <c r="AU25" i="1"/>
  <c r="AT25" i="1"/>
  <c r="AS25" i="1"/>
  <c r="AR25" i="1"/>
  <c r="AQ25" i="1"/>
  <c r="AP25" i="1"/>
  <c r="AI25" i="1"/>
  <c r="AG25" i="1"/>
  <c r="AF25" i="1"/>
  <c r="AX25" i="1" s="1"/>
  <c r="AE25" i="1"/>
  <c r="AD25" i="1"/>
  <c r="AC25" i="1"/>
  <c r="AB25" i="1"/>
  <c r="AA25" i="1"/>
  <c r="Z25" i="1"/>
  <c r="Y25" i="1"/>
  <c r="X25" i="1"/>
  <c r="W25" i="1"/>
  <c r="V25" i="1"/>
  <c r="D25" i="1" s="1"/>
  <c r="F25" i="1"/>
  <c r="E25" i="1"/>
  <c r="A25" i="1"/>
  <c r="AW24" i="1"/>
  <c r="AU24" i="1"/>
  <c r="AT24" i="1"/>
  <c r="AS24" i="1"/>
  <c r="AR24" i="1"/>
  <c r="AQ24" i="1"/>
  <c r="AP24" i="1"/>
  <c r="AI24" i="1"/>
  <c r="AG24" i="1"/>
  <c r="AF24" i="1"/>
  <c r="AE24" i="1"/>
  <c r="AD24" i="1"/>
  <c r="AC24" i="1"/>
  <c r="AB24" i="1"/>
  <c r="AA24" i="1"/>
  <c r="Z24" i="1"/>
  <c r="Y24" i="1"/>
  <c r="X24" i="1"/>
  <c r="W24" i="1"/>
  <c r="V24" i="1"/>
  <c r="F24" i="1"/>
  <c r="E24" i="1"/>
  <c r="A24" i="1"/>
  <c r="AW23" i="1"/>
  <c r="AU23" i="1"/>
  <c r="AT23" i="1"/>
  <c r="AS23" i="1"/>
  <c r="AR23" i="1"/>
  <c r="AQ23" i="1"/>
  <c r="AP23" i="1"/>
  <c r="AI23" i="1"/>
  <c r="AG23" i="1"/>
  <c r="AF23" i="1"/>
  <c r="AX23" i="1" s="1"/>
  <c r="AE23" i="1"/>
  <c r="AD23" i="1"/>
  <c r="AC23" i="1"/>
  <c r="AB23" i="1"/>
  <c r="AA23" i="1"/>
  <c r="Z23" i="1"/>
  <c r="Y23" i="1"/>
  <c r="X23" i="1"/>
  <c r="W23" i="1"/>
  <c r="V23" i="1"/>
  <c r="D23" i="1" s="1"/>
  <c r="AO23" i="1" s="1"/>
  <c r="F23" i="1"/>
  <c r="E23" i="1"/>
  <c r="A23" i="1"/>
  <c r="AW22" i="1"/>
  <c r="AU22" i="1"/>
  <c r="AT22" i="1"/>
  <c r="AS22" i="1"/>
  <c r="AR22" i="1"/>
  <c r="AQ22" i="1"/>
  <c r="AP22" i="1"/>
  <c r="AI22" i="1"/>
  <c r="AG22" i="1"/>
  <c r="AF22" i="1"/>
  <c r="AX22" i="1" s="1"/>
  <c r="AE22" i="1"/>
  <c r="AD22" i="1"/>
  <c r="AC22" i="1"/>
  <c r="AB22" i="1"/>
  <c r="AA22" i="1"/>
  <c r="Z22" i="1"/>
  <c r="Y22" i="1"/>
  <c r="X22" i="1"/>
  <c r="D22" i="1" s="1"/>
  <c r="W22" i="1"/>
  <c r="V22" i="1"/>
  <c r="F22" i="1"/>
  <c r="E22" i="1"/>
  <c r="A22" i="1"/>
  <c r="AW21" i="1"/>
  <c r="AU21" i="1"/>
  <c r="AT21" i="1"/>
  <c r="AS21" i="1"/>
  <c r="AR21" i="1"/>
  <c r="AQ21" i="1"/>
  <c r="AP21" i="1"/>
  <c r="AI21" i="1"/>
  <c r="AG21" i="1"/>
  <c r="AF21" i="1"/>
  <c r="AX21" i="1" s="1"/>
  <c r="AE21" i="1"/>
  <c r="AD21" i="1"/>
  <c r="AC21" i="1"/>
  <c r="AB21" i="1"/>
  <c r="AA21" i="1"/>
  <c r="Z21" i="1"/>
  <c r="Y21" i="1"/>
  <c r="X21" i="1"/>
  <c r="W21" i="1"/>
  <c r="V21" i="1"/>
  <c r="F21" i="1"/>
  <c r="E21" i="1"/>
  <c r="A21" i="1"/>
  <c r="AW20" i="1"/>
  <c r="AU20" i="1"/>
  <c r="AT20" i="1"/>
  <c r="AS20" i="1"/>
  <c r="AR20" i="1"/>
  <c r="AQ20" i="1"/>
  <c r="AP20" i="1"/>
  <c r="AI20" i="1"/>
  <c r="AG20" i="1"/>
  <c r="AF20" i="1"/>
  <c r="AX20" i="1" s="1"/>
  <c r="AE20" i="1"/>
  <c r="AD20" i="1"/>
  <c r="AC20" i="1"/>
  <c r="AB20" i="1"/>
  <c r="AA20" i="1"/>
  <c r="Z20" i="1"/>
  <c r="Y20" i="1"/>
  <c r="X20" i="1"/>
  <c r="W20" i="1"/>
  <c r="V20" i="1"/>
  <c r="D20" i="1" s="1"/>
  <c r="F20" i="1"/>
  <c r="E20" i="1"/>
  <c r="A20" i="1"/>
  <c r="AW19" i="1"/>
  <c r="AU19" i="1"/>
  <c r="AT19" i="1"/>
  <c r="AS19" i="1"/>
  <c r="AR19" i="1"/>
  <c r="AQ19" i="1"/>
  <c r="AP19" i="1"/>
  <c r="AI19" i="1"/>
  <c r="AG19" i="1"/>
  <c r="AF19" i="1"/>
  <c r="AE19" i="1"/>
  <c r="AD19" i="1"/>
  <c r="AC19" i="1"/>
  <c r="AB19" i="1"/>
  <c r="AA19" i="1"/>
  <c r="Z19" i="1"/>
  <c r="Y19" i="1"/>
  <c r="X19" i="1"/>
  <c r="W19" i="1"/>
  <c r="V19" i="1"/>
  <c r="D19" i="1" s="1"/>
  <c r="AO19" i="1" s="1"/>
  <c r="F19" i="1"/>
  <c r="E19" i="1"/>
  <c r="A19" i="1"/>
  <c r="AW18" i="1"/>
  <c r="AU18" i="1"/>
  <c r="AT18" i="1"/>
  <c r="AS18" i="1"/>
  <c r="AR18" i="1"/>
  <c r="AQ18" i="1"/>
  <c r="AP18" i="1"/>
  <c r="AI18" i="1"/>
  <c r="AG18" i="1"/>
  <c r="AF18" i="1"/>
  <c r="AE18" i="1"/>
  <c r="AD18" i="1"/>
  <c r="AC18" i="1"/>
  <c r="AB18" i="1"/>
  <c r="AA18" i="1"/>
  <c r="Z18" i="1"/>
  <c r="Y18" i="1"/>
  <c r="X18" i="1"/>
  <c r="W18" i="1"/>
  <c r="V18" i="1"/>
  <c r="F18" i="1"/>
  <c r="E18" i="1"/>
  <c r="A18" i="1"/>
  <c r="AW17" i="1"/>
  <c r="AU17" i="1"/>
  <c r="AT17" i="1"/>
  <c r="AS17" i="1"/>
  <c r="AR17" i="1"/>
  <c r="AQ17" i="1"/>
  <c r="AP17" i="1"/>
  <c r="AI17" i="1"/>
  <c r="AG17" i="1"/>
  <c r="AF17" i="1"/>
  <c r="AE17" i="1"/>
  <c r="AD17" i="1"/>
  <c r="AC17" i="1"/>
  <c r="AB17" i="1"/>
  <c r="AA17" i="1"/>
  <c r="Z17" i="1"/>
  <c r="Y17" i="1"/>
  <c r="X17" i="1"/>
  <c r="W17" i="1"/>
  <c r="V17" i="1"/>
  <c r="F17" i="1"/>
  <c r="E17" i="1"/>
  <c r="A17" i="1"/>
  <c r="AW16" i="1"/>
  <c r="AU16" i="1"/>
  <c r="AT16" i="1"/>
  <c r="AS16" i="1"/>
  <c r="AR16" i="1"/>
  <c r="AQ16" i="1"/>
  <c r="AP16" i="1"/>
  <c r="AI16" i="1"/>
  <c r="AG16" i="1"/>
  <c r="AF16" i="1"/>
  <c r="AX16" i="1" s="1"/>
  <c r="AE16" i="1"/>
  <c r="AD16" i="1"/>
  <c r="AC16" i="1"/>
  <c r="AB16" i="1"/>
  <c r="AA16" i="1"/>
  <c r="Z16" i="1"/>
  <c r="Y16" i="1"/>
  <c r="X16" i="1"/>
  <c r="W16" i="1"/>
  <c r="V16" i="1"/>
  <c r="F16" i="1"/>
  <c r="E16" i="1"/>
  <c r="A16" i="1"/>
  <c r="AW15" i="1"/>
  <c r="AU15" i="1"/>
  <c r="AT15" i="1"/>
  <c r="AS15" i="1"/>
  <c r="AR15" i="1"/>
  <c r="AQ15" i="1"/>
  <c r="AP15" i="1"/>
  <c r="AI15" i="1"/>
  <c r="AG15" i="1"/>
  <c r="AF15" i="1"/>
  <c r="AX15" i="1" s="1"/>
  <c r="AE15" i="1"/>
  <c r="AD15" i="1"/>
  <c r="AC15" i="1"/>
  <c r="AB15" i="1"/>
  <c r="AA15" i="1"/>
  <c r="Z15" i="1"/>
  <c r="Y15" i="1"/>
  <c r="X15" i="1"/>
  <c r="W15" i="1"/>
  <c r="V15" i="1"/>
  <c r="D15" i="1" s="1"/>
  <c r="F15" i="1"/>
  <c r="E15" i="1"/>
  <c r="A15" i="1"/>
  <c r="AW14" i="1"/>
  <c r="AU14" i="1"/>
  <c r="AT14" i="1"/>
  <c r="AS14" i="1"/>
  <c r="AR14" i="1"/>
  <c r="AQ14" i="1"/>
  <c r="AP14" i="1"/>
  <c r="AI14" i="1"/>
  <c r="AG14" i="1"/>
  <c r="AF14" i="1"/>
  <c r="AX14" i="1" s="1"/>
  <c r="AE14" i="1"/>
  <c r="AD14" i="1"/>
  <c r="AC14" i="1"/>
  <c r="AB14" i="1"/>
  <c r="AA14" i="1"/>
  <c r="Z14" i="1"/>
  <c r="Y14" i="1"/>
  <c r="X14" i="1"/>
  <c r="W14" i="1"/>
  <c r="V14" i="1"/>
  <c r="F14" i="1"/>
  <c r="E14" i="1"/>
  <c r="A14" i="1"/>
  <c r="AW13" i="1"/>
  <c r="AU13" i="1"/>
  <c r="AT13" i="1"/>
  <c r="AS13" i="1"/>
  <c r="AR13" i="1"/>
  <c r="AQ13" i="1"/>
  <c r="AP13" i="1"/>
  <c r="AI13" i="1"/>
  <c r="AG13" i="1"/>
  <c r="AF13" i="1"/>
  <c r="AE13" i="1"/>
  <c r="AD13" i="1"/>
  <c r="AC13" i="1"/>
  <c r="AB13" i="1"/>
  <c r="AA13" i="1"/>
  <c r="Z13" i="1"/>
  <c r="Y13" i="1"/>
  <c r="X13" i="1"/>
  <c r="W13" i="1"/>
  <c r="V13" i="1"/>
  <c r="F13" i="1"/>
  <c r="E13" i="1"/>
  <c r="A13" i="1"/>
  <c r="AW12" i="1"/>
  <c r="AU12" i="1"/>
  <c r="AT12" i="1"/>
  <c r="AS12" i="1"/>
  <c r="AR12" i="1"/>
  <c r="AQ12" i="1"/>
  <c r="AP12" i="1"/>
  <c r="AI12" i="1"/>
  <c r="AG12" i="1"/>
  <c r="AF12" i="1"/>
  <c r="AX12" i="1" s="1"/>
  <c r="AE12" i="1"/>
  <c r="AD12" i="1"/>
  <c r="AC12" i="1"/>
  <c r="AB12" i="1"/>
  <c r="AA12" i="1"/>
  <c r="Z12" i="1"/>
  <c r="Y12" i="1"/>
  <c r="X12" i="1"/>
  <c r="W12" i="1"/>
  <c r="V12" i="1"/>
  <c r="F12" i="1"/>
  <c r="E12" i="1"/>
  <c r="A12" i="1"/>
  <c r="AW11" i="1"/>
  <c r="AU11" i="1"/>
  <c r="AT11" i="1"/>
  <c r="AS11" i="1"/>
  <c r="AR11" i="1"/>
  <c r="AQ11" i="1"/>
  <c r="AP11" i="1"/>
  <c r="AI11" i="1"/>
  <c r="AG11" i="1"/>
  <c r="AF11" i="1"/>
  <c r="AE11" i="1"/>
  <c r="AD11" i="1"/>
  <c r="AC11" i="1"/>
  <c r="AB11" i="1"/>
  <c r="AA11" i="1"/>
  <c r="Z11" i="1"/>
  <c r="Y11" i="1"/>
  <c r="X11" i="1"/>
  <c r="W11" i="1"/>
  <c r="D11" i="1" s="1"/>
  <c r="AO11" i="1" s="1"/>
  <c r="V11" i="1"/>
  <c r="F11" i="1"/>
  <c r="E11" i="1"/>
  <c r="A11" i="1"/>
  <c r="AW10" i="1"/>
  <c r="AU10" i="1"/>
  <c r="AT10" i="1"/>
  <c r="AS10" i="1"/>
  <c r="AR10" i="1"/>
  <c r="AQ10" i="1"/>
  <c r="AP10" i="1"/>
  <c r="AI10" i="1"/>
  <c r="AG10" i="1"/>
  <c r="AF10" i="1"/>
  <c r="AX10" i="1" s="1"/>
  <c r="AE10" i="1"/>
  <c r="AD10" i="1"/>
  <c r="AC10" i="1"/>
  <c r="AB10" i="1"/>
  <c r="AA10" i="1"/>
  <c r="Z10" i="1"/>
  <c r="Y10" i="1"/>
  <c r="X10" i="1"/>
  <c r="W10" i="1"/>
  <c r="V10" i="1"/>
  <c r="F10" i="1"/>
  <c r="E10" i="1"/>
  <c r="A10" i="1"/>
  <c r="AW9" i="1"/>
  <c r="AU9" i="1"/>
  <c r="AT9" i="1"/>
  <c r="AS9" i="1"/>
  <c r="AR9" i="1"/>
  <c r="AQ9" i="1"/>
  <c r="AP9" i="1"/>
  <c r="AI9" i="1"/>
  <c r="AG9" i="1"/>
  <c r="AF9" i="1"/>
  <c r="AX9" i="1" s="1"/>
  <c r="AE9" i="1"/>
  <c r="AD9" i="1"/>
  <c r="AC9" i="1"/>
  <c r="AB9" i="1"/>
  <c r="AA9" i="1"/>
  <c r="Z9" i="1"/>
  <c r="Y9" i="1"/>
  <c r="X9" i="1"/>
  <c r="W9" i="1"/>
  <c r="V9" i="1"/>
  <c r="F9" i="1"/>
  <c r="E9" i="1"/>
  <c r="A9" i="1"/>
  <c r="AW8" i="1"/>
  <c r="AU8" i="1"/>
  <c r="AT8" i="1"/>
  <c r="AS8" i="1"/>
  <c r="AR8" i="1"/>
  <c r="AQ8" i="1"/>
  <c r="AP8" i="1"/>
  <c r="AI8" i="1"/>
  <c r="AG8" i="1"/>
  <c r="AF8" i="1"/>
  <c r="AE8" i="1"/>
  <c r="AD8" i="1"/>
  <c r="AC8" i="1"/>
  <c r="AB8" i="1"/>
  <c r="AA8" i="1"/>
  <c r="Z8" i="1"/>
  <c r="Y8" i="1"/>
  <c r="X8" i="1"/>
  <c r="W8" i="1"/>
  <c r="V8" i="1"/>
  <c r="F8" i="1"/>
  <c r="E8" i="1"/>
  <c r="A8" i="1"/>
  <c r="D9" i="1" l="1"/>
  <c r="AX8" i="1"/>
  <c r="D10" i="1"/>
  <c r="D16" i="1"/>
  <c r="AO16" i="1" s="1"/>
  <c r="D18" i="1"/>
  <c r="AO18" i="1" s="1"/>
  <c r="AX18" i="1"/>
  <c r="AX19" i="1"/>
  <c r="AX24" i="1"/>
  <c r="AX29" i="1"/>
  <c r="AX30" i="1"/>
  <c r="D21" i="1"/>
  <c r="D24" i="1"/>
  <c r="D26" i="1"/>
  <c r="D29" i="1"/>
  <c r="D35" i="1"/>
  <c r="AX37" i="1"/>
  <c r="AX38" i="1"/>
  <c r="D8" i="1"/>
  <c r="D12" i="1"/>
  <c r="AO12" i="1" s="1"/>
  <c r="D14" i="1"/>
  <c r="AO14" i="1" s="1"/>
  <c r="D28" i="1"/>
  <c r="D32" i="1"/>
  <c r="D33" i="1"/>
  <c r="D39" i="1"/>
  <c r="AX35" i="1"/>
  <c r="D36" i="1"/>
  <c r="D37" i="1"/>
  <c r="AX40" i="1"/>
  <c r="D43" i="1"/>
  <c r="AX45" i="1"/>
  <c r="AX46" i="1"/>
  <c r="AX51" i="1"/>
  <c r="D52" i="1"/>
  <c r="D53" i="1"/>
  <c r="AX56" i="1"/>
  <c r="D59" i="1"/>
  <c r="AX61" i="1"/>
  <c r="AX62" i="1"/>
  <c r="AX66" i="1"/>
  <c r="D67" i="1"/>
  <c r="D68" i="1"/>
  <c r="AX71" i="1"/>
  <c r="D74" i="1"/>
  <c r="AX76" i="1"/>
  <c r="AX77" i="1"/>
  <c r="AX82" i="1"/>
  <c r="D83" i="1"/>
  <c r="D84" i="1"/>
  <c r="AX87" i="1"/>
  <c r="D90" i="1"/>
  <c r="AX92" i="1"/>
  <c r="AX93" i="1"/>
  <c r="AX98" i="1"/>
  <c r="D99" i="1"/>
  <c r="D100" i="1"/>
  <c r="AX103" i="1"/>
  <c r="D106" i="1"/>
  <c r="AX109" i="1"/>
  <c r="D111" i="1"/>
  <c r="AO111" i="1" s="1"/>
  <c r="D113" i="1"/>
  <c r="AO113" i="1" s="1"/>
  <c r="AX116" i="1"/>
  <c r="AX119" i="1"/>
  <c r="AX122" i="1"/>
  <c r="AX125" i="1"/>
  <c r="D127" i="1"/>
  <c r="D137" i="1"/>
  <c r="AO137" i="1" s="1"/>
  <c r="AX139" i="1"/>
  <c r="AX140" i="1"/>
  <c r="AX145" i="1"/>
  <c r="D146" i="1"/>
  <c r="D153" i="1"/>
  <c r="D155" i="1"/>
  <c r="AX155" i="1"/>
  <c r="AX156" i="1"/>
  <c r="D158" i="1"/>
  <c r="AX163" i="1"/>
  <c r="AX164" i="1"/>
  <c r="AX169" i="1"/>
  <c r="D170" i="1"/>
  <c r="D171" i="1"/>
  <c r="AX174" i="1"/>
  <c r="D177" i="1"/>
  <c r="AX179" i="1"/>
  <c r="AX180" i="1"/>
  <c r="D182" i="1"/>
  <c r="AX184" i="1"/>
  <c r="AX185" i="1"/>
  <c r="D187" i="1"/>
  <c r="AX190" i="1"/>
  <c r="D192" i="1"/>
  <c r="AX195" i="1"/>
  <c r="D198" i="1"/>
  <c r="AX200" i="1"/>
  <c r="AX201" i="1"/>
  <c r="AX205" i="1"/>
  <c r="AX209" i="1"/>
  <c r="AX214" i="1"/>
  <c r="D134" i="1"/>
  <c r="D135" i="1"/>
  <c r="D141" i="1"/>
  <c r="AO141" i="1" s="1"/>
  <c r="AX143" i="1"/>
  <c r="AX144" i="1"/>
  <c r="AX149" i="1"/>
  <c r="B152" i="1"/>
  <c r="AX154" i="1"/>
  <c r="D157" i="1"/>
  <c r="D159" i="1"/>
  <c r="AX159" i="1"/>
  <c r="AX43" i="1"/>
  <c r="D44" i="1"/>
  <c r="D45" i="1"/>
  <c r="AX48" i="1"/>
  <c r="D51" i="1"/>
  <c r="AX53" i="1"/>
  <c r="AX54" i="1"/>
  <c r="AX59" i="1"/>
  <c r="D60" i="1"/>
  <c r="D61" i="1"/>
  <c r="AX64" i="1"/>
  <c r="D66" i="1"/>
  <c r="AO66" i="1" s="1"/>
  <c r="AX68" i="1"/>
  <c r="AX69" i="1"/>
  <c r="AX74" i="1"/>
  <c r="D75" i="1"/>
  <c r="D76" i="1"/>
  <c r="AX79" i="1"/>
  <c r="D82" i="1"/>
  <c r="AX84" i="1"/>
  <c r="AX85" i="1"/>
  <c r="AX90" i="1"/>
  <c r="D91" i="1"/>
  <c r="D92" i="1"/>
  <c r="AX95" i="1"/>
  <c r="D98" i="1"/>
  <c r="AX100" i="1"/>
  <c r="AX101" i="1"/>
  <c r="AX106" i="1"/>
  <c r="D107" i="1"/>
  <c r="D108" i="1"/>
  <c r="AO108" i="1" s="1"/>
  <c r="AX111" i="1"/>
  <c r="AX114" i="1"/>
  <c r="D116" i="1"/>
  <c r="D119" i="1"/>
  <c r="AO119" i="1" s="1"/>
  <c r="D121" i="1"/>
  <c r="AO121" i="1" s="1"/>
  <c r="D124" i="1"/>
  <c r="AO124" i="1" s="1"/>
  <c r="AX127" i="1"/>
  <c r="D169" i="1"/>
  <c r="D178" i="1"/>
  <c r="D179" i="1"/>
  <c r="D184" i="1"/>
  <c r="D195" i="1"/>
  <c r="D200" i="1"/>
  <c r="D203" i="1"/>
  <c r="D205" i="1"/>
  <c r="D207" i="1"/>
  <c r="D209" i="1"/>
  <c r="D211" i="1"/>
  <c r="D214" i="1"/>
  <c r="D216" i="1"/>
  <c r="D48" i="1"/>
  <c r="D49" i="1"/>
  <c r="D55" i="1"/>
  <c r="AH55" i="1" s="1"/>
  <c r="B55" i="1" s="1"/>
  <c r="D64" i="1"/>
  <c r="D65" i="1"/>
  <c r="D70" i="1"/>
  <c r="D79" i="1"/>
  <c r="D80" i="1"/>
  <c r="AH80" i="1" s="1"/>
  <c r="B80" i="1" s="1"/>
  <c r="D86" i="1"/>
  <c r="D95" i="1"/>
  <c r="D96" i="1"/>
  <c r="D102" i="1"/>
  <c r="AO102" i="1" s="1"/>
  <c r="D112" i="1"/>
  <c r="D115" i="1"/>
  <c r="AO115" i="1" s="1"/>
  <c r="D117" i="1"/>
  <c r="AO117" i="1" s="1"/>
  <c r="AX135" i="1"/>
  <c r="AX136" i="1"/>
  <c r="D142" i="1"/>
  <c r="D143" i="1"/>
  <c r="D149" i="1"/>
  <c r="AO149" i="1" s="1"/>
  <c r="D151" i="1"/>
  <c r="AX152" i="1"/>
  <c r="D154" i="1"/>
  <c r="B160" i="1"/>
  <c r="D166" i="1"/>
  <c r="D167" i="1"/>
  <c r="D173" i="1"/>
  <c r="D183" i="1"/>
  <c r="D188" i="1"/>
  <c r="D194" i="1"/>
  <c r="D204" i="1"/>
  <c r="D208" i="1"/>
  <c r="D215" i="1"/>
  <c r="AH10" i="1"/>
  <c r="B10" i="1" s="1"/>
  <c r="AO10" i="1"/>
  <c r="AH8" i="1"/>
  <c r="B8" i="1" s="1"/>
  <c r="AO8" i="1"/>
  <c r="AH9" i="1"/>
  <c r="B9" i="1" s="1"/>
  <c r="AO9" i="1"/>
  <c r="AH11" i="1"/>
  <c r="B11" i="1" s="1"/>
  <c r="D13" i="1"/>
  <c r="AX17" i="1"/>
  <c r="AH28" i="1"/>
  <c r="B28" i="1" s="1"/>
  <c r="AO28" i="1"/>
  <c r="AH32" i="1"/>
  <c r="B32" i="1" s="1"/>
  <c r="AO32" i="1"/>
  <c r="AH33" i="1"/>
  <c r="B33" i="1" s="1"/>
  <c r="AO33" i="1"/>
  <c r="AO39" i="1"/>
  <c r="AH39" i="1"/>
  <c r="B39" i="1" s="1"/>
  <c r="AH48" i="1"/>
  <c r="B48" i="1" s="1"/>
  <c r="AO48" i="1"/>
  <c r="AH49" i="1"/>
  <c r="B49" i="1" s="1"/>
  <c r="AO49" i="1"/>
  <c r="AO55" i="1"/>
  <c r="AH64" i="1"/>
  <c r="B64" i="1" s="1"/>
  <c r="AO64" i="1"/>
  <c r="AO65" i="1"/>
  <c r="AH65" i="1"/>
  <c r="B65" i="1" s="1"/>
  <c r="AH14" i="1"/>
  <c r="B14" i="1" s="1"/>
  <c r="AH16" i="1"/>
  <c r="B16" i="1" s="1"/>
  <c r="AH36" i="1"/>
  <c r="B36" i="1" s="1"/>
  <c r="AO36" i="1"/>
  <c r="AH37" i="1"/>
  <c r="B37" i="1" s="1"/>
  <c r="AO37" i="1"/>
  <c r="AO43" i="1"/>
  <c r="AH43" i="1"/>
  <c r="B43" i="1" s="1"/>
  <c r="AH52" i="1"/>
  <c r="B52" i="1" s="1"/>
  <c r="AO52" i="1"/>
  <c r="AH53" i="1"/>
  <c r="B53" i="1" s="1"/>
  <c r="AO53" i="1"/>
  <c r="AO59" i="1"/>
  <c r="AH59" i="1"/>
  <c r="B59" i="1" s="1"/>
  <c r="AX11" i="1"/>
  <c r="AX13" i="1"/>
  <c r="AO15" i="1"/>
  <c r="AH15" i="1"/>
  <c r="B15" i="1" s="1"/>
  <c r="D17" i="1"/>
  <c r="AH20" i="1"/>
  <c r="B20" i="1" s="1"/>
  <c r="AO20" i="1"/>
  <c r="AO22" i="1"/>
  <c r="AH22" i="1"/>
  <c r="B22" i="1" s="1"/>
  <c r="AH25" i="1"/>
  <c r="B25" i="1" s="1"/>
  <c r="AO25" i="1"/>
  <c r="AO31" i="1"/>
  <c r="AH31" i="1"/>
  <c r="B31" i="1" s="1"/>
  <c r="AH40" i="1"/>
  <c r="B40" i="1" s="1"/>
  <c r="AO40" i="1"/>
  <c r="AH41" i="1"/>
  <c r="B41" i="1" s="1"/>
  <c r="AO41" i="1"/>
  <c r="AO47" i="1"/>
  <c r="AH47" i="1"/>
  <c r="B47" i="1" s="1"/>
  <c r="AH56" i="1"/>
  <c r="B56" i="1" s="1"/>
  <c r="AO56" i="1"/>
  <c r="AH57" i="1"/>
  <c r="B57" i="1" s="1"/>
  <c r="AO57" i="1"/>
  <c r="AO63" i="1"/>
  <c r="AH63" i="1"/>
  <c r="B63" i="1" s="1"/>
  <c r="AH12" i="1"/>
  <c r="B12" i="1" s="1"/>
  <c r="AH18" i="1"/>
  <c r="B18" i="1" s="1"/>
  <c r="AH21" i="1"/>
  <c r="B21" i="1" s="1"/>
  <c r="AO21" i="1"/>
  <c r="AH24" i="1"/>
  <c r="B24" i="1" s="1"/>
  <c r="AO24" i="1"/>
  <c r="AO26" i="1"/>
  <c r="AH26" i="1"/>
  <c r="B26" i="1" s="1"/>
  <c r="AH29" i="1"/>
  <c r="B29" i="1" s="1"/>
  <c r="AO29" i="1"/>
  <c r="AO35" i="1"/>
  <c r="AH35" i="1"/>
  <c r="B35" i="1" s="1"/>
  <c r="AH44" i="1"/>
  <c r="B44" i="1" s="1"/>
  <c r="AO44" i="1"/>
  <c r="AH45" i="1"/>
  <c r="B45" i="1" s="1"/>
  <c r="AO45" i="1"/>
  <c r="AO51" i="1"/>
  <c r="AH51" i="1"/>
  <c r="B51" i="1" s="1"/>
  <c r="AH60" i="1"/>
  <c r="B60" i="1" s="1"/>
  <c r="AO60" i="1"/>
  <c r="AH61" i="1"/>
  <c r="B61" i="1" s="1"/>
  <c r="AO61" i="1"/>
  <c r="AH30" i="1"/>
  <c r="B30" i="1" s="1"/>
  <c r="AH34" i="1"/>
  <c r="B34" i="1" s="1"/>
  <c r="AH38" i="1"/>
  <c r="B38" i="1" s="1"/>
  <c r="AH42" i="1"/>
  <c r="B42" i="1" s="1"/>
  <c r="AH46" i="1"/>
  <c r="B46" i="1" s="1"/>
  <c r="AH50" i="1"/>
  <c r="B50" i="1" s="1"/>
  <c r="AH54" i="1"/>
  <c r="B54" i="1" s="1"/>
  <c r="AH58" i="1"/>
  <c r="B58" i="1" s="1"/>
  <c r="AH62" i="1"/>
  <c r="B62" i="1" s="1"/>
  <c r="AH70" i="1"/>
  <c r="B70" i="1" s="1"/>
  <c r="AO70" i="1"/>
  <c r="AO79" i="1"/>
  <c r="AH79" i="1"/>
  <c r="B79" i="1" s="1"/>
  <c r="AO80" i="1"/>
  <c r="AH86" i="1"/>
  <c r="B86" i="1" s="1"/>
  <c r="AO86" i="1"/>
  <c r="AO95" i="1"/>
  <c r="AH95" i="1"/>
  <c r="B95" i="1" s="1"/>
  <c r="AO96" i="1"/>
  <c r="AH96" i="1"/>
  <c r="B96" i="1" s="1"/>
  <c r="AH102" i="1"/>
  <c r="B102" i="1" s="1"/>
  <c r="AH19" i="1"/>
  <c r="B19" i="1" s="1"/>
  <c r="AH23" i="1"/>
  <c r="B23" i="1" s="1"/>
  <c r="AH27" i="1"/>
  <c r="B27" i="1" s="1"/>
  <c r="AH66" i="1"/>
  <c r="B66" i="1" s="1"/>
  <c r="AO67" i="1"/>
  <c r="AH67" i="1"/>
  <c r="B67" i="1" s="1"/>
  <c r="AO68" i="1"/>
  <c r="AH68" i="1"/>
  <c r="B68" i="1" s="1"/>
  <c r="AH74" i="1"/>
  <c r="B74" i="1" s="1"/>
  <c r="AO74" i="1"/>
  <c r="AO83" i="1"/>
  <c r="AH83" i="1"/>
  <c r="B83" i="1" s="1"/>
  <c r="AO84" i="1"/>
  <c r="AH84" i="1"/>
  <c r="B84" i="1" s="1"/>
  <c r="AH90" i="1"/>
  <c r="B90" i="1" s="1"/>
  <c r="AO90" i="1"/>
  <c r="AO99" i="1"/>
  <c r="AH99" i="1"/>
  <c r="B99" i="1" s="1"/>
  <c r="AO100" i="1"/>
  <c r="AH100" i="1"/>
  <c r="B100" i="1" s="1"/>
  <c r="AH106" i="1"/>
  <c r="B106" i="1" s="1"/>
  <c r="AO106" i="1"/>
  <c r="AO71" i="1"/>
  <c r="AH71" i="1"/>
  <c r="B71" i="1" s="1"/>
  <c r="AO72" i="1"/>
  <c r="AH72" i="1"/>
  <c r="B72" i="1" s="1"/>
  <c r="AH78" i="1"/>
  <c r="B78" i="1" s="1"/>
  <c r="AO78" i="1"/>
  <c r="AO87" i="1"/>
  <c r="AH87" i="1"/>
  <c r="B87" i="1" s="1"/>
  <c r="AO88" i="1"/>
  <c r="AH88" i="1"/>
  <c r="B88" i="1" s="1"/>
  <c r="AH94" i="1"/>
  <c r="B94" i="1" s="1"/>
  <c r="AO94" i="1"/>
  <c r="AO103" i="1"/>
  <c r="AH103" i="1"/>
  <c r="B103" i="1" s="1"/>
  <c r="AO104" i="1"/>
  <c r="AH104" i="1"/>
  <c r="B104" i="1" s="1"/>
  <c r="AO75" i="1"/>
  <c r="AH75" i="1"/>
  <c r="B75" i="1" s="1"/>
  <c r="AO76" i="1"/>
  <c r="AH76" i="1"/>
  <c r="B76" i="1" s="1"/>
  <c r="AH82" i="1"/>
  <c r="B82" i="1" s="1"/>
  <c r="AO82" i="1"/>
  <c r="AO91" i="1"/>
  <c r="AH91" i="1"/>
  <c r="B91" i="1" s="1"/>
  <c r="AO92" i="1"/>
  <c r="AH92" i="1"/>
  <c r="B92" i="1" s="1"/>
  <c r="AH98" i="1"/>
  <c r="B98" i="1" s="1"/>
  <c r="AO98" i="1"/>
  <c r="AO107" i="1"/>
  <c r="AH107" i="1"/>
  <c r="B107" i="1" s="1"/>
  <c r="AO69" i="1"/>
  <c r="AO73" i="1"/>
  <c r="AO77" i="1"/>
  <c r="AO81" i="1"/>
  <c r="AO85" i="1"/>
  <c r="AO89" i="1"/>
  <c r="AO93" i="1"/>
  <c r="AO97" i="1"/>
  <c r="AO101" i="1"/>
  <c r="AO105" i="1"/>
  <c r="AH113" i="1"/>
  <c r="B113" i="1" s="1"/>
  <c r="AH115" i="1"/>
  <c r="B115" i="1" s="1"/>
  <c r="AH121" i="1"/>
  <c r="B121" i="1" s="1"/>
  <c r="AH128" i="1"/>
  <c r="B128" i="1" s="1"/>
  <c r="AX134" i="1"/>
  <c r="AH136" i="1"/>
  <c r="AO136" i="1"/>
  <c r="AX142" i="1"/>
  <c r="AH144" i="1"/>
  <c r="AO144" i="1"/>
  <c r="AX150" i="1"/>
  <c r="AO153" i="1"/>
  <c r="AH153" i="1"/>
  <c r="B153" i="1" s="1"/>
  <c r="AH155" i="1"/>
  <c r="B155" i="1" s="1"/>
  <c r="AO155" i="1"/>
  <c r="AO158" i="1"/>
  <c r="AH158" i="1"/>
  <c r="B158" i="1" s="1"/>
  <c r="AX108" i="1"/>
  <c r="AH114" i="1"/>
  <c r="B114" i="1" s="1"/>
  <c r="AO114" i="1"/>
  <c r="AO116" i="1"/>
  <c r="AH116" i="1"/>
  <c r="B116" i="1" s="1"/>
  <c r="AH122" i="1"/>
  <c r="B122" i="1" s="1"/>
  <c r="AO122" i="1"/>
  <c r="AO123" i="1"/>
  <c r="AH123" i="1"/>
  <c r="B123" i="1" s="1"/>
  <c r="AO134" i="1"/>
  <c r="AH134" i="1"/>
  <c r="B134" i="1" s="1"/>
  <c r="AH135" i="1"/>
  <c r="B135" i="1" s="1"/>
  <c r="AH141" i="1"/>
  <c r="B141" i="1" s="1"/>
  <c r="AO142" i="1"/>
  <c r="AH142" i="1"/>
  <c r="B142" i="1" s="1"/>
  <c r="AH143" i="1"/>
  <c r="B143" i="1" s="1"/>
  <c r="AH149" i="1"/>
  <c r="B149" i="1" s="1"/>
  <c r="AO157" i="1"/>
  <c r="AH157" i="1"/>
  <c r="B157" i="1" s="1"/>
  <c r="AH159" i="1"/>
  <c r="B159" i="1" s="1"/>
  <c r="AO159" i="1"/>
  <c r="AH161" i="1"/>
  <c r="B161" i="1" s="1"/>
  <c r="AO161" i="1"/>
  <c r="AX107" i="1"/>
  <c r="D109" i="1"/>
  <c r="AH111" i="1"/>
  <c r="B111" i="1" s="1"/>
  <c r="AH117" i="1"/>
  <c r="B117" i="1" s="1"/>
  <c r="AH119" i="1"/>
  <c r="B119" i="1" s="1"/>
  <c r="AH124" i="1"/>
  <c r="B124" i="1" s="1"/>
  <c r="AH126" i="1"/>
  <c r="B126" i="1" s="1"/>
  <c r="AO135" i="1"/>
  <c r="AX138" i="1"/>
  <c r="AH140" i="1"/>
  <c r="B140" i="1" s="1"/>
  <c r="AO140" i="1"/>
  <c r="AO143" i="1"/>
  <c r="AX146" i="1"/>
  <c r="AH148" i="1"/>
  <c r="B148" i="1" s="1"/>
  <c r="AO148" i="1"/>
  <c r="D150" i="1"/>
  <c r="B156" i="1"/>
  <c r="AH108" i="1"/>
  <c r="B108" i="1" s="1"/>
  <c r="AH110" i="1"/>
  <c r="B110" i="1" s="1"/>
  <c r="AO110" i="1"/>
  <c r="AO112" i="1"/>
  <c r="AH112" i="1"/>
  <c r="B112" i="1" s="1"/>
  <c r="AH118" i="1"/>
  <c r="B118" i="1" s="1"/>
  <c r="AO118" i="1"/>
  <c r="AO120" i="1"/>
  <c r="AH120" i="1"/>
  <c r="B120" i="1" s="1"/>
  <c r="AH125" i="1"/>
  <c r="B125" i="1" s="1"/>
  <c r="AO125" i="1"/>
  <c r="AO127" i="1"/>
  <c r="AH127" i="1"/>
  <c r="B127" i="1" s="1"/>
  <c r="B136" i="1"/>
  <c r="AH137" i="1"/>
  <c r="B137" i="1" s="1"/>
  <c r="AO138" i="1"/>
  <c r="AH138" i="1"/>
  <c r="B138" i="1" s="1"/>
  <c r="D139" i="1"/>
  <c r="B144" i="1"/>
  <c r="AH145" i="1"/>
  <c r="B145" i="1" s="1"/>
  <c r="AO146" i="1"/>
  <c r="AH146" i="1"/>
  <c r="B146" i="1" s="1"/>
  <c r="D147" i="1"/>
  <c r="AH151" i="1"/>
  <c r="B151" i="1" s="1"/>
  <c r="AO151" i="1"/>
  <c r="AO154" i="1"/>
  <c r="AH154" i="1"/>
  <c r="B154" i="1" s="1"/>
  <c r="AO160" i="1"/>
  <c r="AO164" i="1"/>
  <c r="AH164" i="1"/>
  <c r="AH170" i="1"/>
  <c r="B170" i="1" s="1"/>
  <c r="AO170" i="1"/>
  <c r="AO171" i="1"/>
  <c r="AH171" i="1"/>
  <c r="B171" i="1" s="1"/>
  <c r="AH177" i="1"/>
  <c r="B177" i="1" s="1"/>
  <c r="AO177" i="1"/>
  <c r="AH182" i="1"/>
  <c r="B182" i="1" s="1"/>
  <c r="AO182" i="1"/>
  <c r="AO187" i="1"/>
  <c r="AH187" i="1"/>
  <c r="B187" i="1" s="1"/>
  <c r="AO192" i="1"/>
  <c r="AH192" i="1"/>
  <c r="B192" i="1" s="1"/>
  <c r="C192" i="1"/>
  <c r="AH198" i="1"/>
  <c r="B198" i="1" s="1"/>
  <c r="AO198" i="1"/>
  <c r="AO152" i="1"/>
  <c r="AO156" i="1"/>
  <c r="D163" i="1"/>
  <c r="C174" i="1" s="1"/>
  <c r="AH174" i="1"/>
  <c r="B174" i="1" s="1"/>
  <c r="AO174" i="1"/>
  <c r="AO175" i="1"/>
  <c r="AH175" i="1"/>
  <c r="B175" i="1" s="1"/>
  <c r="AH181" i="1"/>
  <c r="B181" i="1" s="1"/>
  <c r="AO181" i="1"/>
  <c r="AH186" i="1"/>
  <c r="B186" i="1" s="1"/>
  <c r="C186" i="1"/>
  <c r="AO186" i="1"/>
  <c r="AO191" i="1"/>
  <c r="AH191" i="1"/>
  <c r="B191" i="1" s="1"/>
  <c r="C191" i="1"/>
  <c r="AO196" i="1"/>
  <c r="AH196" i="1"/>
  <c r="B196" i="1" s="1"/>
  <c r="AO199" i="1"/>
  <c r="AH199" i="1"/>
  <c r="B199" i="1" s="1"/>
  <c r="C199" i="1"/>
  <c r="AH202" i="1"/>
  <c r="B202" i="1" s="1"/>
  <c r="C202" i="1"/>
  <c r="AO202" i="1"/>
  <c r="AH206" i="1"/>
  <c r="B206" i="1" s="1"/>
  <c r="C206" i="1"/>
  <c r="AO206" i="1"/>
  <c r="AH210" i="1"/>
  <c r="B210" i="1" s="1"/>
  <c r="C210" i="1"/>
  <c r="AO210" i="1"/>
  <c r="AO212" i="1"/>
  <c r="AH212" i="1"/>
  <c r="B212" i="1" s="1"/>
  <c r="C212" i="1"/>
  <c r="AH169" i="1"/>
  <c r="B169" i="1" s="1"/>
  <c r="C169" i="1"/>
  <c r="AO169" i="1"/>
  <c r="AH178" i="1"/>
  <c r="B178" i="1" s="1"/>
  <c r="C178" i="1"/>
  <c r="AO178" i="1"/>
  <c r="AO179" i="1"/>
  <c r="AH179" i="1"/>
  <c r="B179" i="1" s="1"/>
  <c r="C179" i="1"/>
  <c r="AO184" i="1"/>
  <c r="AH184" i="1"/>
  <c r="B184" i="1" s="1"/>
  <c r="C184" i="1"/>
  <c r="AH190" i="1"/>
  <c r="B190" i="1" s="1"/>
  <c r="AO190" i="1"/>
  <c r="AO195" i="1"/>
  <c r="AH195" i="1"/>
  <c r="B195" i="1" s="1"/>
  <c r="C195" i="1"/>
  <c r="AO200" i="1"/>
  <c r="AH200" i="1"/>
  <c r="B200" i="1" s="1"/>
  <c r="C200" i="1"/>
  <c r="AO203" i="1"/>
  <c r="AH203" i="1"/>
  <c r="B203" i="1" s="1"/>
  <c r="C203" i="1"/>
  <c r="AH205" i="1"/>
  <c r="B205" i="1" s="1"/>
  <c r="C205" i="1"/>
  <c r="AO205" i="1"/>
  <c r="AO207" i="1"/>
  <c r="AH207" i="1"/>
  <c r="B207" i="1" s="1"/>
  <c r="C207" i="1"/>
  <c r="AH209" i="1"/>
  <c r="B209" i="1" s="1"/>
  <c r="C209" i="1"/>
  <c r="AO209" i="1"/>
  <c r="AO211" i="1"/>
  <c r="AH211" i="1"/>
  <c r="B211" i="1" s="1"/>
  <c r="C211" i="1"/>
  <c r="AH214" i="1"/>
  <c r="B214" i="1" s="1"/>
  <c r="C214" i="1"/>
  <c r="AO214" i="1"/>
  <c r="AO216" i="1"/>
  <c r="AH216" i="1"/>
  <c r="B216" i="1" s="1"/>
  <c r="C216" i="1"/>
  <c r="C152" i="1"/>
  <c r="C156" i="1"/>
  <c r="C160" i="1"/>
  <c r="AH162" i="1"/>
  <c r="B162" i="1" s="1"/>
  <c r="C162" i="1"/>
  <c r="AO162" i="1"/>
  <c r="B164" i="1"/>
  <c r="AH165" i="1"/>
  <c r="B165" i="1" s="1"/>
  <c r="AH166" i="1"/>
  <c r="B166" i="1" s="1"/>
  <c r="C166" i="1"/>
  <c r="AO166" i="1"/>
  <c r="AO167" i="1"/>
  <c r="AH167" i="1"/>
  <c r="B167" i="1" s="1"/>
  <c r="C167" i="1"/>
  <c r="AH173" i="1"/>
  <c r="B173" i="1" s="1"/>
  <c r="C173" i="1"/>
  <c r="AO173" i="1"/>
  <c r="AO183" i="1"/>
  <c r="AH183" i="1"/>
  <c r="B183" i="1" s="1"/>
  <c r="C183" i="1"/>
  <c r="AO188" i="1"/>
  <c r="AH188" i="1"/>
  <c r="B188" i="1" s="1"/>
  <c r="C188" i="1"/>
  <c r="AH194" i="1"/>
  <c r="B194" i="1" s="1"/>
  <c r="C194" i="1"/>
  <c r="AO194" i="1"/>
  <c r="AO204" i="1"/>
  <c r="AH204" i="1"/>
  <c r="B204" i="1" s="1"/>
  <c r="C204" i="1"/>
  <c r="AO208" i="1"/>
  <c r="AH208" i="1"/>
  <c r="B208" i="1" s="1"/>
  <c r="C208" i="1"/>
  <c r="AO215" i="1"/>
  <c r="AH215" i="1"/>
  <c r="B215" i="1" s="1"/>
  <c r="C215" i="1"/>
  <c r="AO185" i="1"/>
  <c r="AO189" i="1"/>
  <c r="AO193" i="1"/>
  <c r="AO197" i="1"/>
  <c r="AO201" i="1"/>
  <c r="AO213" i="1"/>
  <c r="C168" i="1"/>
  <c r="AH168" i="1"/>
  <c r="B168" i="1" s="1"/>
  <c r="C172" i="1"/>
  <c r="AH172" i="1"/>
  <c r="B172" i="1" s="1"/>
  <c r="C176" i="1"/>
  <c r="AH176" i="1"/>
  <c r="B176" i="1" s="1"/>
  <c r="C180" i="1"/>
  <c r="AH180" i="1"/>
  <c r="B180" i="1" s="1"/>
  <c r="C185" i="1"/>
  <c r="C189" i="1"/>
  <c r="C193" i="1"/>
  <c r="C197" i="1"/>
  <c r="C201" i="1"/>
  <c r="C213" i="1"/>
  <c r="C196" i="1" l="1"/>
  <c r="C55" i="1"/>
  <c r="C187" i="1"/>
  <c r="C138" i="1"/>
  <c r="C148" i="1"/>
  <c r="C141" i="1"/>
  <c r="C175" i="1"/>
  <c r="AH163" i="1"/>
  <c r="B163" i="1" s="1"/>
  <c r="C163" i="1"/>
  <c r="AO163" i="1"/>
  <c r="C198" i="1"/>
  <c r="C177" i="1"/>
  <c r="C146" i="1"/>
  <c r="C149" i="1"/>
  <c r="C140" i="1"/>
  <c r="C105" i="1"/>
  <c r="C89" i="1"/>
  <c r="C73" i="1"/>
  <c r="C157" i="1"/>
  <c r="C135" i="1"/>
  <c r="C153" i="1"/>
  <c r="C145" i="1"/>
  <c r="C108" i="1"/>
  <c r="C91" i="1"/>
  <c r="C82" i="1"/>
  <c r="C103" i="1"/>
  <c r="C94" i="1"/>
  <c r="C99" i="1"/>
  <c r="C90" i="1"/>
  <c r="C80" i="1"/>
  <c r="C58" i="1"/>
  <c r="C50" i="1"/>
  <c r="C42" i="1"/>
  <c r="C34" i="1"/>
  <c r="C61" i="1"/>
  <c r="C44" i="1"/>
  <c r="C26" i="1"/>
  <c r="C24" i="1"/>
  <c r="C31" i="1"/>
  <c r="C25" i="1"/>
  <c r="AH17" i="1"/>
  <c r="B17" i="1" s="1"/>
  <c r="C17" i="1"/>
  <c r="AO17" i="1"/>
  <c r="C43" i="1"/>
  <c r="C37" i="1"/>
  <c r="C14" i="1"/>
  <c r="C48" i="1"/>
  <c r="C28" i="1"/>
  <c r="AH13" i="1"/>
  <c r="B13" i="1" s="1"/>
  <c r="C13" i="1"/>
  <c r="AO13" i="1"/>
  <c r="C8" i="1"/>
  <c r="C165" i="1"/>
  <c r="C182" i="1"/>
  <c r="C164" i="1"/>
  <c r="C154" i="1"/>
  <c r="C151" i="1"/>
  <c r="AH139" i="1"/>
  <c r="B139" i="1" s="1"/>
  <c r="C139" i="1"/>
  <c r="AO139" i="1"/>
  <c r="C120" i="1"/>
  <c r="C118" i="1"/>
  <c r="C101" i="1"/>
  <c r="C85" i="1"/>
  <c r="C69" i="1"/>
  <c r="C143" i="1"/>
  <c r="C123" i="1"/>
  <c r="C122" i="1"/>
  <c r="C137" i="1"/>
  <c r="C92" i="1"/>
  <c r="C75" i="1"/>
  <c r="C104" i="1"/>
  <c r="C87" i="1"/>
  <c r="C78" i="1"/>
  <c r="C66" i="1"/>
  <c r="C100" i="1"/>
  <c r="C83" i="1"/>
  <c r="C74" i="1"/>
  <c r="C23" i="1"/>
  <c r="C102" i="1"/>
  <c r="C51" i="1"/>
  <c r="C45" i="1"/>
  <c r="C63" i="1"/>
  <c r="C56" i="1"/>
  <c r="C16" i="1"/>
  <c r="C49" i="1"/>
  <c r="C32" i="1"/>
  <c r="C12" i="1"/>
  <c r="C9" i="1"/>
  <c r="C111" i="1"/>
  <c r="C10" i="1"/>
  <c r="C124" i="1"/>
  <c r="C117" i="1"/>
  <c r="AH109" i="1"/>
  <c r="B109" i="1" s="1"/>
  <c r="C109" i="1"/>
  <c r="AO109" i="1"/>
  <c r="C97" i="1"/>
  <c r="C81" i="1"/>
  <c r="C159" i="1"/>
  <c r="C134" i="1"/>
  <c r="C158" i="1"/>
  <c r="C155" i="1"/>
  <c r="C144" i="1"/>
  <c r="C128" i="1"/>
  <c r="C121" i="1"/>
  <c r="C113" i="1"/>
  <c r="C76" i="1"/>
  <c r="C88" i="1"/>
  <c r="C71" i="1"/>
  <c r="C84" i="1"/>
  <c r="C67" i="1"/>
  <c r="C95" i="1"/>
  <c r="C86" i="1"/>
  <c r="C62" i="1"/>
  <c r="C54" i="1"/>
  <c r="C46" i="1"/>
  <c r="C38" i="1"/>
  <c r="C30" i="1"/>
  <c r="C35" i="1"/>
  <c r="C29" i="1"/>
  <c r="C18" i="1"/>
  <c r="C57" i="1"/>
  <c r="C40" i="1"/>
  <c r="C22" i="1"/>
  <c r="C20" i="1"/>
  <c r="C15" i="1"/>
  <c r="C52" i="1"/>
  <c r="C39" i="1"/>
  <c r="C33" i="1"/>
  <c r="C119" i="1"/>
  <c r="C190" i="1"/>
  <c r="C181" i="1"/>
  <c r="C171" i="1"/>
  <c r="C170" i="1"/>
  <c r="AH147" i="1"/>
  <c r="B147" i="1" s="1"/>
  <c r="C147" i="1"/>
  <c r="AO147" i="1"/>
  <c r="C127" i="1"/>
  <c r="C125" i="1"/>
  <c r="C112" i="1"/>
  <c r="C110" i="1"/>
  <c r="AO150" i="1"/>
  <c r="AH150" i="1"/>
  <c r="B150" i="1" s="1"/>
  <c r="C150" i="1"/>
  <c r="C93" i="1"/>
  <c r="C77" i="1"/>
  <c r="C161" i="1"/>
  <c r="C142" i="1"/>
  <c r="C116" i="1"/>
  <c r="C114" i="1"/>
  <c r="C136" i="1"/>
  <c r="C107" i="1"/>
  <c r="C98" i="1"/>
  <c r="C72" i="1"/>
  <c r="C106" i="1"/>
  <c r="C68" i="1"/>
  <c r="C27" i="1"/>
  <c r="C19" i="1"/>
  <c r="C96" i="1"/>
  <c r="C79" i="1"/>
  <c r="C70" i="1"/>
  <c r="C60" i="1"/>
  <c r="C21" i="1"/>
  <c r="C47" i="1"/>
  <c r="C41" i="1"/>
  <c r="C59" i="1"/>
  <c r="C53" i="1"/>
  <c r="C36" i="1"/>
  <c r="C65" i="1"/>
  <c r="C64" i="1"/>
  <c r="C11" i="1"/>
  <c r="C115" i="1"/>
  <c r="C126" i="1"/>
</calcChain>
</file>

<file path=xl/sharedStrings.xml><?xml version="1.0" encoding="utf-8"?>
<sst xmlns="http://schemas.openxmlformats.org/spreadsheetml/2006/main" count="2421" uniqueCount="129">
  <si>
    <t>GESCALIZACIÓN</t>
  </si>
  <si>
    <t>AREA DE INFLUENCIA</t>
  </si>
  <si>
    <t>CAMPOS NO EDITABLES</t>
  </si>
  <si>
    <t>LITERALES</t>
  </si>
  <si>
    <t>GESCAL</t>
  </si>
  <si>
    <t>VIA</t>
  </si>
  <si>
    <t>FINCA</t>
  </si>
  <si>
    <t>ESCALERA</t>
  </si>
  <si>
    <t>DOMICILIO</t>
  </si>
  <si>
    <t>VIVIENDAS QUE SIRVE O PUEDE SERVIR</t>
  </si>
  <si>
    <t>PLANTAS CUBIERTAS</t>
  </si>
  <si>
    <t>Splitter 2</t>
  </si>
  <si>
    <t>Splitter 1</t>
  </si>
  <si>
    <t>Red de Alimentación</t>
  </si>
  <si>
    <t>#</t>
  </si>
  <si>
    <t>ERROR</t>
  </si>
  <si>
    <t>REPETIDO</t>
  </si>
  <si>
    <t>GESCAL_37</t>
  </si>
  <si>
    <t>Población</t>
  </si>
  <si>
    <t>Provincia</t>
  </si>
  <si>
    <t>Calle</t>
  </si>
  <si>
    <t>Número</t>
  </si>
  <si>
    <t>Bis</t>
  </si>
  <si>
    <t>BLOQUE(T)</t>
  </si>
  <si>
    <t>BLOQUE(XX)</t>
  </si>
  <si>
    <t>PORTAL(O)</t>
  </si>
  <si>
    <t>PUERTA(Y)</t>
  </si>
  <si>
    <t xml:space="preserve">LETRA </t>
  </si>
  <si>
    <t>S1</t>
  </si>
  <si>
    <t>S2</t>
  </si>
  <si>
    <t>Planta</t>
  </si>
  <si>
    <t>Mano1</t>
  </si>
  <si>
    <t>Texto libre Mano1</t>
  </si>
  <si>
    <t>Mano2</t>
  </si>
  <si>
    <t>Texto libre Mano2</t>
  </si>
  <si>
    <t>PP</t>
  </si>
  <si>
    <t>EEEEE</t>
  </si>
  <si>
    <t>CCCCC</t>
  </si>
  <si>
    <t>FFFFF</t>
  </si>
  <si>
    <t>B</t>
  </si>
  <si>
    <t>TXX</t>
  </si>
  <si>
    <t>OY</t>
  </si>
  <si>
    <t>L</t>
  </si>
  <si>
    <t>SS</t>
  </si>
  <si>
    <t>AAA</t>
  </si>
  <si>
    <t>MMMM</t>
  </si>
  <si>
    <t>NNNN</t>
  </si>
  <si>
    <t>CHECK LONGITUD</t>
  </si>
  <si>
    <t>CHECK_OBLIGATORIOS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</si>
  <si>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</si>
  <si>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</si>
  <si>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</si>
  <si>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</si>
  <si>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</si>
  <si>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</si>
  <si>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</si>
  <si>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</si>
  <si>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PORTAL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</si>
  <si>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</si>
  <si>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</si>
  <si>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</si>
  <si>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</si>
  <si>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</si>
  <si>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</si>
  <si>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</si>
  <si>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</si>
  <si>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</si>
  <si>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S2_Numero</t>
  </si>
  <si>
    <t>S2_Tipo</t>
  </si>
  <si>
    <t>S2_Ubicación</t>
  </si>
  <si>
    <t>S1_Numero</t>
  </si>
  <si>
    <t>S1_Tipo</t>
  </si>
  <si>
    <t>S1_Puerto</t>
  </si>
  <si>
    <t>Empalme</t>
  </si>
  <si>
    <t>Código cable</t>
  </si>
  <si>
    <t>Num. Fibra</t>
  </si>
  <si>
    <t>Observaciones</t>
  </si>
  <si>
    <t>Sant Josep, Calle</t>
  </si>
  <si>
    <t>Texto libre</t>
  </si>
  <si>
    <t>029 08 222 221</t>
  </si>
  <si>
    <t>BAR10043-CR003779-01</t>
  </si>
  <si>
    <t>FTHBAR222D426</t>
  </si>
  <si>
    <t>1:16</t>
  </si>
  <si>
    <t>FTHBAR222D925</t>
  </si>
  <si>
    <t>1:4</t>
  </si>
  <si>
    <t>FTHBAR222E018</t>
  </si>
  <si>
    <t>FTHBAR222C0001</t>
  </si>
  <si>
    <t>Atico</t>
  </si>
  <si>
    <t>Bajo</t>
  </si>
  <si>
    <t>Local</t>
  </si>
  <si>
    <t>029 08 222 222</t>
  </si>
  <si>
    <t>FTHBAR222D427</t>
  </si>
  <si>
    <t>Entresuelo</t>
  </si>
  <si>
    <t>Sobreático</t>
  </si>
  <si>
    <t>Chalet</t>
  </si>
  <si>
    <t>029 08 222 224</t>
  </si>
  <si>
    <t>FTHBAR222D429</t>
  </si>
  <si>
    <t>Joan Maragall, Calle</t>
  </si>
  <si>
    <t>029 08 222 227</t>
  </si>
  <si>
    <t>FTHBAR222D432</t>
  </si>
  <si>
    <t>FTHBAR222D425</t>
  </si>
  <si>
    <t>Principal</t>
  </si>
  <si>
    <t>Galvany, Calle</t>
  </si>
  <si>
    <t>029 08 222 228</t>
  </si>
  <si>
    <t>FTHBAR222D433</t>
  </si>
  <si>
    <t>NOMBRE ENTIDAD POBLACION (red de):</t>
  </si>
  <si>
    <t>HOSPITALET DE LLOBREGAT (L)</t>
  </si>
  <si>
    <t>PROVINCIA:</t>
  </si>
  <si>
    <t>08</t>
  </si>
  <si>
    <t>TITULO PROYECTO/ACTUACION:</t>
  </si>
  <si>
    <t>BAR10043-CR003779-01-6286989</t>
  </si>
  <si>
    <t>EMPLAZAMIENTO</t>
  </si>
  <si>
    <t>0810043</t>
  </si>
  <si>
    <t>CTO JZZ</t>
  </si>
  <si>
    <t>DIRECCIÓN</t>
  </si>
  <si>
    <t>GESCAL17</t>
  </si>
  <si>
    <t>TIPO</t>
  </si>
  <si>
    <t>Actuación</t>
  </si>
  <si>
    <t>Situacion CTO</t>
  </si>
  <si>
    <t>029-08-222227</t>
  </si>
  <si>
    <t>Joan Maragall, Calle 20/FACHADA</t>
  </si>
  <si>
    <t>08000761107500020</t>
  </si>
  <si>
    <t>IF08</t>
  </si>
  <si>
    <t>029-08-865221</t>
  </si>
  <si>
    <t>FTHBAR222D9775</t>
  </si>
  <si>
    <t>FTHBAR222D0585</t>
  </si>
  <si>
    <t>FTHBAR222E0018</t>
  </si>
  <si>
    <t>9 a 15</t>
  </si>
  <si>
    <t>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</si>
</sst>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2" fillId="0" borderId="0"/>
  </cellStyleXfs>
  <cellXfs count="85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4" fillId="0" borderId="7" xfId="0" applyFont="1" applyBorder="1" applyProtection="1"/>
    <xf numFmtId="0" fontId="4" fillId="0" borderId="0" xfId="0" applyFont="1" applyBorder="1" applyProtection="1"/>
    <xf numFmtId="0" fontId="5" fillId="0" borderId="0" xfId="0" applyFont="1" applyFill="1" applyBorder="1" applyAlignment="1" applyProtection="1"/>
    <xf numFmtId="0" fontId="4" fillId="0" borderId="9" xfId="0" applyFont="1" applyBorder="1" applyProtection="1"/>
    <xf numFmtId="0" fontId="4" fillId="0" borderId="0" xfId="0" applyFont="1" applyProtection="1"/>
    <xf numFmtId="0" fontId="4" fillId="0" borderId="13" xfId="0" applyFont="1" applyBorder="1" applyAlignment="1" applyProtection="1">
      <alignment horizontal="center"/>
    </xf>
    <xf numFmtId="0" fontId="6" fillId="4" borderId="0" xfId="0" applyFont="1" applyFill="1" applyBorder="1" applyAlignment="1" applyProtection="1">
      <alignment wrapText="1"/>
    </xf>
    <xf numFmtId="0" fontId="6" fillId="4" borderId="8" xfId="0" applyFont="1" applyFill="1" applyBorder="1" applyAlignment="1" applyProtection="1">
      <alignment wrapText="1"/>
    </xf>
    <xf numFmtId="0" fontId="0" fillId="0" borderId="20" xfId="0" applyBorder="1" applyAlignment="1" applyProtection="1">
      <alignment wrapText="1"/>
    </xf>
    <xf numFmtId="0" fontId="0" fillId="0" borderId="21" xfId="0" applyBorder="1" applyAlignment="1" applyProtection="1">
      <alignment wrapText="1"/>
    </xf>
    <xf numFmtId="0" fontId="0" fillId="0" borderId="22" xfId="0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5" borderId="0" xfId="0" applyNumberFormat="1" applyFont="1" applyFill="1" applyProtection="1">
      <protection locked="0"/>
    </xf>
    <xf numFmtId="0" fontId="0" fillId="5" borderId="0" xfId="0" applyFont="1" applyFill="1" applyProtection="1">
      <protection locked="0"/>
    </xf>
    <xf numFmtId="0" fontId="0" fillId="5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horizontal="right"/>
      <protection locked="0"/>
    </xf>
    <xf numFmtId="0" fontId="0" fillId="0" borderId="0" xfId="0" applyFont="1" applyFill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3" xfId="0" applyBorder="1" applyProtection="1">
      <protection locked="0"/>
    </xf>
    <xf numFmtId="0" fontId="0" fillId="5" borderId="0" xfId="0" applyNumberFormat="1" applyFill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5" borderId="0" xfId="0" applyNumberFormat="1" applyFont="1" applyFill="1" applyBorder="1" applyProtection="1">
      <protection locked="0"/>
    </xf>
    <xf numFmtId="0" fontId="0" fillId="0" borderId="24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right"/>
      <protection locked="0"/>
    </xf>
    <xf numFmtId="0" fontId="0" fillId="5" borderId="0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7" fillId="5" borderId="0" xfId="0" applyNumberFormat="1" applyFont="1" applyFill="1" applyProtection="1">
      <protection locked="0"/>
    </xf>
    <xf numFmtId="0" fontId="7" fillId="5" borderId="0" xfId="0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5" borderId="5" xfId="0" applyNumberFormat="1" applyFill="1" applyBorder="1" applyProtection="1">
      <protection locked="0"/>
    </xf>
    <xf numFmtId="0" fontId="0" fillId="0" borderId="5" xfId="0" applyNumberFormat="1" applyFill="1" applyBorder="1" applyProtection="1">
      <protection locked="0"/>
    </xf>
    <xf numFmtId="0" fontId="4" fillId="0" borderId="13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0" fontId="4" fillId="0" borderId="19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6" xfId="0" applyFont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2" fillId="3" borderId="7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3" fillId="3" borderId="8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5" fillId="3" borderId="7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5" fillId="3" borderId="11" xfId="0" applyFont="1" applyFill="1" applyBorder="1" applyAlignment="1" applyProtection="1">
      <alignment horizontal="center"/>
    </xf>
    <xf numFmtId="0" fontId="5" fillId="3" borderId="12" xfId="0" applyFont="1" applyFill="1" applyBorder="1" applyAlignment="1" applyProtection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1" applyNumberFormat="1" applyFont="1" applyFill="1" applyBorder="1" applyAlignment="1" applyProtection="1">
      <alignment horizontal="left" vertical="center"/>
      <protection locked="0"/>
    </xf>
    <xf numFmtId="0" fontId="10" fillId="0" borderId="0" xfId="1" applyNumberFormat="1" applyFont="1" applyFill="1" applyBorder="1" applyAlignment="1">
      <alignment horizontal="left"/>
    </xf>
    <xf numFmtId="0" fontId="8" fillId="0" borderId="0" xfId="1" applyAlignment="1">
      <alignment horizontal="left"/>
    </xf>
    <xf numFmtId="49" fontId="9" fillId="0" borderId="0" xfId="1" applyNumberFormat="1" applyFont="1" applyFill="1" applyBorder="1" applyAlignment="1" applyProtection="1">
      <alignment horizontal="left" vertical="center"/>
      <protection locked="0"/>
    </xf>
    <xf numFmtId="0" fontId="11" fillId="0" borderId="0" xfId="1" applyNumberFormat="1" applyFont="1" applyFill="1" applyBorder="1" applyAlignment="1" applyProtection="1">
      <alignment horizontal="left" vertical="center"/>
      <protection locked="0"/>
    </xf>
    <xf numFmtId="0" fontId="9" fillId="0" borderId="0" xfId="1" applyNumberFormat="1" applyFont="1" applyFill="1" applyBorder="1" applyAlignment="1">
      <alignment horizontal="left" vertical="center"/>
    </xf>
    <xf numFmtId="49" fontId="11" fillId="0" borderId="0" xfId="2" applyNumberFormat="1" applyFont="1" applyFill="1" applyBorder="1" applyAlignment="1" applyProtection="1">
      <alignment horizontal="left"/>
    </xf>
    <xf numFmtId="0" fontId="11" fillId="0" borderId="0" xfId="0" applyFont="1"/>
    <xf numFmtId="0" fontId="9" fillId="0" borderId="0" xfId="2" applyFont="1" applyFill="1" applyBorder="1" applyAlignment="1" applyProtection="1">
      <alignment horizontal="left"/>
    </xf>
    <xf numFmtId="0" fontId="6" fillId="4" borderId="14" xfId="0" applyFont="1" applyFill="1" applyBorder="1" applyAlignment="1">
      <alignment horizontal="left" wrapText="1"/>
    </xf>
    <xf numFmtId="0" fontId="6" fillId="4" borderId="13" xfId="0" applyFont="1" applyFill="1" applyBorder="1" applyAlignment="1">
      <alignment horizontal="left" wrapText="1"/>
    </xf>
    <xf numFmtId="49" fontId="12" fillId="0" borderId="2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0" xfId="1" applyNumberFormat="1" applyFont="1" applyFill="1" applyBorder="1" applyAlignment="1" applyProtection="1">
      <alignment horizontal="left"/>
      <protection locked="0"/>
    </xf>
    <xf numFmtId="0" fontId="0" fillId="0" borderId="0" xfId="0" applyAlignment="1"/>
    <xf numFmtId="0" fontId="0" fillId="0" borderId="0" xfId="1" applyFont="1" applyBorder="1" applyAlignment="1" applyProtection="1">
      <alignment horizontal="left"/>
      <protection locked="0"/>
    </xf>
    <xf numFmtId="0" fontId="11" fillId="0" borderId="0" xfId="1" quotePrefix="1" applyFont="1" applyBorder="1" applyAlignment="1" applyProtection="1">
      <alignment horizontal="left"/>
      <protection locked="0"/>
    </xf>
    <xf numFmtId="20" fontId="0" fillId="0" borderId="0" xfId="0" applyNumberFormat="1" applyBorder="1" applyProtection="1">
      <protection locked="0"/>
    </xf>
  </cellXfs>
  <cellStyles count="3">
    <cellStyle name="Normal" xfId="0" builtinId="0"/>
    <cellStyle name="Normal 2" xfId="2"/>
    <cellStyle name="Normal 4" xfId="1"/>
  </cellStyles>
  <dxfs count="1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/>
        <right/>
        <top/>
        <bottom style="thin">
          <color theme="4" tint="0.39997558519241921"/>
        </bottom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relative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>
        <left/>
        <right/>
        <top/>
        <bottom style="thin">
          <color theme="4" tint="0.39997558519241921"/>
        </bottom>
      </border>
      <protection locked="0" hidden="0"/>
    </dxf>
    <dxf>
      <protection locked="0" hidden="0"/>
    </dxf>
    <dxf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10043-CR003779-01-6286989-AI_EXT-JZZ-65812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BAR10043-CR003779-01-6286989-AI"/>
    </sheetNames>
    <sheetDataSet>
      <sheetData sheetId="0"/>
      <sheetData sheetId="1"/>
      <sheetData sheetId="2"/>
      <sheetData sheetId="3">
        <row r="1">
          <cell r="V1" t="str">
            <v>CALLES</v>
          </cell>
        </row>
        <row r="2">
          <cell r="V2" t="str">
            <v>calle_tipocalle</v>
          </cell>
          <cell r="W2" t="str">
            <v>MUNICIPIO</v>
          </cell>
          <cell r="X2" t="str">
            <v>PROVINCIA</v>
          </cell>
          <cell r="Y2" t="str">
            <v>CodCalle</v>
          </cell>
          <cell r="Z2" t="str">
            <v>tipo_via</v>
          </cell>
          <cell r="AA2" t="str">
            <v>nombre_calle</v>
          </cell>
        </row>
        <row r="3">
          <cell r="B3" t="str">
            <v>Bis</v>
          </cell>
          <cell r="C3" t="str">
            <v>B</v>
          </cell>
          <cell r="E3" t="str">
            <v>Almacén</v>
          </cell>
          <cell r="F3" t="str">
            <v>A</v>
          </cell>
          <cell r="H3" t="str">
            <v>PORTAL</v>
          </cell>
          <cell r="I3" t="str">
            <v>O</v>
          </cell>
          <cell r="J3">
            <v>0</v>
          </cell>
          <cell r="K3">
            <v>0</v>
          </cell>
          <cell r="M3" t="str">
            <v>Izquierda</v>
          </cell>
          <cell r="N3" t="str">
            <v>V</v>
          </cell>
          <cell r="P3">
            <v>1</v>
          </cell>
          <cell r="Q3" t="str">
            <v>001</v>
          </cell>
          <cell r="S3" t="str">
            <v>Apartamento</v>
          </cell>
          <cell r="T3" t="str">
            <v>APTO</v>
          </cell>
          <cell r="V3" t="str">
            <v>Abedul, Calle</v>
          </cell>
          <cell r="W3" t="str">
            <v>L'HOSPITALET DE LLOBREGAT</v>
          </cell>
          <cell r="X3" t="str">
            <v>BARCELONA</v>
          </cell>
          <cell r="Y3" t="str">
            <v>080007604677</v>
          </cell>
          <cell r="Z3" t="str">
            <v>Calle</v>
          </cell>
          <cell r="AA3" t="str">
            <v>Abedul</v>
          </cell>
          <cell r="AB3" t="str">
            <v>08</v>
          </cell>
          <cell r="AC3" t="str">
            <v>00076</v>
          </cell>
          <cell r="AD3" t="str">
            <v>04677</v>
          </cell>
          <cell r="AF3" t="str">
            <v>1:4</v>
          </cell>
          <cell r="AH3" t="str">
            <v>1:16</v>
          </cell>
          <cell r="AJ3">
            <v>1</v>
          </cell>
        </row>
        <row r="4">
          <cell r="B4" t="str">
            <v>Cuadruplicado</v>
          </cell>
          <cell r="C4" t="str">
            <v>C</v>
          </cell>
          <cell r="E4" t="str">
            <v>Bloque</v>
          </cell>
          <cell r="F4" t="str">
            <v>B</v>
          </cell>
          <cell r="H4" t="str">
            <v>PUERTA</v>
          </cell>
          <cell r="I4" t="str">
            <v>U</v>
          </cell>
          <cell r="J4">
            <v>1</v>
          </cell>
          <cell r="K4">
            <v>1</v>
          </cell>
          <cell r="M4" t="str">
            <v>Derecha</v>
          </cell>
          <cell r="N4" t="str">
            <v>W</v>
          </cell>
          <cell r="P4">
            <v>2</v>
          </cell>
          <cell r="Q4" t="str">
            <v>002</v>
          </cell>
          <cell r="S4" t="str">
            <v>Centro</v>
          </cell>
          <cell r="T4" t="str">
            <v>CTRO</v>
          </cell>
          <cell r="V4" t="str">
            <v>Abundancia, Calle</v>
          </cell>
          <cell r="W4" t="str">
            <v>L'HOSPITALET DE LLOBREGAT</v>
          </cell>
          <cell r="X4" t="str">
            <v>BARCELONA</v>
          </cell>
          <cell r="Y4" t="str">
            <v>080007600015</v>
          </cell>
          <cell r="Z4" t="str">
            <v>Calle</v>
          </cell>
          <cell r="AA4" t="str">
            <v>Abundancia</v>
          </cell>
          <cell r="AB4" t="str">
            <v>08</v>
          </cell>
          <cell r="AC4" t="str">
            <v>00076</v>
          </cell>
          <cell r="AD4" t="str">
            <v>00015</v>
          </cell>
          <cell r="AF4" t="str">
            <v>1:8</v>
          </cell>
          <cell r="AH4" t="str">
            <v>1:8</v>
          </cell>
          <cell r="AJ4">
            <v>2</v>
          </cell>
        </row>
        <row r="5">
          <cell r="B5" t="str">
            <v>Duplicado</v>
          </cell>
          <cell r="C5" t="str">
            <v>D</v>
          </cell>
          <cell r="E5" t="str">
            <v>Casa</v>
          </cell>
          <cell r="F5" t="str">
            <v>C</v>
          </cell>
          <cell r="H5">
            <v>0</v>
          </cell>
          <cell r="I5">
            <v>0</v>
          </cell>
          <cell r="J5">
            <v>2</v>
          </cell>
          <cell r="K5">
            <v>2</v>
          </cell>
          <cell r="M5" t="str">
            <v>Centro</v>
          </cell>
          <cell r="N5" t="str">
            <v>X</v>
          </cell>
          <cell r="P5">
            <v>3</v>
          </cell>
          <cell r="Q5" t="str">
            <v>003</v>
          </cell>
          <cell r="S5" t="str">
            <v>Derecha</v>
          </cell>
          <cell r="T5" t="str">
            <v>DCHA</v>
          </cell>
          <cell r="V5" t="str">
            <v>Acer, Calle</v>
          </cell>
          <cell r="W5" t="str">
            <v>L'HOSPITALET DE LLOBREGAT</v>
          </cell>
          <cell r="X5" t="str">
            <v>BARCELONA</v>
          </cell>
          <cell r="Y5" t="str">
            <v>080007600002</v>
          </cell>
          <cell r="Z5" t="str">
            <v>Calle</v>
          </cell>
          <cell r="AA5" t="str">
            <v>Acer</v>
          </cell>
          <cell r="AB5" t="str">
            <v>08</v>
          </cell>
          <cell r="AC5" t="str">
            <v>00076</v>
          </cell>
          <cell r="AD5" t="str">
            <v>00002</v>
          </cell>
          <cell r="AF5" t="str">
            <v>1:2</v>
          </cell>
          <cell r="AH5" t="str">
            <v>1:32</v>
          </cell>
          <cell r="AJ5">
            <v>3</v>
          </cell>
        </row>
        <row r="6">
          <cell r="B6" t="str">
            <v>Kilómetro</v>
          </cell>
          <cell r="C6" t="str">
            <v>K</v>
          </cell>
          <cell r="E6" t="str">
            <v>Edificio</v>
          </cell>
          <cell r="F6" t="str">
            <v>E</v>
          </cell>
          <cell r="H6">
            <v>1</v>
          </cell>
          <cell r="I6">
            <v>1</v>
          </cell>
          <cell r="J6">
            <v>3</v>
          </cell>
          <cell r="K6">
            <v>3</v>
          </cell>
          <cell r="M6" t="str">
            <v>Interior</v>
          </cell>
          <cell r="N6" t="str">
            <v>Y</v>
          </cell>
          <cell r="P6">
            <v>4</v>
          </cell>
          <cell r="Q6" t="str">
            <v>004</v>
          </cell>
          <cell r="S6" t="str">
            <v>Despacho</v>
          </cell>
          <cell r="T6" t="str">
            <v>DCHO</v>
          </cell>
          <cell r="V6" t="str">
            <v>Aigues del Llobregat, Calle</v>
          </cell>
          <cell r="W6" t="str">
            <v>L'HOSPITALET DE LLOBREGAT</v>
          </cell>
          <cell r="X6" t="str">
            <v>BARCELONA</v>
          </cell>
          <cell r="Y6" t="str">
            <v>080007600040</v>
          </cell>
          <cell r="Z6" t="str">
            <v>Calle</v>
          </cell>
          <cell r="AA6" t="str">
            <v>Aigues del Llobregat</v>
          </cell>
          <cell r="AB6" t="str">
            <v>08</v>
          </cell>
          <cell r="AC6" t="str">
            <v>00076</v>
          </cell>
          <cell r="AD6" t="str">
            <v>00040</v>
          </cell>
          <cell r="AJ6">
            <v>4</v>
          </cell>
        </row>
        <row r="7">
          <cell r="B7" t="str">
            <v>Quintuplicado</v>
          </cell>
          <cell r="C7" t="str">
            <v>Q</v>
          </cell>
          <cell r="E7" t="str">
            <v>Estación</v>
          </cell>
          <cell r="F7" t="str">
            <v>F</v>
          </cell>
          <cell r="H7">
            <v>2</v>
          </cell>
          <cell r="I7">
            <v>2</v>
          </cell>
          <cell r="J7">
            <v>4</v>
          </cell>
          <cell r="K7">
            <v>4</v>
          </cell>
          <cell r="M7" t="str">
            <v>Exterior</v>
          </cell>
          <cell r="N7" t="str">
            <v>Z</v>
          </cell>
          <cell r="P7">
            <v>5</v>
          </cell>
          <cell r="Q7" t="str">
            <v>005</v>
          </cell>
          <cell r="S7" t="str">
            <v>Exterior</v>
          </cell>
          <cell r="T7" t="str">
            <v>EXT</v>
          </cell>
          <cell r="V7" t="str">
            <v>Ajuntament, Plaþa</v>
          </cell>
          <cell r="W7" t="str">
            <v>L'HOSPITALET DE LLOBREGAT</v>
          </cell>
          <cell r="X7" t="str">
            <v>BARCELONA</v>
          </cell>
          <cell r="Y7" t="str">
            <v>080007610998</v>
          </cell>
          <cell r="Z7" t="str">
            <v>Plaþa</v>
          </cell>
          <cell r="AA7" t="str">
            <v>Ajuntament</v>
          </cell>
          <cell r="AB7" t="str">
            <v>08</v>
          </cell>
          <cell r="AC7" t="str">
            <v>00076</v>
          </cell>
          <cell r="AD7" t="str">
            <v>10998</v>
          </cell>
          <cell r="AJ7">
            <v>5</v>
          </cell>
        </row>
        <row r="8">
          <cell r="B8" t="str">
            <v>Triplicado</v>
          </cell>
          <cell r="C8" t="str">
            <v>T</v>
          </cell>
          <cell r="E8" t="str">
            <v>Garaje</v>
          </cell>
          <cell r="F8" t="str">
            <v>G</v>
          </cell>
          <cell r="H8">
            <v>3</v>
          </cell>
          <cell r="I8">
            <v>3</v>
          </cell>
          <cell r="J8">
            <v>5</v>
          </cell>
          <cell r="K8">
            <v>5</v>
          </cell>
          <cell r="M8">
            <v>0</v>
          </cell>
          <cell r="N8">
            <v>0</v>
          </cell>
          <cell r="P8">
            <v>6</v>
          </cell>
          <cell r="Q8" t="str">
            <v>006</v>
          </cell>
          <cell r="S8" t="str">
            <v>Habitación</v>
          </cell>
          <cell r="T8" t="str">
            <v>HAB</v>
          </cell>
          <cell r="V8" t="str">
            <v>Alacant, Calle</v>
          </cell>
          <cell r="W8" t="str">
            <v>L'HOSPITALET DE LLOBREGAT</v>
          </cell>
          <cell r="X8" t="str">
            <v>BARCELONA</v>
          </cell>
          <cell r="Y8" t="str">
            <v>080007600100</v>
          </cell>
          <cell r="Z8" t="str">
            <v>Calle</v>
          </cell>
          <cell r="AA8" t="str">
            <v>Alacant</v>
          </cell>
          <cell r="AB8" t="str">
            <v>08</v>
          </cell>
          <cell r="AC8" t="str">
            <v>00076</v>
          </cell>
          <cell r="AD8" t="str">
            <v>00100</v>
          </cell>
          <cell r="AJ8">
            <v>6</v>
          </cell>
        </row>
        <row r="9">
          <cell r="B9" t="str">
            <v>Kilómetro margen derecho</v>
          </cell>
          <cell r="C9" t="str">
            <v>X</v>
          </cell>
          <cell r="E9" t="str">
            <v>Chalet</v>
          </cell>
          <cell r="F9" t="str">
            <v>H</v>
          </cell>
          <cell r="H9">
            <v>4</v>
          </cell>
          <cell r="I9">
            <v>4</v>
          </cell>
          <cell r="J9">
            <v>6</v>
          </cell>
          <cell r="K9">
            <v>6</v>
          </cell>
          <cell r="M9">
            <v>1</v>
          </cell>
          <cell r="N9">
            <v>1</v>
          </cell>
          <cell r="P9">
            <v>7</v>
          </cell>
          <cell r="Q9" t="str">
            <v>007</v>
          </cell>
          <cell r="S9" t="str">
            <v>Interior</v>
          </cell>
          <cell r="T9" t="str">
            <v>INT</v>
          </cell>
          <cell r="V9" t="str">
            <v>Albeniz, Calle</v>
          </cell>
          <cell r="W9" t="str">
            <v>L'HOSPITALET DE LLOBREGAT</v>
          </cell>
          <cell r="X9" t="str">
            <v>BARCELONA</v>
          </cell>
          <cell r="Y9" t="str">
            <v>080007600060</v>
          </cell>
          <cell r="Z9" t="str">
            <v>Calle</v>
          </cell>
          <cell r="AA9" t="str">
            <v>Albeniz</v>
          </cell>
          <cell r="AB9" t="str">
            <v>08</v>
          </cell>
          <cell r="AC9" t="str">
            <v>00076</v>
          </cell>
          <cell r="AD9" t="str">
            <v>00060</v>
          </cell>
          <cell r="AJ9">
            <v>7</v>
          </cell>
        </row>
        <row r="10">
          <cell r="B10" t="str">
            <v>Kilómetro margen izquierdo</v>
          </cell>
          <cell r="C10" t="str">
            <v>Y</v>
          </cell>
          <cell r="E10" t="str">
            <v>Pabellón</v>
          </cell>
          <cell r="F10" t="str">
            <v>L</v>
          </cell>
          <cell r="H10">
            <v>5</v>
          </cell>
          <cell r="I10">
            <v>5</v>
          </cell>
          <cell r="J10">
            <v>7</v>
          </cell>
          <cell r="K10">
            <v>7</v>
          </cell>
          <cell r="M10">
            <v>2</v>
          </cell>
          <cell r="N10">
            <v>2</v>
          </cell>
          <cell r="P10">
            <v>8</v>
          </cell>
          <cell r="Q10" t="str">
            <v>008</v>
          </cell>
          <cell r="S10" t="str">
            <v>Izquierda</v>
          </cell>
          <cell r="T10" t="str">
            <v>IZDA</v>
          </cell>
          <cell r="V10" t="str">
            <v>Albereda, Calle</v>
          </cell>
          <cell r="W10" t="str">
            <v>L'HOSPITALET DE LLOBREGAT</v>
          </cell>
          <cell r="X10" t="str">
            <v>BARCELONA</v>
          </cell>
          <cell r="Y10" t="str">
            <v>080007632781</v>
          </cell>
          <cell r="Z10" t="str">
            <v>Calle</v>
          </cell>
          <cell r="AA10" t="str">
            <v>Albereda</v>
          </cell>
          <cell r="AB10" t="str">
            <v>08</v>
          </cell>
          <cell r="AC10" t="str">
            <v>00076</v>
          </cell>
          <cell r="AD10" t="str">
            <v>32781</v>
          </cell>
          <cell r="AJ10">
            <v>8</v>
          </cell>
        </row>
        <row r="11">
          <cell r="E11" t="str">
            <v>Nave</v>
          </cell>
          <cell r="F11" t="str">
            <v>N</v>
          </cell>
          <cell r="H11">
            <v>6</v>
          </cell>
          <cell r="I11">
            <v>6</v>
          </cell>
          <cell r="J11">
            <v>8</v>
          </cell>
          <cell r="K11">
            <v>8</v>
          </cell>
          <cell r="M11">
            <v>3</v>
          </cell>
          <cell r="N11">
            <v>3</v>
          </cell>
          <cell r="P11">
            <v>9</v>
          </cell>
          <cell r="Q11" t="str">
            <v>009</v>
          </cell>
          <cell r="S11" t="str">
            <v>Local</v>
          </cell>
          <cell r="T11" t="str">
            <v>LOC</v>
          </cell>
          <cell r="V11" t="str">
            <v>Albert Bastardas, Avinguda</v>
          </cell>
          <cell r="W11" t="str">
            <v>L'HOSPITALET DE LLOBREGAT</v>
          </cell>
          <cell r="X11" t="str">
            <v>BARCELONA</v>
          </cell>
          <cell r="Y11" t="str">
            <v>080007600017</v>
          </cell>
          <cell r="Z11" t="str">
            <v>Avinguda</v>
          </cell>
          <cell r="AA11" t="str">
            <v>Albert Bastardas</v>
          </cell>
          <cell r="AB11" t="str">
            <v>08</v>
          </cell>
          <cell r="AC11" t="str">
            <v>00076</v>
          </cell>
          <cell r="AD11" t="str">
            <v>00017</v>
          </cell>
          <cell r="AJ11">
            <v>9</v>
          </cell>
        </row>
        <row r="12">
          <cell r="E12" t="str">
            <v>Parcela</v>
          </cell>
          <cell r="F12" t="str">
            <v>P</v>
          </cell>
          <cell r="H12">
            <v>7</v>
          </cell>
          <cell r="I12">
            <v>7</v>
          </cell>
          <cell r="J12">
            <v>9</v>
          </cell>
          <cell r="K12">
            <v>9</v>
          </cell>
          <cell r="M12">
            <v>4</v>
          </cell>
          <cell r="N12">
            <v>4</v>
          </cell>
          <cell r="P12">
            <v>10</v>
          </cell>
          <cell r="Q12" t="str">
            <v>010</v>
          </cell>
          <cell r="S12" t="str">
            <v>Oficina</v>
          </cell>
          <cell r="T12" t="str">
            <v>OFIC</v>
          </cell>
          <cell r="V12" t="str">
            <v>Albiol, Calle</v>
          </cell>
          <cell r="W12" t="str">
            <v>L'HOSPITALET DE LLOBREGAT</v>
          </cell>
          <cell r="X12" t="str">
            <v>BARCELONA</v>
          </cell>
          <cell r="Y12" t="str">
            <v>080007600067</v>
          </cell>
          <cell r="Z12" t="str">
            <v>Calle</v>
          </cell>
          <cell r="AA12" t="str">
            <v>Albiol</v>
          </cell>
          <cell r="AB12" t="str">
            <v>08</v>
          </cell>
          <cell r="AC12" t="str">
            <v>00076</v>
          </cell>
          <cell r="AD12" t="str">
            <v>00067</v>
          </cell>
        </row>
        <row r="13">
          <cell r="E13" t="str">
            <v>Grupo</v>
          </cell>
          <cell r="F13" t="str">
            <v>R</v>
          </cell>
          <cell r="H13">
            <v>8</v>
          </cell>
          <cell r="I13">
            <v>8</v>
          </cell>
          <cell r="J13" t="str">
            <v>A</v>
          </cell>
          <cell r="M13">
            <v>5</v>
          </cell>
          <cell r="N13">
            <v>5</v>
          </cell>
          <cell r="P13" t="str">
            <v>Altillo</v>
          </cell>
          <cell r="Q13" t="str">
            <v xml:space="preserve">AL </v>
          </cell>
          <cell r="S13" t="str">
            <v>Puesto</v>
          </cell>
          <cell r="T13" t="str">
            <v>PTO</v>
          </cell>
          <cell r="V13" t="str">
            <v>Alegria, Calle</v>
          </cell>
          <cell r="W13" t="str">
            <v>L'HOSPITALET DE LLOBREGAT</v>
          </cell>
          <cell r="X13" t="str">
            <v>BARCELONA</v>
          </cell>
          <cell r="Y13" t="str">
            <v>080007600085</v>
          </cell>
          <cell r="Z13" t="str">
            <v>Calle</v>
          </cell>
          <cell r="AA13" t="str">
            <v>Alegria</v>
          </cell>
          <cell r="AB13" t="str">
            <v>08</v>
          </cell>
          <cell r="AC13" t="str">
            <v>00076</v>
          </cell>
          <cell r="AD13" t="str">
            <v>00085</v>
          </cell>
        </row>
        <row r="14">
          <cell r="E14" t="str">
            <v>Sector</v>
          </cell>
          <cell r="F14" t="str">
            <v>S</v>
          </cell>
          <cell r="H14">
            <v>9</v>
          </cell>
          <cell r="I14">
            <v>9</v>
          </cell>
          <cell r="J14" t="str">
            <v>B</v>
          </cell>
          <cell r="M14">
            <v>6</v>
          </cell>
          <cell r="N14">
            <v>6</v>
          </cell>
          <cell r="P14" t="str">
            <v>Almacén</v>
          </cell>
          <cell r="Q14" t="str">
            <v xml:space="preserve">AM </v>
          </cell>
          <cell r="S14" t="str">
            <v>Tienda</v>
          </cell>
          <cell r="T14" t="str">
            <v>TDA</v>
          </cell>
          <cell r="V14" t="str">
            <v>Alhambra, Calle</v>
          </cell>
          <cell r="W14" t="str">
            <v>L'HOSPITALET DE LLOBREGAT</v>
          </cell>
          <cell r="X14" t="str">
            <v>BARCELONA</v>
          </cell>
          <cell r="Y14" t="str">
            <v>080007600096</v>
          </cell>
          <cell r="Z14" t="str">
            <v>Calle</v>
          </cell>
          <cell r="AA14" t="str">
            <v>Alhambra</v>
          </cell>
          <cell r="AB14" t="str">
            <v>08</v>
          </cell>
          <cell r="AC14" t="str">
            <v>00076</v>
          </cell>
          <cell r="AD14" t="str">
            <v>00096</v>
          </cell>
        </row>
        <row r="15">
          <cell r="E15" t="str">
            <v>Torre</v>
          </cell>
          <cell r="F15" t="str">
            <v>T</v>
          </cell>
          <cell r="J15" t="str">
            <v>C</v>
          </cell>
          <cell r="M15">
            <v>7</v>
          </cell>
          <cell r="N15">
            <v>7</v>
          </cell>
          <cell r="P15" t="str">
            <v>Ascensor</v>
          </cell>
          <cell r="Q15" t="str">
            <v xml:space="preserve">AS </v>
          </cell>
          <cell r="S15" t="str">
            <v>Texto libre</v>
          </cell>
          <cell r="V15" t="str">
            <v>Almaden, Calle</v>
          </cell>
          <cell r="W15" t="str">
            <v>L'HOSPITALET DE LLOBREGAT</v>
          </cell>
          <cell r="X15" t="str">
            <v>BARCELONA</v>
          </cell>
          <cell r="Y15" t="str">
            <v>080007602818</v>
          </cell>
          <cell r="Z15" t="str">
            <v>Calle</v>
          </cell>
          <cell r="AA15" t="str">
            <v>Almaden</v>
          </cell>
          <cell r="AB15" t="str">
            <v>08</v>
          </cell>
          <cell r="AC15" t="str">
            <v>00076</v>
          </cell>
          <cell r="AD15" t="str">
            <v>02818</v>
          </cell>
        </row>
        <row r="16">
          <cell r="E16" t="str">
            <v>Zona</v>
          </cell>
          <cell r="F16" t="str">
            <v>Z</v>
          </cell>
          <cell r="J16" t="str">
            <v>D</v>
          </cell>
          <cell r="M16">
            <v>8</v>
          </cell>
          <cell r="N16">
            <v>8</v>
          </cell>
          <cell r="P16" t="str">
            <v>Atico</v>
          </cell>
          <cell r="Q16" t="str">
            <v xml:space="preserve">AT </v>
          </cell>
          <cell r="V16" t="str">
            <v>Almeria, Calle</v>
          </cell>
          <cell r="W16" t="str">
            <v>L'HOSPITALET DE LLOBREGAT</v>
          </cell>
          <cell r="X16" t="str">
            <v>BARCELONA</v>
          </cell>
          <cell r="Y16" t="str">
            <v>080007600114</v>
          </cell>
          <cell r="Z16" t="str">
            <v>Calle</v>
          </cell>
          <cell r="AA16" t="str">
            <v>Almeria</v>
          </cell>
          <cell r="AB16" t="str">
            <v>08</v>
          </cell>
          <cell r="AC16" t="str">
            <v>00076</v>
          </cell>
          <cell r="AD16" t="str">
            <v>00114</v>
          </cell>
        </row>
        <row r="17">
          <cell r="J17" t="str">
            <v>E</v>
          </cell>
          <cell r="M17">
            <v>9</v>
          </cell>
          <cell r="N17">
            <v>9</v>
          </cell>
          <cell r="P17" t="str">
            <v>Bajo</v>
          </cell>
          <cell r="Q17" t="str">
            <v xml:space="preserve">BA </v>
          </cell>
          <cell r="V17" t="str">
            <v>Alos, Calle</v>
          </cell>
          <cell r="W17" t="str">
            <v>L'HOSPITALET DE LLOBREGAT</v>
          </cell>
          <cell r="X17" t="str">
            <v>BARCELONA</v>
          </cell>
          <cell r="Y17" t="str">
            <v>080007600125</v>
          </cell>
          <cell r="Z17" t="str">
            <v>Calle</v>
          </cell>
          <cell r="AA17" t="str">
            <v>Alos</v>
          </cell>
          <cell r="AB17" t="str">
            <v>08</v>
          </cell>
          <cell r="AC17" t="str">
            <v>00076</v>
          </cell>
          <cell r="AD17" t="str">
            <v>00125</v>
          </cell>
        </row>
        <row r="18">
          <cell r="J18" t="str">
            <v>F</v>
          </cell>
          <cell r="M18" t="str">
            <v>A</v>
          </cell>
          <cell r="N18" t="str">
            <v>A</v>
          </cell>
          <cell r="P18" t="str">
            <v>Bungalow</v>
          </cell>
          <cell r="Q18" t="str">
            <v xml:space="preserve">BU </v>
          </cell>
          <cell r="V18" t="str">
            <v>Alos, Passatge</v>
          </cell>
          <cell r="W18" t="str">
            <v>L'HOSPITALET DE LLOBREGAT</v>
          </cell>
          <cell r="X18" t="str">
            <v>BARCELONA</v>
          </cell>
          <cell r="Y18" t="str">
            <v>080007614796</v>
          </cell>
          <cell r="Z18" t="str">
            <v>Passatge</v>
          </cell>
          <cell r="AA18" t="str">
            <v>Alos</v>
          </cell>
          <cell r="AB18" t="str">
            <v>08</v>
          </cell>
          <cell r="AC18" t="str">
            <v>00076</v>
          </cell>
          <cell r="AD18" t="str">
            <v>14796</v>
          </cell>
        </row>
        <row r="19">
          <cell r="J19" t="str">
            <v>G</v>
          </cell>
          <cell r="M19" t="str">
            <v>B</v>
          </cell>
          <cell r="N19" t="str">
            <v>B</v>
          </cell>
          <cell r="P19" t="str">
            <v>Chalet</v>
          </cell>
          <cell r="Q19" t="str">
            <v xml:space="preserve">CH </v>
          </cell>
          <cell r="V19" t="str">
            <v>Alt, Calle</v>
          </cell>
          <cell r="W19" t="str">
            <v>L'HOSPITALET DE LLOBREGAT</v>
          </cell>
          <cell r="X19" t="str">
            <v>BARCELONA</v>
          </cell>
          <cell r="Y19" t="str">
            <v>080007600133</v>
          </cell>
          <cell r="Z19" t="str">
            <v>Calle</v>
          </cell>
          <cell r="AA19" t="str">
            <v>Alt</v>
          </cell>
          <cell r="AB19" t="str">
            <v>08</v>
          </cell>
          <cell r="AC19" t="str">
            <v>00076</v>
          </cell>
          <cell r="AD19" t="str">
            <v>00133</v>
          </cell>
        </row>
        <row r="20">
          <cell r="J20" t="str">
            <v>H</v>
          </cell>
          <cell r="M20" t="str">
            <v>C</v>
          </cell>
          <cell r="N20" t="str">
            <v>C</v>
          </cell>
          <cell r="P20" t="str">
            <v>Dúplex</v>
          </cell>
          <cell r="Q20" t="str">
            <v xml:space="preserve">DU </v>
          </cell>
          <cell r="V20" t="str">
            <v>Alumini, Calle</v>
          </cell>
          <cell r="W20" t="str">
            <v>L'HOSPITALET DE LLOBREGAT</v>
          </cell>
          <cell r="X20" t="str">
            <v>BARCELONA</v>
          </cell>
          <cell r="Y20" t="str">
            <v>080007600004</v>
          </cell>
          <cell r="Z20" t="str">
            <v>Calle</v>
          </cell>
          <cell r="AA20" t="str">
            <v>Alumini</v>
          </cell>
          <cell r="AB20" t="str">
            <v>08</v>
          </cell>
          <cell r="AC20" t="str">
            <v>00076</v>
          </cell>
          <cell r="AD20" t="str">
            <v>00004</v>
          </cell>
        </row>
        <row r="21">
          <cell r="J21" t="str">
            <v>I</v>
          </cell>
          <cell r="M21" t="str">
            <v>D</v>
          </cell>
          <cell r="N21" t="str">
            <v>D</v>
          </cell>
          <cell r="P21" t="str">
            <v>Entresuelo</v>
          </cell>
          <cell r="Q21" t="str">
            <v xml:space="preserve">EN </v>
          </cell>
          <cell r="V21" t="str">
            <v>Alvarez de Castro, Calle</v>
          </cell>
          <cell r="W21" t="str">
            <v>L'HOSPITALET DE LLOBREGAT</v>
          </cell>
          <cell r="X21" t="str">
            <v>BARCELONA</v>
          </cell>
          <cell r="Y21" t="str">
            <v>080007600146</v>
          </cell>
          <cell r="Z21" t="str">
            <v>Calle</v>
          </cell>
          <cell r="AA21" t="str">
            <v>Alvarez de Castro</v>
          </cell>
          <cell r="AB21" t="str">
            <v>08</v>
          </cell>
          <cell r="AC21" t="str">
            <v>00076</v>
          </cell>
          <cell r="AD21" t="str">
            <v>00146</v>
          </cell>
        </row>
        <row r="22">
          <cell r="J22" t="str">
            <v>J</v>
          </cell>
          <cell r="M22" t="str">
            <v>E</v>
          </cell>
          <cell r="N22" t="str">
            <v>E</v>
          </cell>
          <cell r="P22" t="str">
            <v>Entreplanta</v>
          </cell>
          <cell r="Q22" t="str">
            <v xml:space="preserve">ET </v>
          </cell>
          <cell r="V22" t="str">
            <v>Alzina, Plaþa</v>
          </cell>
          <cell r="W22" t="str">
            <v>L'HOSPITALET DE LLOBREGAT</v>
          </cell>
          <cell r="X22" t="str">
            <v>BARCELONA</v>
          </cell>
          <cell r="Y22" t="str">
            <v>080007634104</v>
          </cell>
          <cell r="Z22" t="str">
            <v>Plaþa</v>
          </cell>
          <cell r="AA22" t="str">
            <v>Alzina</v>
          </cell>
          <cell r="AB22" t="str">
            <v>08</v>
          </cell>
          <cell r="AC22" t="str">
            <v>00076</v>
          </cell>
          <cell r="AD22" t="str">
            <v>34104</v>
          </cell>
        </row>
        <row r="23">
          <cell r="J23" t="str">
            <v>K</v>
          </cell>
          <cell r="M23" t="str">
            <v>F</v>
          </cell>
          <cell r="N23" t="str">
            <v>F</v>
          </cell>
          <cell r="P23" t="str">
            <v>Garaje</v>
          </cell>
          <cell r="Q23" t="str">
            <v xml:space="preserve">GA </v>
          </cell>
          <cell r="V23" t="str">
            <v>Amadeu Torner, Calle</v>
          </cell>
          <cell r="W23" t="str">
            <v>L'HOSPITALET DE LLOBREGAT</v>
          </cell>
          <cell r="X23" t="str">
            <v>BARCELONA</v>
          </cell>
          <cell r="Y23" t="str">
            <v>080007600150</v>
          </cell>
          <cell r="Z23" t="str">
            <v>Calle</v>
          </cell>
          <cell r="AA23" t="str">
            <v>Amadeu Torner</v>
          </cell>
          <cell r="AB23" t="str">
            <v>08</v>
          </cell>
          <cell r="AC23" t="str">
            <v>00076</v>
          </cell>
          <cell r="AD23" t="str">
            <v>00150</v>
          </cell>
        </row>
        <row r="24">
          <cell r="J24" t="str">
            <v>L</v>
          </cell>
          <cell r="M24" t="str">
            <v>G</v>
          </cell>
          <cell r="N24" t="str">
            <v>G</v>
          </cell>
          <cell r="P24" t="str">
            <v>Kiosco</v>
          </cell>
          <cell r="Q24" t="str">
            <v xml:space="preserve">KI </v>
          </cell>
          <cell r="V24" t="str">
            <v>Amadeu Vives, Calle</v>
          </cell>
          <cell r="W24" t="str">
            <v>L'HOSPITALET DE LLOBREGAT</v>
          </cell>
          <cell r="X24" t="str">
            <v>BARCELONA</v>
          </cell>
          <cell r="Y24" t="str">
            <v>080007600151</v>
          </cell>
          <cell r="Z24" t="str">
            <v>Calle</v>
          </cell>
          <cell r="AA24" t="str">
            <v>Amadeu Vives</v>
          </cell>
          <cell r="AB24" t="str">
            <v>08</v>
          </cell>
          <cell r="AC24" t="str">
            <v>00076</v>
          </cell>
          <cell r="AD24" t="str">
            <v>00151</v>
          </cell>
        </row>
        <row r="25">
          <cell r="J25" t="str">
            <v>M</v>
          </cell>
          <cell r="M25" t="str">
            <v>H</v>
          </cell>
          <cell r="N25" t="str">
            <v>H</v>
          </cell>
          <cell r="P25" t="str">
            <v>Modulo</v>
          </cell>
          <cell r="Q25" t="str">
            <v xml:space="preserve">MO </v>
          </cell>
          <cell r="V25" t="str">
            <v>Amapolas, Calle</v>
          </cell>
          <cell r="W25" t="str">
            <v>L'HOSPITALET DE LLOBREGAT</v>
          </cell>
          <cell r="X25" t="str">
            <v>BARCELONA</v>
          </cell>
          <cell r="Y25" t="str">
            <v>080007600157</v>
          </cell>
          <cell r="Z25" t="str">
            <v>Calle</v>
          </cell>
          <cell r="AA25" t="str">
            <v>Amapolas</v>
          </cell>
          <cell r="AB25" t="str">
            <v>08</v>
          </cell>
          <cell r="AC25" t="str">
            <v>00076</v>
          </cell>
          <cell r="AD25" t="str">
            <v>00157</v>
          </cell>
        </row>
        <row r="26">
          <cell r="J26" t="str">
            <v>N</v>
          </cell>
          <cell r="M26" t="str">
            <v>I</v>
          </cell>
          <cell r="N26" t="str">
            <v>I</v>
          </cell>
          <cell r="P26" t="str">
            <v>Local</v>
          </cell>
          <cell r="Q26" t="str">
            <v xml:space="preserve">LO </v>
          </cell>
          <cell r="V26" t="str">
            <v>Amat, Passatge</v>
          </cell>
          <cell r="W26" t="str">
            <v>L'HOSPITALET DE LLOBREGAT</v>
          </cell>
          <cell r="X26" t="str">
            <v>BARCELONA</v>
          </cell>
          <cell r="Y26" t="str">
            <v>080007600160</v>
          </cell>
          <cell r="Z26" t="str">
            <v>Passatge</v>
          </cell>
          <cell r="AA26" t="str">
            <v>Amat</v>
          </cell>
          <cell r="AB26" t="str">
            <v>08</v>
          </cell>
          <cell r="AC26" t="str">
            <v>00076</v>
          </cell>
          <cell r="AD26" t="str">
            <v>00160</v>
          </cell>
        </row>
        <row r="27">
          <cell r="J27" t="str">
            <v>O</v>
          </cell>
          <cell r="M27" t="str">
            <v>J</v>
          </cell>
          <cell r="N27" t="str">
            <v>J</v>
          </cell>
          <cell r="P27" t="str">
            <v>Nave</v>
          </cell>
          <cell r="Q27" t="str">
            <v xml:space="preserve">NA </v>
          </cell>
          <cell r="V27" t="str">
            <v>America, Avinguda</v>
          </cell>
          <cell r="W27" t="str">
            <v>L'HOSPITALET DE LLOBREGAT</v>
          </cell>
          <cell r="X27" t="str">
            <v>BARCELONA</v>
          </cell>
          <cell r="Y27" t="str">
            <v>080007602329</v>
          </cell>
          <cell r="Z27" t="str">
            <v>Avinguda</v>
          </cell>
          <cell r="AA27" t="str">
            <v>America</v>
          </cell>
          <cell r="AB27" t="str">
            <v>08</v>
          </cell>
          <cell r="AC27" t="str">
            <v>00076</v>
          </cell>
          <cell r="AD27" t="str">
            <v>02329</v>
          </cell>
        </row>
        <row r="28">
          <cell r="J28" t="str">
            <v>P</v>
          </cell>
          <cell r="M28" t="str">
            <v>K</v>
          </cell>
          <cell r="N28" t="str">
            <v>K</v>
          </cell>
          <cell r="P28" t="str">
            <v>Oficina</v>
          </cell>
          <cell r="Q28" t="str">
            <v xml:space="preserve">OF </v>
          </cell>
          <cell r="V28" t="str">
            <v>Ametller, Calle</v>
          </cell>
          <cell r="W28" t="str">
            <v>L'HOSPITALET DE LLOBREGAT</v>
          </cell>
          <cell r="X28" t="str">
            <v>BARCELONA</v>
          </cell>
          <cell r="Y28" t="str">
            <v>080007615241</v>
          </cell>
          <cell r="Z28" t="str">
            <v>Calle</v>
          </cell>
          <cell r="AA28" t="str">
            <v>Ametller</v>
          </cell>
          <cell r="AB28" t="str">
            <v>08</v>
          </cell>
          <cell r="AC28" t="str">
            <v>00076</v>
          </cell>
          <cell r="AD28" t="str">
            <v>15241</v>
          </cell>
        </row>
        <row r="29">
          <cell r="J29" t="str">
            <v>Q</v>
          </cell>
          <cell r="M29" t="str">
            <v>L</v>
          </cell>
          <cell r="N29" t="str">
            <v>L</v>
          </cell>
          <cell r="P29" t="str">
            <v>Principal</v>
          </cell>
          <cell r="Q29" t="str">
            <v xml:space="preserve">PR </v>
          </cell>
          <cell r="V29" t="str">
            <v>Amistat, Calle</v>
          </cell>
          <cell r="W29" t="str">
            <v>L'HOSPITALET DE LLOBREGAT</v>
          </cell>
          <cell r="X29" t="str">
            <v>BARCELONA</v>
          </cell>
          <cell r="Y29" t="str">
            <v>080007600167</v>
          </cell>
          <cell r="Z29" t="str">
            <v>Calle</v>
          </cell>
          <cell r="AA29" t="str">
            <v>Amistat</v>
          </cell>
          <cell r="AB29" t="str">
            <v>08</v>
          </cell>
          <cell r="AC29" t="str">
            <v>00076</v>
          </cell>
          <cell r="AD29" t="str">
            <v>00167</v>
          </cell>
        </row>
        <row r="30">
          <cell r="J30" t="str">
            <v>R</v>
          </cell>
          <cell r="M30" t="str">
            <v>M</v>
          </cell>
          <cell r="N30" t="str">
            <v>M</v>
          </cell>
          <cell r="P30" t="str">
            <v>Puesto</v>
          </cell>
          <cell r="Q30" t="str">
            <v xml:space="preserve">PT </v>
          </cell>
          <cell r="V30" t="str">
            <v>Andorra, Calle</v>
          </cell>
          <cell r="W30" t="str">
            <v>L'HOSPITALET DE LLOBREGAT</v>
          </cell>
          <cell r="X30" t="str">
            <v>BARCELONA</v>
          </cell>
          <cell r="Y30" t="str">
            <v>080007600180</v>
          </cell>
          <cell r="Z30" t="str">
            <v>Calle</v>
          </cell>
          <cell r="AA30" t="str">
            <v>Andorra</v>
          </cell>
          <cell r="AB30" t="str">
            <v>08</v>
          </cell>
          <cell r="AC30" t="str">
            <v>00076</v>
          </cell>
          <cell r="AD30" t="str">
            <v>00180</v>
          </cell>
        </row>
        <row r="31">
          <cell r="J31" t="str">
            <v>S</v>
          </cell>
          <cell r="M31" t="str">
            <v>N</v>
          </cell>
          <cell r="N31" t="str">
            <v>N</v>
          </cell>
          <cell r="P31" t="str">
            <v>Sobreático</v>
          </cell>
          <cell r="Q31" t="str">
            <v xml:space="preserve">SA </v>
          </cell>
          <cell r="V31" t="str">
            <v>Angel Guimera, Calle</v>
          </cell>
          <cell r="W31" t="str">
            <v>L'HOSPITALET DE LLOBREGAT</v>
          </cell>
          <cell r="X31" t="str">
            <v>BARCELONA</v>
          </cell>
          <cell r="Y31" t="str">
            <v>080007600194</v>
          </cell>
          <cell r="Z31" t="str">
            <v>Calle</v>
          </cell>
          <cell r="AA31" t="str">
            <v>Angel Guimera</v>
          </cell>
          <cell r="AB31" t="str">
            <v>08</v>
          </cell>
          <cell r="AC31" t="str">
            <v>00076</v>
          </cell>
          <cell r="AD31" t="str">
            <v>00194</v>
          </cell>
        </row>
        <row r="32">
          <cell r="J32" t="str">
            <v>T</v>
          </cell>
          <cell r="M32" t="str">
            <v>O</v>
          </cell>
          <cell r="N32" t="str">
            <v>O</v>
          </cell>
          <cell r="P32" t="str">
            <v>Semisótano</v>
          </cell>
          <cell r="Q32" t="str">
            <v xml:space="preserve">SE </v>
          </cell>
          <cell r="V32" t="str">
            <v>Antiga del Prat, Carretera</v>
          </cell>
          <cell r="W32" t="str">
            <v>L'HOSPITALET DE LLOBREGAT</v>
          </cell>
          <cell r="X32" t="str">
            <v>BARCELONA</v>
          </cell>
          <cell r="Y32" t="str">
            <v>080007600211</v>
          </cell>
          <cell r="Z32" t="str">
            <v>Carretera</v>
          </cell>
          <cell r="AA32" t="str">
            <v>Antiga del Prat</v>
          </cell>
          <cell r="AB32" t="str">
            <v>08</v>
          </cell>
          <cell r="AC32" t="str">
            <v>00076</v>
          </cell>
          <cell r="AD32" t="str">
            <v>00211</v>
          </cell>
        </row>
        <row r="33">
          <cell r="J33" t="str">
            <v>U</v>
          </cell>
          <cell r="M33" t="str">
            <v>P</v>
          </cell>
          <cell r="N33" t="str">
            <v>P</v>
          </cell>
          <cell r="P33" t="str">
            <v>Sótano</v>
          </cell>
          <cell r="Q33" t="str">
            <v xml:space="preserve">SO </v>
          </cell>
          <cell r="V33" t="str">
            <v>Antiga Travessera, Calle</v>
          </cell>
          <cell r="W33" t="str">
            <v>L'HOSPITALET DE LLOBREGAT</v>
          </cell>
          <cell r="X33" t="str">
            <v>BARCELONA</v>
          </cell>
          <cell r="Y33" t="str">
            <v>080007600212</v>
          </cell>
          <cell r="Z33" t="str">
            <v>Calle</v>
          </cell>
          <cell r="AA33" t="str">
            <v>Antiga Travessera</v>
          </cell>
          <cell r="AB33" t="str">
            <v>08</v>
          </cell>
          <cell r="AC33" t="str">
            <v>00076</v>
          </cell>
          <cell r="AD33" t="str">
            <v>00212</v>
          </cell>
        </row>
        <row r="34">
          <cell r="J34" t="str">
            <v>V</v>
          </cell>
          <cell r="M34" t="str">
            <v>Q</v>
          </cell>
          <cell r="N34" t="str">
            <v>Q</v>
          </cell>
          <cell r="P34" t="str">
            <v>Semisótano</v>
          </cell>
          <cell r="Q34" t="str">
            <v xml:space="preserve">SS </v>
          </cell>
          <cell r="V34" t="str">
            <v>Antonio Machado, Calle</v>
          </cell>
          <cell r="W34" t="str">
            <v>L'HOSPITALET DE LLOBREGAT</v>
          </cell>
          <cell r="X34" t="str">
            <v>BARCELONA</v>
          </cell>
          <cell r="Y34" t="str">
            <v>080007600465</v>
          </cell>
          <cell r="Z34" t="str">
            <v>Calle</v>
          </cell>
          <cell r="AA34" t="str">
            <v>Antonio Machado</v>
          </cell>
          <cell r="AB34" t="str">
            <v>08</v>
          </cell>
          <cell r="AC34" t="str">
            <v>00076</v>
          </cell>
          <cell r="AD34" t="str">
            <v>00465</v>
          </cell>
        </row>
        <row r="35">
          <cell r="J35" t="str">
            <v>W</v>
          </cell>
          <cell r="M35" t="str">
            <v>R</v>
          </cell>
          <cell r="N35" t="str">
            <v>R</v>
          </cell>
          <cell r="P35" t="str">
            <v>Sótano 1</v>
          </cell>
          <cell r="Q35" t="str">
            <v xml:space="preserve">S1 </v>
          </cell>
          <cell r="V35" t="str">
            <v>Aprestadora, Calle</v>
          </cell>
          <cell r="W35" t="str">
            <v>L'HOSPITALET DE LLOBREGAT</v>
          </cell>
          <cell r="X35" t="str">
            <v>BARCELONA</v>
          </cell>
          <cell r="Y35" t="str">
            <v>080007600229</v>
          </cell>
          <cell r="Z35" t="str">
            <v>Calle</v>
          </cell>
          <cell r="AA35" t="str">
            <v>Aprestadora</v>
          </cell>
          <cell r="AB35" t="str">
            <v>08</v>
          </cell>
          <cell r="AC35" t="str">
            <v>00076</v>
          </cell>
          <cell r="AD35" t="str">
            <v>00229</v>
          </cell>
        </row>
        <row r="36">
          <cell r="J36" t="str">
            <v>X</v>
          </cell>
          <cell r="M36" t="str">
            <v>S</v>
          </cell>
          <cell r="N36" t="str">
            <v>S</v>
          </cell>
          <cell r="P36" t="str">
            <v>Sótano 2</v>
          </cell>
          <cell r="Q36" t="str">
            <v xml:space="preserve">S2 </v>
          </cell>
          <cell r="V36" t="str">
            <v>Arquimedes, Calle</v>
          </cell>
          <cell r="W36" t="str">
            <v>L'HOSPITALET DE LLOBREGAT</v>
          </cell>
          <cell r="X36" t="str">
            <v>BARCELONA</v>
          </cell>
          <cell r="Y36" t="str">
            <v>080007600294</v>
          </cell>
          <cell r="Z36" t="str">
            <v>Calle</v>
          </cell>
          <cell r="AA36" t="str">
            <v>Arquimedes</v>
          </cell>
          <cell r="AB36" t="str">
            <v>08</v>
          </cell>
          <cell r="AC36" t="str">
            <v>00076</v>
          </cell>
          <cell r="AD36" t="str">
            <v>00294</v>
          </cell>
        </row>
        <row r="37">
          <cell r="J37" t="str">
            <v>Y</v>
          </cell>
          <cell r="M37" t="str">
            <v>T</v>
          </cell>
          <cell r="N37" t="str">
            <v>T</v>
          </cell>
          <cell r="P37" t="str">
            <v>Sótano 3</v>
          </cell>
          <cell r="Q37" t="str">
            <v xml:space="preserve">S3 </v>
          </cell>
          <cell r="V37" t="str">
            <v>Arquitectura, Calle</v>
          </cell>
          <cell r="W37" t="str">
            <v>L'HOSPITALET DE LLOBREGAT</v>
          </cell>
          <cell r="X37" t="str">
            <v>BARCELONA</v>
          </cell>
          <cell r="Y37" t="str">
            <v>080007600300</v>
          </cell>
          <cell r="Z37" t="str">
            <v>Calle</v>
          </cell>
          <cell r="AA37" t="str">
            <v>Arquitectura</v>
          </cell>
          <cell r="AB37" t="str">
            <v>08</v>
          </cell>
          <cell r="AC37" t="str">
            <v>00076</v>
          </cell>
          <cell r="AD37" t="str">
            <v>00300</v>
          </cell>
        </row>
        <row r="38">
          <cell r="J38" t="str">
            <v>Z</v>
          </cell>
          <cell r="M38" t="str">
            <v>U</v>
          </cell>
          <cell r="N38" t="str">
            <v>U</v>
          </cell>
          <cell r="P38" t="str">
            <v>Sótano 4</v>
          </cell>
          <cell r="Q38" t="str">
            <v xml:space="preserve">S4 </v>
          </cell>
          <cell r="V38" t="str">
            <v>Arts i els Oficis, Calle</v>
          </cell>
          <cell r="W38" t="str">
            <v>L'HOSPITALET DE LLOBREGAT</v>
          </cell>
          <cell r="X38" t="str">
            <v>BARCELONA</v>
          </cell>
          <cell r="Y38" t="str">
            <v>080007600312</v>
          </cell>
          <cell r="Z38" t="str">
            <v>Calle</v>
          </cell>
          <cell r="AA38" t="str">
            <v>Arts i els Oficis</v>
          </cell>
          <cell r="AB38" t="str">
            <v>08</v>
          </cell>
          <cell r="AC38" t="str">
            <v>00076</v>
          </cell>
          <cell r="AD38" t="str">
            <v>00312</v>
          </cell>
        </row>
        <row r="39">
          <cell r="P39" t="str">
            <v>Sótano 5</v>
          </cell>
          <cell r="Q39" t="str">
            <v xml:space="preserve">S5 </v>
          </cell>
          <cell r="V39" t="str">
            <v>Atlantida, Calle</v>
          </cell>
          <cell r="W39" t="str">
            <v>L'HOSPITALET DE LLOBREGAT</v>
          </cell>
          <cell r="X39" t="str">
            <v>BARCELONA</v>
          </cell>
          <cell r="Y39" t="str">
            <v>080007600327</v>
          </cell>
          <cell r="Z39" t="str">
            <v>Calle</v>
          </cell>
          <cell r="AA39" t="str">
            <v>Atlantida</v>
          </cell>
          <cell r="AB39" t="str">
            <v>08</v>
          </cell>
          <cell r="AC39" t="str">
            <v>00076</v>
          </cell>
          <cell r="AD39" t="str">
            <v>00327</v>
          </cell>
        </row>
        <row r="40">
          <cell r="P40" t="str">
            <v>Sótano 6</v>
          </cell>
          <cell r="Q40" t="str">
            <v xml:space="preserve">S6 </v>
          </cell>
          <cell r="V40" t="str">
            <v>Aviacio, Calle</v>
          </cell>
          <cell r="W40" t="str">
            <v>L'HOSPITALET DE LLOBREGAT</v>
          </cell>
          <cell r="X40" t="str">
            <v>BARCELONA</v>
          </cell>
          <cell r="Y40" t="str">
            <v>080007600339</v>
          </cell>
          <cell r="Z40" t="str">
            <v>Calle</v>
          </cell>
          <cell r="AA40" t="str">
            <v>Aviacio</v>
          </cell>
          <cell r="AB40" t="str">
            <v>08</v>
          </cell>
          <cell r="AC40" t="str">
            <v>00076</v>
          </cell>
          <cell r="AD40" t="str">
            <v>00339</v>
          </cell>
        </row>
        <row r="41">
          <cell r="P41" t="str">
            <v>Sótano 7</v>
          </cell>
          <cell r="Q41" t="str">
            <v xml:space="preserve">S7 </v>
          </cell>
          <cell r="V41" t="str">
            <v>Avis, Plaþa</v>
          </cell>
          <cell r="W41" t="str">
            <v>L'HOSPITALET DE LLOBREGAT</v>
          </cell>
          <cell r="X41" t="str">
            <v>BARCELONA</v>
          </cell>
          <cell r="Y41" t="str">
            <v>080007604625</v>
          </cell>
          <cell r="Z41" t="str">
            <v>Plaþa</v>
          </cell>
          <cell r="AA41" t="str">
            <v>Avis</v>
          </cell>
          <cell r="AB41" t="str">
            <v>08</v>
          </cell>
          <cell r="AC41" t="str">
            <v>00076</v>
          </cell>
          <cell r="AD41" t="str">
            <v>04625</v>
          </cell>
        </row>
        <row r="42">
          <cell r="P42" t="str">
            <v>Sótano 8</v>
          </cell>
          <cell r="Q42" t="str">
            <v xml:space="preserve">S8 </v>
          </cell>
          <cell r="V42" t="str">
            <v>Bacardi, Calle</v>
          </cell>
          <cell r="W42" t="str">
            <v>L'HOSPITALET DE LLOBREGAT</v>
          </cell>
          <cell r="X42" t="str">
            <v>BARCELONA</v>
          </cell>
          <cell r="Y42" t="str">
            <v>080007600356</v>
          </cell>
          <cell r="Z42" t="str">
            <v>Calle</v>
          </cell>
          <cell r="AA42" t="str">
            <v>Bacardi</v>
          </cell>
          <cell r="AB42" t="str">
            <v>08</v>
          </cell>
          <cell r="AC42" t="str">
            <v>00076</v>
          </cell>
          <cell r="AD42" t="str">
            <v>00356</v>
          </cell>
        </row>
        <row r="43">
          <cell r="P43" t="str">
            <v>Sótano 9</v>
          </cell>
          <cell r="Q43" t="str">
            <v xml:space="preserve">S9 </v>
          </cell>
          <cell r="V43" t="str">
            <v>Badajoz, Calle</v>
          </cell>
          <cell r="W43" t="str">
            <v>L'HOSPITALET DE LLOBREGAT</v>
          </cell>
          <cell r="X43" t="str">
            <v>BARCELONA</v>
          </cell>
          <cell r="Y43" t="str">
            <v>080007600361</v>
          </cell>
          <cell r="Z43" t="str">
            <v>Calle</v>
          </cell>
          <cell r="AA43" t="str">
            <v>Badajoz</v>
          </cell>
          <cell r="AB43" t="str">
            <v>08</v>
          </cell>
          <cell r="AC43" t="str">
            <v>00076</v>
          </cell>
          <cell r="AD43" t="str">
            <v>00361</v>
          </cell>
        </row>
        <row r="44">
          <cell r="P44" t="str">
            <v>Terraza</v>
          </cell>
          <cell r="Q44" t="str">
            <v xml:space="preserve">TE </v>
          </cell>
          <cell r="V44" t="str">
            <v>Badalona, Calle</v>
          </cell>
          <cell r="W44" t="str">
            <v>L'HOSPITALET DE LLOBREGAT</v>
          </cell>
          <cell r="X44" t="str">
            <v>BARCELONA</v>
          </cell>
          <cell r="Y44" t="str">
            <v>080007600366</v>
          </cell>
          <cell r="Z44" t="str">
            <v>Calle</v>
          </cell>
          <cell r="AA44" t="str">
            <v>Badalona</v>
          </cell>
          <cell r="AB44" t="str">
            <v>08</v>
          </cell>
          <cell r="AC44" t="str">
            <v>00076</v>
          </cell>
          <cell r="AD44" t="str">
            <v>00366</v>
          </cell>
        </row>
        <row r="45">
          <cell r="P45" t="str">
            <v>Tienda</v>
          </cell>
          <cell r="Q45" t="str">
            <v xml:space="preserve">TI </v>
          </cell>
          <cell r="V45" t="str">
            <v>Baix, Calle</v>
          </cell>
          <cell r="W45" t="str">
            <v>L'HOSPITALET DE LLOBREGAT</v>
          </cell>
          <cell r="X45" t="str">
            <v>BARCELONA</v>
          </cell>
          <cell r="Y45" t="str">
            <v>080007600374</v>
          </cell>
          <cell r="Z45" t="str">
            <v>Calle</v>
          </cell>
          <cell r="AA45" t="str">
            <v>Baix</v>
          </cell>
          <cell r="AB45" t="str">
            <v>08</v>
          </cell>
          <cell r="AC45" t="str">
            <v>00076</v>
          </cell>
          <cell r="AD45" t="str">
            <v>00374</v>
          </cell>
        </row>
        <row r="46">
          <cell r="P46" t="str">
            <v>Semisótano 1</v>
          </cell>
          <cell r="Q46" t="str">
            <v xml:space="preserve">X1 </v>
          </cell>
          <cell r="V46" t="str">
            <v>Baquer, Calle</v>
          </cell>
          <cell r="W46" t="str">
            <v>L'HOSPITALET DE LLOBREGAT</v>
          </cell>
          <cell r="X46" t="str">
            <v>BARCELONA</v>
          </cell>
          <cell r="Y46" t="str">
            <v>080007600401</v>
          </cell>
          <cell r="Z46" t="str">
            <v>Calle</v>
          </cell>
          <cell r="AA46" t="str">
            <v>Baquer</v>
          </cell>
          <cell r="AB46" t="str">
            <v>08</v>
          </cell>
          <cell r="AC46" t="str">
            <v>00076</v>
          </cell>
          <cell r="AD46" t="str">
            <v>00401</v>
          </cell>
        </row>
        <row r="47">
          <cell r="P47" t="str">
            <v>Semisótano 2</v>
          </cell>
          <cell r="Q47" t="str">
            <v xml:space="preserve">X2 </v>
          </cell>
          <cell r="V47" t="str">
            <v>Barcelona, Calle</v>
          </cell>
          <cell r="W47" t="str">
            <v>L'HOSPITALET DE LLOBREGAT</v>
          </cell>
          <cell r="X47" t="str">
            <v>BARCELONA</v>
          </cell>
          <cell r="Y47" t="str">
            <v>080007600403</v>
          </cell>
          <cell r="Z47" t="str">
            <v>Calle</v>
          </cell>
          <cell r="AA47" t="str">
            <v>Barcelona</v>
          </cell>
          <cell r="AB47" t="str">
            <v>08</v>
          </cell>
          <cell r="AC47" t="str">
            <v>00076</v>
          </cell>
          <cell r="AD47" t="str">
            <v>00403</v>
          </cell>
        </row>
        <row r="48">
          <cell r="P48" t="str">
            <v>Semisótano 3</v>
          </cell>
          <cell r="Q48" t="str">
            <v xml:space="preserve">X3 </v>
          </cell>
          <cell r="V48" t="str">
            <v>Baro de Malda, Calle</v>
          </cell>
          <cell r="W48" t="str">
            <v>L'HOSPITALET DE LLOBREGAT</v>
          </cell>
          <cell r="X48" t="str">
            <v>BARCELONA</v>
          </cell>
          <cell r="Y48" t="str">
            <v>080007600418</v>
          </cell>
          <cell r="Z48" t="str">
            <v>Calle</v>
          </cell>
          <cell r="AA48" t="str">
            <v>Baro de Malda</v>
          </cell>
          <cell r="AB48" t="str">
            <v>08</v>
          </cell>
          <cell r="AC48" t="str">
            <v>00076</v>
          </cell>
          <cell r="AD48" t="str">
            <v>00418</v>
          </cell>
        </row>
        <row r="49">
          <cell r="P49" t="str">
            <v>Semisótano 4</v>
          </cell>
          <cell r="Q49" t="str">
            <v xml:space="preserve">X4 </v>
          </cell>
          <cell r="V49" t="str">
            <v>Batllori, Calle</v>
          </cell>
          <cell r="W49" t="str">
            <v>L'HOSPITALET DE LLOBREGAT</v>
          </cell>
          <cell r="X49" t="str">
            <v>BARCELONA</v>
          </cell>
          <cell r="Y49" t="str">
            <v>080007600435</v>
          </cell>
          <cell r="Z49" t="str">
            <v>Calle</v>
          </cell>
          <cell r="AA49" t="str">
            <v>Batllori</v>
          </cell>
          <cell r="AB49" t="str">
            <v>08</v>
          </cell>
          <cell r="AC49" t="str">
            <v>00076</v>
          </cell>
          <cell r="AD49" t="str">
            <v>00435</v>
          </cell>
        </row>
        <row r="50">
          <cell r="P50" t="str">
            <v>Semisótano 5</v>
          </cell>
          <cell r="Q50" t="str">
            <v xml:space="preserve">X5 </v>
          </cell>
          <cell r="V50" t="str">
            <v>Belchite, Calle</v>
          </cell>
          <cell r="W50" t="str">
            <v>L'HOSPITALET DE LLOBREGAT</v>
          </cell>
          <cell r="X50" t="str">
            <v>BARCELONA</v>
          </cell>
          <cell r="Y50" t="str">
            <v>080007600446</v>
          </cell>
          <cell r="Z50" t="str">
            <v>Calle</v>
          </cell>
          <cell r="AA50" t="str">
            <v>Belchite</v>
          </cell>
          <cell r="AB50" t="str">
            <v>08</v>
          </cell>
          <cell r="AC50" t="str">
            <v>00076</v>
          </cell>
          <cell r="AD50" t="str">
            <v>00446</v>
          </cell>
        </row>
        <row r="51">
          <cell r="P51" t="str">
            <v>Semisótano 6</v>
          </cell>
          <cell r="Q51" t="str">
            <v xml:space="preserve">X6 </v>
          </cell>
          <cell r="V51" t="str">
            <v>Bellavista, Calle</v>
          </cell>
          <cell r="W51" t="str">
            <v>L'HOSPITALET DE LLOBREGAT</v>
          </cell>
          <cell r="X51" t="str">
            <v>BARCELONA</v>
          </cell>
          <cell r="Y51" t="str">
            <v>080007600450</v>
          </cell>
          <cell r="Z51" t="str">
            <v>Calle</v>
          </cell>
          <cell r="AA51" t="str">
            <v>Bellavista</v>
          </cell>
          <cell r="AB51" t="str">
            <v>08</v>
          </cell>
          <cell r="AC51" t="str">
            <v>00076</v>
          </cell>
          <cell r="AD51" t="str">
            <v>00450</v>
          </cell>
        </row>
        <row r="52">
          <cell r="P52" t="str">
            <v>Semisótano 7</v>
          </cell>
          <cell r="Q52" t="str">
            <v xml:space="preserve">X7 </v>
          </cell>
          <cell r="V52" t="str">
            <v>Bellvitge, Passeig</v>
          </cell>
          <cell r="W52" t="str">
            <v>L'HOSPITALET DE LLOBREGAT</v>
          </cell>
          <cell r="X52" t="str">
            <v>BARCELONA</v>
          </cell>
          <cell r="Y52" t="str">
            <v>080007620997</v>
          </cell>
          <cell r="Z52" t="str">
            <v>Passeig</v>
          </cell>
          <cell r="AA52" t="str">
            <v>Bellvitge</v>
          </cell>
          <cell r="AB52" t="str">
            <v>08</v>
          </cell>
          <cell r="AC52" t="str">
            <v>00076</v>
          </cell>
          <cell r="AD52" t="str">
            <v>20997</v>
          </cell>
        </row>
        <row r="53">
          <cell r="P53" t="str">
            <v>Semisótano 8</v>
          </cell>
          <cell r="Q53" t="str">
            <v xml:space="preserve">X8 </v>
          </cell>
          <cell r="V53" t="str">
            <v>Bernini, Calle</v>
          </cell>
          <cell r="W53" t="str">
            <v>L'HOSPITALET DE LLOBREGAT</v>
          </cell>
          <cell r="X53" t="str">
            <v>BARCELONA</v>
          </cell>
          <cell r="Y53" t="str">
            <v>080007647261</v>
          </cell>
          <cell r="Z53" t="str">
            <v>Calle</v>
          </cell>
          <cell r="AA53" t="str">
            <v>Bernini</v>
          </cell>
          <cell r="AB53" t="str">
            <v>08</v>
          </cell>
          <cell r="AC53" t="str">
            <v>00076</v>
          </cell>
          <cell r="AD53" t="str">
            <v>47261</v>
          </cell>
        </row>
        <row r="54">
          <cell r="P54" t="str">
            <v>Semisótano 9</v>
          </cell>
          <cell r="Q54" t="str">
            <v xml:space="preserve">X9 </v>
          </cell>
          <cell r="V54" t="str">
            <v>Besa, Calle</v>
          </cell>
          <cell r="W54" t="str">
            <v>L'HOSPITALET DE LLOBREGAT</v>
          </cell>
          <cell r="X54" t="str">
            <v>BARCELONA</v>
          </cell>
          <cell r="Y54" t="str">
            <v>080007600488</v>
          </cell>
          <cell r="Z54" t="str">
            <v>Calle</v>
          </cell>
          <cell r="AA54" t="str">
            <v>Besa</v>
          </cell>
          <cell r="AB54" t="str">
            <v>08</v>
          </cell>
          <cell r="AC54" t="str">
            <v>00076</v>
          </cell>
          <cell r="AD54" t="str">
            <v>00488</v>
          </cell>
        </row>
        <row r="55">
          <cell r="P55">
            <v>11</v>
          </cell>
          <cell r="Q55" t="str">
            <v>011</v>
          </cell>
          <cell r="V55" t="str">
            <v>Bisbal, Calle</v>
          </cell>
          <cell r="W55" t="str">
            <v>L'HOSPITALET DE LLOBREGAT</v>
          </cell>
          <cell r="X55" t="str">
            <v>BARCELONA</v>
          </cell>
          <cell r="Y55" t="str">
            <v>080007600005</v>
          </cell>
          <cell r="Z55" t="str">
            <v>Calle</v>
          </cell>
          <cell r="AA55" t="str">
            <v>Bisbal</v>
          </cell>
          <cell r="AB55" t="str">
            <v>08</v>
          </cell>
          <cell r="AC55" t="str">
            <v>00076</v>
          </cell>
          <cell r="AD55" t="str">
            <v>00005</v>
          </cell>
        </row>
        <row r="56">
          <cell r="P56">
            <v>12</v>
          </cell>
          <cell r="Q56" t="str">
            <v>012</v>
          </cell>
          <cell r="V56" t="str">
            <v>Blanchart, Passatge</v>
          </cell>
          <cell r="W56" t="str">
            <v>L'HOSPITALET DE LLOBREGAT</v>
          </cell>
          <cell r="X56" t="str">
            <v>BARCELONA</v>
          </cell>
          <cell r="Y56" t="str">
            <v>080007600500</v>
          </cell>
          <cell r="Z56" t="str">
            <v>Passatge</v>
          </cell>
          <cell r="AA56" t="str">
            <v>Blanchart</v>
          </cell>
          <cell r="AB56" t="str">
            <v>08</v>
          </cell>
          <cell r="AC56" t="str">
            <v>00076</v>
          </cell>
          <cell r="AD56" t="str">
            <v>00500</v>
          </cell>
        </row>
        <row r="57">
          <cell r="P57">
            <v>13</v>
          </cell>
          <cell r="Q57" t="str">
            <v>013</v>
          </cell>
          <cell r="V57" t="str">
            <v>Blas Fernandez Lirola, Calle</v>
          </cell>
          <cell r="W57" t="str">
            <v>L'HOSPITALET DE LLOBREGAT</v>
          </cell>
          <cell r="X57" t="str">
            <v>BARCELONA</v>
          </cell>
          <cell r="Y57" t="str">
            <v>080007600503</v>
          </cell>
          <cell r="Z57" t="str">
            <v>Calle</v>
          </cell>
          <cell r="AA57" t="str">
            <v>Blas Fernandez Lirola</v>
          </cell>
          <cell r="AB57" t="str">
            <v>08</v>
          </cell>
          <cell r="AC57" t="str">
            <v>00076</v>
          </cell>
          <cell r="AD57" t="str">
            <v>00503</v>
          </cell>
        </row>
        <row r="58">
          <cell r="P58">
            <v>14</v>
          </cell>
          <cell r="Q58" t="str">
            <v>014</v>
          </cell>
          <cell r="V58" t="str">
            <v>Blas Infante, Plaþa</v>
          </cell>
          <cell r="W58" t="str">
            <v>L'HOSPITALET DE LLOBREGAT</v>
          </cell>
          <cell r="X58" t="str">
            <v>BARCELONA</v>
          </cell>
          <cell r="Y58" t="str">
            <v>080007602059</v>
          </cell>
          <cell r="Z58" t="str">
            <v>Plaþa</v>
          </cell>
          <cell r="AA58" t="str">
            <v>Blas Infante</v>
          </cell>
          <cell r="AB58" t="str">
            <v>08</v>
          </cell>
          <cell r="AC58" t="str">
            <v>00076</v>
          </cell>
          <cell r="AD58" t="str">
            <v>02059</v>
          </cell>
        </row>
        <row r="59">
          <cell r="P59">
            <v>15</v>
          </cell>
          <cell r="Q59" t="str">
            <v>015</v>
          </cell>
          <cell r="V59" t="str">
            <v>Blocs Florida, Plaþa</v>
          </cell>
          <cell r="W59" t="str">
            <v>L'HOSPITALET DE LLOBREGAT</v>
          </cell>
          <cell r="X59" t="str">
            <v>BARCELONA</v>
          </cell>
          <cell r="Y59" t="str">
            <v>080007602860</v>
          </cell>
          <cell r="Z59" t="str">
            <v>Plaþa</v>
          </cell>
          <cell r="AA59" t="str">
            <v>Blocs Florida</v>
          </cell>
          <cell r="AB59" t="str">
            <v>08</v>
          </cell>
          <cell r="AC59" t="str">
            <v>00076</v>
          </cell>
          <cell r="AD59" t="str">
            <v>02860</v>
          </cell>
        </row>
        <row r="60">
          <cell r="P60">
            <v>16</v>
          </cell>
          <cell r="Q60" t="str">
            <v>016</v>
          </cell>
          <cell r="V60" t="str">
            <v>Bobiles, Calle</v>
          </cell>
          <cell r="W60" t="str">
            <v>L'HOSPITALET DE LLOBREGAT</v>
          </cell>
          <cell r="X60" t="str">
            <v>BARCELONA</v>
          </cell>
          <cell r="Y60" t="str">
            <v>080007600509</v>
          </cell>
          <cell r="Z60" t="str">
            <v>Calle</v>
          </cell>
          <cell r="AA60" t="str">
            <v>Bobiles</v>
          </cell>
          <cell r="AB60" t="str">
            <v>08</v>
          </cell>
          <cell r="AC60" t="str">
            <v>00076</v>
          </cell>
          <cell r="AD60" t="str">
            <v>00509</v>
          </cell>
        </row>
        <row r="61">
          <cell r="P61">
            <v>17</v>
          </cell>
          <cell r="Q61" t="str">
            <v>017</v>
          </cell>
          <cell r="V61" t="str">
            <v>Bon Humor, Calle</v>
          </cell>
          <cell r="W61" t="str">
            <v>L'HOSPITALET DE LLOBREGAT</v>
          </cell>
          <cell r="X61" t="str">
            <v>BARCELONA</v>
          </cell>
          <cell r="Y61" t="str">
            <v>080007600590</v>
          </cell>
          <cell r="Z61" t="str">
            <v>Calle</v>
          </cell>
          <cell r="AA61" t="str">
            <v>Bon Humor</v>
          </cell>
          <cell r="AB61" t="str">
            <v>08</v>
          </cell>
          <cell r="AC61" t="str">
            <v>00076</v>
          </cell>
          <cell r="AD61" t="str">
            <v>00590</v>
          </cell>
        </row>
        <row r="62">
          <cell r="P62">
            <v>18</v>
          </cell>
          <cell r="Q62" t="str">
            <v>018</v>
          </cell>
          <cell r="V62" t="str">
            <v>Bonvehi, Passatge</v>
          </cell>
          <cell r="W62" t="str">
            <v>L'HOSPITALET DE LLOBREGAT</v>
          </cell>
          <cell r="X62" t="str">
            <v>BARCELONA</v>
          </cell>
          <cell r="Y62" t="str">
            <v>080007600528</v>
          </cell>
          <cell r="Z62" t="str">
            <v>Passatge</v>
          </cell>
          <cell r="AA62" t="str">
            <v>Bonvehi</v>
          </cell>
          <cell r="AB62" t="str">
            <v>08</v>
          </cell>
          <cell r="AC62" t="str">
            <v>00076</v>
          </cell>
          <cell r="AD62" t="str">
            <v>00528</v>
          </cell>
        </row>
        <row r="63">
          <cell r="P63">
            <v>19</v>
          </cell>
          <cell r="Q63" t="str">
            <v>019</v>
          </cell>
          <cell r="V63" t="str">
            <v>Bosc, Avinguda</v>
          </cell>
          <cell r="W63" t="str">
            <v>L'HOSPITALET DE LLOBREGAT</v>
          </cell>
          <cell r="X63" t="str">
            <v>BARCELONA</v>
          </cell>
          <cell r="Y63" t="str">
            <v>080007621463</v>
          </cell>
          <cell r="Z63" t="str">
            <v>Avinguda</v>
          </cell>
          <cell r="AA63" t="str">
            <v>Bosc</v>
          </cell>
          <cell r="AB63" t="str">
            <v>08</v>
          </cell>
          <cell r="AC63" t="str">
            <v>00076</v>
          </cell>
          <cell r="AD63" t="str">
            <v>21463</v>
          </cell>
        </row>
        <row r="64">
          <cell r="P64">
            <v>20</v>
          </cell>
          <cell r="Q64" t="str">
            <v>020</v>
          </cell>
          <cell r="V64" t="str">
            <v>Botanica, Calle</v>
          </cell>
          <cell r="W64" t="str">
            <v>L'HOSPITALET DE LLOBREGAT</v>
          </cell>
          <cell r="X64" t="str">
            <v>BARCELONA</v>
          </cell>
          <cell r="Y64" t="str">
            <v>080007600552</v>
          </cell>
          <cell r="Z64" t="str">
            <v>Calle</v>
          </cell>
          <cell r="AA64" t="str">
            <v>Botanica</v>
          </cell>
          <cell r="AB64" t="str">
            <v>08</v>
          </cell>
          <cell r="AC64" t="str">
            <v>00076</v>
          </cell>
          <cell r="AD64" t="str">
            <v>00552</v>
          </cell>
        </row>
        <row r="65">
          <cell r="P65">
            <v>21</v>
          </cell>
          <cell r="Q65" t="str">
            <v>021</v>
          </cell>
          <cell r="V65" t="str">
            <v>Bruc, Calle</v>
          </cell>
          <cell r="W65" t="str">
            <v>L'HOSPITALET DE LLOBREGAT</v>
          </cell>
          <cell r="X65" t="str">
            <v>BARCELONA</v>
          </cell>
          <cell r="Y65" t="str">
            <v>080007600571</v>
          </cell>
          <cell r="Z65" t="str">
            <v>Calle</v>
          </cell>
          <cell r="AA65" t="str">
            <v>Bruc</v>
          </cell>
          <cell r="AB65" t="str">
            <v>08</v>
          </cell>
          <cell r="AC65" t="str">
            <v>00076</v>
          </cell>
          <cell r="AD65" t="str">
            <v>00571</v>
          </cell>
        </row>
        <row r="66">
          <cell r="P66">
            <v>22</v>
          </cell>
          <cell r="Q66" t="str">
            <v>022</v>
          </cell>
          <cell r="V66" t="str">
            <v>Buenos Aires, Calle</v>
          </cell>
          <cell r="W66" t="str">
            <v>L'HOSPITALET DE LLOBREGAT</v>
          </cell>
          <cell r="X66" t="str">
            <v>BARCELONA</v>
          </cell>
          <cell r="Y66" t="str">
            <v>080007600591</v>
          </cell>
          <cell r="Z66" t="str">
            <v>Calle</v>
          </cell>
          <cell r="AA66" t="str">
            <v>Buenos Aires</v>
          </cell>
          <cell r="AB66" t="str">
            <v>08</v>
          </cell>
          <cell r="AC66" t="str">
            <v>00076</v>
          </cell>
          <cell r="AD66" t="str">
            <v>00591</v>
          </cell>
        </row>
        <row r="67">
          <cell r="P67">
            <v>23</v>
          </cell>
          <cell r="Q67" t="str">
            <v>023</v>
          </cell>
          <cell r="V67" t="str">
            <v>Cadena, CamÝ</v>
          </cell>
          <cell r="W67" t="str">
            <v>L'HOSPITALET DE LLOBREGAT</v>
          </cell>
          <cell r="X67" t="str">
            <v>BARCELONA</v>
          </cell>
          <cell r="Y67" t="str">
            <v>080007621050</v>
          </cell>
          <cell r="Z67" t="str">
            <v>CamÝ</v>
          </cell>
          <cell r="AA67" t="str">
            <v>Cadena</v>
          </cell>
          <cell r="AB67" t="str">
            <v>08</v>
          </cell>
          <cell r="AC67" t="str">
            <v>00076</v>
          </cell>
          <cell r="AD67" t="str">
            <v>21050</v>
          </cell>
        </row>
        <row r="68">
          <cell r="P68">
            <v>24</v>
          </cell>
          <cell r="Q68" t="str">
            <v>024</v>
          </cell>
          <cell r="V68" t="str">
            <v>Cadi, Plaþa</v>
          </cell>
          <cell r="W68" t="str">
            <v>L'HOSPITALET DE LLOBREGAT</v>
          </cell>
          <cell r="X68" t="str">
            <v>BARCELONA</v>
          </cell>
          <cell r="Y68" t="str">
            <v>080007604672</v>
          </cell>
          <cell r="Z68" t="str">
            <v>Plaþa</v>
          </cell>
          <cell r="AA68" t="str">
            <v>Cadi</v>
          </cell>
          <cell r="AB68" t="str">
            <v>08</v>
          </cell>
          <cell r="AC68" t="str">
            <v>00076</v>
          </cell>
          <cell r="AD68" t="str">
            <v>04672</v>
          </cell>
        </row>
        <row r="69">
          <cell r="P69">
            <v>25</v>
          </cell>
          <cell r="Q69" t="str">
            <v>025</v>
          </cell>
          <cell r="V69" t="str">
            <v>Calderon de la Barca, Calle</v>
          </cell>
          <cell r="W69" t="str">
            <v>L'HOSPITALET DE LLOBREGAT</v>
          </cell>
          <cell r="X69" t="str">
            <v>BARCELONA</v>
          </cell>
          <cell r="Y69" t="str">
            <v>080007600630</v>
          </cell>
          <cell r="Z69" t="str">
            <v>Calle</v>
          </cell>
          <cell r="AA69" t="str">
            <v>Calderon de la Barca</v>
          </cell>
          <cell r="AB69" t="str">
            <v>08</v>
          </cell>
          <cell r="AC69" t="str">
            <v>00076</v>
          </cell>
          <cell r="AD69" t="str">
            <v>00630</v>
          </cell>
        </row>
        <row r="70">
          <cell r="P70">
            <v>26</v>
          </cell>
          <cell r="Q70" t="str">
            <v>026</v>
          </cell>
          <cell r="V70" t="str">
            <v>Camilo Jose Cela, Plaþa</v>
          </cell>
          <cell r="W70" t="str">
            <v>L'HOSPITALET DE LLOBREGAT</v>
          </cell>
          <cell r="X70" t="str">
            <v>BARCELONA</v>
          </cell>
          <cell r="Y70" t="str">
            <v>080007600042</v>
          </cell>
          <cell r="Z70" t="str">
            <v>Plaþa</v>
          </cell>
          <cell r="AA70" t="str">
            <v>Camilo Jose Cela</v>
          </cell>
          <cell r="AB70" t="str">
            <v>08</v>
          </cell>
          <cell r="AC70" t="str">
            <v>00076</v>
          </cell>
          <cell r="AD70" t="str">
            <v>00042</v>
          </cell>
        </row>
        <row r="71">
          <cell r="P71">
            <v>27</v>
          </cell>
          <cell r="Q71" t="str">
            <v>027</v>
          </cell>
          <cell r="V71" t="str">
            <v>Campoamor, Calle</v>
          </cell>
          <cell r="W71" t="str">
            <v>L'HOSPITALET DE LLOBREGAT</v>
          </cell>
          <cell r="X71" t="str">
            <v>BARCELONA</v>
          </cell>
          <cell r="Y71" t="str">
            <v>080007600665</v>
          </cell>
          <cell r="Z71" t="str">
            <v>Calle</v>
          </cell>
          <cell r="AA71" t="str">
            <v>Campoamor</v>
          </cell>
          <cell r="AB71" t="str">
            <v>08</v>
          </cell>
          <cell r="AC71" t="str">
            <v>00076</v>
          </cell>
          <cell r="AD71" t="str">
            <v>00665</v>
          </cell>
        </row>
        <row r="72">
          <cell r="P72">
            <v>28</v>
          </cell>
          <cell r="Q72" t="str">
            <v>028</v>
          </cell>
          <cell r="V72" t="str">
            <v>Can Creixells, Parc</v>
          </cell>
          <cell r="W72" t="str">
            <v>L'HOSPITALET DE LLOBREGAT</v>
          </cell>
          <cell r="X72" t="str">
            <v>BARCELONA</v>
          </cell>
          <cell r="Y72" t="str">
            <v>080007600054</v>
          </cell>
          <cell r="Z72" t="str">
            <v>Parc</v>
          </cell>
          <cell r="AA72" t="str">
            <v>Can Creixells</v>
          </cell>
          <cell r="AB72" t="str">
            <v>08</v>
          </cell>
          <cell r="AC72" t="str">
            <v>00076</v>
          </cell>
          <cell r="AD72" t="str">
            <v>00054</v>
          </cell>
        </row>
        <row r="73">
          <cell r="P73">
            <v>29</v>
          </cell>
          <cell r="Q73" t="str">
            <v>029</v>
          </cell>
          <cell r="V73" t="str">
            <v>Can Pi, Calle</v>
          </cell>
          <cell r="W73" t="str">
            <v>L'HOSPITALET DE LLOBREGAT</v>
          </cell>
          <cell r="X73" t="str">
            <v>BARCELONA</v>
          </cell>
          <cell r="Y73" t="str">
            <v>080007600047</v>
          </cell>
          <cell r="Z73" t="str">
            <v>Calle</v>
          </cell>
          <cell r="AA73" t="str">
            <v>Can Pi</v>
          </cell>
          <cell r="AB73" t="str">
            <v>08</v>
          </cell>
          <cell r="AC73" t="str">
            <v>00076</v>
          </cell>
          <cell r="AD73" t="str">
            <v>00047</v>
          </cell>
        </row>
        <row r="74">
          <cell r="P74">
            <v>30</v>
          </cell>
          <cell r="Q74" t="str">
            <v>030</v>
          </cell>
          <cell r="V74" t="str">
            <v>Can Politic, Passatge</v>
          </cell>
          <cell r="W74" t="str">
            <v>L'HOSPITALET DE LLOBREGAT</v>
          </cell>
          <cell r="X74" t="str">
            <v>BARCELONA</v>
          </cell>
          <cell r="Y74" t="str">
            <v>080007603181</v>
          </cell>
          <cell r="Z74" t="str">
            <v>Passatge</v>
          </cell>
          <cell r="AA74" t="str">
            <v>Can Politic</v>
          </cell>
          <cell r="AB74" t="str">
            <v>08</v>
          </cell>
          <cell r="AC74" t="str">
            <v>00076</v>
          </cell>
          <cell r="AD74" t="str">
            <v>03181</v>
          </cell>
        </row>
        <row r="75">
          <cell r="P75">
            <v>31</v>
          </cell>
          <cell r="Q75" t="str">
            <v>031</v>
          </cell>
          <cell r="V75" t="str">
            <v>Can Serra, Avinguda</v>
          </cell>
          <cell r="W75" t="str">
            <v>L'HOSPITALET DE LLOBREGAT</v>
          </cell>
          <cell r="X75" t="str">
            <v>BARCELONA</v>
          </cell>
          <cell r="Y75" t="str">
            <v>080007600690</v>
          </cell>
          <cell r="Z75" t="str">
            <v>Avinguda</v>
          </cell>
          <cell r="AA75" t="str">
            <v>Can Serra</v>
          </cell>
          <cell r="AB75" t="str">
            <v>08</v>
          </cell>
          <cell r="AC75" t="str">
            <v>00076</v>
          </cell>
          <cell r="AD75" t="str">
            <v>00690</v>
          </cell>
        </row>
        <row r="76">
          <cell r="P76">
            <v>32</v>
          </cell>
          <cell r="Q76" t="str">
            <v>032</v>
          </cell>
          <cell r="V76" t="str">
            <v>Can Tries, Calle</v>
          </cell>
          <cell r="W76" t="str">
            <v>L'HOSPITALET DE LLOBREGAT</v>
          </cell>
          <cell r="X76" t="str">
            <v>BARCELONA</v>
          </cell>
          <cell r="Y76" t="str">
            <v>080007648799</v>
          </cell>
          <cell r="Z76" t="str">
            <v>Calle</v>
          </cell>
          <cell r="AA76" t="str">
            <v>Can Tries</v>
          </cell>
          <cell r="AB76" t="str">
            <v>08</v>
          </cell>
          <cell r="AC76" t="str">
            <v>00076</v>
          </cell>
          <cell r="AD76" t="str">
            <v>48799</v>
          </cell>
        </row>
        <row r="77">
          <cell r="P77">
            <v>33</v>
          </cell>
          <cell r="Q77" t="str">
            <v>033</v>
          </cell>
          <cell r="V77" t="str">
            <v>Canalejas, Passatge</v>
          </cell>
          <cell r="W77" t="str">
            <v>L'HOSPITALET DE LLOBREGAT</v>
          </cell>
          <cell r="X77" t="str">
            <v>BARCELONA</v>
          </cell>
          <cell r="Y77" t="str">
            <v>080007600697</v>
          </cell>
          <cell r="Z77" t="str">
            <v>Passatge</v>
          </cell>
          <cell r="AA77" t="str">
            <v>Canalejas</v>
          </cell>
          <cell r="AB77" t="str">
            <v>08</v>
          </cell>
          <cell r="AC77" t="str">
            <v>00076</v>
          </cell>
          <cell r="AD77" t="str">
            <v>00697</v>
          </cell>
        </row>
        <row r="78">
          <cell r="P78">
            <v>34</v>
          </cell>
          <cell r="Q78" t="str">
            <v>034</v>
          </cell>
          <cell r="V78" t="str">
            <v>Canalejas, Plaþa</v>
          </cell>
          <cell r="W78" t="str">
            <v>L'HOSPITALET DE LLOBREGAT</v>
          </cell>
          <cell r="X78" t="str">
            <v>BARCELONA</v>
          </cell>
          <cell r="Y78" t="str">
            <v>080007600696</v>
          </cell>
          <cell r="Z78" t="str">
            <v>Plaþa</v>
          </cell>
          <cell r="AA78" t="str">
            <v>Canalejas</v>
          </cell>
          <cell r="AB78" t="str">
            <v>08</v>
          </cell>
          <cell r="AC78" t="str">
            <v>00076</v>
          </cell>
          <cell r="AD78" t="str">
            <v>00696</v>
          </cell>
        </row>
        <row r="79">
          <cell r="P79">
            <v>35</v>
          </cell>
          <cell r="Q79" t="str">
            <v>035</v>
          </cell>
          <cell r="V79" t="str">
            <v>Canigo, Calle</v>
          </cell>
          <cell r="W79" t="str">
            <v>L'HOSPITALET DE LLOBREGAT</v>
          </cell>
          <cell r="X79" t="str">
            <v>BARCELONA</v>
          </cell>
          <cell r="Y79" t="str">
            <v>080007600705</v>
          </cell>
          <cell r="Z79" t="str">
            <v>Calle</v>
          </cell>
          <cell r="AA79" t="str">
            <v>Canigo</v>
          </cell>
          <cell r="AB79" t="str">
            <v>08</v>
          </cell>
          <cell r="AC79" t="str">
            <v>00076</v>
          </cell>
          <cell r="AD79" t="str">
            <v>00705</v>
          </cell>
        </row>
        <row r="80">
          <cell r="P80">
            <v>36</v>
          </cell>
          <cell r="Q80" t="str">
            <v>036</v>
          </cell>
          <cell r="V80" t="str">
            <v>Canyet, Calle</v>
          </cell>
          <cell r="W80" t="str">
            <v>L'HOSPITALET DE LLOBREGAT</v>
          </cell>
          <cell r="X80" t="str">
            <v>BARCELONA</v>
          </cell>
          <cell r="Y80" t="str">
            <v>080007600724</v>
          </cell>
          <cell r="Z80" t="str">
            <v>Calle</v>
          </cell>
          <cell r="AA80" t="str">
            <v>Canyet</v>
          </cell>
          <cell r="AB80" t="str">
            <v>08</v>
          </cell>
          <cell r="AC80" t="str">
            <v>00076</v>
          </cell>
          <cell r="AD80" t="str">
            <v>00724</v>
          </cell>
        </row>
        <row r="81">
          <cell r="P81">
            <v>37</v>
          </cell>
          <cell r="Q81" t="str">
            <v>037</v>
          </cell>
          <cell r="V81" t="str">
            <v>Carbonell, Passatge</v>
          </cell>
          <cell r="W81" t="str">
            <v>L'HOSPITALET DE LLOBREGAT</v>
          </cell>
          <cell r="X81" t="str">
            <v>BARCELONA</v>
          </cell>
          <cell r="Y81" t="str">
            <v>080007600758</v>
          </cell>
          <cell r="Z81" t="str">
            <v>Passatge</v>
          </cell>
          <cell r="AA81" t="str">
            <v>Carbonell</v>
          </cell>
          <cell r="AB81" t="str">
            <v>08</v>
          </cell>
          <cell r="AC81" t="str">
            <v>00076</v>
          </cell>
          <cell r="AD81" t="str">
            <v>00758</v>
          </cell>
        </row>
        <row r="82">
          <cell r="P82">
            <v>38</v>
          </cell>
          <cell r="Q82" t="str">
            <v>038</v>
          </cell>
          <cell r="V82" t="str">
            <v>Carme, Passatge</v>
          </cell>
          <cell r="W82" t="str">
            <v>L'HOSPITALET DE LLOBREGAT</v>
          </cell>
          <cell r="X82" t="str">
            <v>BARCELONA</v>
          </cell>
          <cell r="Y82" t="str">
            <v>080007619663</v>
          </cell>
          <cell r="Z82" t="str">
            <v>Passatge</v>
          </cell>
          <cell r="AA82" t="str">
            <v>Carme</v>
          </cell>
          <cell r="AB82" t="str">
            <v>08</v>
          </cell>
          <cell r="AC82" t="str">
            <v>00076</v>
          </cell>
          <cell r="AD82" t="str">
            <v>19663</v>
          </cell>
        </row>
        <row r="83">
          <cell r="P83">
            <v>39</v>
          </cell>
          <cell r="Q83" t="str">
            <v>039</v>
          </cell>
          <cell r="V83" t="str">
            <v>Carmen Amaya, Avinguda</v>
          </cell>
          <cell r="W83" t="str">
            <v>L'HOSPITALET DE LLOBREGAT</v>
          </cell>
          <cell r="X83" t="str">
            <v>BARCELONA</v>
          </cell>
          <cell r="Y83" t="str">
            <v>080007604798</v>
          </cell>
          <cell r="Z83" t="str">
            <v>Avinguda</v>
          </cell>
          <cell r="AA83" t="str">
            <v>Carmen Amaya</v>
          </cell>
          <cell r="AB83" t="str">
            <v>08</v>
          </cell>
          <cell r="AC83" t="str">
            <v>00076</v>
          </cell>
          <cell r="AD83" t="str">
            <v>04798</v>
          </cell>
        </row>
        <row r="84">
          <cell r="P84">
            <v>40</v>
          </cell>
          <cell r="Q84" t="str">
            <v>040</v>
          </cell>
          <cell r="V84" t="str">
            <v>Carpa, Calle</v>
          </cell>
          <cell r="W84" t="str">
            <v>L'HOSPITALET DE LLOBREGAT</v>
          </cell>
          <cell r="X84" t="str">
            <v>BARCELONA</v>
          </cell>
          <cell r="Y84" t="str">
            <v>080007621058</v>
          </cell>
          <cell r="Z84" t="str">
            <v>Calle</v>
          </cell>
          <cell r="AA84" t="str">
            <v>Carpa</v>
          </cell>
          <cell r="AB84" t="str">
            <v>08</v>
          </cell>
          <cell r="AC84" t="str">
            <v>00076</v>
          </cell>
          <cell r="AD84" t="str">
            <v>21058</v>
          </cell>
        </row>
        <row r="85">
          <cell r="P85">
            <v>41</v>
          </cell>
          <cell r="Q85" t="str">
            <v>041</v>
          </cell>
          <cell r="V85" t="str">
            <v>Carrasco i Formiguera, Calle</v>
          </cell>
          <cell r="W85" t="str">
            <v>L'HOSPITALET DE LLOBREGAT</v>
          </cell>
          <cell r="X85" t="str">
            <v>BARCELONA</v>
          </cell>
          <cell r="Y85" t="str">
            <v>080007601237</v>
          </cell>
          <cell r="Z85" t="str">
            <v>Calle</v>
          </cell>
          <cell r="AA85" t="str">
            <v>Carrasco i Formiguera</v>
          </cell>
          <cell r="AB85" t="str">
            <v>08</v>
          </cell>
          <cell r="AC85" t="str">
            <v>00076</v>
          </cell>
          <cell r="AD85" t="str">
            <v>01237</v>
          </cell>
        </row>
        <row r="86">
          <cell r="P86">
            <v>42</v>
          </cell>
          <cell r="Q86" t="str">
            <v>042</v>
          </cell>
          <cell r="V86" t="str">
            <v>Carrilet, Avinguda</v>
          </cell>
          <cell r="W86" t="str">
            <v>L'HOSPITALET DE LLOBREGAT</v>
          </cell>
          <cell r="X86" t="str">
            <v>BARCELONA</v>
          </cell>
          <cell r="Y86" t="str">
            <v>080007604068</v>
          </cell>
          <cell r="Z86" t="str">
            <v>Avinguda</v>
          </cell>
          <cell r="AA86" t="str">
            <v>Carrilet</v>
          </cell>
          <cell r="AB86" t="str">
            <v>08</v>
          </cell>
          <cell r="AC86" t="str">
            <v>00076</v>
          </cell>
          <cell r="AD86" t="str">
            <v>04068</v>
          </cell>
        </row>
        <row r="87">
          <cell r="P87">
            <v>43</v>
          </cell>
          <cell r="Q87" t="str">
            <v>043</v>
          </cell>
          <cell r="V87" t="str">
            <v>Casa Nova, Calle</v>
          </cell>
          <cell r="W87" t="str">
            <v>L'HOSPITALET DE LLOBREGAT</v>
          </cell>
          <cell r="X87" t="str">
            <v>BARCELONA</v>
          </cell>
          <cell r="Y87" t="str">
            <v>080007600892</v>
          </cell>
          <cell r="Z87" t="str">
            <v>Calle</v>
          </cell>
          <cell r="AA87" t="str">
            <v>Casa Nova</v>
          </cell>
          <cell r="AB87" t="str">
            <v>08</v>
          </cell>
          <cell r="AC87" t="str">
            <v>00076</v>
          </cell>
          <cell r="AD87" t="str">
            <v>00892</v>
          </cell>
        </row>
        <row r="88">
          <cell r="P88">
            <v>44</v>
          </cell>
          <cell r="Q88" t="str">
            <v>044</v>
          </cell>
          <cell r="V88" t="str">
            <v>Castelao, Calle</v>
          </cell>
          <cell r="W88" t="str">
            <v>L'HOSPITALET DE LLOBREGAT</v>
          </cell>
          <cell r="X88" t="str">
            <v>BARCELONA</v>
          </cell>
          <cell r="Y88" t="str">
            <v>080007604325</v>
          </cell>
          <cell r="Z88" t="str">
            <v>Calle</v>
          </cell>
          <cell r="AA88" t="str">
            <v>Castelao</v>
          </cell>
          <cell r="AB88" t="str">
            <v>08</v>
          </cell>
          <cell r="AC88" t="str">
            <v>00076</v>
          </cell>
          <cell r="AD88" t="str">
            <v>04325</v>
          </cell>
        </row>
        <row r="89">
          <cell r="P89">
            <v>45</v>
          </cell>
          <cell r="Q89" t="str">
            <v>045</v>
          </cell>
          <cell r="V89" t="str">
            <v>Castellbo, Calle</v>
          </cell>
          <cell r="W89" t="str">
            <v>L'HOSPITALET DE LLOBREGAT</v>
          </cell>
          <cell r="X89" t="str">
            <v>BARCELONA</v>
          </cell>
          <cell r="Y89" t="str">
            <v>080007600910</v>
          </cell>
          <cell r="Z89" t="str">
            <v>Calle</v>
          </cell>
          <cell r="AA89" t="str">
            <v>Castellbo</v>
          </cell>
          <cell r="AB89" t="str">
            <v>08</v>
          </cell>
          <cell r="AC89" t="str">
            <v>00076</v>
          </cell>
          <cell r="AD89" t="str">
            <v>00910</v>
          </cell>
        </row>
        <row r="90">
          <cell r="P90">
            <v>46</v>
          </cell>
          <cell r="Q90" t="str">
            <v>046</v>
          </cell>
          <cell r="V90" t="str">
            <v>Castellvell, Calle</v>
          </cell>
          <cell r="W90" t="str">
            <v>L'HOSPITALET DE LLOBREGAT</v>
          </cell>
          <cell r="X90" t="str">
            <v>BARCELONA</v>
          </cell>
          <cell r="Y90" t="str">
            <v>080007600921</v>
          </cell>
          <cell r="Z90" t="str">
            <v>Calle</v>
          </cell>
          <cell r="AA90" t="str">
            <v>Castellvell</v>
          </cell>
          <cell r="AB90" t="str">
            <v>08</v>
          </cell>
          <cell r="AC90" t="str">
            <v>00076</v>
          </cell>
          <cell r="AD90" t="str">
            <v>00921</v>
          </cell>
        </row>
        <row r="91">
          <cell r="P91">
            <v>47</v>
          </cell>
          <cell r="Q91" t="str">
            <v>047</v>
          </cell>
          <cell r="V91" t="str">
            <v>Castillejos, Calle</v>
          </cell>
          <cell r="W91" t="str">
            <v>L'HOSPITALET DE LLOBREGAT</v>
          </cell>
          <cell r="X91" t="str">
            <v>BARCELONA</v>
          </cell>
          <cell r="Y91" t="str">
            <v>080007600925</v>
          </cell>
          <cell r="Z91" t="str">
            <v>Calle</v>
          </cell>
          <cell r="AA91" t="str">
            <v>Castillejos</v>
          </cell>
          <cell r="AB91" t="str">
            <v>08</v>
          </cell>
          <cell r="AC91" t="str">
            <v>00076</v>
          </cell>
          <cell r="AD91" t="str">
            <v>00925</v>
          </cell>
        </row>
        <row r="92">
          <cell r="P92">
            <v>48</v>
          </cell>
          <cell r="Q92" t="str">
            <v>048</v>
          </cell>
          <cell r="V92" t="str">
            <v>Catalana, Rambla</v>
          </cell>
          <cell r="W92" t="str">
            <v>L'HOSPITALET DE LLOBREGAT</v>
          </cell>
          <cell r="X92" t="str">
            <v>BARCELONA</v>
          </cell>
          <cell r="Y92" t="str">
            <v>080007600930</v>
          </cell>
          <cell r="Z92" t="str">
            <v>Rambla</v>
          </cell>
          <cell r="AA92" t="str">
            <v>Catalana</v>
          </cell>
          <cell r="AB92" t="str">
            <v>08</v>
          </cell>
          <cell r="AC92" t="str">
            <v>00076</v>
          </cell>
          <cell r="AD92" t="str">
            <v>00930</v>
          </cell>
        </row>
        <row r="93">
          <cell r="P93">
            <v>49</v>
          </cell>
          <cell r="Q93" t="str">
            <v>049</v>
          </cell>
          <cell r="V93" t="str">
            <v>Catalunya, Avinguda</v>
          </cell>
          <cell r="W93" t="str">
            <v>L'HOSPITALET DE LLOBREGAT</v>
          </cell>
          <cell r="X93" t="str">
            <v>BARCELONA</v>
          </cell>
          <cell r="Y93" t="str">
            <v>080007610588</v>
          </cell>
          <cell r="Z93" t="str">
            <v>Avinguda</v>
          </cell>
          <cell r="AA93" t="str">
            <v>Catalunya</v>
          </cell>
          <cell r="AB93" t="str">
            <v>08</v>
          </cell>
          <cell r="AC93" t="str">
            <v>00076</v>
          </cell>
          <cell r="AD93" t="str">
            <v>10588</v>
          </cell>
        </row>
        <row r="94">
          <cell r="P94">
            <v>50</v>
          </cell>
          <cell r="Q94" t="str">
            <v>050</v>
          </cell>
          <cell r="V94" t="str">
            <v>Caterina Albert, Calle</v>
          </cell>
          <cell r="W94" t="str">
            <v>L'HOSPITALET DE LLOBREGAT</v>
          </cell>
          <cell r="X94" t="str">
            <v>BARCELONA</v>
          </cell>
          <cell r="Y94" t="str">
            <v>080007600032</v>
          </cell>
          <cell r="Z94" t="str">
            <v>Calle</v>
          </cell>
          <cell r="AA94" t="str">
            <v>Caterina Albert</v>
          </cell>
          <cell r="AB94" t="str">
            <v>08</v>
          </cell>
          <cell r="AC94" t="str">
            <v>00076</v>
          </cell>
          <cell r="AD94" t="str">
            <v>00032</v>
          </cell>
        </row>
        <row r="95">
          <cell r="P95">
            <v>51</v>
          </cell>
          <cell r="Q95" t="str">
            <v>051</v>
          </cell>
          <cell r="V95" t="str">
            <v>Cavall Bernat, Calle</v>
          </cell>
          <cell r="W95" t="str">
            <v>L'HOSPITALET DE LLOBREGAT</v>
          </cell>
          <cell r="X95" t="str">
            <v>BARCELONA</v>
          </cell>
          <cell r="Y95" t="str">
            <v>080007600938</v>
          </cell>
          <cell r="Z95" t="str">
            <v>Calle</v>
          </cell>
          <cell r="AA95" t="str">
            <v>Cavall Bernat</v>
          </cell>
          <cell r="AB95" t="str">
            <v>08</v>
          </cell>
          <cell r="AC95" t="str">
            <v>00076</v>
          </cell>
          <cell r="AD95" t="str">
            <v>00938</v>
          </cell>
        </row>
        <row r="96">
          <cell r="P96">
            <v>52</v>
          </cell>
          <cell r="Q96" t="str">
            <v>052</v>
          </cell>
          <cell r="V96" t="str">
            <v>Cementiri, Passatge</v>
          </cell>
          <cell r="W96" t="str">
            <v>L'HOSPITALET DE LLOBREGAT</v>
          </cell>
          <cell r="X96" t="str">
            <v>BARCELONA</v>
          </cell>
          <cell r="Y96" t="str">
            <v>080007600944</v>
          </cell>
          <cell r="Z96" t="str">
            <v>Passatge</v>
          </cell>
          <cell r="AA96" t="str">
            <v>Cementiri</v>
          </cell>
          <cell r="AB96" t="str">
            <v>08</v>
          </cell>
          <cell r="AC96" t="str">
            <v>00076</v>
          </cell>
          <cell r="AD96" t="str">
            <v>00944</v>
          </cell>
        </row>
        <row r="97">
          <cell r="P97">
            <v>53</v>
          </cell>
          <cell r="Q97" t="str">
            <v>053</v>
          </cell>
          <cell r="V97" t="str">
            <v>Centre, Calle</v>
          </cell>
          <cell r="W97" t="str">
            <v>L'HOSPITALET DE LLOBREGAT</v>
          </cell>
          <cell r="X97" t="str">
            <v>BARCELONA</v>
          </cell>
          <cell r="Y97" t="str">
            <v>080007600951</v>
          </cell>
          <cell r="Z97" t="str">
            <v>Calle</v>
          </cell>
          <cell r="AA97" t="str">
            <v>Centre</v>
          </cell>
          <cell r="AB97" t="str">
            <v>08</v>
          </cell>
          <cell r="AC97" t="str">
            <v>00076</v>
          </cell>
          <cell r="AD97" t="str">
            <v>00951</v>
          </cell>
        </row>
        <row r="98">
          <cell r="P98">
            <v>54</v>
          </cell>
          <cell r="Q98" t="str">
            <v>054</v>
          </cell>
          <cell r="V98" t="str">
            <v>Ceravalls, Calle</v>
          </cell>
          <cell r="W98" t="str">
            <v>L'HOSPITALET DE LLOBREGAT</v>
          </cell>
          <cell r="X98" t="str">
            <v>BARCELONA</v>
          </cell>
          <cell r="Y98" t="str">
            <v>080007600957</v>
          </cell>
          <cell r="Z98" t="str">
            <v>Calle</v>
          </cell>
          <cell r="AA98" t="str">
            <v>Ceravalls</v>
          </cell>
          <cell r="AB98" t="str">
            <v>08</v>
          </cell>
          <cell r="AC98" t="str">
            <v>00076</v>
          </cell>
          <cell r="AD98" t="str">
            <v>00957</v>
          </cell>
        </row>
        <row r="99">
          <cell r="P99">
            <v>55</v>
          </cell>
          <cell r="Q99" t="str">
            <v>055</v>
          </cell>
          <cell r="V99" t="str">
            <v>Cervantes, Calle</v>
          </cell>
          <cell r="W99" t="str">
            <v>L'HOSPITALET DE LLOBREGAT</v>
          </cell>
          <cell r="X99" t="str">
            <v>BARCELONA</v>
          </cell>
          <cell r="Y99" t="str">
            <v>080007600965</v>
          </cell>
          <cell r="Z99" t="str">
            <v>Calle</v>
          </cell>
          <cell r="AA99" t="str">
            <v>Cervantes</v>
          </cell>
          <cell r="AB99" t="str">
            <v>08</v>
          </cell>
          <cell r="AC99" t="str">
            <v>00076</v>
          </cell>
          <cell r="AD99" t="str">
            <v>00965</v>
          </cell>
        </row>
        <row r="100">
          <cell r="P100">
            <v>56</v>
          </cell>
          <cell r="Q100" t="str">
            <v>056</v>
          </cell>
          <cell r="V100" t="str">
            <v>Churruca, Calle</v>
          </cell>
          <cell r="W100" t="str">
            <v>L'HOSPITALET DE LLOBREGAT</v>
          </cell>
          <cell r="X100" t="str">
            <v>BARCELONA</v>
          </cell>
          <cell r="Y100" t="str">
            <v>080007601191</v>
          </cell>
          <cell r="Z100" t="str">
            <v>Calle</v>
          </cell>
          <cell r="AA100" t="str">
            <v>Churruca</v>
          </cell>
          <cell r="AB100" t="str">
            <v>08</v>
          </cell>
          <cell r="AC100" t="str">
            <v>00076</v>
          </cell>
          <cell r="AD100" t="str">
            <v>01191</v>
          </cell>
        </row>
        <row r="101">
          <cell r="P101">
            <v>57</v>
          </cell>
          <cell r="Q101" t="str">
            <v>057</v>
          </cell>
          <cell r="V101" t="str">
            <v>Ciencies, Calle</v>
          </cell>
          <cell r="W101" t="str">
            <v>L'HOSPITALET DE LLOBREGAT</v>
          </cell>
          <cell r="X101" t="str">
            <v>BARCELONA</v>
          </cell>
          <cell r="Y101" t="str">
            <v>080007600976</v>
          </cell>
          <cell r="Z101" t="str">
            <v>Calle</v>
          </cell>
          <cell r="AA101" t="str">
            <v>Ciencies</v>
          </cell>
          <cell r="AB101" t="str">
            <v>08</v>
          </cell>
          <cell r="AC101" t="str">
            <v>00076</v>
          </cell>
          <cell r="AD101" t="str">
            <v>00976</v>
          </cell>
        </row>
        <row r="102">
          <cell r="P102">
            <v>58</v>
          </cell>
          <cell r="Q102" t="str">
            <v>058</v>
          </cell>
          <cell r="V102" t="str">
            <v>Cinca, Calle</v>
          </cell>
          <cell r="W102" t="str">
            <v>L'HOSPITALET DE LLOBREGAT</v>
          </cell>
          <cell r="X102" t="str">
            <v>BARCELONA</v>
          </cell>
          <cell r="Y102" t="str">
            <v>080007600982</v>
          </cell>
          <cell r="Z102" t="str">
            <v>Calle</v>
          </cell>
          <cell r="AA102" t="str">
            <v>Cinca</v>
          </cell>
          <cell r="AB102" t="str">
            <v>08</v>
          </cell>
          <cell r="AC102" t="str">
            <v>00076</v>
          </cell>
          <cell r="AD102" t="str">
            <v>00982</v>
          </cell>
        </row>
        <row r="103">
          <cell r="P103">
            <v>59</v>
          </cell>
          <cell r="Q103" t="str">
            <v>059</v>
          </cell>
          <cell r="V103" t="str">
            <v>Cirerers, Plaþa dels</v>
          </cell>
          <cell r="W103" t="str">
            <v>L'HOSPITALET DE LLOBREGAT</v>
          </cell>
          <cell r="X103" t="str">
            <v>BARCELONA</v>
          </cell>
          <cell r="Y103" t="str">
            <v>080007600025</v>
          </cell>
          <cell r="Z103" t="str">
            <v>Plaþa dels</v>
          </cell>
          <cell r="AA103" t="str">
            <v>Cirerers</v>
          </cell>
          <cell r="AB103" t="str">
            <v>08</v>
          </cell>
          <cell r="AC103" t="str">
            <v>00076</v>
          </cell>
          <cell r="AD103" t="str">
            <v>00025</v>
          </cell>
        </row>
        <row r="104">
          <cell r="P104">
            <v>60</v>
          </cell>
          <cell r="Q104" t="str">
            <v>060</v>
          </cell>
          <cell r="V104" t="str">
            <v>Ciutat Comtal, Calle</v>
          </cell>
          <cell r="W104" t="str">
            <v>L'HOSPITALET DE LLOBREGAT</v>
          </cell>
          <cell r="X104" t="str">
            <v>BARCELONA</v>
          </cell>
          <cell r="Y104" t="str">
            <v>080007646179</v>
          </cell>
          <cell r="Z104" t="str">
            <v>Calle</v>
          </cell>
          <cell r="AA104" t="str">
            <v>Ciutat Comtal</v>
          </cell>
          <cell r="AB104" t="str">
            <v>08</v>
          </cell>
          <cell r="AC104" t="str">
            <v>00076</v>
          </cell>
          <cell r="AD104" t="str">
            <v>46179</v>
          </cell>
        </row>
        <row r="105">
          <cell r="P105">
            <v>61</v>
          </cell>
          <cell r="Q105" t="str">
            <v>061</v>
          </cell>
          <cell r="V105" t="str">
            <v>Claret, Calle</v>
          </cell>
          <cell r="W105" t="str">
            <v>L'HOSPITALET DE LLOBREGAT</v>
          </cell>
          <cell r="X105" t="str">
            <v>BARCELONA</v>
          </cell>
          <cell r="Y105" t="str">
            <v>080007601012</v>
          </cell>
          <cell r="Z105" t="str">
            <v>Calle</v>
          </cell>
          <cell r="AA105" t="str">
            <v>Claret</v>
          </cell>
          <cell r="AB105" t="str">
            <v>08</v>
          </cell>
          <cell r="AC105" t="str">
            <v>00076</v>
          </cell>
          <cell r="AD105" t="str">
            <v>01012</v>
          </cell>
        </row>
        <row r="106">
          <cell r="P106">
            <v>62</v>
          </cell>
          <cell r="Q106" t="str">
            <v>062</v>
          </cell>
          <cell r="V106" t="str">
            <v>Clavells, Calle</v>
          </cell>
          <cell r="W106" t="str">
            <v>L'HOSPITALET DE LLOBREGAT</v>
          </cell>
          <cell r="X106" t="str">
            <v>BARCELONA</v>
          </cell>
          <cell r="Y106" t="str">
            <v>080007610595</v>
          </cell>
          <cell r="Z106" t="str">
            <v>Calle</v>
          </cell>
          <cell r="AA106" t="str">
            <v>Clavells</v>
          </cell>
          <cell r="AB106" t="str">
            <v>08</v>
          </cell>
          <cell r="AC106" t="str">
            <v>00076</v>
          </cell>
          <cell r="AD106" t="str">
            <v>10595</v>
          </cell>
        </row>
        <row r="107">
          <cell r="P107">
            <v>63</v>
          </cell>
          <cell r="Q107" t="str">
            <v>063</v>
          </cell>
          <cell r="V107" t="str">
            <v>Clotet, Calle</v>
          </cell>
          <cell r="W107" t="str">
            <v>L'HOSPITALET DE LLOBREGAT</v>
          </cell>
          <cell r="X107" t="str">
            <v>BARCELONA</v>
          </cell>
          <cell r="Y107" t="str">
            <v>080007601022</v>
          </cell>
          <cell r="Z107" t="str">
            <v>Calle</v>
          </cell>
          <cell r="AA107" t="str">
            <v>Clotet</v>
          </cell>
          <cell r="AB107" t="str">
            <v>08</v>
          </cell>
          <cell r="AC107" t="str">
            <v>00076</v>
          </cell>
          <cell r="AD107" t="str">
            <v>01022</v>
          </cell>
        </row>
        <row r="108">
          <cell r="P108">
            <v>64</v>
          </cell>
          <cell r="Q108" t="str">
            <v>064</v>
          </cell>
          <cell r="V108" t="str">
            <v>Cobalt, Calle</v>
          </cell>
          <cell r="W108" t="str">
            <v>L'HOSPITALET DE LLOBREGAT</v>
          </cell>
          <cell r="X108" t="str">
            <v>BARCELONA</v>
          </cell>
          <cell r="Y108" t="str">
            <v>080007601023</v>
          </cell>
          <cell r="Z108" t="str">
            <v>Calle</v>
          </cell>
          <cell r="AA108" t="str">
            <v>Cobalt</v>
          </cell>
          <cell r="AB108" t="str">
            <v>08</v>
          </cell>
          <cell r="AC108" t="str">
            <v>00076</v>
          </cell>
          <cell r="AD108" t="str">
            <v>01023</v>
          </cell>
        </row>
        <row r="109">
          <cell r="P109">
            <v>65</v>
          </cell>
          <cell r="Q109" t="str">
            <v>065</v>
          </cell>
          <cell r="V109" t="str">
            <v>Collblanc, Carretera</v>
          </cell>
          <cell r="W109" t="str">
            <v>L'HOSPITALET DE LLOBREGAT</v>
          </cell>
          <cell r="X109" t="str">
            <v>BARCELONA</v>
          </cell>
          <cell r="Y109" t="str">
            <v>080007601743</v>
          </cell>
          <cell r="Z109" t="str">
            <v>Carretera</v>
          </cell>
          <cell r="AA109" t="str">
            <v>Collblanc</v>
          </cell>
          <cell r="AB109" t="str">
            <v>08</v>
          </cell>
          <cell r="AC109" t="str">
            <v>00076</v>
          </cell>
          <cell r="AD109" t="str">
            <v>01743</v>
          </cell>
        </row>
        <row r="110">
          <cell r="P110">
            <v>66</v>
          </cell>
          <cell r="Q110" t="str">
            <v>066</v>
          </cell>
          <cell r="V110" t="str">
            <v>Collserola, Calle</v>
          </cell>
          <cell r="W110" t="str">
            <v>L'HOSPITALET DE LLOBREGAT</v>
          </cell>
          <cell r="X110" t="str">
            <v>BARCELONA</v>
          </cell>
          <cell r="Y110" t="str">
            <v>080007601049</v>
          </cell>
          <cell r="Z110" t="str">
            <v>Calle</v>
          </cell>
          <cell r="AA110" t="str">
            <v>Collserola</v>
          </cell>
          <cell r="AB110" t="str">
            <v>08</v>
          </cell>
          <cell r="AC110" t="str">
            <v>00076</v>
          </cell>
          <cell r="AD110" t="str">
            <v>01049</v>
          </cell>
        </row>
        <row r="111">
          <cell r="P111">
            <v>67</v>
          </cell>
          <cell r="Q111" t="str">
            <v>067</v>
          </cell>
          <cell r="V111" t="str">
            <v>Colom, Calle</v>
          </cell>
          <cell r="W111" t="str">
            <v>L'HOSPITALET DE LLOBREGAT</v>
          </cell>
          <cell r="X111" t="str">
            <v>BARCELONA</v>
          </cell>
          <cell r="Y111" t="str">
            <v>080007601034</v>
          </cell>
          <cell r="Z111" t="str">
            <v>Calle</v>
          </cell>
          <cell r="AA111" t="str">
            <v>Colom</v>
          </cell>
          <cell r="AB111" t="str">
            <v>08</v>
          </cell>
          <cell r="AC111" t="str">
            <v>00076</v>
          </cell>
          <cell r="AD111" t="str">
            <v>01034</v>
          </cell>
        </row>
        <row r="112">
          <cell r="P112">
            <v>68</v>
          </cell>
          <cell r="Q112" t="str">
            <v>068</v>
          </cell>
          <cell r="V112" t="str">
            <v>Colom, Passatge</v>
          </cell>
          <cell r="W112" t="str">
            <v>L'HOSPITALET DE LLOBREGAT</v>
          </cell>
          <cell r="X112" t="str">
            <v>BARCELONA</v>
          </cell>
          <cell r="Y112" t="str">
            <v>080007601029</v>
          </cell>
          <cell r="Z112" t="str">
            <v>Passatge</v>
          </cell>
          <cell r="AA112" t="str">
            <v>Colom</v>
          </cell>
          <cell r="AB112" t="str">
            <v>08</v>
          </cell>
          <cell r="AC112" t="str">
            <v>00076</v>
          </cell>
          <cell r="AD112" t="str">
            <v>01029</v>
          </cell>
        </row>
        <row r="113">
          <cell r="P113">
            <v>69</v>
          </cell>
          <cell r="Q113" t="str">
            <v>069</v>
          </cell>
          <cell r="V113" t="str">
            <v>Comerþ, Calle</v>
          </cell>
          <cell r="W113" t="str">
            <v>L'HOSPITALET DE LLOBREGAT</v>
          </cell>
          <cell r="X113" t="str">
            <v>BARCELONA</v>
          </cell>
          <cell r="Y113" t="str">
            <v>080007610600</v>
          </cell>
          <cell r="Z113" t="str">
            <v>Calle</v>
          </cell>
          <cell r="AA113" t="str">
            <v>Comerþ</v>
          </cell>
          <cell r="AB113" t="str">
            <v>08</v>
          </cell>
          <cell r="AC113" t="str">
            <v>00076</v>
          </cell>
          <cell r="AD113" t="str">
            <v>10600</v>
          </cell>
        </row>
        <row r="114">
          <cell r="P114">
            <v>70</v>
          </cell>
          <cell r="Q114" t="str">
            <v>070</v>
          </cell>
          <cell r="V114" t="str">
            <v>Concepcio, Passatge</v>
          </cell>
          <cell r="W114" t="str">
            <v>L'HOSPITALET DE LLOBREGAT</v>
          </cell>
          <cell r="X114" t="str">
            <v>BARCELONA</v>
          </cell>
          <cell r="Y114" t="str">
            <v>080007601066</v>
          </cell>
          <cell r="Z114" t="str">
            <v>Passatge</v>
          </cell>
          <cell r="AA114" t="str">
            <v>Concepcio</v>
          </cell>
          <cell r="AB114" t="str">
            <v>08</v>
          </cell>
          <cell r="AC114" t="str">
            <v>00076</v>
          </cell>
          <cell r="AD114" t="str">
            <v>01066</v>
          </cell>
        </row>
        <row r="115">
          <cell r="P115">
            <v>71</v>
          </cell>
          <cell r="Q115" t="str">
            <v>071</v>
          </cell>
          <cell r="V115" t="str">
            <v>Congost, Passatge</v>
          </cell>
          <cell r="W115" t="str">
            <v>L'HOSPITALET DE LLOBREGAT</v>
          </cell>
          <cell r="X115" t="str">
            <v>BARCELONA</v>
          </cell>
          <cell r="Y115" t="str">
            <v>080007601093</v>
          </cell>
          <cell r="Z115" t="str">
            <v>Passatge</v>
          </cell>
          <cell r="AA115" t="str">
            <v>Congost</v>
          </cell>
          <cell r="AB115" t="str">
            <v>08</v>
          </cell>
          <cell r="AC115" t="str">
            <v>00076</v>
          </cell>
          <cell r="AD115" t="str">
            <v>01093</v>
          </cell>
        </row>
        <row r="116">
          <cell r="P116">
            <v>72</v>
          </cell>
          <cell r="Q116" t="str">
            <v>072</v>
          </cell>
          <cell r="V116" t="str">
            <v>Constitucio, Plaþa</v>
          </cell>
          <cell r="W116" t="str">
            <v>L'HOSPITALET DE LLOBREGAT</v>
          </cell>
          <cell r="X116" t="str">
            <v>BARCELONA</v>
          </cell>
          <cell r="Y116" t="str">
            <v>080007610605</v>
          </cell>
          <cell r="Z116" t="str">
            <v>Plaþa</v>
          </cell>
          <cell r="AA116" t="str">
            <v>Constitucio</v>
          </cell>
          <cell r="AB116" t="str">
            <v>08</v>
          </cell>
          <cell r="AC116" t="str">
            <v>00076</v>
          </cell>
          <cell r="AD116" t="str">
            <v>10605</v>
          </cell>
        </row>
        <row r="117">
          <cell r="P117">
            <v>73</v>
          </cell>
          <cell r="Q117" t="str">
            <v>073</v>
          </cell>
          <cell r="V117" t="str">
            <v>Cooperativa, Calle</v>
          </cell>
          <cell r="W117" t="str">
            <v>L'HOSPITALET DE LLOBREGAT</v>
          </cell>
          <cell r="X117" t="str">
            <v>BARCELONA</v>
          </cell>
          <cell r="Y117" t="str">
            <v>080007604684</v>
          </cell>
          <cell r="Z117" t="str">
            <v>Calle</v>
          </cell>
          <cell r="AA117" t="str">
            <v>Cooperativa</v>
          </cell>
          <cell r="AB117" t="str">
            <v>08</v>
          </cell>
          <cell r="AC117" t="str">
            <v>00076</v>
          </cell>
          <cell r="AD117" t="str">
            <v>04684</v>
          </cell>
        </row>
        <row r="118">
          <cell r="P118">
            <v>74</v>
          </cell>
          <cell r="Q118" t="str">
            <v>074</v>
          </cell>
          <cell r="V118" t="str">
            <v>Cornella, Calle</v>
          </cell>
          <cell r="W118" t="str">
            <v>L'HOSPITALET DE LLOBREGAT</v>
          </cell>
          <cell r="X118" t="str">
            <v>BARCELONA</v>
          </cell>
          <cell r="Y118" t="str">
            <v>080007601121</v>
          </cell>
          <cell r="Z118" t="str">
            <v>Calle</v>
          </cell>
          <cell r="AA118" t="str">
            <v>Cornella</v>
          </cell>
          <cell r="AB118" t="str">
            <v>08</v>
          </cell>
          <cell r="AC118" t="str">
            <v>00076</v>
          </cell>
          <cell r="AD118" t="str">
            <v>01121</v>
          </cell>
        </row>
        <row r="119">
          <cell r="P119">
            <v>75</v>
          </cell>
          <cell r="Q119" t="str">
            <v>075</v>
          </cell>
          <cell r="V119" t="str">
            <v>Corominas, Calle</v>
          </cell>
          <cell r="W119" t="str">
            <v>L'HOSPITALET DE LLOBREGAT</v>
          </cell>
          <cell r="X119" t="str">
            <v>BARCELONA</v>
          </cell>
          <cell r="Y119" t="str">
            <v>080007601125</v>
          </cell>
          <cell r="Z119" t="str">
            <v>Calle</v>
          </cell>
          <cell r="AA119" t="str">
            <v>Corominas</v>
          </cell>
          <cell r="AB119" t="str">
            <v>08</v>
          </cell>
          <cell r="AC119" t="str">
            <v>00076</v>
          </cell>
          <cell r="AD119" t="str">
            <v>01125</v>
          </cell>
        </row>
        <row r="120">
          <cell r="P120">
            <v>76</v>
          </cell>
          <cell r="Q120" t="str">
            <v>076</v>
          </cell>
          <cell r="V120" t="str">
            <v>Cortada, Calle</v>
          </cell>
          <cell r="W120" t="str">
            <v>L'HOSPITALET DE LLOBREGAT</v>
          </cell>
          <cell r="X120" t="str">
            <v>BARCELONA</v>
          </cell>
          <cell r="Y120" t="str">
            <v>080007601133</v>
          </cell>
          <cell r="Z120" t="str">
            <v>Calle</v>
          </cell>
          <cell r="AA120" t="str">
            <v>Cortada</v>
          </cell>
          <cell r="AB120" t="str">
            <v>08</v>
          </cell>
          <cell r="AC120" t="str">
            <v>00076</v>
          </cell>
          <cell r="AD120" t="str">
            <v>01133</v>
          </cell>
        </row>
        <row r="121">
          <cell r="P121">
            <v>77</v>
          </cell>
          <cell r="Q121" t="str">
            <v>077</v>
          </cell>
          <cell r="V121" t="str">
            <v>Costa, Passatge</v>
          </cell>
          <cell r="W121" t="str">
            <v>L'HOSPITALET DE LLOBREGAT</v>
          </cell>
          <cell r="X121" t="str">
            <v>BARCELONA</v>
          </cell>
          <cell r="Y121" t="str">
            <v>080007601140</v>
          </cell>
          <cell r="Z121" t="str">
            <v>Passatge</v>
          </cell>
          <cell r="AA121" t="str">
            <v>Costa</v>
          </cell>
          <cell r="AB121" t="str">
            <v>08</v>
          </cell>
          <cell r="AC121" t="str">
            <v>00076</v>
          </cell>
          <cell r="AD121" t="str">
            <v>01140</v>
          </cell>
        </row>
        <row r="122">
          <cell r="P122">
            <v>78</v>
          </cell>
          <cell r="Q122" t="str">
            <v>078</v>
          </cell>
          <cell r="V122" t="str">
            <v>Cotonat, Calle</v>
          </cell>
          <cell r="W122" t="str">
            <v>L'HOSPITALET DE LLOBREGAT</v>
          </cell>
          <cell r="X122" t="str">
            <v>BARCELONA</v>
          </cell>
          <cell r="Y122" t="str">
            <v>080007601145</v>
          </cell>
          <cell r="Z122" t="str">
            <v>Calle</v>
          </cell>
          <cell r="AA122" t="str">
            <v>Cotonat</v>
          </cell>
          <cell r="AB122" t="str">
            <v>08</v>
          </cell>
          <cell r="AC122" t="str">
            <v>00076</v>
          </cell>
          <cell r="AD122" t="str">
            <v>01145</v>
          </cell>
        </row>
        <row r="123">
          <cell r="P123">
            <v>79</v>
          </cell>
          <cell r="Q123" t="str">
            <v>079</v>
          </cell>
          <cell r="V123" t="str">
            <v>Covadonga, Calle</v>
          </cell>
          <cell r="W123" t="str">
            <v>L'HOSPITALET DE LLOBREGAT</v>
          </cell>
          <cell r="X123" t="str">
            <v>BARCELONA</v>
          </cell>
          <cell r="Y123" t="str">
            <v>080007601148</v>
          </cell>
          <cell r="Z123" t="str">
            <v>Calle</v>
          </cell>
          <cell r="AA123" t="str">
            <v>Covadonga</v>
          </cell>
          <cell r="AB123" t="str">
            <v>08</v>
          </cell>
          <cell r="AC123" t="str">
            <v>00076</v>
          </cell>
          <cell r="AD123" t="str">
            <v>01148</v>
          </cell>
        </row>
        <row r="124">
          <cell r="P124">
            <v>80</v>
          </cell>
          <cell r="Q124" t="str">
            <v>080</v>
          </cell>
          <cell r="V124" t="str">
            <v>Creu Roja, Calle</v>
          </cell>
          <cell r="W124" t="str">
            <v>L'HOSPITALET DE LLOBREGAT</v>
          </cell>
          <cell r="X124" t="str">
            <v>BARCELONA</v>
          </cell>
          <cell r="Y124" t="str">
            <v>080007645507</v>
          </cell>
          <cell r="Z124" t="str">
            <v>Calle</v>
          </cell>
          <cell r="AA124" t="str">
            <v>Creu Roja</v>
          </cell>
          <cell r="AB124" t="str">
            <v>08</v>
          </cell>
          <cell r="AC124" t="str">
            <v>00076</v>
          </cell>
          <cell r="AD124" t="str">
            <v>45507</v>
          </cell>
        </row>
        <row r="125">
          <cell r="P125">
            <v>81</v>
          </cell>
          <cell r="Q125" t="str">
            <v>081</v>
          </cell>
          <cell r="V125" t="str">
            <v>Crom, Calle</v>
          </cell>
          <cell r="W125" t="str">
            <v>L'HOSPITALET DE LLOBREGAT</v>
          </cell>
          <cell r="X125" t="str">
            <v>BARCELONA</v>
          </cell>
          <cell r="Y125" t="str">
            <v>080007601161</v>
          </cell>
          <cell r="Z125" t="str">
            <v>Calle</v>
          </cell>
          <cell r="AA125" t="str">
            <v>Crom</v>
          </cell>
          <cell r="AB125" t="str">
            <v>08</v>
          </cell>
          <cell r="AC125" t="str">
            <v>00076</v>
          </cell>
          <cell r="AD125" t="str">
            <v>01161</v>
          </cell>
        </row>
        <row r="126">
          <cell r="P126">
            <v>82</v>
          </cell>
          <cell r="Q126" t="str">
            <v>082</v>
          </cell>
          <cell r="V126" t="str">
            <v>Cultura, Calle</v>
          </cell>
          <cell r="W126" t="str">
            <v>L'HOSPITALET DE LLOBREGAT</v>
          </cell>
          <cell r="X126" t="str">
            <v>BARCELONA</v>
          </cell>
          <cell r="Y126" t="str">
            <v>080007601180</v>
          </cell>
          <cell r="Z126" t="str">
            <v>Calle</v>
          </cell>
          <cell r="AA126" t="str">
            <v>Cultura</v>
          </cell>
          <cell r="AB126" t="str">
            <v>08</v>
          </cell>
          <cell r="AC126" t="str">
            <v>00076</v>
          </cell>
          <cell r="AD126" t="str">
            <v>01180</v>
          </cell>
        </row>
        <row r="127">
          <cell r="P127">
            <v>83</v>
          </cell>
          <cell r="Q127" t="str">
            <v>083</v>
          </cell>
          <cell r="V127" t="str">
            <v>Dalt, Ronda</v>
          </cell>
          <cell r="W127" t="str">
            <v>L'HOSPITALET DE LLOBREGAT</v>
          </cell>
          <cell r="X127" t="str">
            <v>BARCELONA</v>
          </cell>
          <cell r="Y127" t="str">
            <v>080007600026</v>
          </cell>
          <cell r="Z127" t="str">
            <v>Ronda</v>
          </cell>
          <cell r="AA127" t="str">
            <v>Dalt</v>
          </cell>
          <cell r="AB127" t="str">
            <v>08</v>
          </cell>
          <cell r="AC127" t="str">
            <v>00076</v>
          </cell>
          <cell r="AD127" t="str">
            <v>00026</v>
          </cell>
        </row>
        <row r="128">
          <cell r="P128">
            <v>84</v>
          </cell>
          <cell r="Q128" t="str">
            <v>084</v>
          </cell>
          <cell r="V128" t="str">
            <v>Desvio Distante, Calle</v>
          </cell>
          <cell r="W128" t="str">
            <v>L'HOSPITALET DE LLOBREGAT</v>
          </cell>
          <cell r="X128" t="str">
            <v>BARCELONA</v>
          </cell>
          <cell r="Y128" t="str">
            <v>080007655000</v>
          </cell>
          <cell r="Z128" t="str">
            <v>Calle</v>
          </cell>
          <cell r="AA128" t="str">
            <v>Desvio Distante</v>
          </cell>
          <cell r="AB128" t="str">
            <v>08</v>
          </cell>
          <cell r="AC128" t="str">
            <v>00076</v>
          </cell>
          <cell r="AD128" t="str">
            <v>55000</v>
          </cell>
        </row>
        <row r="129">
          <cell r="P129">
            <v>85</v>
          </cell>
          <cell r="Q129" t="str">
            <v>085</v>
          </cell>
          <cell r="V129" t="str">
            <v>Digoine, Calle</v>
          </cell>
          <cell r="W129" t="str">
            <v>L'HOSPITALET DE LLOBREGAT</v>
          </cell>
          <cell r="X129" t="str">
            <v>BARCELONA</v>
          </cell>
          <cell r="Y129" t="str">
            <v>080007601230</v>
          </cell>
          <cell r="Z129" t="str">
            <v>Calle</v>
          </cell>
          <cell r="AA129" t="str">
            <v>Digoine</v>
          </cell>
          <cell r="AB129" t="str">
            <v>08</v>
          </cell>
          <cell r="AC129" t="str">
            <v>00076</v>
          </cell>
          <cell r="AD129" t="str">
            <v>01230</v>
          </cell>
        </row>
        <row r="130">
          <cell r="P130">
            <v>86</v>
          </cell>
          <cell r="Q130" t="str">
            <v>086</v>
          </cell>
          <cell r="V130" t="str">
            <v>Diogenes, Calle</v>
          </cell>
          <cell r="W130" t="str">
            <v>L'HOSPITALET DE LLOBREGAT</v>
          </cell>
          <cell r="X130" t="str">
            <v>BARCELONA</v>
          </cell>
          <cell r="Y130" t="str">
            <v>080007601233</v>
          </cell>
          <cell r="Z130" t="str">
            <v>Calle</v>
          </cell>
          <cell r="AA130" t="str">
            <v>Diogenes</v>
          </cell>
          <cell r="AB130" t="str">
            <v>08</v>
          </cell>
          <cell r="AC130" t="str">
            <v>00076</v>
          </cell>
          <cell r="AD130" t="str">
            <v>01233</v>
          </cell>
        </row>
        <row r="131">
          <cell r="P131">
            <v>87</v>
          </cell>
          <cell r="Q131" t="str">
            <v>087</v>
          </cell>
          <cell r="V131" t="str">
            <v>Doctor Fleming, Calle</v>
          </cell>
          <cell r="W131" t="str">
            <v>L'HOSPITALET DE LLOBREGAT</v>
          </cell>
          <cell r="X131" t="str">
            <v>BARCELONA</v>
          </cell>
          <cell r="Y131" t="str">
            <v>080007601247</v>
          </cell>
          <cell r="Z131" t="str">
            <v>Calle</v>
          </cell>
          <cell r="AA131" t="str">
            <v>Doctor Fleming</v>
          </cell>
          <cell r="AB131" t="str">
            <v>08</v>
          </cell>
          <cell r="AC131" t="str">
            <v>00076</v>
          </cell>
          <cell r="AD131" t="str">
            <v>01247</v>
          </cell>
        </row>
        <row r="132">
          <cell r="P132">
            <v>88</v>
          </cell>
          <cell r="Q132" t="str">
            <v>088</v>
          </cell>
          <cell r="V132" t="str">
            <v>Doctor Gregorio Mara±on, Calle</v>
          </cell>
          <cell r="W132" t="str">
            <v>L'HOSPITALET DE LLOBREGAT</v>
          </cell>
          <cell r="X132" t="str">
            <v>BARCELONA</v>
          </cell>
          <cell r="Y132" t="str">
            <v>080007601522</v>
          </cell>
          <cell r="Z132" t="str">
            <v>Calle</v>
          </cell>
          <cell r="AA132" t="str">
            <v>Doctor Gregorio Mara±on</v>
          </cell>
          <cell r="AB132" t="str">
            <v>08</v>
          </cell>
          <cell r="AC132" t="str">
            <v>00076</v>
          </cell>
          <cell r="AD132" t="str">
            <v>01522</v>
          </cell>
        </row>
        <row r="133">
          <cell r="P133">
            <v>89</v>
          </cell>
          <cell r="Q133" t="str">
            <v>089</v>
          </cell>
          <cell r="V133" t="str">
            <v>Doctor Jaume Ferran i Clua, Calle</v>
          </cell>
          <cell r="W133" t="str">
            <v>L'HOSPITALET DE LLOBREGAT</v>
          </cell>
          <cell r="X133" t="str">
            <v>BARCELONA</v>
          </cell>
          <cell r="Y133" t="str">
            <v>080007601255</v>
          </cell>
          <cell r="Z133" t="str">
            <v>Calle</v>
          </cell>
          <cell r="AA133" t="str">
            <v>Doctor Jaume Ferran i Clua</v>
          </cell>
          <cell r="AB133" t="str">
            <v>08</v>
          </cell>
          <cell r="AC133" t="str">
            <v>00076</v>
          </cell>
          <cell r="AD133" t="str">
            <v>01255</v>
          </cell>
        </row>
        <row r="134">
          <cell r="P134">
            <v>90</v>
          </cell>
          <cell r="Q134" t="str">
            <v>090</v>
          </cell>
          <cell r="V134" t="str">
            <v>Doctor Marti i Julia, Calle</v>
          </cell>
          <cell r="W134" t="str">
            <v>L'HOSPITALET DE LLOBREGAT</v>
          </cell>
          <cell r="X134" t="str">
            <v>BARCELONA</v>
          </cell>
          <cell r="Y134" t="str">
            <v>080007624822</v>
          </cell>
          <cell r="Z134" t="str">
            <v>Calle</v>
          </cell>
          <cell r="AA134" t="str">
            <v>Doctor Marti i Julia</v>
          </cell>
          <cell r="AB134" t="str">
            <v>08</v>
          </cell>
          <cell r="AC134" t="str">
            <v>00076</v>
          </cell>
          <cell r="AD134" t="str">
            <v>24822</v>
          </cell>
        </row>
        <row r="135">
          <cell r="P135">
            <v>91</v>
          </cell>
          <cell r="Q135" t="str">
            <v>091</v>
          </cell>
          <cell r="V135" t="str">
            <v>Doctor Ramon Solanich i Riera, Calle</v>
          </cell>
          <cell r="W135" t="str">
            <v>L'HOSPITALET DE LLOBREGAT</v>
          </cell>
          <cell r="X135" t="str">
            <v>BARCELONA</v>
          </cell>
          <cell r="Y135" t="str">
            <v>080007604662</v>
          </cell>
          <cell r="Z135" t="str">
            <v>Calle</v>
          </cell>
          <cell r="AA135" t="str">
            <v>Doctor Ramon Solanich i Riera</v>
          </cell>
          <cell r="AB135" t="str">
            <v>08</v>
          </cell>
          <cell r="AC135" t="str">
            <v>00076</v>
          </cell>
          <cell r="AD135" t="str">
            <v>04662</v>
          </cell>
        </row>
        <row r="136">
          <cell r="P136">
            <v>92</v>
          </cell>
          <cell r="Q136" t="str">
            <v>092</v>
          </cell>
          <cell r="V136" t="str">
            <v>Dolors Aleu, Calle</v>
          </cell>
          <cell r="W136" t="str">
            <v>L'HOSPITALET DE LLOBREGAT</v>
          </cell>
          <cell r="X136" t="str">
            <v>BARCELONA</v>
          </cell>
          <cell r="Y136" t="str">
            <v>080007600041</v>
          </cell>
          <cell r="Z136" t="str">
            <v>Calle</v>
          </cell>
          <cell r="AA136" t="str">
            <v>Dolors Aleu</v>
          </cell>
          <cell r="AB136" t="str">
            <v>08</v>
          </cell>
          <cell r="AC136" t="str">
            <v>00076</v>
          </cell>
          <cell r="AD136" t="str">
            <v>00041</v>
          </cell>
        </row>
        <row r="137">
          <cell r="P137">
            <v>93</v>
          </cell>
          <cell r="Q137" t="str">
            <v>093</v>
          </cell>
          <cell r="V137" t="str">
            <v>Dolors, Passatge</v>
          </cell>
          <cell r="W137" t="str">
            <v>L'HOSPITALET DE LLOBREGAT</v>
          </cell>
          <cell r="X137" t="str">
            <v>BARCELONA</v>
          </cell>
          <cell r="Y137" t="str">
            <v>080007601276</v>
          </cell>
          <cell r="Z137" t="str">
            <v>Passatge</v>
          </cell>
          <cell r="AA137" t="str">
            <v>Dolors</v>
          </cell>
          <cell r="AB137" t="str">
            <v>08</v>
          </cell>
          <cell r="AC137" t="str">
            <v>00076</v>
          </cell>
          <cell r="AD137" t="str">
            <v>01276</v>
          </cell>
        </row>
        <row r="138">
          <cell r="P138">
            <v>94</v>
          </cell>
          <cell r="Q138" t="str">
            <v>094</v>
          </cell>
          <cell r="V138" t="str">
            <v>Dos de Maig, Calle</v>
          </cell>
          <cell r="W138" t="str">
            <v>L'HOSPITALET DE LLOBREGAT</v>
          </cell>
          <cell r="X138" t="str">
            <v>BARCELONA</v>
          </cell>
          <cell r="Y138" t="str">
            <v>080007601288</v>
          </cell>
          <cell r="Z138" t="str">
            <v>Calle</v>
          </cell>
          <cell r="AA138" t="str">
            <v>Dos de Maig</v>
          </cell>
          <cell r="AB138" t="str">
            <v>08</v>
          </cell>
          <cell r="AC138" t="str">
            <v>00076</v>
          </cell>
          <cell r="AD138" t="str">
            <v>01288</v>
          </cell>
        </row>
        <row r="139">
          <cell r="P139">
            <v>95</v>
          </cell>
          <cell r="Q139" t="str">
            <v>095</v>
          </cell>
          <cell r="V139" t="str">
            <v>Dos, Passatge</v>
          </cell>
          <cell r="W139" t="str">
            <v>L'HOSPITALET DE LLOBREGAT</v>
          </cell>
          <cell r="X139" t="str">
            <v>BARCELONA</v>
          </cell>
          <cell r="Y139" t="str">
            <v>080007604646</v>
          </cell>
          <cell r="Z139" t="str">
            <v>Passatge</v>
          </cell>
          <cell r="AA139" t="str">
            <v>Dos</v>
          </cell>
          <cell r="AB139" t="str">
            <v>08</v>
          </cell>
          <cell r="AC139" t="str">
            <v>00076</v>
          </cell>
          <cell r="AD139" t="str">
            <v>04646</v>
          </cell>
        </row>
        <row r="140">
          <cell r="P140">
            <v>96</v>
          </cell>
          <cell r="Q140" t="str">
            <v>096</v>
          </cell>
          <cell r="V140" t="str">
            <v>E%ipse, Calle</v>
          </cell>
          <cell r="W140" t="str">
            <v>L'HOSPITALET DE LLOBREGAT</v>
          </cell>
          <cell r="X140" t="str">
            <v>BARCELONA</v>
          </cell>
          <cell r="Y140" t="str">
            <v>080007601328</v>
          </cell>
          <cell r="Z140" t="str">
            <v>Calle</v>
          </cell>
          <cell r="AA140" t="str">
            <v>E%ipse</v>
          </cell>
          <cell r="AB140" t="str">
            <v>08</v>
          </cell>
          <cell r="AC140" t="str">
            <v>00076</v>
          </cell>
          <cell r="AD140" t="str">
            <v>01328</v>
          </cell>
        </row>
        <row r="141">
          <cell r="P141">
            <v>97</v>
          </cell>
          <cell r="Q141" t="str">
            <v>097</v>
          </cell>
          <cell r="V141" t="str">
            <v>Ebre, Calle</v>
          </cell>
          <cell r="W141" t="str">
            <v>L'HOSPITALET DE LLOBREGAT</v>
          </cell>
          <cell r="X141" t="str">
            <v>BARCELONA</v>
          </cell>
          <cell r="Y141" t="str">
            <v>080007601308</v>
          </cell>
          <cell r="Z141" t="str">
            <v>Calle</v>
          </cell>
          <cell r="AA141" t="str">
            <v>Ebre</v>
          </cell>
          <cell r="AB141" t="str">
            <v>08</v>
          </cell>
          <cell r="AC141" t="str">
            <v>00076</v>
          </cell>
          <cell r="AD141" t="str">
            <v>01308</v>
          </cell>
        </row>
        <row r="142">
          <cell r="P142">
            <v>98</v>
          </cell>
          <cell r="Q142" t="str">
            <v>098</v>
          </cell>
          <cell r="V142" t="str">
            <v>Eivissa, Plaþa</v>
          </cell>
          <cell r="W142" t="str">
            <v>L'HOSPITALET DE LLOBREGAT</v>
          </cell>
          <cell r="X142" t="str">
            <v>BARCELONA</v>
          </cell>
          <cell r="Y142" t="str">
            <v>080007601915</v>
          </cell>
          <cell r="Z142" t="str">
            <v>Plaþa</v>
          </cell>
          <cell r="AA142" t="str">
            <v>Eivissa</v>
          </cell>
          <cell r="AB142" t="str">
            <v>08</v>
          </cell>
          <cell r="AC142" t="str">
            <v>00076</v>
          </cell>
          <cell r="AD142" t="str">
            <v>01915</v>
          </cell>
        </row>
        <row r="143">
          <cell r="P143">
            <v>99</v>
          </cell>
          <cell r="Q143" t="str">
            <v>099</v>
          </cell>
          <cell r="V143" t="str">
            <v>Electricitat, Avinguda</v>
          </cell>
          <cell r="W143" t="str">
            <v>L'HOSPITALET DE LLOBREGAT</v>
          </cell>
          <cell r="X143" t="str">
            <v>BARCELONA</v>
          </cell>
          <cell r="Y143" t="str">
            <v>080007637514</v>
          </cell>
          <cell r="Z143" t="str">
            <v>Avinguda</v>
          </cell>
          <cell r="AA143" t="str">
            <v>Electricitat</v>
          </cell>
          <cell r="AB143" t="str">
            <v>08</v>
          </cell>
          <cell r="AC143" t="str">
            <v>00076</v>
          </cell>
          <cell r="AD143" t="str">
            <v>37514</v>
          </cell>
        </row>
        <row r="144">
          <cell r="P144">
            <v>100</v>
          </cell>
          <cell r="Q144" t="str">
            <v>100</v>
          </cell>
          <cell r="V144" t="str">
            <v>Emigrant, Calle</v>
          </cell>
          <cell r="W144" t="str">
            <v>L'HOSPITALET DE LLOBREGAT</v>
          </cell>
          <cell r="X144" t="str">
            <v>BARCELONA</v>
          </cell>
          <cell r="Y144" t="str">
            <v>080007601335</v>
          </cell>
          <cell r="Z144" t="str">
            <v>Calle</v>
          </cell>
          <cell r="AA144" t="str">
            <v>Emigrant</v>
          </cell>
          <cell r="AB144" t="str">
            <v>08</v>
          </cell>
          <cell r="AC144" t="str">
            <v>00076</v>
          </cell>
          <cell r="AD144" t="str">
            <v>01335</v>
          </cell>
        </row>
        <row r="145">
          <cell r="V145" t="str">
            <v>Empecinado, Calle</v>
          </cell>
          <cell r="W145" t="str">
            <v>L'HOSPITALET DE LLOBREGAT</v>
          </cell>
          <cell r="X145" t="str">
            <v>BARCELONA</v>
          </cell>
          <cell r="Y145" t="str">
            <v>080007601339</v>
          </cell>
          <cell r="Z145" t="str">
            <v>Calle</v>
          </cell>
          <cell r="AA145" t="str">
            <v>Empecinado</v>
          </cell>
          <cell r="AB145" t="str">
            <v>08</v>
          </cell>
          <cell r="AC145" t="str">
            <v>00076</v>
          </cell>
          <cell r="AD145" t="str">
            <v>01339</v>
          </cell>
        </row>
        <row r="146">
          <cell r="V146" t="str">
            <v>Emporda, Calle</v>
          </cell>
          <cell r="W146" t="str">
            <v>L'HOSPITALET DE LLOBREGAT</v>
          </cell>
          <cell r="X146" t="str">
            <v>BARCELONA</v>
          </cell>
          <cell r="Y146" t="str">
            <v>080007600227</v>
          </cell>
          <cell r="Z146" t="str">
            <v>Calle</v>
          </cell>
          <cell r="AA146" t="str">
            <v>Emporda</v>
          </cell>
          <cell r="AB146" t="str">
            <v>08</v>
          </cell>
          <cell r="AC146" t="str">
            <v>00076</v>
          </cell>
          <cell r="AD146" t="str">
            <v>00227</v>
          </cell>
        </row>
        <row r="147">
          <cell r="V147" t="str">
            <v>Empuries, Calle</v>
          </cell>
          <cell r="W147" t="str">
            <v>L'HOSPITALET DE LLOBREGAT</v>
          </cell>
          <cell r="X147" t="str">
            <v>BARCELONA</v>
          </cell>
          <cell r="Y147" t="str">
            <v>080007600173</v>
          </cell>
          <cell r="Z147" t="str">
            <v>Calle</v>
          </cell>
          <cell r="AA147" t="str">
            <v>Empuries</v>
          </cell>
          <cell r="AB147" t="str">
            <v>08</v>
          </cell>
          <cell r="AC147" t="str">
            <v>00076</v>
          </cell>
          <cell r="AD147" t="str">
            <v>00173</v>
          </cell>
        </row>
        <row r="148">
          <cell r="V148" t="str">
            <v>Enginyer Moncunill, Calle</v>
          </cell>
          <cell r="W148" t="str">
            <v>L'HOSPITALET DE LLOBREGAT</v>
          </cell>
          <cell r="X148" t="str">
            <v>BARCELONA</v>
          </cell>
          <cell r="Y148" t="str">
            <v>080007601945</v>
          </cell>
          <cell r="Z148" t="str">
            <v>Calle</v>
          </cell>
          <cell r="AA148" t="str">
            <v>Enginyer Moncunill</v>
          </cell>
          <cell r="AB148" t="str">
            <v>08</v>
          </cell>
          <cell r="AC148" t="str">
            <v>00076</v>
          </cell>
          <cell r="AD148" t="str">
            <v>01945</v>
          </cell>
        </row>
        <row r="149">
          <cell r="V149" t="str">
            <v>Enllaþ, VÝa</v>
          </cell>
          <cell r="W149" t="str">
            <v>L'HOSPITALET DE LLOBREGAT</v>
          </cell>
          <cell r="X149" t="str">
            <v>BARCELONA</v>
          </cell>
          <cell r="Y149" t="str">
            <v>080007621224</v>
          </cell>
          <cell r="Z149" t="str">
            <v>VÝa</v>
          </cell>
          <cell r="AA149" t="str">
            <v>Enllaþ</v>
          </cell>
          <cell r="AB149" t="str">
            <v>08</v>
          </cell>
          <cell r="AC149" t="str">
            <v>00076</v>
          </cell>
          <cell r="AD149" t="str">
            <v>21224</v>
          </cell>
        </row>
        <row r="150">
          <cell r="V150" t="str">
            <v>Enric Morera, Calle</v>
          </cell>
          <cell r="W150" t="str">
            <v>L'HOSPITALET DE LLOBREGAT</v>
          </cell>
          <cell r="X150" t="str">
            <v>BARCELONA</v>
          </cell>
          <cell r="Y150" t="str">
            <v>080007604708</v>
          </cell>
          <cell r="Z150" t="str">
            <v>Calle</v>
          </cell>
          <cell r="AA150" t="str">
            <v>Enric Morera</v>
          </cell>
          <cell r="AB150" t="str">
            <v>08</v>
          </cell>
          <cell r="AC150" t="str">
            <v>00076</v>
          </cell>
          <cell r="AD150" t="str">
            <v>04708</v>
          </cell>
        </row>
        <row r="151">
          <cell r="V151" t="str">
            <v>Enric Prat de la Riba, Calle</v>
          </cell>
          <cell r="W151" t="str">
            <v>L'HOSPITALET DE LLOBREGAT</v>
          </cell>
          <cell r="X151" t="str">
            <v>BARCELONA</v>
          </cell>
          <cell r="Y151" t="str">
            <v>080007601750</v>
          </cell>
          <cell r="Z151" t="str">
            <v>Calle</v>
          </cell>
          <cell r="AA151" t="str">
            <v>Enric Prat de la Riba</v>
          </cell>
          <cell r="AB151" t="str">
            <v>08</v>
          </cell>
          <cell r="AC151" t="str">
            <v>00076</v>
          </cell>
          <cell r="AD151" t="str">
            <v>01750</v>
          </cell>
        </row>
        <row r="152">
          <cell r="V152" t="str">
            <v>Ermita de Bellvitge, Calle</v>
          </cell>
          <cell r="W152" t="str">
            <v>L'HOSPITALET DE LLOBREGAT</v>
          </cell>
          <cell r="X152" t="str">
            <v>BARCELONA</v>
          </cell>
          <cell r="Y152" t="str">
            <v>080007601368</v>
          </cell>
          <cell r="Z152" t="str">
            <v>Calle</v>
          </cell>
          <cell r="AA152" t="str">
            <v>Ermita de Bellvitge</v>
          </cell>
          <cell r="AB152" t="str">
            <v>08</v>
          </cell>
          <cell r="AC152" t="str">
            <v>00076</v>
          </cell>
          <cell r="AD152" t="str">
            <v>01368</v>
          </cell>
        </row>
        <row r="153">
          <cell r="V153" t="str">
            <v>Ernest Lluch, Calle</v>
          </cell>
          <cell r="W153" t="str">
            <v>L'HOSPITALET DE LLOBREGAT</v>
          </cell>
          <cell r="X153" t="str">
            <v>BARCELONA</v>
          </cell>
          <cell r="Y153" t="str">
            <v>080007600046</v>
          </cell>
          <cell r="Z153" t="str">
            <v>Calle</v>
          </cell>
          <cell r="AA153" t="str">
            <v>Ernest Lluch</v>
          </cell>
          <cell r="AB153" t="str">
            <v>08</v>
          </cell>
          <cell r="AC153" t="str">
            <v>00076</v>
          </cell>
          <cell r="AD153" t="str">
            <v>00046</v>
          </cell>
        </row>
        <row r="154">
          <cell r="V154" t="str">
            <v>Escorxador, Passatge</v>
          </cell>
          <cell r="W154" t="str">
            <v>L'HOSPITALET DE LLOBREGAT</v>
          </cell>
          <cell r="X154" t="str">
            <v>BARCELONA</v>
          </cell>
          <cell r="Y154" t="str">
            <v>080007600008</v>
          </cell>
          <cell r="Z154" t="str">
            <v>Passatge</v>
          </cell>
          <cell r="AA154" t="str">
            <v>Escorxador</v>
          </cell>
          <cell r="AB154" t="str">
            <v>08</v>
          </cell>
          <cell r="AC154" t="str">
            <v>00076</v>
          </cell>
          <cell r="AD154" t="str">
            <v>00008</v>
          </cell>
        </row>
        <row r="155">
          <cell r="V155" t="str">
            <v>Esglesia, Calle</v>
          </cell>
          <cell r="W155" t="str">
            <v>L'HOSPITALET DE LLOBREGAT</v>
          </cell>
          <cell r="X155" t="str">
            <v>BARCELONA</v>
          </cell>
          <cell r="Y155" t="str">
            <v>080007601919</v>
          </cell>
          <cell r="Z155" t="str">
            <v>Calle</v>
          </cell>
          <cell r="AA155" t="str">
            <v>Esglesia</v>
          </cell>
          <cell r="AB155" t="str">
            <v>08</v>
          </cell>
          <cell r="AC155" t="str">
            <v>00076</v>
          </cell>
          <cell r="AD155" t="str">
            <v>01919</v>
          </cell>
        </row>
        <row r="156">
          <cell r="V156" t="str">
            <v>Esmaragda, Calle</v>
          </cell>
          <cell r="W156" t="str">
            <v>L'HOSPITALET DE LLOBREGAT</v>
          </cell>
          <cell r="X156" t="str">
            <v>BARCELONA</v>
          </cell>
          <cell r="Y156" t="str">
            <v>080007601394</v>
          </cell>
          <cell r="Z156" t="str">
            <v>Calle</v>
          </cell>
          <cell r="AA156" t="str">
            <v>Esmaragda</v>
          </cell>
          <cell r="AB156" t="str">
            <v>08</v>
          </cell>
          <cell r="AC156" t="str">
            <v>00076</v>
          </cell>
          <cell r="AD156" t="str">
            <v>01394</v>
          </cell>
        </row>
        <row r="157">
          <cell r="V157" t="str">
            <v>Espanya, Calle</v>
          </cell>
          <cell r="W157" t="str">
            <v>L'HOSPITALET DE LLOBREGAT</v>
          </cell>
          <cell r="X157" t="str">
            <v>BARCELONA</v>
          </cell>
          <cell r="Y157" t="str">
            <v>080007613736</v>
          </cell>
          <cell r="Z157" t="str">
            <v>Calle</v>
          </cell>
          <cell r="AA157" t="str">
            <v>Espanya</v>
          </cell>
          <cell r="AB157" t="str">
            <v>08</v>
          </cell>
          <cell r="AC157" t="str">
            <v>00076</v>
          </cell>
          <cell r="AD157" t="str">
            <v>13736</v>
          </cell>
        </row>
        <row r="158">
          <cell r="V158" t="str">
            <v>Espanyola, Plaþa</v>
          </cell>
          <cell r="W158" t="str">
            <v>L'HOSPITALET DE LLOBREGAT</v>
          </cell>
          <cell r="X158" t="str">
            <v>BARCELONA</v>
          </cell>
          <cell r="Y158" t="str">
            <v>080007601400</v>
          </cell>
          <cell r="Z158" t="str">
            <v>Plaþa</v>
          </cell>
          <cell r="AA158" t="str">
            <v>Espanyola</v>
          </cell>
          <cell r="AB158" t="str">
            <v>08</v>
          </cell>
          <cell r="AC158" t="str">
            <v>00076</v>
          </cell>
          <cell r="AD158" t="str">
            <v>01400</v>
          </cell>
        </row>
        <row r="159">
          <cell r="V159" t="str">
            <v>Esplugues, CamÝ</v>
          </cell>
          <cell r="W159" t="str">
            <v>L'HOSPITALET DE LLOBREGAT</v>
          </cell>
          <cell r="X159" t="str">
            <v>BARCELONA</v>
          </cell>
          <cell r="Y159" t="str">
            <v>080007600020</v>
          </cell>
          <cell r="Z159" t="str">
            <v>CamÝ</v>
          </cell>
          <cell r="AA159" t="str">
            <v>Esplugues</v>
          </cell>
          <cell r="AB159" t="str">
            <v>08</v>
          </cell>
          <cell r="AC159" t="str">
            <v>00076</v>
          </cell>
          <cell r="AD159" t="str">
            <v>00020</v>
          </cell>
        </row>
        <row r="160">
          <cell r="V160" t="str">
            <v>Esplugues, Carretera</v>
          </cell>
          <cell r="W160" t="str">
            <v>L'HOSPITALET DE LLOBREGAT</v>
          </cell>
          <cell r="X160" t="str">
            <v>BARCELONA</v>
          </cell>
          <cell r="Y160" t="str">
            <v>080007601415</v>
          </cell>
          <cell r="Z160" t="str">
            <v>Carretera</v>
          </cell>
          <cell r="AA160" t="str">
            <v>Esplugues</v>
          </cell>
          <cell r="AB160" t="str">
            <v>08</v>
          </cell>
          <cell r="AC160" t="str">
            <v>00076</v>
          </cell>
          <cell r="AD160" t="str">
            <v>01415</v>
          </cell>
        </row>
        <row r="161">
          <cell r="V161" t="str">
            <v>Esquadres, Calle</v>
          </cell>
          <cell r="W161" t="str">
            <v>L'HOSPITALET DE LLOBREGAT</v>
          </cell>
          <cell r="X161" t="str">
            <v>BARCELONA</v>
          </cell>
          <cell r="Y161" t="str">
            <v>080007602156</v>
          </cell>
          <cell r="Z161" t="str">
            <v>Calle</v>
          </cell>
          <cell r="AA161" t="str">
            <v>Esquadres</v>
          </cell>
          <cell r="AB161" t="str">
            <v>08</v>
          </cell>
          <cell r="AC161" t="str">
            <v>00076</v>
          </cell>
          <cell r="AD161" t="str">
            <v>02156</v>
          </cell>
        </row>
        <row r="162">
          <cell r="V162" t="str">
            <v>Estacio de L'Hospitalet, Calle</v>
          </cell>
          <cell r="W162" t="str">
            <v>L'HOSPITALET DE LLOBREGAT</v>
          </cell>
          <cell r="X162" t="str">
            <v>BARCELONA</v>
          </cell>
          <cell r="Y162" t="str">
            <v>080007604567</v>
          </cell>
          <cell r="Z162" t="str">
            <v>Calle</v>
          </cell>
          <cell r="AA162" t="str">
            <v>Estacio de L'Hospitalet</v>
          </cell>
          <cell r="AB162" t="str">
            <v>08</v>
          </cell>
          <cell r="AC162" t="str">
            <v>00076</v>
          </cell>
          <cell r="AD162" t="str">
            <v>04567</v>
          </cell>
        </row>
        <row r="163">
          <cell r="V163" t="str">
            <v>Estacio Metropol Can Boixeres, Calle</v>
          </cell>
          <cell r="W163" t="str">
            <v>L'HOSPITALET DE LLOBREGAT</v>
          </cell>
          <cell r="X163" t="str">
            <v>BARCELONA</v>
          </cell>
          <cell r="Y163" t="str">
            <v>080007604670</v>
          </cell>
          <cell r="Z163" t="str">
            <v>Calle</v>
          </cell>
          <cell r="AA163" t="str">
            <v>Estacio Metropol Can Boixeres</v>
          </cell>
          <cell r="AB163" t="str">
            <v>08</v>
          </cell>
          <cell r="AC163" t="str">
            <v>00076</v>
          </cell>
          <cell r="AD163" t="str">
            <v>04670</v>
          </cell>
        </row>
        <row r="164">
          <cell r="V164" t="str">
            <v>Estacio Metropolita Rambla Just Oliveras, Calle</v>
          </cell>
          <cell r="W164" t="str">
            <v>L'HOSPITALET DE LLOBREGAT</v>
          </cell>
          <cell r="X164" t="str">
            <v>BARCELONA</v>
          </cell>
          <cell r="Y164" t="str">
            <v>080007614804</v>
          </cell>
          <cell r="Z164" t="str">
            <v>Calle</v>
          </cell>
          <cell r="AA164" t="str">
            <v>Estacio Metropolita Rambla Just Oliveras</v>
          </cell>
          <cell r="AB164" t="str">
            <v>08</v>
          </cell>
          <cell r="AC164" t="str">
            <v>00076</v>
          </cell>
          <cell r="AD164" t="str">
            <v>14804</v>
          </cell>
        </row>
        <row r="165">
          <cell r="V165" t="str">
            <v>Estacio Metropolita Santa Eulalia, Calle</v>
          </cell>
          <cell r="W165" t="str">
            <v>L'HOSPITALET DE LLOBREGAT</v>
          </cell>
          <cell r="X165" t="str">
            <v>BARCELONA</v>
          </cell>
          <cell r="Y165" t="str">
            <v>080007604566</v>
          </cell>
          <cell r="Z165" t="str">
            <v>Calle</v>
          </cell>
          <cell r="AA165" t="str">
            <v>Estacio Metropolita Santa Eulalia</v>
          </cell>
          <cell r="AB165" t="str">
            <v>08</v>
          </cell>
          <cell r="AC165" t="str">
            <v>00076</v>
          </cell>
          <cell r="AD165" t="str">
            <v>04566</v>
          </cell>
        </row>
        <row r="166">
          <cell r="V166" t="str">
            <v>Estadella, Passatge</v>
          </cell>
          <cell r="W166" t="str">
            <v>L'HOSPITALET DE LLOBREGAT</v>
          </cell>
          <cell r="X166" t="str">
            <v>BARCELONA</v>
          </cell>
          <cell r="Y166" t="str">
            <v>080007601425</v>
          </cell>
          <cell r="Z166" t="str">
            <v>Passatge</v>
          </cell>
          <cell r="AA166" t="str">
            <v>Estadella</v>
          </cell>
          <cell r="AB166" t="str">
            <v>08</v>
          </cell>
          <cell r="AC166" t="str">
            <v>00076</v>
          </cell>
          <cell r="AD166" t="str">
            <v>01425</v>
          </cell>
        </row>
        <row r="167">
          <cell r="V167" t="str">
            <v>Esteve Grau, Calle</v>
          </cell>
          <cell r="W167" t="str">
            <v>L'HOSPITALET DE LLOBREGAT</v>
          </cell>
          <cell r="X167" t="str">
            <v>BARCELONA</v>
          </cell>
          <cell r="Y167" t="str">
            <v>080007601435</v>
          </cell>
          <cell r="Z167" t="str">
            <v>Calle</v>
          </cell>
          <cell r="AA167" t="str">
            <v>Esteve Grau</v>
          </cell>
          <cell r="AB167" t="str">
            <v>08</v>
          </cell>
          <cell r="AC167" t="str">
            <v>00076</v>
          </cell>
          <cell r="AD167" t="str">
            <v>01435</v>
          </cell>
        </row>
        <row r="168">
          <cell r="V168" t="str">
            <v>Estrella, Calle</v>
          </cell>
          <cell r="W168" t="str">
            <v>L'HOSPITALET DE LLOBREGAT</v>
          </cell>
          <cell r="X168" t="str">
            <v>BARCELONA</v>
          </cell>
          <cell r="Y168" t="str">
            <v>080007610644</v>
          </cell>
          <cell r="Z168" t="str">
            <v>Calle</v>
          </cell>
          <cell r="AA168" t="str">
            <v>Estrella</v>
          </cell>
          <cell r="AB168" t="str">
            <v>08</v>
          </cell>
          <cell r="AC168" t="str">
            <v>00076</v>
          </cell>
          <cell r="AD168" t="str">
            <v>10644</v>
          </cell>
        </row>
        <row r="169">
          <cell r="V169" t="str">
            <v>Estronci, Calle</v>
          </cell>
          <cell r="W169" t="str">
            <v>L'HOSPITALET DE LLOBREGAT</v>
          </cell>
          <cell r="X169" t="str">
            <v>BARCELONA</v>
          </cell>
          <cell r="Y169" t="str">
            <v>080007601441</v>
          </cell>
          <cell r="Z169" t="str">
            <v>Calle</v>
          </cell>
          <cell r="AA169" t="str">
            <v>Estronci</v>
          </cell>
          <cell r="AB169" t="str">
            <v>08</v>
          </cell>
          <cell r="AC169" t="str">
            <v>00076</v>
          </cell>
          <cell r="AD169" t="str">
            <v>01441</v>
          </cell>
        </row>
        <row r="170">
          <cell r="V170" t="str">
            <v>Estruch, Calle</v>
          </cell>
          <cell r="W170" t="str">
            <v>L'HOSPITALET DE LLOBREGAT</v>
          </cell>
          <cell r="X170" t="str">
            <v>BARCELONA</v>
          </cell>
          <cell r="Y170" t="str">
            <v>080007601443</v>
          </cell>
          <cell r="Z170" t="str">
            <v>Calle</v>
          </cell>
          <cell r="AA170" t="str">
            <v>Estruch</v>
          </cell>
          <cell r="AB170" t="str">
            <v>08</v>
          </cell>
          <cell r="AC170" t="str">
            <v>00076</v>
          </cell>
          <cell r="AD170" t="str">
            <v>01443</v>
          </cell>
        </row>
        <row r="171">
          <cell r="V171" t="str">
            <v>Estudi, Calle</v>
          </cell>
          <cell r="W171" t="str">
            <v>L'HOSPITALET DE LLOBREGAT</v>
          </cell>
          <cell r="X171" t="str">
            <v>BARCELONA</v>
          </cell>
          <cell r="Y171" t="str">
            <v>080007601445</v>
          </cell>
          <cell r="Z171" t="str">
            <v>Calle</v>
          </cell>
          <cell r="AA171" t="str">
            <v>Estudi</v>
          </cell>
          <cell r="AB171" t="str">
            <v>08</v>
          </cell>
          <cell r="AC171" t="str">
            <v>00076</v>
          </cell>
          <cell r="AD171" t="str">
            <v>01445</v>
          </cell>
        </row>
        <row r="172">
          <cell r="V172" t="str">
            <v>Europa, Avinguda</v>
          </cell>
          <cell r="W172" t="str">
            <v>L'HOSPITALET DE LLOBREGAT</v>
          </cell>
          <cell r="X172" t="str">
            <v>BARCELONA</v>
          </cell>
          <cell r="Y172" t="str">
            <v>080007601454</v>
          </cell>
          <cell r="Z172" t="str">
            <v>Avinguda</v>
          </cell>
          <cell r="AA172" t="str">
            <v>Europa</v>
          </cell>
          <cell r="AB172" t="str">
            <v>08</v>
          </cell>
          <cell r="AC172" t="str">
            <v>00076</v>
          </cell>
          <cell r="AD172" t="str">
            <v>01454</v>
          </cell>
        </row>
        <row r="173">
          <cell r="V173" t="str">
            <v>Europa, Plaþa</v>
          </cell>
          <cell r="W173" t="str">
            <v>L'HOSPITALET DE LLOBREGAT</v>
          </cell>
          <cell r="X173" t="str">
            <v>BARCELONA</v>
          </cell>
          <cell r="Y173" t="str">
            <v>080007600043</v>
          </cell>
          <cell r="Z173" t="str">
            <v>Plaþa</v>
          </cell>
          <cell r="AA173" t="str">
            <v>Europa</v>
          </cell>
          <cell r="AB173" t="str">
            <v>08</v>
          </cell>
          <cell r="AC173" t="str">
            <v>00076</v>
          </cell>
          <cell r="AD173" t="str">
            <v>00043</v>
          </cell>
        </row>
        <row r="174">
          <cell r="V174" t="str">
            <v>Fabregada, Avinguda</v>
          </cell>
          <cell r="W174" t="str">
            <v>L'HOSPITALET DE LLOBREGAT</v>
          </cell>
          <cell r="X174" t="str">
            <v>BARCELONA</v>
          </cell>
          <cell r="Y174" t="str">
            <v>080007602129</v>
          </cell>
          <cell r="Z174" t="str">
            <v>Avinguda</v>
          </cell>
          <cell r="AA174" t="str">
            <v>Fabregada</v>
          </cell>
          <cell r="AB174" t="str">
            <v>08</v>
          </cell>
          <cell r="AC174" t="str">
            <v>00076</v>
          </cell>
          <cell r="AD174" t="str">
            <v>02129</v>
          </cell>
        </row>
        <row r="175">
          <cell r="V175" t="str">
            <v>Famadas, Calle</v>
          </cell>
          <cell r="W175" t="str">
            <v>L'HOSPITALET DE LLOBREGAT</v>
          </cell>
          <cell r="X175" t="str">
            <v>BARCELONA</v>
          </cell>
          <cell r="Y175" t="str">
            <v>080007604680</v>
          </cell>
          <cell r="Z175" t="str">
            <v>Calle</v>
          </cell>
          <cell r="AA175" t="str">
            <v>Famadas</v>
          </cell>
          <cell r="AB175" t="str">
            <v>08</v>
          </cell>
          <cell r="AC175" t="str">
            <v>00076</v>
          </cell>
          <cell r="AD175" t="str">
            <v>04680</v>
          </cell>
        </row>
        <row r="176">
          <cell r="V176" t="str">
            <v>Farnes, Calle</v>
          </cell>
          <cell r="W176" t="str">
            <v>L'HOSPITALET DE LLOBREGAT</v>
          </cell>
          <cell r="X176" t="str">
            <v>BARCELONA</v>
          </cell>
          <cell r="Y176" t="str">
            <v>080007601476</v>
          </cell>
          <cell r="Z176" t="str">
            <v>Calle</v>
          </cell>
          <cell r="AA176" t="str">
            <v>Farnes</v>
          </cell>
          <cell r="AB176" t="str">
            <v>08</v>
          </cell>
          <cell r="AC176" t="str">
            <v>00076</v>
          </cell>
          <cell r="AD176" t="str">
            <v>01476</v>
          </cell>
        </row>
        <row r="177">
          <cell r="V177" t="str">
            <v>Faus, Calle</v>
          </cell>
          <cell r="W177" t="str">
            <v>L'HOSPITALET DE LLOBREGAT</v>
          </cell>
          <cell r="X177" t="str">
            <v>BARCELONA</v>
          </cell>
          <cell r="Y177" t="str">
            <v>080007601482</v>
          </cell>
          <cell r="Z177" t="str">
            <v>Calle</v>
          </cell>
          <cell r="AA177" t="str">
            <v>Faus</v>
          </cell>
          <cell r="AB177" t="str">
            <v>08</v>
          </cell>
          <cell r="AC177" t="str">
            <v>00076</v>
          </cell>
          <cell r="AD177" t="str">
            <v>01482</v>
          </cell>
        </row>
        <row r="178">
          <cell r="V178" t="str">
            <v>Feixa Llarga, Calle</v>
          </cell>
          <cell r="W178" t="str">
            <v>L'HOSPITALET DE LLOBREGAT</v>
          </cell>
          <cell r="X178" t="str">
            <v>BARCELONA</v>
          </cell>
          <cell r="Y178" t="str">
            <v>080007601489</v>
          </cell>
          <cell r="Z178" t="str">
            <v>Calle</v>
          </cell>
          <cell r="AA178" t="str">
            <v>Feixa Llarga</v>
          </cell>
          <cell r="AB178" t="str">
            <v>08</v>
          </cell>
          <cell r="AC178" t="str">
            <v>00076</v>
          </cell>
          <cell r="AD178" t="str">
            <v>01489</v>
          </cell>
        </row>
        <row r="179">
          <cell r="V179" t="str">
            <v>Felip Pedrell, Calle</v>
          </cell>
          <cell r="W179" t="str">
            <v>L'HOSPITALET DE LLOBREGAT</v>
          </cell>
          <cell r="X179" t="str">
            <v>BARCELONA</v>
          </cell>
          <cell r="Y179" t="str">
            <v>080007621021</v>
          </cell>
          <cell r="Z179" t="str">
            <v>Calle</v>
          </cell>
          <cell r="AA179" t="str">
            <v>Felip Pedrell</v>
          </cell>
          <cell r="AB179" t="str">
            <v>08</v>
          </cell>
          <cell r="AC179" t="str">
            <v>00076</v>
          </cell>
          <cell r="AD179" t="str">
            <v>21021</v>
          </cell>
        </row>
        <row r="180">
          <cell r="V180" t="str">
            <v>Ferre, Calle</v>
          </cell>
          <cell r="W180" t="str">
            <v>L'HOSPITALET DE LLOBREGAT</v>
          </cell>
          <cell r="X180" t="str">
            <v>BARCELONA</v>
          </cell>
          <cell r="Y180" t="str">
            <v>080007601521</v>
          </cell>
          <cell r="Z180" t="str">
            <v>Calle</v>
          </cell>
          <cell r="AA180" t="str">
            <v>Ferre</v>
          </cell>
          <cell r="AB180" t="str">
            <v>08</v>
          </cell>
          <cell r="AC180" t="str">
            <v>00076</v>
          </cell>
          <cell r="AD180" t="str">
            <v>01521</v>
          </cell>
        </row>
        <row r="181">
          <cell r="V181" t="str">
            <v>Ferrer i Guardia, Calle</v>
          </cell>
          <cell r="W181" t="str">
            <v>L'HOSPITALET DE LLOBREGAT</v>
          </cell>
          <cell r="X181" t="str">
            <v>BARCELONA</v>
          </cell>
          <cell r="Y181" t="str">
            <v>080007600001</v>
          </cell>
          <cell r="Z181" t="str">
            <v>Calle</v>
          </cell>
          <cell r="AA181" t="str">
            <v>Ferrer i Guardia</v>
          </cell>
          <cell r="AB181" t="str">
            <v>08</v>
          </cell>
          <cell r="AC181" t="str">
            <v>00076</v>
          </cell>
          <cell r="AD181" t="str">
            <v>00001</v>
          </cell>
        </row>
        <row r="182">
          <cell r="V182" t="str">
            <v>Finestrelles, Calle</v>
          </cell>
          <cell r="W182" t="str">
            <v>L'HOSPITALET DE LLOBREGAT</v>
          </cell>
          <cell r="X182" t="str">
            <v>BARCELONA</v>
          </cell>
          <cell r="Y182" t="str">
            <v>080007601539</v>
          </cell>
          <cell r="Z182" t="str">
            <v>Calle</v>
          </cell>
          <cell r="AA182" t="str">
            <v>Finestrelles</v>
          </cell>
          <cell r="AB182" t="str">
            <v>08</v>
          </cell>
          <cell r="AC182" t="str">
            <v>00076</v>
          </cell>
          <cell r="AD182" t="str">
            <v>01539</v>
          </cell>
        </row>
        <row r="183">
          <cell r="V183" t="str">
            <v>Fisica, Calle</v>
          </cell>
          <cell r="W183" t="str">
            <v>L'HOSPITALET DE LLOBREGAT</v>
          </cell>
          <cell r="X183" t="str">
            <v>BARCELONA</v>
          </cell>
          <cell r="Y183" t="str">
            <v>080007601545</v>
          </cell>
          <cell r="Z183" t="str">
            <v>Calle</v>
          </cell>
          <cell r="AA183" t="str">
            <v>Fisica</v>
          </cell>
          <cell r="AB183" t="str">
            <v>08</v>
          </cell>
          <cell r="AC183" t="str">
            <v>00076</v>
          </cell>
          <cell r="AD183" t="str">
            <v>01545</v>
          </cell>
        </row>
        <row r="184">
          <cell r="V184" t="str">
            <v>Florida, Calle</v>
          </cell>
          <cell r="W184" t="str">
            <v>L'HOSPITALET DE LLOBREGAT</v>
          </cell>
          <cell r="X184" t="str">
            <v>BARCELONA</v>
          </cell>
          <cell r="Y184" t="str">
            <v>080007601561</v>
          </cell>
          <cell r="Z184" t="str">
            <v>Calle</v>
          </cell>
          <cell r="AA184" t="str">
            <v>Florida</v>
          </cell>
          <cell r="AB184" t="str">
            <v>08</v>
          </cell>
          <cell r="AC184" t="str">
            <v>00076</v>
          </cell>
          <cell r="AD184" t="str">
            <v>01561</v>
          </cell>
        </row>
        <row r="185">
          <cell r="V185" t="str">
            <v>Floridablanca, Calle</v>
          </cell>
          <cell r="W185" t="str">
            <v>L'HOSPITALET DE LLOBREGAT</v>
          </cell>
          <cell r="X185" t="str">
            <v>BARCELONA</v>
          </cell>
          <cell r="Y185" t="str">
            <v>080007601563</v>
          </cell>
          <cell r="Z185" t="str">
            <v>Calle</v>
          </cell>
          <cell r="AA185" t="str">
            <v>Floridablanca</v>
          </cell>
          <cell r="AB185" t="str">
            <v>08</v>
          </cell>
          <cell r="AC185" t="str">
            <v>00076</v>
          </cell>
          <cell r="AD185" t="str">
            <v>01563</v>
          </cell>
        </row>
        <row r="186">
          <cell r="V186" t="str">
            <v>Font, Calle</v>
          </cell>
          <cell r="W186" t="str">
            <v>L'HOSPITALET DE LLOBREGAT</v>
          </cell>
          <cell r="X186" t="str">
            <v>BARCELONA</v>
          </cell>
          <cell r="Y186" t="str">
            <v>080007601577</v>
          </cell>
          <cell r="Z186" t="str">
            <v>Calle</v>
          </cell>
          <cell r="AA186" t="str">
            <v>Font</v>
          </cell>
          <cell r="AB186" t="str">
            <v>08</v>
          </cell>
          <cell r="AC186" t="str">
            <v>00076</v>
          </cell>
          <cell r="AD186" t="str">
            <v>01577</v>
          </cell>
        </row>
        <row r="187">
          <cell r="V187" t="str">
            <v>Font, Plaþa</v>
          </cell>
          <cell r="W187" t="str">
            <v>L'HOSPITALET DE LLOBREGAT</v>
          </cell>
          <cell r="X187" t="str">
            <v>BARCELONA</v>
          </cell>
          <cell r="Y187" t="str">
            <v>080007601650</v>
          </cell>
          <cell r="Z187" t="str">
            <v>Plaþa</v>
          </cell>
          <cell r="AA187" t="str">
            <v>Font</v>
          </cell>
          <cell r="AB187" t="str">
            <v>08</v>
          </cell>
          <cell r="AC187" t="str">
            <v>00076</v>
          </cell>
          <cell r="AD187" t="str">
            <v>01650</v>
          </cell>
        </row>
        <row r="188">
          <cell r="V188" t="str">
            <v>Fonteta, CamÝ</v>
          </cell>
          <cell r="W188" t="str">
            <v>L'HOSPITALET DE LLOBREGAT</v>
          </cell>
          <cell r="X188" t="str">
            <v>BARCELONA</v>
          </cell>
          <cell r="Y188" t="str">
            <v>080007601598</v>
          </cell>
          <cell r="Z188" t="str">
            <v>CamÝ</v>
          </cell>
          <cell r="AA188" t="str">
            <v>Fonteta</v>
          </cell>
          <cell r="AB188" t="str">
            <v>08</v>
          </cell>
          <cell r="AC188" t="str">
            <v>00076</v>
          </cell>
          <cell r="AD188" t="str">
            <v>01598</v>
          </cell>
        </row>
        <row r="189">
          <cell r="V189" t="str">
            <v>Fortuna, Calle</v>
          </cell>
          <cell r="W189" t="str">
            <v>L'HOSPITALET DE LLOBREGAT</v>
          </cell>
          <cell r="X189" t="str">
            <v>BARCELONA</v>
          </cell>
          <cell r="Y189" t="str">
            <v>080007601610</v>
          </cell>
          <cell r="Z189" t="str">
            <v>Calle</v>
          </cell>
          <cell r="AA189" t="str">
            <v>Fortuna</v>
          </cell>
          <cell r="AB189" t="str">
            <v>08</v>
          </cell>
          <cell r="AC189" t="str">
            <v>00076</v>
          </cell>
          <cell r="AD189" t="str">
            <v>01610</v>
          </cell>
        </row>
        <row r="190">
          <cell r="V190" t="str">
            <v>Fortuny, Calle</v>
          </cell>
          <cell r="W190" t="str">
            <v>L'HOSPITALET DE LLOBREGAT</v>
          </cell>
          <cell r="X190" t="str">
            <v>BARCELONA</v>
          </cell>
          <cell r="Y190" t="str">
            <v>080007601613</v>
          </cell>
          <cell r="Z190" t="str">
            <v>Calle</v>
          </cell>
          <cell r="AA190" t="str">
            <v>Fortuny</v>
          </cell>
          <cell r="AB190" t="str">
            <v>08</v>
          </cell>
          <cell r="AC190" t="str">
            <v>00076</v>
          </cell>
          <cell r="AD190" t="str">
            <v>01613</v>
          </cell>
        </row>
        <row r="191">
          <cell r="V191" t="str">
            <v>Francesc Layret, Calle</v>
          </cell>
          <cell r="W191" t="str">
            <v>L'HOSPITALET DE LLOBREGAT</v>
          </cell>
          <cell r="X191" t="str">
            <v>BARCELONA</v>
          </cell>
          <cell r="Y191" t="str">
            <v>080007601748</v>
          </cell>
          <cell r="Z191" t="str">
            <v>Calle</v>
          </cell>
          <cell r="AA191" t="str">
            <v>Francesc Layret</v>
          </cell>
          <cell r="AB191" t="str">
            <v>08</v>
          </cell>
          <cell r="AC191" t="str">
            <v>00076</v>
          </cell>
          <cell r="AD191" t="str">
            <v>01748</v>
          </cell>
        </row>
        <row r="192">
          <cell r="V192" t="str">
            <v>Francesc Macia, Plaþa</v>
          </cell>
          <cell r="W192" t="str">
            <v>L'HOSPITALET DE LLOBREGAT</v>
          </cell>
          <cell r="X192" t="str">
            <v>BARCELONA</v>
          </cell>
          <cell r="Y192" t="str">
            <v>080007600033</v>
          </cell>
          <cell r="Z192" t="str">
            <v>Plaþa</v>
          </cell>
          <cell r="AA192" t="str">
            <v>Francesc Macia</v>
          </cell>
          <cell r="AB192" t="str">
            <v>08</v>
          </cell>
          <cell r="AC192" t="str">
            <v>00076</v>
          </cell>
          <cell r="AD192" t="str">
            <v>00033</v>
          </cell>
        </row>
        <row r="193">
          <cell r="V193" t="str">
            <v>Francesc Moragas, Calle</v>
          </cell>
          <cell r="W193" t="str">
            <v>L'HOSPITALET DE LLOBREGAT</v>
          </cell>
          <cell r="X193" t="str">
            <v>BARCELONA</v>
          </cell>
          <cell r="Y193" t="str">
            <v>080007611364</v>
          </cell>
          <cell r="Z193" t="str">
            <v>Calle</v>
          </cell>
          <cell r="AA193" t="str">
            <v>Francesc Moragas</v>
          </cell>
          <cell r="AB193" t="str">
            <v>08</v>
          </cell>
          <cell r="AC193" t="str">
            <v>00076</v>
          </cell>
          <cell r="AD193" t="str">
            <v>11364</v>
          </cell>
        </row>
        <row r="194">
          <cell r="V194" t="str">
            <v>Francesc, Passatge</v>
          </cell>
          <cell r="W194" t="str">
            <v>L'HOSPITALET DE LLOBREGAT</v>
          </cell>
          <cell r="X194" t="str">
            <v>BARCELONA</v>
          </cell>
          <cell r="Y194" t="str">
            <v>080007601622</v>
          </cell>
          <cell r="Z194" t="str">
            <v>Passatge</v>
          </cell>
          <cell r="AA194" t="str">
            <v>Francesc</v>
          </cell>
          <cell r="AB194" t="str">
            <v>08</v>
          </cell>
          <cell r="AC194" t="str">
            <v>00076</v>
          </cell>
          <cell r="AD194" t="str">
            <v>01622</v>
          </cell>
        </row>
        <row r="195">
          <cell r="V195" t="str">
            <v>Franþa, Calle</v>
          </cell>
          <cell r="W195" t="str">
            <v>L'HOSPITALET DE LLOBREGAT</v>
          </cell>
          <cell r="X195" t="str">
            <v>BARCELONA</v>
          </cell>
          <cell r="Y195" t="str">
            <v>080007611757</v>
          </cell>
          <cell r="Z195" t="str">
            <v>Calle</v>
          </cell>
          <cell r="AA195" t="str">
            <v>Franþa</v>
          </cell>
          <cell r="AB195" t="str">
            <v>08</v>
          </cell>
          <cell r="AC195" t="str">
            <v>00076</v>
          </cell>
          <cell r="AD195" t="str">
            <v>11757</v>
          </cell>
        </row>
        <row r="196">
          <cell r="V196" t="str">
            <v>Frederic Prats, Calle</v>
          </cell>
          <cell r="W196" t="str">
            <v>L'HOSPITALET DE LLOBREGAT</v>
          </cell>
          <cell r="X196" t="str">
            <v>BARCELONA</v>
          </cell>
          <cell r="Y196" t="str">
            <v>080007601485</v>
          </cell>
          <cell r="Z196" t="str">
            <v>Calle</v>
          </cell>
          <cell r="AA196" t="str">
            <v>Frederic Prats</v>
          </cell>
          <cell r="AB196" t="str">
            <v>08</v>
          </cell>
          <cell r="AC196" t="str">
            <v>00076</v>
          </cell>
          <cell r="AD196" t="str">
            <v>01485</v>
          </cell>
        </row>
        <row r="197">
          <cell r="V197" t="str">
            <v>Galvany, Calle</v>
          </cell>
          <cell r="W197" t="str">
            <v>L'HOSPITALET DE LLOBREGAT</v>
          </cell>
          <cell r="X197" t="str">
            <v>BARCELONA</v>
          </cell>
          <cell r="Y197" t="str">
            <v>080007601686</v>
          </cell>
          <cell r="Z197" t="str">
            <v>Calle</v>
          </cell>
          <cell r="AA197" t="str">
            <v>Galvany</v>
          </cell>
          <cell r="AB197" t="str">
            <v>08</v>
          </cell>
          <cell r="AC197" t="str">
            <v>00076</v>
          </cell>
          <cell r="AD197" t="str">
            <v>01686</v>
          </cell>
        </row>
        <row r="198">
          <cell r="V198" t="str">
            <v>Garraf, Calle</v>
          </cell>
          <cell r="W198" t="str">
            <v>L'HOSPITALET DE LLOBREGAT</v>
          </cell>
          <cell r="X198" t="str">
            <v>BARCELONA</v>
          </cell>
          <cell r="Y198" t="str">
            <v>080007604806</v>
          </cell>
          <cell r="Z198" t="str">
            <v>Calle</v>
          </cell>
          <cell r="AA198" t="str">
            <v>Garraf</v>
          </cell>
          <cell r="AB198" t="str">
            <v>08</v>
          </cell>
          <cell r="AC198" t="str">
            <v>00076</v>
          </cell>
          <cell r="AD198" t="str">
            <v>04806</v>
          </cell>
        </row>
        <row r="199">
          <cell r="V199" t="str">
            <v>Garrofers, Calle</v>
          </cell>
          <cell r="W199" t="str">
            <v>L'HOSPITALET DE LLOBREGAT</v>
          </cell>
          <cell r="X199" t="str">
            <v>BARCELONA</v>
          </cell>
          <cell r="Y199" t="str">
            <v>080007601709</v>
          </cell>
          <cell r="Z199" t="str">
            <v>Calle</v>
          </cell>
          <cell r="AA199" t="str">
            <v>Garrofers</v>
          </cell>
          <cell r="AB199" t="str">
            <v>08</v>
          </cell>
          <cell r="AC199" t="str">
            <v>00076</v>
          </cell>
          <cell r="AD199" t="str">
            <v>01709</v>
          </cell>
        </row>
        <row r="200">
          <cell r="V200" t="str">
            <v>Gasometre, Calle</v>
          </cell>
          <cell r="W200" t="str">
            <v>L'HOSPITALET DE LLOBREGAT</v>
          </cell>
          <cell r="X200" t="str">
            <v>BARCELONA</v>
          </cell>
          <cell r="Y200" t="str">
            <v>080007601714</v>
          </cell>
          <cell r="Z200" t="str">
            <v>Calle</v>
          </cell>
          <cell r="AA200" t="str">
            <v>Gasometre</v>
          </cell>
          <cell r="AB200" t="str">
            <v>08</v>
          </cell>
          <cell r="AC200" t="str">
            <v>00076</v>
          </cell>
          <cell r="AD200" t="str">
            <v>01714</v>
          </cell>
        </row>
        <row r="201">
          <cell r="V201" t="str">
            <v>General Manso, Calle</v>
          </cell>
          <cell r="W201" t="str">
            <v>L'HOSPITALET DE LLOBREGAT</v>
          </cell>
          <cell r="X201" t="str">
            <v>BARCELONA</v>
          </cell>
          <cell r="Y201" t="str">
            <v>080007601734</v>
          </cell>
          <cell r="Z201" t="str">
            <v>Calle</v>
          </cell>
          <cell r="AA201" t="str">
            <v>General Manso</v>
          </cell>
          <cell r="AB201" t="str">
            <v>08</v>
          </cell>
          <cell r="AC201" t="str">
            <v>00076</v>
          </cell>
          <cell r="AD201" t="str">
            <v>01734</v>
          </cell>
        </row>
        <row r="202">
          <cell r="V202" t="str">
            <v>General Prim, Calle</v>
          </cell>
          <cell r="W202" t="str">
            <v>L'HOSPITALET DE LLOBREGAT</v>
          </cell>
          <cell r="X202" t="str">
            <v>BARCELONA</v>
          </cell>
          <cell r="Y202" t="str">
            <v>080007600736</v>
          </cell>
          <cell r="Z202" t="str">
            <v>Calle</v>
          </cell>
          <cell r="AA202" t="str">
            <v>General Prim</v>
          </cell>
          <cell r="AB202" t="str">
            <v>08</v>
          </cell>
          <cell r="AC202" t="str">
            <v>00076</v>
          </cell>
          <cell r="AD202" t="str">
            <v>00736</v>
          </cell>
        </row>
        <row r="203">
          <cell r="V203" t="str">
            <v>Girona, Calle</v>
          </cell>
          <cell r="W203" t="str">
            <v>L'HOSPITALET DE LLOBREGAT</v>
          </cell>
          <cell r="X203" t="str">
            <v>BARCELONA</v>
          </cell>
          <cell r="Y203" t="str">
            <v>080007601753</v>
          </cell>
          <cell r="Z203" t="str">
            <v>Calle</v>
          </cell>
          <cell r="AA203" t="str">
            <v>Girona</v>
          </cell>
          <cell r="AB203" t="str">
            <v>08</v>
          </cell>
          <cell r="AC203" t="str">
            <v>00076</v>
          </cell>
          <cell r="AD203" t="str">
            <v>01753</v>
          </cell>
        </row>
        <row r="204">
          <cell r="V204" t="str">
            <v>Gloria, Calle</v>
          </cell>
          <cell r="W204" t="str">
            <v>L'HOSPITALET DE LLOBREGAT</v>
          </cell>
          <cell r="X204" t="str">
            <v>BARCELONA</v>
          </cell>
          <cell r="Y204" t="str">
            <v>080007601772</v>
          </cell>
          <cell r="Z204" t="str">
            <v>Calle</v>
          </cell>
          <cell r="AA204" t="str">
            <v>Gloria</v>
          </cell>
          <cell r="AB204" t="str">
            <v>08</v>
          </cell>
          <cell r="AC204" t="str">
            <v>00076</v>
          </cell>
          <cell r="AD204" t="str">
            <v>01772</v>
          </cell>
        </row>
        <row r="205">
          <cell r="V205" t="str">
            <v>Gonþal Pons, Calle</v>
          </cell>
          <cell r="W205" t="str">
            <v>L'HOSPITALET DE LLOBREGAT</v>
          </cell>
          <cell r="X205" t="str">
            <v>BARCELONA</v>
          </cell>
          <cell r="Y205" t="str">
            <v>080007601783</v>
          </cell>
          <cell r="Z205" t="str">
            <v>Calle</v>
          </cell>
          <cell r="AA205" t="str">
            <v>Gonþal Pons</v>
          </cell>
          <cell r="AB205" t="str">
            <v>08</v>
          </cell>
          <cell r="AC205" t="str">
            <v>00076</v>
          </cell>
          <cell r="AD205" t="str">
            <v>01783</v>
          </cell>
        </row>
        <row r="206">
          <cell r="V206" t="str">
            <v>Goya, Calle</v>
          </cell>
          <cell r="W206" t="str">
            <v>L'HOSPITALET DE LLOBREGAT</v>
          </cell>
          <cell r="X206" t="str">
            <v>BARCELONA</v>
          </cell>
          <cell r="Y206" t="str">
            <v>080007601788</v>
          </cell>
          <cell r="Z206" t="str">
            <v>Calle</v>
          </cell>
          <cell r="AA206" t="str">
            <v>Goya</v>
          </cell>
          <cell r="AB206" t="str">
            <v>08</v>
          </cell>
          <cell r="AC206" t="str">
            <v>00076</v>
          </cell>
          <cell r="AD206" t="str">
            <v>01788</v>
          </cell>
        </row>
        <row r="207">
          <cell r="V207" t="str">
            <v>Granada, Calle</v>
          </cell>
          <cell r="W207" t="str">
            <v>L'HOSPITALET DE LLOBREGAT</v>
          </cell>
          <cell r="X207" t="str">
            <v>BARCELONA</v>
          </cell>
          <cell r="Y207" t="str">
            <v>080007601799</v>
          </cell>
          <cell r="Z207" t="str">
            <v>Calle</v>
          </cell>
          <cell r="AA207" t="str">
            <v>Granada</v>
          </cell>
          <cell r="AB207" t="str">
            <v>08</v>
          </cell>
          <cell r="AC207" t="str">
            <v>00076</v>
          </cell>
          <cell r="AD207" t="str">
            <v>01799</v>
          </cell>
        </row>
        <row r="208">
          <cell r="V208" t="str">
            <v>Graner, Calle</v>
          </cell>
          <cell r="W208" t="str">
            <v>L'HOSPITALET DE LLOBREGAT</v>
          </cell>
          <cell r="X208" t="str">
            <v>BARCELONA</v>
          </cell>
          <cell r="Y208" t="str">
            <v>080007601803</v>
          </cell>
          <cell r="Z208" t="str">
            <v>Calle</v>
          </cell>
          <cell r="AA208" t="str">
            <v>Graner</v>
          </cell>
          <cell r="AB208" t="str">
            <v>08</v>
          </cell>
          <cell r="AC208" t="str">
            <v>00076</v>
          </cell>
          <cell r="AD208" t="str">
            <v>01803</v>
          </cell>
        </row>
        <row r="209">
          <cell r="V209" t="str">
            <v>Granollers, Calle</v>
          </cell>
          <cell r="W209" t="str">
            <v>L'HOSPITALET DE LLOBREGAT</v>
          </cell>
          <cell r="X209" t="str">
            <v>BARCELONA</v>
          </cell>
          <cell r="Y209" t="str">
            <v>080007601807</v>
          </cell>
          <cell r="Z209" t="str">
            <v>Calle</v>
          </cell>
          <cell r="AA209" t="str">
            <v>Granollers</v>
          </cell>
          <cell r="AB209" t="str">
            <v>08</v>
          </cell>
          <cell r="AC209" t="str">
            <v>00076</v>
          </cell>
          <cell r="AD209" t="str">
            <v>01807</v>
          </cell>
        </row>
        <row r="210">
          <cell r="V210" t="str">
            <v>Granvia, Avinguda</v>
          </cell>
          <cell r="W210" t="str">
            <v>L'HOSPITALET DE LLOBREGAT</v>
          </cell>
          <cell r="X210" t="str">
            <v>BARCELONA</v>
          </cell>
          <cell r="Y210" t="str">
            <v>080007601796</v>
          </cell>
          <cell r="Z210" t="str">
            <v>Avinguda</v>
          </cell>
          <cell r="AA210" t="str">
            <v>Granvia</v>
          </cell>
          <cell r="AB210" t="str">
            <v>08</v>
          </cell>
          <cell r="AC210" t="str">
            <v>00076</v>
          </cell>
          <cell r="AD210" t="str">
            <v>01796</v>
          </cell>
        </row>
        <row r="211">
          <cell r="V211" t="str">
            <v>Gravina, Calle</v>
          </cell>
          <cell r="W211" t="str">
            <v>L'HOSPITALET DE LLOBREGAT</v>
          </cell>
          <cell r="X211" t="str">
            <v>BARCELONA</v>
          </cell>
          <cell r="Y211" t="str">
            <v>080007601817</v>
          </cell>
          <cell r="Z211" t="str">
            <v>Calle</v>
          </cell>
          <cell r="AA211" t="str">
            <v>Gravina</v>
          </cell>
          <cell r="AB211" t="str">
            <v>08</v>
          </cell>
          <cell r="AC211" t="str">
            <v>00076</v>
          </cell>
          <cell r="AD211" t="str">
            <v>01817</v>
          </cell>
        </row>
        <row r="212">
          <cell r="V212" t="str">
            <v>Guernica, Plaþa</v>
          </cell>
          <cell r="W212" t="str">
            <v>L'HOSPITALET DE LLOBREGAT</v>
          </cell>
          <cell r="X212" t="str">
            <v>BARCELONA</v>
          </cell>
          <cell r="Y212" t="str">
            <v>080007600937</v>
          </cell>
          <cell r="Z212" t="str">
            <v>Plaþa</v>
          </cell>
          <cell r="AA212" t="str">
            <v>Guernica</v>
          </cell>
          <cell r="AB212" t="str">
            <v>08</v>
          </cell>
          <cell r="AC212" t="str">
            <v>00076</v>
          </cell>
          <cell r="AD212" t="str">
            <v>00937</v>
          </cell>
        </row>
        <row r="213">
          <cell r="V213" t="str">
            <v>Guilera, Passatge</v>
          </cell>
          <cell r="W213" t="str">
            <v>L'HOSPITALET DE LLOBREGAT</v>
          </cell>
          <cell r="X213" t="str">
            <v>BARCELONA</v>
          </cell>
          <cell r="Y213" t="str">
            <v>080007621106</v>
          </cell>
          <cell r="Z213" t="str">
            <v>Passatge</v>
          </cell>
          <cell r="AA213" t="str">
            <v>Guilera</v>
          </cell>
          <cell r="AB213" t="str">
            <v>08</v>
          </cell>
          <cell r="AC213" t="str">
            <v>00076</v>
          </cell>
          <cell r="AD213" t="str">
            <v>21106</v>
          </cell>
        </row>
        <row r="214">
          <cell r="V214" t="str">
            <v>Hanna Arendt, Calle</v>
          </cell>
          <cell r="W214" t="str">
            <v>L'HOSPITALET DE LLOBREGAT</v>
          </cell>
          <cell r="X214" t="str">
            <v>BARCELONA</v>
          </cell>
          <cell r="Y214" t="str">
            <v>080007600050</v>
          </cell>
          <cell r="Z214" t="str">
            <v>Calle</v>
          </cell>
          <cell r="AA214" t="str">
            <v>Hanna Arendt</v>
          </cell>
          <cell r="AB214" t="str">
            <v>08</v>
          </cell>
          <cell r="AC214" t="str">
            <v>00076</v>
          </cell>
          <cell r="AD214" t="str">
            <v>00050</v>
          </cell>
        </row>
        <row r="215">
          <cell r="V215" t="str">
            <v>Herrero, Calle</v>
          </cell>
          <cell r="W215" t="str">
            <v>L'HOSPITALET DE LLOBREGAT</v>
          </cell>
          <cell r="X215" t="str">
            <v>BARCELONA</v>
          </cell>
          <cell r="Y215" t="str">
            <v>080007601866</v>
          </cell>
          <cell r="Z215" t="str">
            <v>Calle</v>
          </cell>
          <cell r="AA215" t="str">
            <v>Herrero</v>
          </cell>
          <cell r="AB215" t="str">
            <v>08</v>
          </cell>
          <cell r="AC215" t="str">
            <v>00076</v>
          </cell>
          <cell r="AD215" t="str">
            <v>01866</v>
          </cell>
        </row>
        <row r="216">
          <cell r="V216" t="str">
            <v>Hierbabuena, Calle</v>
          </cell>
          <cell r="W216" t="str">
            <v>L'HOSPITALET DE LLOBREGAT</v>
          </cell>
          <cell r="X216" t="str">
            <v>BARCELONA</v>
          </cell>
          <cell r="Y216" t="str">
            <v>080007601876</v>
          </cell>
          <cell r="Z216" t="str">
            <v>Calle</v>
          </cell>
          <cell r="AA216" t="str">
            <v>Hierbabuena</v>
          </cell>
          <cell r="AB216" t="str">
            <v>08</v>
          </cell>
          <cell r="AC216" t="str">
            <v>00076</v>
          </cell>
          <cell r="AD216" t="str">
            <v>01876</v>
          </cell>
        </row>
        <row r="217">
          <cell r="V217" t="str">
            <v>Holanda, Calle</v>
          </cell>
          <cell r="W217" t="str">
            <v>L'HOSPITALET DE LLOBREGAT</v>
          </cell>
          <cell r="X217" t="str">
            <v>BARCELONA</v>
          </cell>
          <cell r="Y217" t="str">
            <v>080007601883</v>
          </cell>
          <cell r="Z217" t="str">
            <v>Calle</v>
          </cell>
          <cell r="AA217" t="str">
            <v>Holanda</v>
          </cell>
          <cell r="AB217" t="str">
            <v>08</v>
          </cell>
          <cell r="AC217" t="str">
            <v>00076</v>
          </cell>
          <cell r="AD217" t="str">
            <v>01883</v>
          </cell>
        </row>
        <row r="218">
          <cell r="V218" t="str">
            <v>Iberia, Calle</v>
          </cell>
          <cell r="W218" t="str">
            <v>L'HOSPITALET DE LLOBREGAT</v>
          </cell>
          <cell r="X218" t="str">
            <v>BARCELONA</v>
          </cell>
          <cell r="Y218" t="str">
            <v>080007601911</v>
          </cell>
          <cell r="Z218" t="str">
            <v>Calle</v>
          </cell>
          <cell r="AA218" t="str">
            <v>Iberia</v>
          </cell>
          <cell r="AB218" t="str">
            <v>08</v>
          </cell>
          <cell r="AC218" t="str">
            <v>00076</v>
          </cell>
          <cell r="AD218" t="str">
            <v>01911</v>
          </cell>
        </row>
        <row r="219">
          <cell r="V219" t="str">
            <v>Igualtat, Calle</v>
          </cell>
          <cell r="W219" t="str">
            <v>L'HOSPITALET DE LLOBREGAT</v>
          </cell>
          <cell r="X219" t="str">
            <v>BARCELONA</v>
          </cell>
          <cell r="Y219" t="str">
            <v>080007613186</v>
          </cell>
          <cell r="Z219" t="str">
            <v>Calle</v>
          </cell>
          <cell r="AA219" t="str">
            <v>Igualtat</v>
          </cell>
          <cell r="AB219" t="str">
            <v>08</v>
          </cell>
          <cell r="AC219" t="str">
            <v>00076</v>
          </cell>
          <cell r="AD219" t="str">
            <v>13186</v>
          </cell>
        </row>
        <row r="220">
          <cell r="V220" t="str">
            <v>Illes Canaries, Calle</v>
          </cell>
          <cell r="W220" t="str">
            <v>L'HOSPITALET DE LLOBREGAT</v>
          </cell>
          <cell r="X220" t="str">
            <v>BARCELONA</v>
          </cell>
          <cell r="Y220" t="str">
            <v>080007618801</v>
          </cell>
          <cell r="Z220" t="str">
            <v>Calle</v>
          </cell>
          <cell r="AA220" t="str">
            <v>Illes Canaries</v>
          </cell>
          <cell r="AB220" t="str">
            <v>08</v>
          </cell>
          <cell r="AC220" t="str">
            <v>00076</v>
          </cell>
          <cell r="AD220" t="str">
            <v>18801</v>
          </cell>
        </row>
        <row r="221">
          <cell r="V221" t="str">
            <v>Independencia, Calle</v>
          </cell>
          <cell r="W221" t="str">
            <v>L'HOSPITALET DE LLOBREGAT</v>
          </cell>
          <cell r="X221" t="str">
            <v>BARCELONA</v>
          </cell>
          <cell r="Y221" t="str">
            <v>080007601932</v>
          </cell>
          <cell r="Z221" t="str">
            <v>Calle</v>
          </cell>
          <cell r="AA221" t="str">
            <v>Independencia</v>
          </cell>
          <cell r="AB221" t="str">
            <v>08</v>
          </cell>
          <cell r="AC221" t="str">
            <v>00076</v>
          </cell>
          <cell r="AD221" t="str">
            <v>01932</v>
          </cell>
        </row>
        <row r="222">
          <cell r="V222" t="str">
            <v>Isaac Peral, Calle</v>
          </cell>
          <cell r="W222" t="str">
            <v>L'HOSPITALET DE LLOBREGAT</v>
          </cell>
          <cell r="X222" t="str">
            <v>BARCELONA</v>
          </cell>
          <cell r="Y222" t="str">
            <v>080007601961</v>
          </cell>
          <cell r="Z222" t="str">
            <v>Calle</v>
          </cell>
          <cell r="AA222" t="str">
            <v>Isaac Peral</v>
          </cell>
          <cell r="AB222" t="str">
            <v>08</v>
          </cell>
          <cell r="AC222" t="str">
            <v>00076</v>
          </cell>
          <cell r="AD222" t="str">
            <v>01961</v>
          </cell>
        </row>
        <row r="223">
          <cell r="V223" t="str">
            <v>Isabel la Catolica, Avinguda</v>
          </cell>
          <cell r="W223" t="str">
            <v>L'HOSPITALET DE LLOBREGAT</v>
          </cell>
          <cell r="X223" t="str">
            <v>BARCELONA</v>
          </cell>
          <cell r="Y223" t="str">
            <v>080007601960</v>
          </cell>
          <cell r="Z223" t="str">
            <v>Avinguda</v>
          </cell>
          <cell r="AA223" t="str">
            <v>Isabel la Catolica</v>
          </cell>
          <cell r="AB223" t="str">
            <v>08</v>
          </cell>
          <cell r="AC223" t="str">
            <v>00076</v>
          </cell>
          <cell r="AD223" t="str">
            <v>01960</v>
          </cell>
        </row>
        <row r="224">
          <cell r="V224" t="str">
            <v>Jacint Verdaguer, Calle</v>
          </cell>
          <cell r="W224" t="str">
            <v>L'HOSPITALET DE LLOBREGAT</v>
          </cell>
          <cell r="X224" t="str">
            <v>BARCELONA</v>
          </cell>
          <cell r="Y224" t="str">
            <v>080007610680</v>
          </cell>
          <cell r="Z224" t="str">
            <v>Calle</v>
          </cell>
          <cell r="AA224" t="str">
            <v>Jacint Verdaguer</v>
          </cell>
          <cell r="AB224" t="str">
            <v>08</v>
          </cell>
          <cell r="AC224" t="str">
            <v>00076</v>
          </cell>
          <cell r="AD224" t="str">
            <v>10680</v>
          </cell>
        </row>
        <row r="225">
          <cell r="V225" t="str">
            <v>Jansana, Calle</v>
          </cell>
          <cell r="W225" t="str">
            <v>L'HOSPITALET DE LLOBREGAT</v>
          </cell>
          <cell r="X225" t="str">
            <v>BARCELONA</v>
          </cell>
          <cell r="Y225" t="str">
            <v>080007601998</v>
          </cell>
          <cell r="Z225" t="str">
            <v>Calle</v>
          </cell>
          <cell r="AA225" t="str">
            <v>Jansana</v>
          </cell>
          <cell r="AB225" t="str">
            <v>08</v>
          </cell>
          <cell r="AC225" t="str">
            <v>00076</v>
          </cell>
          <cell r="AD225" t="str">
            <v>01998</v>
          </cell>
        </row>
        <row r="226">
          <cell r="V226" t="str">
            <v>Jansana, Passatge</v>
          </cell>
          <cell r="W226" t="str">
            <v>L'HOSPITALET DE LLOBREGAT</v>
          </cell>
          <cell r="X226" t="str">
            <v>BARCELONA</v>
          </cell>
          <cell r="Y226" t="str">
            <v>080007634834</v>
          </cell>
          <cell r="Z226" t="str">
            <v>Passatge</v>
          </cell>
          <cell r="AA226" t="str">
            <v>Jansana</v>
          </cell>
          <cell r="AB226" t="str">
            <v>08</v>
          </cell>
          <cell r="AC226" t="str">
            <v>00076</v>
          </cell>
          <cell r="AD226" t="str">
            <v>34834</v>
          </cell>
        </row>
        <row r="227">
          <cell r="V227" t="str">
            <v>Jardi, Calle</v>
          </cell>
          <cell r="W227" t="str">
            <v>L'HOSPITALET DE LLOBREGAT</v>
          </cell>
          <cell r="X227" t="str">
            <v>BARCELONA</v>
          </cell>
          <cell r="Y227" t="str">
            <v>080007612503</v>
          </cell>
          <cell r="Z227" t="str">
            <v>Calle</v>
          </cell>
          <cell r="AA227" t="str">
            <v>Jardi</v>
          </cell>
          <cell r="AB227" t="str">
            <v>08</v>
          </cell>
          <cell r="AC227" t="str">
            <v>00076</v>
          </cell>
          <cell r="AD227" t="str">
            <v>12503</v>
          </cell>
        </row>
        <row r="228">
          <cell r="V228" t="str">
            <v>Jaume, Passatge</v>
          </cell>
          <cell r="W228" t="str">
            <v>L'HOSPITALET DE LLOBREGAT</v>
          </cell>
          <cell r="X228" t="str">
            <v>BARCELONA</v>
          </cell>
          <cell r="Y228" t="str">
            <v>080007601971</v>
          </cell>
          <cell r="Z228" t="str">
            <v>Passatge</v>
          </cell>
          <cell r="AA228" t="str">
            <v>Jaume</v>
          </cell>
          <cell r="AB228" t="str">
            <v>08</v>
          </cell>
          <cell r="AC228" t="str">
            <v>00076</v>
          </cell>
          <cell r="AD228" t="str">
            <v>01971</v>
          </cell>
        </row>
        <row r="229">
          <cell r="V229" t="str">
            <v>Jerusalem, Calle</v>
          </cell>
          <cell r="W229" t="str">
            <v>L'HOSPITALET DE LLOBREGAT</v>
          </cell>
          <cell r="X229" t="str">
            <v>BARCELONA</v>
          </cell>
          <cell r="Y229" t="str">
            <v>080007602020</v>
          </cell>
          <cell r="Z229" t="str">
            <v>Calle</v>
          </cell>
          <cell r="AA229" t="str">
            <v>Jerusalem</v>
          </cell>
          <cell r="AB229" t="str">
            <v>08</v>
          </cell>
          <cell r="AC229" t="str">
            <v>00076</v>
          </cell>
          <cell r="AD229" t="str">
            <v>02020</v>
          </cell>
        </row>
        <row r="230">
          <cell r="V230" t="str">
            <v>Joan Carles I, Avinguda</v>
          </cell>
          <cell r="W230" t="str">
            <v>L'HOSPITALET DE LLOBREGAT</v>
          </cell>
          <cell r="X230" t="str">
            <v>BARCELONA</v>
          </cell>
          <cell r="Y230" t="str">
            <v>080007600009</v>
          </cell>
          <cell r="Z230" t="str">
            <v>Avinguda</v>
          </cell>
          <cell r="AA230" t="str">
            <v>Joan Carles I</v>
          </cell>
          <cell r="AB230" t="str">
            <v>08</v>
          </cell>
          <cell r="AC230" t="str">
            <v>00076</v>
          </cell>
          <cell r="AD230" t="str">
            <v>00009</v>
          </cell>
        </row>
        <row r="231">
          <cell r="V231" t="str">
            <v>Joan del Ros, CamÝ</v>
          </cell>
          <cell r="W231" t="str">
            <v>L'HOSPITALET DE LLOBREGAT</v>
          </cell>
          <cell r="X231" t="str">
            <v>BARCELONA</v>
          </cell>
          <cell r="Y231" t="str">
            <v>080007602095</v>
          </cell>
          <cell r="Z231" t="str">
            <v>CamÝ</v>
          </cell>
          <cell r="AA231" t="str">
            <v>Joan del Ros</v>
          </cell>
          <cell r="AB231" t="str">
            <v>08</v>
          </cell>
          <cell r="AC231" t="str">
            <v>00076</v>
          </cell>
          <cell r="AD231" t="str">
            <v>02095</v>
          </cell>
        </row>
        <row r="232">
          <cell r="V232" t="str">
            <v>Joan Maragall, Calle</v>
          </cell>
          <cell r="W232" t="str">
            <v>L'HOSPITALET DE LLOBREGAT</v>
          </cell>
          <cell r="X232" t="str">
            <v>BARCELONA</v>
          </cell>
          <cell r="Y232" t="str">
            <v>080007611075</v>
          </cell>
          <cell r="Z232" t="str">
            <v>Calle</v>
          </cell>
          <cell r="AA232" t="str">
            <v>Joan Maragall</v>
          </cell>
          <cell r="AB232" t="str">
            <v>08</v>
          </cell>
          <cell r="AC232" t="str">
            <v>00076</v>
          </cell>
          <cell r="AD232" t="str">
            <v>11075</v>
          </cell>
        </row>
        <row r="233">
          <cell r="V233" t="str">
            <v>Joan Pallares, Calle</v>
          </cell>
          <cell r="W233" t="str">
            <v>L'HOSPITALET DE LLOBREGAT</v>
          </cell>
          <cell r="X233" t="str">
            <v>BARCELONA</v>
          </cell>
          <cell r="Y233" t="str">
            <v>080007602092</v>
          </cell>
          <cell r="Z233" t="str">
            <v>Calle</v>
          </cell>
          <cell r="AA233" t="str">
            <v>Joan Pallares</v>
          </cell>
          <cell r="AB233" t="str">
            <v>08</v>
          </cell>
          <cell r="AC233" t="str">
            <v>00076</v>
          </cell>
          <cell r="AD233" t="str">
            <v>02092</v>
          </cell>
        </row>
        <row r="234">
          <cell r="V234" t="str">
            <v>Joan XXIII, Calle</v>
          </cell>
          <cell r="W234" t="str">
            <v>L'HOSPITALET DE LLOBREGAT</v>
          </cell>
          <cell r="X234" t="str">
            <v>BARCELONA</v>
          </cell>
          <cell r="Y234" t="str">
            <v>080007611396</v>
          </cell>
          <cell r="Z234" t="str">
            <v>Calle</v>
          </cell>
          <cell r="AA234" t="str">
            <v>Joan XXIII</v>
          </cell>
          <cell r="AB234" t="str">
            <v>08</v>
          </cell>
          <cell r="AC234" t="str">
            <v>00076</v>
          </cell>
          <cell r="AD234" t="str">
            <v>11396</v>
          </cell>
        </row>
        <row r="235">
          <cell r="V235" t="str">
            <v>Joaquima, Passatge</v>
          </cell>
          <cell r="W235" t="str">
            <v>L'HOSPITALET DE LLOBREGAT</v>
          </cell>
          <cell r="X235" t="str">
            <v>BARCELONA</v>
          </cell>
          <cell r="Y235" t="str">
            <v>080007602034</v>
          </cell>
          <cell r="Z235" t="str">
            <v>Passatge</v>
          </cell>
          <cell r="AA235" t="str">
            <v>Joaquima</v>
          </cell>
          <cell r="AB235" t="str">
            <v>08</v>
          </cell>
          <cell r="AC235" t="str">
            <v>00076</v>
          </cell>
          <cell r="AD235" t="str">
            <v>02034</v>
          </cell>
        </row>
        <row r="236">
          <cell r="V236" t="str">
            <v>Joncs, Calle</v>
          </cell>
          <cell r="W236" t="str">
            <v>L'HOSPITALET DE LLOBREGAT</v>
          </cell>
          <cell r="X236" t="str">
            <v>BARCELONA</v>
          </cell>
          <cell r="Y236" t="str">
            <v>080007627951</v>
          </cell>
          <cell r="Z236" t="str">
            <v>Calle</v>
          </cell>
          <cell r="AA236" t="str">
            <v>Joncs</v>
          </cell>
          <cell r="AB236" t="str">
            <v>08</v>
          </cell>
          <cell r="AC236" t="str">
            <v>00076</v>
          </cell>
          <cell r="AD236" t="str">
            <v>27951</v>
          </cell>
        </row>
        <row r="237">
          <cell r="V237" t="str">
            <v>Jose Agustin Goytisolo, Calle</v>
          </cell>
          <cell r="W237" t="str">
            <v>L'HOSPITALET DE LLOBREGAT</v>
          </cell>
          <cell r="X237" t="str">
            <v>BARCELONA</v>
          </cell>
          <cell r="Y237" t="str">
            <v>080007600010</v>
          </cell>
          <cell r="Z237" t="str">
            <v>Calle</v>
          </cell>
          <cell r="AA237" t="str">
            <v>Jose Agustin Goytisolo</v>
          </cell>
          <cell r="AB237" t="str">
            <v>08</v>
          </cell>
          <cell r="AC237" t="str">
            <v>00076</v>
          </cell>
          <cell r="AD237" t="str">
            <v>00010</v>
          </cell>
        </row>
        <row r="238">
          <cell r="V238" t="str">
            <v>Josep Anselm Clave, Calle</v>
          </cell>
          <cell r="W238" t="str">
            <v>L'HOSPITALET DE LLOBREGAT</v>
          </cell>
          <cell r="X238" t="str">
            <v>BARCELONA</v>
          </cell>
          <cell r="Y238" t="str">
            <v>080007602045</v>
          </cell>
          <cell r="Z238" t="str">
            <v>Calle</v>
          </cell>
          <cell r="AA238" t="str">
            <v>Josep Anselm Clave</v>
          </cell>
          <cell r="AB238" t="str">
            <v>08</v>
          </cell>
          <cell r="AC238" t="str">
            <v>00076</v>
          </cell>
          <cell r="AD238" t="str">
            <v>02045</v>
          </cell>
        </row>
        <row r="239">
          <cell r="V239" t="str">
            <v>Josep Bordonau i Balaguer, Plaþa</v>
          </cell>
          <cell r="W239" t="str">
            <v>L'HOSPITALET DE LLOBREGAT</v>
          </cell>
          <cell r="X239" t="str">
            <v>BARCELONA</v>
          </cell>
          <cell r="Y239" t="str">
            <v>080007600030</v>
          </cell>
          <cell r="Z239" t="str">
            <v>Plaþa</v>
          </cell>
          <cell r="AA239" t="str">
            <v>Josep Bordonau i Balaguer</v>
          </cell>
          <cell r="AB239" t="str">
            <v>08</v>
          </cell>
          <cell r="AC239" t="str">
            <v>00076</v>
          </cell>
          <cell r="AD239" t="str">
            <v>00030</v>
          </cell>
        </row>
        <row r="240">
          <cell r="V240" t="str">
            <v>Josep Maria de Sagarra, Calle</v>
          </cell>
          <cell r="W240" t="str">
            <v>L'HOSPITALET DE LLOBREGAT</v>
          </cell>
          <cell r="X240" t="str">
            <v>BARCELONA</v>
          </cell>
          <cell r="Y240" t="str">
            <v>080007646785</v>
          </cell>
          <cell r="Z240" t="str">
            <v>Calle</v>
          </cell>
          <cell r="AA240" t="str">
            <v>Josep Maria de Sagarra</v>
          </cell>
          <cell r="AB240" t="str">
            <v>08</v>
          </cell>
          <cell r="AC240" t="str">
            <v>00076</v>
          </cell>
          <cell r="AD240" t="str">
            <v>46785</v>
          </cell>
        </row>
        <row r="241">
          <cell r="V241" t="str">
            <v>Josep Molins, Avinguda</v>
          </cell>
          <cell r="W241" t="str">
            <v>L'HOSPITALET DE LLOBREGAT</v>
          </cell>
          <cell r="X241" t="str">
            <v>BARCELONA</v>
          </cell>
          <cell r="Y241" t="str">
            <v>080007602062</v>
          </cell>
          <cell r="Z241" t="str">
            <v>Avinguda</v>
          </cell>
          <cell r="AA241" t="str">
            <v>Josep Molins</v>
          </cell>
          <cell r="AB241" t="str">
            <v>08</v>
          </cell>
          <cell r="AC241" t="str">
            <v>00076</v>
          </cell>
          <cell r="AD241" t="str">
            <v>02062</v>
          </cell>
        </row>
        <row r="242">
          <cell r="V242" t="str">
            <v>Josep Pla, Calle</v>
          </cell>
          <cell r="W242" t="str">
            <v>L'HOSPITALET DE LLOBREGAT</v>
          </cell>
          <cell r="X242" t="str">
            <v>BARCELONA</v>
          </cell>
          <cell r="Y242" t="str">
            <v>080007603515</v>
          </cell>
          <cell r="Z242" t="str">
            <v>Calle</v>
          </cell>
          <cell r="AA242" t="str">
            <v>Josep Pla</v>
          </cell>
          <cell r="AB242" t="str">
            <v>08</v>
          </cell>
          <cell r="AC242" t="str">
            <v>00076</v>
          </cell>
          <cell r="AD242" t="str">
            <v>03515</v>
          </cell>
        </row>
        <row r="243">
          <cell r="V243" t="str">
            <v>Josep Prats, Calle</v>
          </cell>
          <cell r="W243" t="str">
            <v>L'HOSPITALET DE LLOBREGAT</v>
          </cell>
          <cell r="X243" t="str">
            <v>BARCELONA</v>
          </cell>
          <cell r="Y243" t="str">
            <v>080007602063</v>
          </cell>
          <cell r="Z243" t="str">
            <v>Calle</v>
          </cell>
          <cell r="AA243" t="str">
            <v>Josep Prats</v>
          </cell>
          <cell r="AB243" t="str">
            <v>08</v>
          </cell>
          <cell r="AC243" t="str">
            <v>00076</v>
          </cell>
          <cell r="AD243" t="str">
            <v>02063</v>
          </cell>
        </row>
        <row r="244">
          <cell r="V244" t="str">
            <v>Josep Tarradella i Joan, Avinguda</v>
          </cell>
          <cell r="W244" t="str">
            <v>L'HOSPITALET DE LLOBREGAT</v>
          </cell>
          <cell r="X244" t="str">
            <v>BARCELONA</v>
          </cell>
          <cell r="Y244" t="str">
            <v>080007621175</v>
          </cell>
          <cell r="Z244" t="str">
            <v>Avinguda</v>
          </cell>
          <cell r="AA244" t="str">
            <v>Josep Tarradella i Joan</v>
          </cell>
          <cell r="AB244" t="str">
            <v>08</v>
          </cell>
          <cell r="AC244" t="str">
            <v>00076</v>
          </cell>
          <cell r="AD244" t="str">
            <v>21175</v>
          </cell>
        </row>
        <row r="245">
          <cell r="V245" t="str">
            <v>Joventut, Calle</v>
          </cell>
          <cell r="W245" t="str">
            <v>L'HOSPITALET DE LLOBREGAT</v>
          </cell>
          <cell r="X245" t="str">
            <v>BARCELONA</v>
          </cell>
          <cell r="Y245" t="str">
            <v>080007637468</v>
          </cell>
          <cell r="Z245" t="str">
            <v>Calle</v>
          </cell>
          <cell r="AA245" t="str">
            <v>Joventut</v>
          </cell>
          <cell r="AB245" t="str">
            <v>08</v>
          </cell>
          <cell r="AC245" t="str">
            <v>00076</v>
          </cell>
          <cell r="AD245" t="str">
            <v>37468</v>
          </cell>
        </row>
        <row r="246">
          <cell r="V246" t="str">
            <v>Juan de Juanes, Calle</v>
          </cell>
          <cell r="W246" t="str">
            <v>L'HOSPITALET DE LLOBREGAT</v>
          </cell>
          <cell r="X246" t="str">
            <v>BARCELONA</v>
          </cell>
          <cell r="Y246" t="str">
            <v>080007602086</v>
          </cell>
          <cell r="Z246" t="str">
            <v>Calle</v>
          </cell>
          <cell r="AA246" t="str">
            <v>Juan de Juanes</v>
          </cell>
          <cell r="AB246" t="str">
            <v>08</v>
          </cell>
          <cell r="AC246" t="str">
            <v>00076</v>
          </cell>
          <cell r="AD246" t="str">
            <v>02086</v>
          </cell>
        </row>
        <row r="247">
          <cell r="V247" t="str">
            <v>Juan de Toledo, Calle</v>
          </cell>
          <cell r="W247" t="str">
            <v>L'HOSPITALET DE LLOBREGAT</v>
          </cell>
          <cell r="X247" t="str">
            <v>BARCELONA</v>
          </cell>
          <cell r="Y247" t="str">
            <v>080007602099</v>
          </cell>
          <cell r="Z247" t="str">
            <v>Calle</v>
          </cell>
          <cell r="AA247" t="str">
            <v>Juan de Toledo</v>
          </cell>
          <cell r="AB247" t="str">
            <v>08</v>
          </cell>
          <cell r="AC247" t="str">
            <v>00076</v>
          </cell>
          <cell r="AD247" t="str">
            <v>02099</v>
          </cell>
        </row>
        <row r="248">
          <cell r="V248" t="str">
            <v>Juan Ramon Jimenez, Calle</v>
          </cell>
          <cell r="W248" t="str">
            <v>L'HOSPITALET DE LLOBREGAT</v>
          </cell>
          <cell r="X248" t="str">
            <v>BARCELONA</v>
          </cell>
          <cell r="Y248" t="str">
            <v>080007604804</v>
          </cell>
          <cell r="Z248" t="str">
            <v>Calle</v>
          </cell>
          <cell r="AA248" t="str">
            <v>Juan Ramon Jimenez</v>
          </cell>
          <cell r="AB248" t="str">
            <v>08</v>
          </cell>
          <cell r="AC248" t="str">
            <v>00076</v>
          </cell>
          <cell r="AD248" t="str">
            <v>04804</v>
          </cell>
        </row>
        <row r="249">
          <cell r="V249" t="str">
            <v>Just Oliveras, Rambla</v>
          </cell>
          <cell r="W249" t="str">
            <v>L'HOSPITALET DE LLOBREGAT</v>
          </cell>
          <cell r="X249" t="str">
            <v>BARCELONA</v>
          </cell>
          <cell r="Y249" t="str">
            <v>080007602120</v>
          </cell>
          <cell r="Z249" t="str">
            <v>Rambla</v>
          </cell>
          <cell r="AA249" t="str">
            <v>Just Oliveras</v>
          </cell>
          <cell r="AB249" t="str">
            <v>08</v>
          </cell>
          <cell r="AC249" t="str">
            <v>00076</v>
          </cell>
          <cell r="AD249" t="str">
            <v>02120</v>
          </cell>
        </row>
        <row r="250">
          <cell r="V250" t="str">
            <v>Justa Goicoechea, Calle</v>
          </cell>
          <cell r="W250" t="str">
            <v>L'HOSPITALET DE LLOBREGAT</v>
          </cell>
          <cell r="X250" t="str">
            <v>BARCELONA</v>
          </cell>
          <cell r="Y250" t="str">
            <v>080007600045</v>
          </cell>
          <cell r="Z250" t="str">
            <v>Calle</v>
          </cell>
          <cell r="AA250" t="str">
            <v>Justa Goicoechea</v>
          </cell>
          <cell r="AB250" t="str">
            <v>08</v>
          </cell>
          <cell r="AC250" t="str">
            <v>00076</v>
          </cell>
          <cell r="AD250" t="str">
            <v>00045</v>
          </cell>
        </row>
        <row r="251">
          <cell r="V251" t="str">
            <v>Lavinia, Calle</v>
          </cell>
          <cell r="W251" t="str">
            <v>L'HOSPITALET DE LLOBREGAT</v>
          </cell>
          <cell r="X251" t="str">
            <v>BARCELONA</v>
          </cell>
          <cell r="Y251" t="str">
            <v>080007604683</v>
          </cell>
          <cell r="Z251" t="str">
            <v>Calle</v>
          </cell>
          <cell r="AA251" t="str">
            <v>Lavinia</v>
          </cell>
          <cell r="AB251" t="str">
            <v>08</v>
          </cell>
          <cell r="AC251" t="str">
            <v>00076</v>
          </cell>
          <cell r="AD251" t="str">
            <v>04683</v>
          </cell>
        </row>
        <row r="252">
          <cell r="V252" t="str">
            <v>Leonardo da Vinci, Calle</v>
          </cell>
          <cell r="W252" t="str">
            <v>L'HOSPITALET DE LLOBREGAT</v>
          </cell>
          <cell r="X252" t="str">
            <v>BARCELONA</v>
          </cell>
          <cell r="Y252" t="str">
            <v>080007602179</v>
          </cell>
          <cell r="Z252" t="str">
            <v>Calle</v>
          </cell>
          <cell r="AA252" t="str">
            <v>Leonardo da Vinci</v>
          </cell>
          <cell r="AB252" t="str">
            <v>08</v>
          </cell>
          <cell r="AC252" t="str">
            <v>00076</v>
          </cell>
          <cell r="AD252" t="str">
            <v>02179</v>
          </cell>
        </row>
        <row r="253">
          <cell r="V253" t="str">
            <v>Libe%ula, Calle</v>
          </cell>
          <cell r="W253" t="str">
            <v>L'HOSPITALET DE LLOBREGAT</v>
          </cell>
          <cell r="X253" t="str">
            <v>BARCELONA</v>
          </cell>
          <cell r="Y253" t="str">
            <v>080007602190</v>
          </cell>
          <cell r="Z253" t="str">
            <v>Calle</v>
          </cell>
          <cell r="AA253" t="str">
            <v>Libe%ula</v>
          </cell>
          <cell r="AB253" t="str">
            <v>08</v>
          </cell>
          <cell r="AC253" t="str">
            <v>00076</v>
          </cell>
          <cell r="AD253" t="str">
            <v>02190</v>
          </cell>
        </row>
        <row r="254">
          <cell r="V254" t="str">
            <v>Literatura, Calle</v>
          </cell>
          <cell r="W254" t="str">
            <v>L'HOSPITALET DE LLOBREGAT</v>
          </cell>
          <cell r="X254" t="str">
            <v>BARCELONA</v>
          </cell>
          <cell r="Y254" t="str">
            <v>080007602200</v>
          </cell>
          <cell r="Z254" t="str">
            <v>Calle</v>
          </cell>
          <cell r="AA254" t="str">
            <v>Literatura</v>
          </cell>
          <cell r="AB254" t="str">
            <v>08</v>
          </cell>
          <cell r="AC254" t="str">
            <v>00076</v>
          </cell>
          <cell r="AD254" t="str">
            <v>02200</v>
          </cell>
        </row>
        <row r="255">
          <cell r="V255" t="str">
            <v>Litoral, Ronda</v>
          </cell>
          <cell r="W255" t="str">
            <v>L'HOSPITALET DE LLOBREGAT</v>
          </cell>
          <cell r="X255" t="str">
            <v>BARCELONA</v>
          </cell>
          <cell r="Y255" t="str">
            <v>080007600027</v>
          </cell>
          <cell r="Z255" t="str">
            <v>Ronda</v>
          </cell>
          <cell r="AA255" t="str">
            <v>Litoral</v>
          </cell>
          <cell r="AB255" t="str">
            <v>08</v>
          </cell>
          <cell r="AC255" t="str">
            <v>00076</v>
          </cell>
          <cell r="AD255" t="str">
            <v>00027</v>
          </cell>
        </row>
        <row r="256">
          <cell r="V256" t="str">
            <v>Llanþa, Calle</v>
          </cell>
          <cell r="W256" t="str">
            <v>L'HOSPITALET DE LLOBREGAT</v>
          </cell>
          <cell r="X256" t="str">
            <v>BARCELONA</v>
          </cell>
          <cell r="Y256" t="str">
            <v>080007633085</v>
          </cell>
          <cell r="Z256" t="str">
            <v>Calle</v>
          </cell>
          <cell r="AA256" t="str">
            <v>Llanþa</v>
          </cell>
          <cell r="AB256" t="str">
            <v>08</v>
          </cell>
          <cell r="AC256" t="str">
            <v>00076</v>
          </cell>
          <cell r="AD256" t="str">
            <v>33085</v>
          </cell>
        </row>
        <row r="257">
          <cell r="V257" t="str">
            <v>Llavines, Calle</v>
          </cell>
          <cell r="W257" t="str">
            <v>L'HOSPITALET DE LLOBREGAT</v>
          </cell>
          <cell r="X257" t="str">
            <v>BARCELONA</v>
          </cell>
          <cell r="Y257" t="str">
            <v>080007602257</v>
          </cell>
          <cell r="Z257" t="str">
            <v>Calle</v>
          </cell>
          <cell r="AA257" t="str">
            <v>Llavines</v>
          </cell>
          <cell r="AB257" t="str">
            <v>08</v>
          </cell>
          <cell r="AC257" t="str">
            <v>00076</v>
          </cell>
          <cell r="AD257" t="str">
            <v>02257</v>
          </cell>
        </row>
        <row r="258">
          <cell r="V258" t="str">
            <v>Lleida, Calle</v>
          </cell>
          <cell r="W258" t="str">
            <v>L'HOSPITALET DE LLOBREGAT</v>
          </cell>
          <cell r="X258" t="str">
            <v>BARCELONA</v>
          </cell>
          <cell r="Y258" t="str">
            <v>080007602182</v>
          </cell>
          <cell r="Z258" t="str">
            <v>Calle</v>
          </cell>
          <cell r="AA258" t="str">
            <v>Lleida</v>
          </cell>
          <cell r="AB258" t="str">
            <v>08</v>
          </cell>
          <cell r="AC258" t="str">
            <v>00076</v>
          </cell>
          <cell r="AD258" t="str">
            <v>02182</v>
          </cell>
        </row>
        <row r="259">
          <cell r="V259" t="str">
            <v>Lleo, Calle</v>
          </cell>
          <cell r="W259" t="str">
            <v>L'HOSPITALET DE LLOBREGAT</v>
          </cell>
          <cell r="X259" t="str">
            <v>BARCELONA</v>
          </cell>
          <cell r="Y259" t="str">
            <v>080007602172</v>
          </cell>
          <cell r="Z259" t="str">
            <v>Calle</v>
          </cell>
          <cell r="AA259" t="str">
            <v>Lleo</v>
          </cell>
          <cell r="AB259" t="str">
            <v>08</v>
          </cell>
          <cell r="AC259" t="str">
            <v>00076</v>
          </cell>
          <cell r="AD259" t="str">
            <v>02172</v>
          </cell>
        </row>
        <row r="260">
          <cell r="V260" t="str">
            <v>Llevant, Calle</v>
          </cell>
          <cell r="W260" t="str">
            <v>L'HOSPITALET DE LLOBREGAT</v>
          </cell>
          <cell r="X260" t="str">
            <v>BARCELONA</v>
          </cell>
          <cell r="Y260" t="str">
            <v>080007602186</v>
          </cell>
          <cell r="Z260" t="str">
            <v>Calle</v>
          </cell>
          <cell r="AA260" t="str">
            <v>Llevant</v>
          </cell>
          <cell r="AB260" t="str">
            <v>08</v>
          </cell>
          <cell r="AC260" t="str">
            <v>00076</v>
          </cell>
          <cell r="AD260" t="str">
            <v>02186</v>
          </cell>
        </row>
        <row r="261">
          <cell r="V261" t="str">
            <v>Llibertat, Plaþa</v>
          </cell>
          <cell r="W261" t="str">
            <v>L'HOSPITALET DE LLOBREGAT</v>
          </cell>
          <cell r="X261" t="str">
            <v>BARCELONA</v>
          </cell>
          <cell r="Y261" t="str">
            <v>080007602192</v>
          </cell>
          <cell r="Z261" t="str">
            <v>Plaþa</v>
          </cell>
          <cell r="AA261" t="str">
            <v>Llibertat</v>
          </cell>
          <cell r="AB261" t="str">
            <v>08</v>
          </cell>
          <cell r="AC261" t="str">
            <v>00076</v>
          </cell>
          <cell r="AD261" t="str">
            <v>02192</v>
          </cell>
        </row>
        <row r="262">
          <cell r="V262" t="str">
            <v>Llobregat, Calle</v>
          </cell>
          <cell r="W262" t="str">
            <v>L'HOSPITALET DE LLOBREGAT</v>
          </cell>
          <cell r="X262" t="str">
            <v>BARCELONA</v>
          </cell>
          <cell r="Y262" t="str">
            <v>080007604711</v>
          </cell>
          <cell r="Z262" t="str">
            <v>Calle</v>
          </cell>
          <cell r="AA262" t="str">
            <v>Llobregat</v>
          </cell>
          <cell r="AB262" t="str">
            <v>08</v>
          </cell>
          <cell r="AC262" t="str">
            <v>00076</v>
          </cell>
          <cell r="AD262" t="str">
            <v>04711</v>
          </cell>
        </row>
        <row r="263">
          <cell r="V263" t="str">
            <v>Llopis, Passatge</v>
          </cell>
          <cell r="W263" t="str">
            <v>L'HOSPITALET DE LLOBREGAT</v>
          </cell>
          <cell r="X263" t="str">
            <v>BARCELONA</v>
          </cell>
          <cell r="Y263" t="str">
            <v>080007602272</v>
          </cell>
          <cell r="Z263" t="str">
            <v>Passatge</v>
          </cell>
          <cell r="AA263" t="str">
            <v>Llopis</v>
          </cell>
          <cell r="AB263" t="str">
            <v>08</v>
          </cell>
          <cell r="AC263" t="str">
            <v>00076</v>
          </cell>
          <cell r="AD263" t="str">
            <v>02272</v>
          </cell>
        </row>
        <row r="264">
          <cell r="V264" t="str">
            <v>Llorer, Calle</v>
          </cell>
          <cell r="W264" t="str">
            <v>L'HOSPITALET DE LLOBREGAT</v>
          </cell>
          <cell r="X264" t="str">
            <v>BARCELONA</v>
          </cell>
          <cell r="Y264" t="str">
            <v>080007602160</v>
          </cell>
          <cell r="Z264" t="str">
            <v>Calle</v>
          </cell>
          <cell r="AA264" t="str">
            <v>Llorer</v>
          </cell>
          <cell r="AB264" t="str">
            <v>08</v>
          </cell>
          <cell r="AC264" t="str">
            <v>00076</v>
          </cell>
          <cell r="AD264" t="str">
            <v>02160</v>
          </cell>
        </row>
        <row r="265">
          <cell r="V265" t="str">
            <v>Llosa, Plaþa</v>
          </cell>
          <cell r="W265" t="str">
            <v>L'HOSPITALET DE LLOBREGAT</v>
          </cell>
          <cell r="X265" t="str">
            <v>BARCELONA</v>
          </cell>
          <cell r="Y265" t="str">
            <v>080007600049</v>
          </cell>
          <cell r="Z265" t="str">
            <v>Plaþa</v>
          </cell>
          <cell r="AA265" t="str">
            <v>Llosa</v>
          </cell>
          <cell r="AB265" t="str">
            <v>08</v>
          </cell>
          <cell r="AC265" t="str">
            <v>00076</v>
          </cell>
          <cell r="AD265" t="str">
            <v>00049</v>
          </cell>
        </row>
        <row r="266">
          <cell r="V266" t="str">
            <v>Llunas, Calle</v>
          </cell>
          <cell r="W266" t="str">
            <v>L'HOSPITALET DE LLOBREGAT</v>
          </cell>
          <cell r="X266" t="str">
            <v>BARCELONA</v>
          </cell>
          <cell r="Y266" t="str">
            <v>080007602282</v>
          </cell>
          <cell r="Z266" t="str">
            <v>Calle</v>
          </cell>
          <cell r="AA266" t="str">
            <v>Llunas</v>
          </cell>
          <cell r="AB266" t="str">
            <v>08</v>
          </cell>
          <cell r="AC266" t="str">
            <v>00076</v>
          </cell>
          <cell r="AD266" t="str">
            <v>02282</v>
          </cell>
        </row>
        <row r="267">
          <cell r="V267" t="str">
            <v>Llunas, Passatge</v>
          </cell>
          <cell r="W267" t="str">
            <v>L'HOSPITALET DE LLOBREGAT</v>
          </cell>
          <cell r="X267" t="str">
            <v>BARCELONA</v>
          </cell>
          <cell r="Y267" t="str">
            <v>080007604794</v>
          </cell>
          <cell r="Z267" t="str">
            <v>Passatge</v>
          </cell>
          <cell r="AA267" t="str">
            <v>Llunas</v>
          </cell>
          <cell r="AB267" t="str">
            <v>08</v>
          </cell>
          <cell r="AC267" t="str">
            <v>00076</v>
          </cell>
          <cell r="AD267" t="str">
            <v>04794</v>
          </cell>
        </row>
        <row r="268">
          <cell r="V268" t="str">
            <v>Luarca, Calle</v>
          </cell>
          <cell r="W268" t="str">
            <v>L'HOSPITALET DE LLOBREGAT</v>
          </cell>
          <cell r="X268" t="str">
            <v>BARCELONA</v>
          </cell>
          <cell r="Y268" t="str">
            <v>080007602220</v>
          </cell>
          <cell r="Z268" t="str">
            <v>Calle</v>
          </cell>
          <cell r="AA268" t="str">
            <v>Luarca</v>
          </cell>
          <cell r="AB268" t="str">
            <v>08</v>
          </cell>
          <cell r="AC268" t="str">
            <v>00076</v>
          </cell>
          <cell r="AD268" t="str">
            <v>02220</v>
          </cell>
        </row>
        <row r="269">
          <cell r="V269" t="str">
            <v>Major, Calle</v>
          </cell>
          <cell r="W269" t="str">
            <v>L'HOSPITALET DE LLOBREGAT</v>
          </cell>
          <cell r="X269" t="str">
            <v>BARCELONA</v>
          </cell>
          <cell r="Y269" t="str">
            <v>080007600639</v>
          </cell>
          <cell r="Z269" t="str">
            <v>Calle</v>
          </cell>
          <cell r="AA269" t="str">
            <v>Major</v>
          </cell>
          <cell r="AB269" t="str">
            <v>08</v>
          </cell>
          <cell r="AC269" t="str">
            <v>00076</v>
          </cell>
          <cell r="AD269" t="str">
            <v>00639</v>
          </cell>
        </row>
        <row r="270">
          <cell r="V270" t="str">
            <v>Maladeta, Calle</v>
          </cell>
          <cell r="W270" t="str">
            <v>L'HOSPITALET DE LLOBREGAT</v>
          </cell>
          <cell r="X270" t="str">
            <v>BARCELONA</v>
          </cell>
          <cell r="Y270" t="str">
            <v>080007602317</v>
          </cell>
          <cell r="Z270" t="str">
            <v>Calle</v>
          </cell>
          <cell r="AA270" t="str">
            <v>Maladeta</v>
          </cell>
          <cell r="AB270" t="str">
            <v>08</v>
          </cell>
          <cell r="AC270" t="str">
            <v>00076</v>
          </cell>
          <cell r="AD270" t="str">
            <v>02317</v>
          </cell>
        </row>
        <row r="271">
          <cell r="V271" t="str">
            <v>Malaga, Calle</v>
          </cell>
          <cell r="W271" t="str">
            <v>L'HOSPITALET DE LLOBREGAT</v>
          </cell>
          <cell r="X271" t="str">
            <v>BARCELONA</v>
          </cell>
          <cell r="Y271" t="str">
            <v>080007602320</v>
          </cell>
          <cell r="Z271" t="str">
            <v>Calle</v>
          </cell>
          <cell r="AA271" t="str">
            <v>Malaga</v>
          </cell>
          <cell r="AB271" t="str">
            <v>08</v>
          </cell>
          <cell r="AC271" t="str">
            <v>00076</v>
          </cell>
          <cell r="AD271" t="str">
            <v>02320</v>
          </cell>
        </row>
        <row r="272">
          <cell r="V272" t="str">
            <v>Maluquer, Calle</v>
          </cell>
          <cell r="W272" t="str">
            <v>L'HOSPITALET DE LLOBREGAT</v>
          </cell>
          <cell r="X272" t="str">
            <v>BARCELONA</v>
          </cell>
          <cell r="Y272" t="str">
            <v>080007602327</v>
          </cell>
          <cell r="Z272" t="str">
            <v>Calle</v>
          </cell>
          <cell r="AA272" t="str">
            <v>Maluquer</v>
          </cell>
          <cell r="AB272" t="str">
            <v>08</v>
          </cell>
          <cell r="AC272" t="str">
            <v>00076</v>
          </cell>
          <cell r="AD272" t="str">
            <v>02327</v>
          </cell>
        </row>
        <row r="273">
          <cell r="V273" t="str">
            <v>Manuel Aza±a, Avinguda</v>
          </cell>
          <cell r="W273" t="str">
            <v>L'HOSPITALET DE LLOBREGAT</v>
          </cell>
          <cell r="X273" t="str">
            <v>BARCELONA</v>
          </cell>
          <cell r="Y273" t="str">
            <v>080007600014</v>
          </cell>
          <cell r="Z273" t="str">
            <v>Avinguda</v>
          </cell>
          <cell r="AA273" t="str">
            <v>Manuel Aza±a</v>
          </cell>
          <cell r="AB273" t="str">
            <v>08</v>
          </cell>
          <cell r="AC273" t="str">
            <v>00076</v>
          </cell>
          <cell r="AD273" t="str">
            <v>00014</v>
          </cell>
        </row>
        <row r="274">
          <cell r="V274" t="str">
            <v>Marce%i Esquius, Calle</v>
          </cell>
          <cell r="W274" t="str">
            <v>L'HOSPITALET DE LLOBREGAT</v>
          </cell>
          <cell r="X274" t="str">
            <v>BARCELONA</v>
          </cell>
          <cell r="Y274" t="str">
            <v>080007602367</v>
          </cell>
          <cell r="Z274" t="str">
            <v>Calle</v>
          </cell>
          <cell r="AA274" t="str">
            <v>Marce%i Esquius</v>
          </cell>
          <cell r="AB274" t="str">
            <v>08</v>
          </cell>
          <cell r="AC274" t="str">
            <v>00076</v>
          </cell>
          <cell r="AD274" t="str">
            <v>02367</v>
          </cell>
        </row>
        <row r="275">
          <cell r="V275" t="str">
            <v>Mare de Deu de Bellvitge, Avinguda</v>
          </cell>
          <cell r="W275" t="str">
            <v>L'HOSPITALET DE LLOBREGAT</v>
          </cell>
          <cell r="X275" t="str">
            <v>BARCELONA</v>
          </cell>
          <cell r="Y275" t="str">
            <v>080007602788</v>
          </cell>
          <cell r="Z275" t="str">
            <v>Avinguda</v>
          </cell>
          <cell r="AA275" t="str">
            <v>Mare de Deu de Bellvitge</v>
          </cell>
          <cell r="AB275" t="str">
            <v>08</v>
          </cell>
          <cell r="AC275" t="str">
            <v>00076</v>
          </cell>
          <cell r="AD275" t="str">
            <v>02788</v>
          </cell>
        </row>
        <row r="276">
          <cell r="V276" t="str">
            <v>Mare de Deu de la Llum, Calle</v>
          </cell>
          <cell r="W276" t="str">
            <v>L'HOSPITALET DE LLOBREGAT</v>
          </cell>
          <cell r="X276" t="str">
            <v>BARCELONA</v>
          </cell>
          <cell r="Y276" t="str">
            <v>080007621155</v>
          </cell>
          <cell r="Z276" t="str">
            <v>Calle</v>
          </cell>
          <cell r="AA276" t="str">
            <v>Mare de Deu de la Llum</v>
          </cell>
          <cell r="AB276" t="str">
            <v>08</v>
          </cell>
          <cell r="AC276" t="str">
            <v>00076</v>
          </cell>
          <cell r="AD276" t="str">
            <v>21155</v>
          </cell>
        </row>
        <row r="277">
          <cell r="V277" t="str">
            <v>Mare de Deu de la Merce, Calle</v>
          </cell>
          <cell r="W277" t="str">
            <v>L'HOSPITALET DE LLOBREGAT</v>
          </cell>
          <cell r="X277" t="str">
            <v>BARCELONA</v>
          </cell>
          <cell r="Y277" t="str">
            <v>080007626941</v>
          </cell>
          <cell r="Z277" t="str">
            <v>Calle</v>
          </cell>
          <cell r="AA277" t="str">
            <v>Mare de Deu de la Merce</v>
          </cell>
          <cell r="AB277" t="str">
            <v>08</v>
          </cell>
          <cell r="AC277" t="str">
            <v>00076</v>
          </cell>
          <cell r="AD277" t="str">
            <v>26941</v>
          </cell>
        </row>
        <row r="278">
          <cell r="V278" t="str">
            <v>Mare de Deu de Montserrat, Calle</v>
          </cell>
          <cell r="W278" t="str">
            <v>L'HOSPITALET DE LLOBREGAT</v>
          </cell>
          <cell r="X278" t="str">
            <v>BARCELONA</v>
          </cell>
          <cell r="Y278" t="str">
            <v>080007614072</v>
          </cell>
          <cell r="Z278" t="str">
            <v>Calle</v>
          </cell>
          <cell r="AA278" t="str">
            <v>Mare de Deu de Montserrat</v>
          </cell>
          <cell r="AB278" t="str">
            <v>08</v>
          </cell>
          <cell r="AC278" t="str">
            <v>00076</v>
          </cell>
          <cell r="AD278" t="str">
            <v>14072</v>
          </cell>
        </row>
        <row r="279">
          <cell r="V279" t="str">
            <v>Mare de Deu de Montserrat, Plaþa</v>
          </cell>
          <cell r="W279" t="str">
            <v>L'HOSPITALET DE LLOBREGAT</v>
          </cell>
          <cell r="X279" t="str">
            <v>BARCELONA</v>
          </cell>
          <cell r="Y279" t="str">
            <v>080007621078</v>
          </cell>
          <cell r="Z279" t="str">
            <v>Plaþa</v>
          </cell>
          <cell r="AA279" t="str">
            <v>Mare de Deu de Montserrat</v>
          </cell>
          <cell r="AB279" t="str">
            <v>08</v>
          </cell>
          <cell r="AC279" t="str">
            <v>00076</v>
          </cell>
          <cell r="AD279" t="str">
            <v>21078</v>
          </cell>
        </row>
        <row r="280">
          <cell r="V280" t="str">
            <v>Mare de Deu de Nuria, Calle</v>
          </cell>
          <cell r="W280" t="str">
            <v>L'HOSPITALET DE LLOBREGAT</v>
          </cell>
          <cell r="X280" t="str">
            <v>BARCELONA</v>
          </cell>
          <cell r="Y280" t="str">
            <v>080007601147</v>
          </cell>
          <cell r="Z280" t="str">
            <v>Calle</v>
          </cell>
          <cell r="AA280" t="str">
            <v>Mare de Deu de Nuria</v>
          </cell>
          <cell r="AB280" t="str">
            <v>08</v>
          </cell>
          <cell r="AC280" t="str">
            <v>00076</v>
          </cell>
          <cell r="AD280" t="str">
            <v>01147</v>
          </cell>
        </row>
        <row r="281">
          <cell r="V281" t="str">
            <v>Mare de Deu de Puigcerver, Calle</v>
          </cell>
          <cell r="W281" t="str">
            <v>L'HOSPITALET DE LLOBREGAT</v>
          </cell>
          <cell r="X281" t="str">
            <v>BARCELONA</v>
          </cell>
          <cell r="Y281" t="str">
            <v>080007602805</v>
          </cell>
          <cell r="Z281" t="str">
            <v>Calle</v>
          </cell>
          <cell r="AA281" t="str">
            <v>Mare de Deu de Puigcerver</v>
          </cell>
          <cell r="AB281" t="str">
            <v>08</v>
          </cell>
          <cell r="AC281" t="str">
            <v>00076</v>
          </cell>
          <cell r="AD281" t="str">
            <v>02805</v>
          </cell>
        </row>
        <row r="282">
          <cell r="V282" t="str">
            <v>Mare de Deu del Carme, Calle</v>
          </cell>
          <cell r="W282" t="str">
            <v>L'HOSPITALET DE LLOBREGAT</v>
          </cell>
          <cell r="X282" t="str">
            <v>BARCELONA</v>
          </cell>
          <cell r="Y282" t="str">
            <v>080007614255</v>
          </cell>
          <cell r="Z282" t="str">
            <v>Calle</v>
          </cell>
          <cell r="AA282" t="str">
            <v>Mare de Deu del Carme</v>
          </cell>
          <cell r="AB282" t="str">
            <v>08</v>
          </cell>
          <cell r="AC282" t="str">
            <v>00076</v>
          </cell>
          <cell r="AD282" t="str">
            <v>14255</v>
          </cell>
        </row>
        <row r="283">
          <cell r="V283" t="str">
            <v>Mare de Deu del Pilar, Plaþa</v>
          </cell>
          <cell r="W283" t="str">
            <v>L'HOSPITALET DE LLOBREGAT</v>
          </cell>
          <cell r="X283" t="str">
            <v>BARCELONA</v>
          </cell>
          <cell r="Y283" t="str">
            <v>080007604439</v>
          </cell>
          <cell r="Z283" t="str">
            <v>Plaþa</v>
          </cell>
          <cell r="AA283" t="str">
            <v>Mare de Deu del Pilar</v>
          </cell>
          <cell r="AB283" t="str">
            <v>08</v>
          </cell>
          <cell r="AC283" t="str">
            <v>00076</v>
          </cell>
          <cell r="AD283" t="str">
            <v>04439</v>
          </cell>
        </row>
        <row r="284">
          <cell r="V284" t="str">
            <v>Mare de Deu dels Desemparats, Calle</v>
          </cell>
          <cell r="W284" t="str">
            <v>L'HOSPITALET DE LLOBREGAT</v>
          </cell>
          <cell r="X284" t="str">
            <v>BARCELONA</v>
          </cell>
          <cell r="Y284" t="str">
            <v>080007604430</v>
          </cell>
          <cell r="Z284" t="str">
            <v>Calle</v>
          </cell>
          <cell r="AA284" t="str">
            <v>Mare de Deu dels Desemparats</v>
          </cell>
          <cell r="AB284" t="str">
            <v>08</v>
          </cell>
          <cell r="AC284" t="str">
            <v>00076</v>
          </cell>
          <cell r="AD284" t="str">
            <v>04430</v>
          </cell>
        </row>
        <row r="285">
          <cell r="V285" t="str">
            <v>Maria Auxiliadora, Calle</v>
          </cell>
          <cell r="W285" t="str">
            <v>L'HOSPITALET DE LLOBREGAT</v>
          </cell>
          <cell r="X285" t="str">
            <v>BARCELONA</v>
          </cell>
          <cell r="Y285" t="str">
            <v>080007602380</v>
          </cell>
          <cell r="Z285" t="str">
            <v>Calle</v>
          </cell>
          <cell r="AA285" t="str">
            <v>Maria Auxiliadora</v>
          </cell>
          <cell r="AB285" t="str">
            <v>08</v>
          </cell>
          <cell r="AC285" t="str">
            <v>00076</v>
          </cell>
          <cell r="AD285" t="str">
            <v>02380</v>
          </cell>
        </row>
        <row r="286">
          <cell r="V286" t="str">
            <v>Marina, Rambla</v>
          </cell>
          <cell r="W286" t="str">
            <v>L'HOSPITALET DE LLOBREGAT</v>
          </cell>
          <cell r="X286" t="str">
            <v>BARCELONA</v>
          </cell>
          <cell r="Y286" t="str">
            <v>080007602398</v>
          </cell>
          <cell r="Z286" t="str">
            <v>Rambla</v>
          </cell>
          <cell r="AA286" t="str">
            <v>Marina</v>
          </cell>
          <cell r="AB286" t="str">
            <v>08</v>
          </cell>
          <cell r="AC286" t="str">
            <v>00076</v>
          </cell>
          <cell r="AD286" t="str">
            <v>02398</v>
          </cell>
        </row>
        <row r="287">
          <cell r="V287" t="str">
            <v>Marti i Blasi, Calle</v>
          </cell>
          <cell r="W287" t="str">
            <v>L'HOSPITALET DE LLOBREGAT</v>
          </cell>
          <cell r="X287" t="str">
            <v>BARCELONA</v>
          </cell>
          <cell r="Y287" t="str">
            <v>080007602438</v>
          </cell>
          <cell r="Z287" t="str">
            <v>Calle</v>
          </cell>
          <cell r="AA287" t="str">
            <v>Marti i Blasi</v>
          </cell>
          <cell r="AB287" t="str">
            <v>08</v>
          </cell>
          <cell r="AC287" t="str">
            <v>00076</v>
          </cell>
          <cell r="AD287" t="str">
            <v>02438</v>
          </cell>
        </row>
        <row r="288">
          <cell r="V288" t="str">
            <v>Marti i Codolar, Calle</v>
          </cell>
          <cell r="W288" t="str">
            <v>L'HOSPITALET DE LLOBREGAT</v>
          </cell>
          <cell r="X288" t="str">
            <v>BARCELONA</v>
          </cell>
          <cell r="Y288" t="str">
            <v>080007602439</v>
          </cell>
          <cell r="Z288" t="str">
            <v>Calle</v>
          </cell>
          <cell r="AA288" t="str">
            <v>Marti i Codolar</v>
          </cell>
          <cell r="AB288" t="str">
            <v>08</v>
          </cell>
          <cell r="AC288" t="str">
            <v>00076</v>
          </cell>
          <cell r="AD288" t="str">
            <v>02439</v>
          </cell>
        </row>
        <row r="289">
          <cell r="V289" t="str">
            <v>Martorell, Calle</v>
          </cell>
          <cell r="W289" t="str">
            <v>L'HOSPITALET DE LLOBREGAT</v>
          </cell>
          <cell r="X289" t="str">
            <v>BARCELONA</v>
          </cell>
          <cell r="Y289" t="str">
            <v>080007602445</v>
          </cell>
          <cell r="Z289" t="str">
            <v>Calle</v>
          </cell>
          <cell r="AA289" t="str">
            <v>Martorell</v>
          </cell>
          <cell r="AB289" t="str">
            <v>08</v>
          </cell>
          <cell r="AC289" t="str">
            <v>00076</v>
          </cell>
          <cell r="AD289" t="str">
            <v>02445</v>
          </cell>
        </row>
        <row r="290">
          <cell r="V290" t="str">
            <v>Mas, Calle</v>
          </cell>
          <cell r="W290" t="str">
            <v>L'HOSPITALET DE LLOBREGAT</v>
          </cell>
          <cell r="X290" t="str">
            <v>BARCELONA</v>
          </cell>
          <cell r="Y290" t="str">
            <v>080007602449</v>
          </cell>
          <cell r="Z290" t="str">
            <v>Calle</v>
          </cell>
          <cell r="AA290" t="str">
            <v>Mas</v>
          </cell>
          <cell r="AB290" t="str">
            <v>08</v>
          </cell>
          <cell r="AC290" t="str">
            <v>00076</v>
          </cell>
          <cell r="AD290" t="str">
            <v>02449</v>
          </cell>
        </row>
        <row r="291">
          <cell r="V291" t="str">
            <v>Masnou, Avinguda</v>
          </cell>
          <cell r="W291" t="str">
            <v>L'HOSPITALET DE LLOBREGAT</v>
          </cell>
          <cell r="X291" t="str">
            <v>BARCELONA</v>
          </cell>
          <cell r="Y291" t="str">
            <v>080007602459</v>
          </cell>
          <cell r="Z291" t="str">
            <v>Avinguda</v>
          </cell>
          <cell r="AA291" t="str">
            <v>Masnou</v>
          </cell>
          <cell r="AB291" t="str">
            <v>08</v>
          </cell>
          <cell r="AC291" t="str">
            <v>00076</v>
          </cell>
          <cell r="AD291" t="str">
            <v>02459</v>
          </cell>
        </row>
        <row r="292">
          <cell r="V292" t="str">
            <v>Mata, Passatge</v>
          </cell>
          <cell r="W292" t="str">
            <v>L'HOSPITALET DE LLOBREGAT</v>
          </cell>
          <cell r="X292" t="str">
            <v>BARCELONA</v>
          </cell>
          <cell r="Y292" t="str">
            <v>080007602472</v>
          </cell>
          <cell r="Z292" t="str">
            <v>Passatge</v>
          </cell>
          <cell r="AA292" t="str">
            <v>Mata</v>
          </cell>
          <cell r="AB292" t="str">
            <v>08</v>
          </cell>
          <cell r="AC292" t="str">
            <v>00076</v>
          </cell>
          <cell r="AD292" t="str">
            <v>02472</v>
          </cell>
        </row>
        <row r="293">
          <cell r="V293" t="str">
            <v>Menendez Pidal, Calle</v>
          </cell>
          <cell r="W293" t="str">
            <v>L'HOSPITALET DE LLOBREGAT</v>
          </cell>
          <cell r="X293" t="str">
            <v>BARCELONA</v>
          </cell>
          <cell r="Y293" t="str">
            <v>080007602514</v>
          </cell>
          <cell r="Z293" t="str">
            <v>Calle</v>
          </cell>
          <cell r="AA293" t="str">
            <v>Menendez Pidal</v>
          </cell>
          <cell r="AB293" t="str">
            <v>08</v>
          </cell>
          <cell r="AC293" t="str">
            <v>00076</v>
          </cell>
          <cell r="AD293" t="str">
            <v>02514</v>
          </cell>
        </row>
        <row r="294">
          <cell r="V294" t="str">
            <v>Menorca, Calle</v>
          </cell>
          <cell r="W294" t="str">
            <v>L'HOSPITALET DE LLOBREGAT</v>
          </cell>
          <cell r="X294" t="str">
            <v>BARCELONA</v>
          </cell>
          <cell r="Y294" t="str">
            <v>080007602515</v>
          </cell>
          <cell r="Z294" t="str">
            <v>Calle</v>
          </cell>
          <cell r="AA294" t="str">
            <v>Menorca</v>
          </cell>
          <cell r="AB294" t="str">
            <v>08</v>
          </cell>
          <cell r="AC294" t="str">
            <v>00076</v>
          </cell>
          <cell r="AD294" t="str">
            <v>02515</v>
          </cell>
        </row>
        <row r="295">
          <cell r="V295" t="str">
            <v>Mercader, Calle</v>
          </cell>
          <cell r="W295" t="str">
            <v>L'HOSPITALET DE LLOBREGAT</v>
          </cell>
          <cell r="X295" t="str">
            <v>BARCELONA</v>
          </cell>
          <cell r="Y295" t="str">
            <v>080007602517</v>
          </cell>
          <cell r="Z295" t="str">
            <v>Calle</v>
          </cell>
          <cell r="AA295" t="str">
            <v>Mercader</v>
          </cell>
          <cell r="AB295" t="str">
            <v>08</v>
          </cell>
          <cell r="AC295" t="str">
            <v>00076</v>
          </cell>
          <cell r="AD295" t="str">
            <v>02517</v>
          </cell>
        </row>
        <row r="296">
          <cell r="V296" t="str">
            <v>Mercat Centro, Calle</v>
          </cell>
          <cell r="W296" t="str">
            <v>L'HOSPITALET DE LLOBREGAT</v>
          </cell>
          <cell r="X296" t="str">
            <v>BARCELONA</v>
          </cell>
          <cell r="Y296" t="str">
            <v>080007627956</v>
          </cell>
          <cell r="Z296" t="str">
            <v>Calle</v>
          </cell>
          <cell r="AA296" t="str">
            <v>Mercat Centro</v>
          </cell>
          <cell r="AB296" t="str">
            <v>08</v>
          </cell>
          <cell r="AC296" t="str">
            <v>00076</v>
          </cell>
          <cell r="AD296" t="str">
            <v>27956</v>
          </cell>
        </row>
        <row r="297">
          <cell r="V297" t="str">
            <v>Mercat Collblanc, Calle</v>
          </cell>
          <cell r="W297" t="str">
            <v>L'HOSPITALET DE LLOBREGAT</v>
          </cell>
          <cell r="X297" t="str">
            <v>BARCELONA</v>
          </cell>
          <cell r="Y297" t="str">
            <v>080007604512</v>
          </cell>
          <cell r="Z297" t="str">
            <v>Calle</v>
          </cell>
          <cell r="AA297" t="str">
            <v>Mercat Collblanc</v>
          </cell>
          <cell r="AB297" t="str">
            <v>08</v>
          </cell>
          <cell r="AC297" t="str">
            <v>00076</v>
          </cell>
          <cell r="AD297" t="str">
            <v>04512</v>
          </cell>
        </row>
        <row r="298">
          <cell r="V298" t="str">
            <v>Mercat Florida, Calle</v>
          </cell>
          <cell r="W298" t="str">
            <v>L'HOSPITALET DE LLOBREGAT</v>
          </cell>
          <cell r="X298" t="str">
            <v>BARCELONA</v>
          </cell>
          <cell r="Y298" t="str">
            <v>080007604517</v>
          </cell>
          <cell r="Z298" t="str">
            <v>Calle</v>
          </cell>
          <cell r="AA298" t="str">
            <v>Mercat Florida</v>
          </cell>
          <cell r="AB298" t="str">
            <v>08</v>
          </cell>
          <cell r="AC298" t="str">
            <v>00076</v>
          </cell>
          <cell r="AD298" t="str">
            <v>04517</v>
          </cell>
        </row>
        <row r="299">
          <cell r="V299" t="str">
            <v>Mercat Mare de Deu de Bellvitge, Calle</v>
          </cell>
          <cell r="W299" t="str">
            <v>L'HOSPITALET DE LLOBREGAT</v>
          </cell>
          <cell r="X299" t="str">
            <v>BARCELONA</v>
          </cell>
          <cell r="Y299" t="str">
            <v>080007604664</v>
          </cell>
          <cell r="Z299" t="str">
            <v>Calle</v>
          </cell>
          <cell r="AA299" t="str">
            <v>Mercat Mare de Deu de Bellvitge</v>
          </cell>
          <cell r="AB299" t="str">
            <v>08</v>
          </cell>
          <cell r="AC299" t="str">
            <v>00076</v>
          </cell>
          <cell r="AD299" t="str">
            <v>04664</v>
          </cell>
        </row>
        <row r="300">
          <cell r="V300" t="str">
            <v>Mercat Santa Eulalia, Calle</v>
          </cell>
          <cell r="W300" t="str">
            <v>L'HOSPITALET DE LLOBREGAT</v>
          </cell>
          <cell r="X300" t="str">
            <v>BARCELONA</v>
          </cell>
          <cell r="Y300" t="str">
            <v>080007604536</v>
          </cell>
          <cell r="Z300" t="str">
            <v>Calle</v>
          </cell>
          <cell r="AA300" t="str">
            <v>Mercat Santa Eulalia</v>
          </cell>
          <cell r="AB300" t="str">
            <v>08</v>
          </cell>
          <cell r="AC300" t="str">
            <v>00076</v>
          </cell>
          <cell r="AD300" t="str">
            <v>04536</v>
          </cell>
        </row>
        <row r="301">
          <cell r="V301" t="str">
            <v>Mercat Torrent Gornal, Calle</v>
          </cell>
          <cell r="W301" t="str">
            <v>L'HOSPITALET DE LLOBREGAT</v>
          </cell>
          <cell r="X301" t="str">
            <v>BARCELONA</v>
          </cell>
          <cell r="Y301" t="str">
            <v>080007604564</v>
          </cell>
          <cell r="Z301" t="str">
            <v>Calle</v>
          </cell>
          <cell r="AA301" t="str">
            <v>Mercat Torrent Gornal</v>
          </cell>
          <cell r="AB301" t="str">
            <v>08</v>
          </cell>
          <cell r="AC301" t="str">
            <v>00076</v>
          </cell>
          <cell r="AD301" t="str">
            <v>04564</v>
          </cell>
        </row>
        <row r="302">
          <cell r="V302" t="str">
            <v>Mercat, Calle</v>
          </cell>
          <cell r="W302" t="str">
            <v>L'HOSPITALET DE LLOBREGAT</v>
          </cell>
          <cell r="X302" t="str">
            <v>BARCELONA</v>
          </cell>
          <cell r="Y302" t="str">
            <v>080007602520</v>
          </cell>
          <cell r="Z302" t="str">
            <v>Calle</v>
          </cell>
          <cell r="AA302" t="str">
            <v>Mercat</v>
          </cell>
          <cell r="AB302" t="str">
            <v>08</v>
          </cell>
          <cell r="AC302" t="str">
            <v>00076</v>
          </cell>
          <cell r="AD302" t="str">
            <v>02520</v>
          </cell>
        </row>
        <row r="303">
          <cell r="V303" t="str">
            <v>Mestre Candi, Calle</v>
          </cell>
          <cell r="W303" t="str">
            <v>L'HOSPITALET DE LLOBREGAT</v>
          </cell>
          <cell r="X303" t="str">
            <v>BARCELONA</v>
          </cell>
          <cell r="Y303" t="str">
            <v>080007602296</v>
          </cell>
          <cell r="Z303" t="str">
            <v>Calle</v>
          </cell>
          <cell r="AA303" t="str">
            <v>Mestre Candi</v>
          </cell>
          <cell r="AB303" t="str">
            <v>08</v>
          </cell>
          <cell r="AC303" t="str">
            <v>00076</v>
          </cell>
          <cell r="AD303" t="str">
            <v>02296</v>
          </cell>
        </row>
        <row r="304">
          <cell r="V304" t="str">
            <v>Mestre Carbo, Calle</v>
          </cell>
          <cell r="W304" t="str">
            <v>L'HOSPITALET DE LLOBREGAT</v>
          </cell>
          <cell r="X304" t="str">
            <v>BARCELONA</v>
          </cell>
          <cell r="Y304" t="str">
            <v>080007602297</v>
          </cell>
          <cell r="Z304" t="str">
            <v>Calle</v>
          </cell>
          <cell r="AA304" t="str">
            <v>Mestre Carbo</v>
          </cell>
          <cell r="AB304" t="str">
            <v>08</v>
          </cell>
          <cell r="AC304" t="str">
            <v>00076</v>
          </cell>
          <cell r="AD304" t="str">
            <v>02297</v>
          </cell>
        </row>
        <row r="305">
          <cell r="V305" t="str">
            <v>Mestre Clave, Plaþa</v>
          </cell>
          <cell r="W305" t="str">
            <v>L'HOSPITALET DE LLOBREGAT</v>
          </cell>
          <cell r="X305" t="str">
            <v>BARCELONA</v>
          </cell>
          <cell r="Y305" t="str">
            <v>080007602298</v>
          </cell>
          <cell r="Z305" t="str">
            <v>Plaþa</v>
          </cell>
          <cell r="AA305" t="str">
            <v>Mestre Clave</v>
          </cell>
          <cell r="AB305" t="str">
            <v>08</v>
          </cell>
          <cell r="AC305" t="str">
            <v>00076</v>
          </cell>
          <cell r="AD305" t="str">
            <v>02298</v>
          </cell>
        </row>
        <row r="306">
          <cell r="V306" t="str">
            <v>Mestre Serrano, Calle</v>
          </cell>
          <cell r="W306" t="str">
            <v>L'HOSPITALET DE LLOBREGAT</v>
          </cell>
          <cell r="X306" t="str">
            <v>BARCELONA</v>
          </cell>
          <cell r="Y306" t="str">
            <v>080007637780</v>
          </cell>
          <cell r="Z306" t="str">
            <v>Calle</v>
          </cell>
          <cell r="AA306" t="str">
            <v>Mestre Serrano</v>
          </cell>
          <cell r="AB306" t="str">
            <v>08</v>
          </cell>
          <cell r="AC306" t="str">
            <v>00076</v>
          </cell>
          <cell r="AD306" t="str">
            <v>37780</v>
          </cell>
        </row>
        <row r="307">
          <cell r="V307" t="str">
            <v>Meta%urgia, Calle</v>
          </cell>
          <cell r="W307" t="str">
            <v>L'HOSPITALET DE LLOBREGAT</v>
          </cell>
          <cell r="X307" t="str">
            <v>BARCELONA</v>
          </cell>
          <cell r="Y307" t="str">
            <v>080007602538</v>
          </cell>
          <cell r="Z307" t="str">
            <v>Calle</v>
          </cell>
          <cell r="AA307" t="str">
            <v>Meta%urgia</v>
          </cell>
          <cell r="AB307" t="str">
            <v>08</v>
          </cell>
          <cell r="AC307" t="str">
            <v>00076</v>
          </cell>
          <cell r="AD307" t="str">
            <v>02538</v>
          </cell>
        </row>
        <row r="308">
          <cell r="V308" t="str">
            <v>Metro, Avinguda</v>
          </cell>
          <cell r="W308" t="str">
            <v>L'HOSPITALET DE LLOBREGAT</v>
          </cell>
          <cell r="X308" t="str">
            <v>BARCELONA</v>
          </cell>
          <cell r="Y308" t="str">
            <v>080007602540</v>
          </cell>
          <cell r="Z308" t="str">
            <v>Avinguda</v>
          </cell>
          <cell r="AA308" t="str">
            <v>Metro</v>
          </cell>
          <cell r="AB308" t="str">
            <v>08</v>
          </cell>
          <cell r="AC308" t="str">
            <v>00076</v>
          </cell>
          <cell r="AD308" t="str">
            <v>02540</v>
          </cell>
        </row>
        <row r="309">
          <cell r="V309" t="str">
            <v>Mig, Carretera</v>
          </cell>
          <cell r="W309" t="str">
            <v>L'HOSPITALET DE LLOBREGAT</v>
          </cell>
          <cell r="X309" t="str">
            <v>BARCELONA</v>
          </cell>
          <cell r="Y309" t="str">
            <v>080007627949</v>
          </cell>
          <cell r="Z309" t="str">
            <v>Carretera</v>
          </cell>
          <cell r="AA309" t="str">
            <v>Mig</v>
          </cell>
          <cell r="AB309" t="str">
            <v>08</v>
          </cell>
          <cell r="AC309" t="str">
            <v>00076</v>
          </cell>
          <cell r="AD309" t="str">
            <v>27949</v>
          </cell>
        </row>
        <row r="310">
          <cell r="V310" t="str">
            <v>Migdia, Calle</v>
          </cell>
          <cell r="W310" t="str">
            <v>L'HOSPITALET DE LLOBREGAT</v>
          </cell>
          <cell r="X310" t="str">
            <v>BARCELONA</v>
          </cell>
          <cell r="Y310" t="str">
            <v>080007611427</v>
          </cell>
          <cell r="Z310" t="str">
            <v>Calle</v>
          </cell>
          <cell r="AA310" t="str">
            <v>Migdia</v>
          </cell>
          <cell r="AB310" t="str">
            <v>08</v>
          </cell>
          <cell r="AC310" t="str">
            <v>00076</v>
          </cell>
          <cell r="AD310" t="str">
            <v>11427</v>
          </cell>
        </row>
        <row r="311">
          <cell r="V311" t="str">
            <v>Miguel Hernandez, Calle</v>
          </cell>
          <cell r="W311" t="str">
            <v>L'HOSPITALET DE LLOBREGAT</v>
          </cell>
          <cell r="X311" t="str">
            <v>BARCELONA</v>
          </cell>
          <cell r="Y311" t="str">
            <v>080007604155</v>
          </cell>
          <cell r="Z311" t="str">
            <v>Calle</v>
          </cell>
          <cell r="AA311" t="str">
            <v>Miguel Hernandez</v>
          </cell>
          <cell r="AB311" t="str">
            <v>08</v>
          </cell>
          <cell r="AC311" t="str">
            <v>00076</v>
          </cell>
          <cell r="AD311" t="str">
            <v>04155</v>
          </cell>
        </row>
        <row r="312">
          <cell r="V312" t="str">
            <v>Milagros Consarnau i Sabater, Plaþa</v>
          </cell>
          <cell r="W312" t="str">
            <v>L'HOSPITALET DE LLOBREGAT</v>
          </cell>
          <cell r="X312" t="str">
            <v>BARCELONA</v>
          </cell>
          <cell r="Y312" t="str">
            <v>080007600036</v>
          </cell>
          <cell r="Z312" t="str">
            <v>Plaþa</v>
          </cell>
          <cell r="AA312" t="str">
            <v>Milagros Consarnau i Sabater</v>
          </cell>
          <cell r="AB312" t="str">
            <v>08</v>
          </cell>
          <cell r="AC312" t="str">
            <v>00076</v>
          </cell>
          <cell r="AD312" t="str">
            <v>00036</v>
          </cell>
        </row>
        <row r="313">
          <cell r="V313" t="str">
            <v>Milans, Passatge</v>
          </cell>
          <cell r="W313" t="str">
            <v>L'HOSPITALET DE LLOBREGAT</v>
          </cell>
          <cell r="X313" t="str">
            <v>BARCELONA</v>
          </cell>
          <cell r="Y313" t="str">
            <v>080007602553</v>
          </cell>
          <cell r="Z313" t="str">
            <v>Passatge</v>
          </cell>
          <cell r="AA313" t="str">
            <v>Milans</v>
          </cell>
          <cell r="AB313" t="str">
            <v>08</v>
          </cell>
          <cell r="AC313" t="str">
            <v>00076</v>
          </cell>
          <cell r="AD313" t="str">
            <v>02553</v>
          </cell>
        </row>
        <row r="314">
          <cell r="V314" t="str">
            <v>Mileva Maric, Calle</v>
          </cell>
          <cell r="W314" t="str">
            <v>L'HOSPITALET DE LLOBREGAT</v>
          </cell>
          <cell r="X314" t="str">
            <v>BARCELONA</v>
          </cell>
          <cell r="Y314" t="str">
            <v>080007600051</v>
          </cell>
          <cell r="Z314" t="str">
            <v>Calle</v>
          </cell>
          <cell r="AA314" t="str">
            <v>Mileva Maric</v>
          </cell>
          <cell r="AB314" t="str">
            <v>08</v>
          </cell>
          <cell r="AC314" t="str">
            <v>00076</v>
          </cell>
          <cell r="AD314" t="str">
            <v>00051</v>
          </cell>
        </row>
        <row r="315">
          <cell r="V315" t="str">
            <v>Mimoses, Calle</v>
          </cell>
          <cell r="W315" t="str">
            <v>L'HOSPITALET DE LLOBREGAT</v>
          </cell>
          <cell r="X315" t="str">
            <v>BARCELONA</v>
          </cell>
          <cell r="Y315" t="str">
            <v>080007602558</v>
          </cell>
          <cell r="Z315" t="str">
            <v>Calle</v>
          </cell>
          <cell r="AA315" t="str">
            <v>Mimoses</v>
          </cell>
          <cell r="AB315" t="str">
            <v>08</v>
          </cell>
          <cell r="AC315" t="str">
            <v>00076</v>
          </cell>
          <cell r="AD315" t="str">
            <v>02558</v>
          </cell>
        </row>
        <row r="316">
          <cell r="V316" t="str">
            <v>Mina, Calle</v>
          </cell>
          <cell r="W316" t="str">
            <v>L'HOSPITALET DE LLOBREGAT</v>
          </cell>
          <cell r="X316" t="str">
            <v>BARCELONA</v>
          </cell>
          <cell r="Y316" t="str">
            <v>080007602560</v>
          </cell>
          <cell r="Z316" t="str">
            <v>Calle</v>
          </cell>
          <cell r="AA316" t="str">
            <v>Mina</v>
          </cell>
          <cell r="AB316" t="str">
            <v>08</v>
          </cell>
          <cell r="AC316" t="str">
            <v>00076</v>
          </cell>
          <cell r="AD316" t="str">
            <v>02560</v>
          </cell>
        </row>
        <row r="317">
          <cell r="V317" t="str">
            <v>Miner, Passatge</v>
          </cell>
          <cell r="W317" t="str">
            <v>L'HOSPITALET DE LLOBREGAT</v>
          </cell>
          <cell r="X317" t="str">
            <v>BARCELONA</v>
          </cell>
          <cell r="Y317" t="str">
            <v>080007602565</v>
          </cell>
          <cell r="Z317" t="str">
            <v>Passatge</v>
          </cell>
          <cell r="AA317" t="str">
            <v>Miner</v>
          </cell>
          <cell r="AB317" t="str">
            <v>08</v>
          </cell>
          <cell r="AC317" t="str">
            <v>00076</v>
          </cell>
          <cell r="AD317" t="str">
            <v>02565</v>
          </cell>
        </row>
        <row r="318">
          <cell r="V318" t="str">
            <v>Miquel Peiro i Victori, Calle</v>
          </cell>
          <cell r="W318" t="str">
            <v>L'HOSPITALET DE LLOBREGAT</v>
          </cell>
          <cell r="X318" t="str">
            <v>BARCELONA</v>
          </cell>
          <cell r="Y318" t="str">
            <v>080007601323</v>
          </cell>
          <cell r="Z318" t="str">
            <v>Calle</v>
          </cell>
          <cell r="AA318" t="str">
            <v>Miquel Peiro i Victori</v>
          </cell>
          <cell r="AB318" t="str">
            <v>08</v>
          </cell>
          <cell r="AC318" t="str">
            <v>00076</v>
          </cell>
          <cell r="AD318" t="str">
            <v>01323</v>
          </cell>
        </row>
        <row r="319">
          <cell r="V319" t="str">
            <v>Miquel Romeu, Calle</v>
          </cell>
          <cell r="W319" t="str">
            <v>L'HOSPITALET DE LLOBREGAT</v>
          </cell>
          <cell r="X319" t="str">
            <v>BARCELONA</v>
          </cell>
          <cell r="Y319" t="str">
            <v>080007602546</v>
          </cell>
          <cell r="Z319" t="str">
            <v>Calle</v>
          </cell>
          <cell r="AA319" t="str">
            <v>Miquel Romeu</v>
          </cell>
          <cell r="AB319" t="str">
            <v>08</v>
          </cell>
          <cell r="AC319" t="str">
            <v>00076</v>
          </cell>
          <cell r="AD319" t="str">
            <v>02546</v>
          </cell>
        </row>
        <row r="320">
          <cell r="V320" t="str">
            <v>Miraflores, Avinguda</v>
          </cell>
          <cell r="W320" t="str">
            <v>L'HOSPITALET DE LLOBREGAT</v>
          </cell>
          <cell r="X320" t="str">
            <v>BARCELONA</v>
          </cell>
          <cell r="Y320" t="str">
            <v>080007602573</v>
          </cell>
          <cell r="Z320" t="str">
            <v>Avinguda</v>
          </cell>
          <cell r="AA320" t="str">
            <v>Miraflores</v>
          </cell>
          <cell r="AB320" t="str">
            <v>08</v>
          </cell>
          <cell r="AC320" t="str">
            <v>00076</v>
          </cell>
          <cell r="AD320" t="str">
            <v>02573</v>
          </cell>
        </row>
        <row r="321">
          <cell r="V321" t="str">
            <v>Miralta, Calle</v>
          </cell>
          <cell r="W321" t="str">
            <v>L'HOSPITALET DE LLOBREGAT</v>
          </cell>
          <cell r="X321" t="str">
            <v>BARCELONA</v>
          </cell>
          <cell r="Y321" t="str">
            <v>080007602574</v>
          </cell>
          <cell r="Z321" t="str">
            <v>Calle</v>
          </cell>
          <cell r="AA321" t="str">
            <v>Miralta</v>
          </cell>
          <cell r="AB321" t="str">
            <v>08</v>
          </cell>
          <cell r="AC321" t="str">
            <v>00076</v>
          </cell>
          <cell r="AD321" t="str">
            <v>02574</v>
          </cell>
        </row>
        <row r="322">
          <cell r="V322" t="str">
            <v>Mireia, Calle</v>
          </cell>
          <cell r="W322" t="str">
            <v>L'HOSPITALET DE LLOBREGAT</v>
          </cell>
          <cell r="X322" t="str">
            <v>BARCELONA</v>
          </cell>
          <cell r="Y322" t="str">
            <v>080007602579</v>
          </cell>
          <cell r="Z322" t="str">
            <v>Calle</v>
          </cell>
          <cell r="AA322" t="str">
            <v>Mireia</v>
          </cell>
          <cell r="AB322" t="str">
            <v>08</v>
          </cell>
          <cell r="AC322" t="str">
            <v>00076</v>
          </cell>
          <cell r="AD322" t="str">
            <v>02579</v>
          </cell>
        </row>
        <row r="323">
          <cell r="V323" t="str">
            <v>Mistral, Calle</v>
          </cell>
          <cell r="W323" t="str">
            <v>L'HOSPITALET DE LLOBREGAT</v>
          </cell>
          <cell r="X323" t="str">
            <v>BARCELONA</v>
          </cell>
          <cell r="Y323" t="str">
            <v>080007604673</v>
          </cell>
          <cell r="Z323" t="str">
            <v>Calle</v>
          </cell>
          <cell r="AA323" t="str">
            <v>Mistral</v>
          </cell>
          <cell r="AB323" t="str">
            <v>08</v>
          </cell>
          <cell r="AC323" t="str">
            <v>00076</v>
          </cell>
          <cell r="AD323" t="str">
            <v>04673</v>
          </cell>
        </row>
        <row r="324">
          <cell r="V324" t="str">
            <v>Modern, Calle</v>
          </cell>
          <cell r="W324" t="str">
            <v>L'HOSPITALET DE LLOBREGAT</v>
          </cell>
          <cell r="X324" t="str">
            <v>BARCELONA</v>
          </cell>
          <cell r="Y324" t="str">
            <v>080007602584</v>
          </cell>
          <cell r="Z324" t="str">
            <v>Calle</v>
          </cell>
          <cell r="AA324" t="str">
            <v>Modern</v>
          </cell>
          <cell r="AB324" t="str">
            <v>08</v>
          </cell>
          <cell r="AC324" t="str">
            <v>00076</v>
          </cell>
          <cell r="AD324" t="str">
            <v>02584</v>
          </cell>
        </row>
        <row r="325">
          <cell r="V325" t="str">
            <v>Moli, Calle</v>
          </cell>
          <cell r="W325" t="str">
            <v>L'HOSPITALET DE LLOBREGAT</v>
          </cell>
          <cell r="X325" t="str">
            <v>BARCELONA</v>
          </cell>
          <cell r="Y325" t="str">
            <v>080007602594</v>
          </cell>
          <cell r="Z325" t="str">
            <v>Calle</v>
          </cell>
          <cell r="AA325" t="str">
            <v>Moli</v>
          </cell>
          <cell r="AB325" t="str">
            <v>08</v>
          </cell>
          <cell r="AC325" t="str">
            <v>00076</v>
          </cell>
          <cell r="AD325" t="str">
            <v>02594</v>
          </cell>
        </row>
        <row r="326">
          <cell r="V326" t="str">
            <v>Molines, Calle</v>
          </cell>
          <cell r="W326" t="str">
            <v>L'HOSPITALET DE LLOBREGAT</v>
          </cell>
          <cell r="X326" t="str">
            <v>BARCELONA</v>
          </cell>
          <cell r="Y326" t="str">
            <v>080007602593</v>
          </cell>
          <cell r="Z326" t="str">
            <v>Calle</v>
          </cell>
          <cell r="AA326" t="str">
            <v>Molines</v>
          </cell>
          <cell r="AB326" t="str">
            <v>08</v>
          </cell>
          <cell r="AC326" t="str">
            <v>00076</v>
          </cell>
          <cell r="AD326" t="str">
            <v>02593</v>
          </cell>
        </row>
        <row r="327">
          <cell r="V327" t="str">
            <v>Mont, Calle</v>
          </cell>
          <cell r="W327" t="str">
            <v>L'HOSPITALET DE LLOBREGAT</v>
          </cell>
          <cell r="X327" t="str">
            <v>BARCELONA</v>
          </cell>
          <cell r="Y327" t="str">
            <v>080007623924</v>
          </cell>
          <cell r="Z327" t="str">
            <v>Calle</v>
          </cell>
          <cell r="AA327" t="str">
            <v>Mont</v>
          </cell>
          <cell r="AB327" t="str">
            <v>08</v>
          </cell>
          <cell r="AC327" t="str">
            <v>00076</v>
          </cell>
          <cell r="AD327" t="str">
            <v>23924</v>
          </cell>
        </row>
        <row r="328">
          <cell r="V328" t="str">
            <v>Mont-Ras, Calle</v>
          </cell>
          <cell r="W328" t="str">
            <v>L'HOSPITALET DE LLOBREGAT</v>
          </cell>
          <cell r="X328" t="str">
            <v>BARCELONA</v>
          </cell>
          <cell r="Y328" t="str">
            <v>080007602649</v>
          </cell>
          <cell r="Z328" t="str">
            <v>Calle</v>
          </cell>
          <cell r="AA328" t="str">
            <v>Mont-Ras</v>
          </cell>
          <cell r="AB328" t="str">
            <v>08</v>
          </cell>
          <cell r="AC328" t="str">
            <v>00076</v>
          </cell>
          <cell r="AD328" t="str">
            <v>02649</v>
          </cell>
        </row>
        <row r="329">
          <cell r="V329" t="str">
            <v>Montseny, Calle</v>
          </cell>
          <cell r="W329" t="str">
            <v>L'HOSPITALET DE LLOBREGAT</v>
          </cell>
          <cell r="X329" t="str">
            <v>BARCELONA</v>
          </cell>
          <cell r="Y329" t="str">
            <v>080007602655</v>
          </cell>
          <cell r="Z329" t="str">
            <v>Calle</v>
          </cell>
          <cell r="AA329" t="str">
            <v>Montseny</v>
          </cell>
          <cell r="AB329" t="str">
            <v>08</v>
          </cell>
          <cell r="AC329" t="str">
            <v>00076</v>
          </cell>
          <cell r="AD329" t="str">
            <v>02655</v>
          </cell>
        </row>
        <row r="330">
          <cell r="V330" t="str">
            <v>Montserrat Isern, Passatge</v>
          </cell>
          <cell r="W330" t="str">
            <v>L'HOSPITALET DE LLOBREGAT</v>
          </cell>
          <cell r="X330" t="str">
            <v>BARCELONA</v>
          </cell>
          <cell r="Y330" t="str">
            <v>080007600048</v>
          </cell>
          <cell r="Z330" t="str">
            <v>Passatge</v>
          </cell>
          <cell r="AA330" t="str">
            <v>Montserrat Isern</v>
          </cell>
          <cell r="AB330" t="str">
            <v>08</v>
          </cell>
          <cell r="AC330" t="str">
            <v>00076</v>
          </cell>
          <cell r="AD330" t="str">
            <v>00048</v>
          </cell>
        </row>
        <row r="331">
          <cell r="V331" t="str">
            <v>Montserrat Roig, Calle</v>
          </cell>
          <cell r="W331" t="str">
            <v>L'HOSPITALET DE LLOBREGAT</v>
          </cell>
          <cell r="X331" t="str">
            <v>BARCELONA</v>
          </cell>
          <cell r="Y331" t="str">
            <v>080007600011</v>
          </cell>
          <cell r="Z331" t="str">
            <v>Calle</v>
          </cell>
          <cell r="AA331" t="str">
            <v>Montserrat Roig</v>
          </cell>
          <cell r="AB331" t="str">
            <v>08</v>
          </cell>
          <cell r="AC331" t="str">
            <v>00076</v>
          </cell>
          <cell r="AD331" t="str">
            <v>00011</v>
          </cell>
        </row>
        <row r="332">
          <cell r="V332" t="str">
            <v>Monturiol, Plaþa</v>
          </cell>
          <cell r="W332" t="str">
            <v>L'HOSPITALET DE LLOBREGAT</v>
          </cell>
          <cell r="X332" t="str">
            <v>BARCELONA</v>
          </cell>
          <cell r="Y332" t="str">
            <v>080007602663</v>
          </cell>
          <cell r="Z332" t="str">
            <v>Plaþa</v>
          </cell>
          <cell r="AA332" t="str">
            <v>Monturiol</v>
          </cell>
          <cell r="AB332" t="str">
            <v>08</v>
          </cell>
          <cell r="AC332" t="str">
            <v>00076</v>
          </cell>
          <cell r="AD332" t="str">
            <v>02663</v>
          </cell>
        </row>
        <row r="333">
          <cell r="V333" t="str">
            <v>Mossen Homar, Plaþa</v>
          </cell>
          <cell r="W333" t="str">
            <v>L'HOSPITALET DE LLOBREGAT</v>
          </cell>
          <cell r="X333" t="str">
            <v>BARCELONA</v>
          </cell>
          <cell r="Y333" t="str">
            <v>080007602675</v>
          </cell>
          <cell r="Z333" t="str">
            <v>Plaþa</v>
          </cell>
          <cell r="AA333" t="str">
            <v>Mossen Homar</v>
          </cell>
          <cell r="AB333" t="str">
            <v>08</v>
          </cell>
          <cell r="AC333" t="str">
            <v>00076</v>
          </cell>
          <cell r="AD333" t="str">
            <v>02675</v>
          </cell>
        </row>
        <row r="334">
          <cell r="V334" t="str">
            <v>Mossen Jaume Busquets, Calle</v>
          </cell>
          <cell r="W334" t="str">
            <v>L'HOSPITALET DE LLOBREGAT</v>
          </cell>
          <cell r="X334" t="str">
            <v>BARCELONA</v>
          </cell>
          <cell r="Y334" t="str">
            <v>080007602994</v>
          </cell>
          <cell r="Z334" t="str">
            <v>Calle</v>
          </cell>
          <cell r="AA334" t="str">
            <v>Mossen Jaume Busquets</v>
          </cell>
          <cell r="AB334" t="str">
            <v>08</v>
          </cell>
          <cell r="AC334" t="str">
            <v>00076</v>
          </cell>
          <cell r="AD334" t="str">
            <v>02994</v>
          </cell>
        </row>
        <row r="335">
          <cell r="V335" t="str">
            <v>Mossen Lluis Pa±ella, Calle</v>
          </cell>
          <cell r="W335" t="str">
            <v>L'HOSPITALET DE LLOBREGAT</v>
          </cell>
          <cell r="X335" t="str">
            <v>BARCELONA</v>
          </cell>
          <cell r="Y335" t="str">
            <v>080007602677</v>
          </cell>
          <cell r="Z335" t="str">
            <v>Calle</v>
          </cell>
          <cell r="AA335" t="str">
            <v>Mossen Lluis Pa±ella</v>
          </cell>
          <cell r="AB335" t="str">
            <v>08</v>
          </cell>
          <cell r="AC335" t="str">
            <v>00076</v>
          </cell>
          <cell r="AD335" t="str">
            <v>02677</v>
          </cell>
        </row>
        <row r="336">
          <cell r="V336" t="str">
            <v>Mossen Santiago Oliveras, Calle</v>
          </cell>
          <cell r="W336" t="str">
            <v>L'HOSPITALET DE LLOBREGAT</v>
          </cell>
          <cell r="X336" t="str">
            <v>BARCELONA</v>
          </cell>
          <cell r="Y336" t="str">
            <v>080007602678</v>
          </cell>
          <cell r="Z336" t="str">
            <v>Calle</v>
          </cell>
          <cell r="AA336" t="str">
            <v>Mossen Santiago Oliveras</v>
          </cell>
          <cell r="AB336" t="str">
            <v>08</v>
          </cell>
          <cell r="AC336" t="str">
            <v>00076</v>
          </cell>
          <cell r="AD336" t="str">
            <v>02678</v>
          </cell>
        </row>
        <row r="337">
          <cell r="V337" t="str">
            <v>Motors, Calle</v>
          </cell>
          <cell r="W337" t="str">
            <v>L'HOSPITALET DE LLOBREGAT</v>
          </cell>
          <cell r="X337" t="str">
            <v>BARCELONA</v>
          </cell>
          <cell r="Y337" t="str">
            <v>080007634828</v>
          </cell>
          <cell r="Z337" t="str">
            <v>Calle</v>
          </cell>
          <cell r="AA337" t="str">
            <v>Motors</v>
          </cell>
          <cell r="AB337" t="str">
            <v>08</v>
          </cell>
          <cell r="AC337" t="str">
            <v>00076</v>
          </cell>
          <cell r="AD337" t="str">
            <v>34828</v>
          </cell>
        </row>
        <row r="338">
          <cell r="V338" t="str">
            <v>Muns, Calle</v>
          </cell>
          <cell r="W338" t="str">
            <v>L'HOSPITALET DE LLOBREGAT</v>
          </cell>
          <cell r="X338" t="str">
            <v>BARCELONA</v>
          </cell>
          <cell r="Y338" t="str">
            <v>080007602722</v>
          </cell>
          <cell r="Z338" t="str">
            <v>Calle</v>
          </cell>
          <cell r="AA338" t="str">
            <v>Muns</v>
          </cell>
          <cell r="AB338" t="str">
            <v>08</v>
          </cell>
          <cell r="AC338" t="str">
            <v>00076</v>
          </cell>
          <cell r="AD338" t="str">
            <v>02722</v>
          </cell>
        </row>
        <row r="339">
          <cell r="V339" t="str">
            <v>Muntanya, Calle</v>
          </cell>
          <cell r="W339" t="str">
            <v>L'HOSPITALET DE LLOBREGAT</v>
          </cell>
          <cell r="X339" t="str">
            <v>BARCELONA</v>
          </cell>
          <cell r="Y339" t="str">
            <v>080007602624</v>
          </cell>
          <cell r="Z339" t="str">
            <v>Calle</v>
          </cell>
          <cell r="AA339" t="str">
            <v>Muntanya</v>
          </cell>
          <cell r="AB339" t="str">
            <v>08</v>
          </cell>
          <cell r="AC339" t="str">
            <v>00076</v>
          </cell>
          <cell r="AD339" t="str">
            <v>02624</v>
          </cell>
        </row>
        <row r="340">
          <cell r="V340" t="str">
            <v>Muses, Calle</v>
          </cell>
          <cell r="W340" t="str">
            <v>L'HOSPITALET DE LLOBREGAT</v>
          </cell>
          <cell r="X340" t="str">
            <v>BARCELONA</v>
          </cell>
          <cell r="Y340" t="str">
            <v>080007602732</v>
          </cell>
          <cell r="Z340" t="str">
            <v>Calle</v>
          </cell>
          <cell r="AA340" t="str">
            <v>Muses</v>
          </cell>
          <cell r="AB340" t="str">
            <v>08</v>
          </cell>
          <cell r="AC340" t="str">
            <v>00076</v>
          </cell>
          <cell r="AD340" t="str">
            <v>02732</v>
          </cell>
        </row>
        <row r="341">
          <cell r="V341" t="str">
            <v>Naranjos, Calle</v>
          </cell>
          <cell r="W341" t="str">
            <v>L'HOSPITALET DE LLOBREGAT</v>
          </cell>
          <cell r="X341" t="str">
            <v>BARCELONA</v>
          </cell>
          <cell r="Y341" t="str">
            <v>080007616816</v>
          </cell>
          <cell r="Z341" t="str">
            <v>Calle</v>
          </cell>
          <cell r="AA341" t="str">
            <v>Naranjos</v>
          </cell>
          <cell r="AB341" t="str">
            <v>08</v>
          </cell>
          <cell r="AC341" t="str">
            <v>00076</v>
          </cell>
          <cell r="AD341" t="str">
            <v>16816</v>
          </cell>
        </row>
        <row r="342">
          <cell r="V342" t="str">
            <v>Narcis Monturiol, Calle</v>
          </cell>
          <cell r="W342" t="str">
            <v>L'HOSPITALET DE LLOBREGAT</v>
          </cell>
          <cell r="X342" t="str">
            <v>BARCELONA</v>
          </cell>
          <cell r="Y342" t="str">
            <v>080007613600</v>
          </cell>
          <cell r="Z342" t="str">
            <v>Calle</v>
          </cell>
          <cell r="AA342" t="str">
            <v>Narcis Monturiol</v>
          </cell>
          <cell r="AB342" t="str">
            <v>08</v>
          </cell>
          <cell r="AC342" t="str">
            <v>00076</v>
          </cell>
          <cell r="AD342" t="str">
            <v>13600</v>
          </cell>
        </row>
        <row r="343">
          <cell r="V343" t="str">
            <v>Natzaret, Calle</v>
          </cell>
          <cell r="W343" t="str">
            <v>L'HOSPITALET DE LLOBREGAT</v>
          </cell>
          <cell r="X343" t="str">
            <v>BARCELONA</v>
          </cell>
          <cell r="Y343" t="str">
            <v>080007602753</v>
          </cell>
          <cell r="Z343" t="str">
            <v>Calle</v>
          </cell>
          <cell r="AA343" t="str">
            <v>Natzaret</v>
          </cell>
          <cell r="AB343" t="str">
            <v>08</v>
          </cell>
          <cell r="AC343" t="str">
            <v>00076</v>
          </cell>
          <cell r="AD343" t="str">
            <v>02753</v>
          </cell>
        </row>
        <row r="344">
          <cell r="V344" t="str">
            <v>Niquel, Calle</v>
          </cell>
          <cell r="W344" t="str">
            <v>L'HOSPITALET DE LLOBREGAT</v>
          </cell>
          <cell r="X344" t="str">
            <v>BARCELONA</v>
          </cell>
          <cell r="Y344" t="str">
            <v>080007602770</v>
          </cell>
          <cell r="Z344" t="str">
            <v>Calle</v>
          </cell>
          <cell r="AA344" t="str">
            <v>Niquel</v>
          </cell>
          <cell r="AB344" t="str">
            <v>08</v>
          </cell>
          <cell r="AC344" t="str">
            <v>00076</v>
          </cell>
          <cell r="AD344" t="str">
            <v>02770</v>
          </cell>
        </row>
        <row r="345">
          <cell r="V345" t="str">
            <v>Nord, Avinguda</v>
          </cell>
          <cell r="W345" t="str">
            <v>L'HOSPITALET DE LLOBREGAT</v>
          </cell>
          <cell r="X345" t="str">
            <v>BARCELONA</v>
          </cell>
          <cell r="Y345" t="str">
            <v>080007627982</v>
          </cell>
          <cell r="Z345" t="str">
            <v>Avinguda</v>
          </cell>
          <cell r="AA345" t="str">
            <v>Nord</v>
          </cell>
          <cell r="AB345" t="str">
            <v>08</v>
          </cell>
          <cell r="AC345" t="str">
            <v>00076</v>
          </cell>
          <cell r="AD345" t="str">
            <v>27982</v>
          </cell>
        </row>
        <row r="346">
          <cell r="V346" t="str">
            <v>Numancia, Calle</v>
          </cell>
          <cell r="W346" t="str">
            <v>L'HOSPITALET DE LLOBREGAT</v>
          </cell>
          <cell r="X346" t="str">
            <v>BARCELONA</v>
          </cell>
          <cell r="Y346" t="str">
            <v>080007602816</v>
          </cell>
          <cell r="Z346" t="str">
            <v>Calle</v>
          </cell>
          <cell r="AA346" t="str">
            <v>Numancia</v>
          </cell>
          <cell r="AB346" t="str">
            <v>08</v>
          </cell>
          <cell r="AC346" t="str">
            <v>00076</v>
          </cell>
          <cell r="AD346" t="str">
            <v>02816</v>
          </cell>
        </row>
        <row r="347">
          <cell r="V347" t="str">
            <v>Occident, Calle</v>
          </cell>
          <cell r="W347" t="str">
            <v>L'HOSPITALET DE LLOBREGAT</v>
          </cell>
          <cell r="X347" t="str">
            <v>BARCELONA</v>
          </cell>
          <cell r="Y347" t="str">
            <v>080007614286</v>
          </cell>
          <cell r="Z347" t="str">
            <v>Calle</v>
          </cell>
          <cell r="AA347" t="str">
            <v>Occident</v>
          </cell>
          <cell r="AB347" t="str">
            <v>08</v>
          </cell>
          <cell r="AC347" t="str">
            <v>00076</v>
          </cell>
          <cell r="AD347" t="str">
            <v>14286</v>
          </cell>
        </row>
        <row r="348">
          <cell r="V348" t="str">
            <v>Oliveras, Passatge</v>
          </cell>
          <cell r="W348" t="str">
            <v>L'HOSPITALET DE LLOBREGAT</v>
          </cell>
          <cell r="X348" t="str">
            <v>BARCELONA</v>
          </cell>
          <cell r="Y348" t="str">
            <v>080007602848</v>
          </cell>
          <cell r="Z348" t="str">
            <v>Passatge</v>
          </cell>
          <cell r="AA348" t="str">
            <v>Oliveras</v>
          </cell>
          <cell r="AB348" t="str">
            <v>08</v>
          </cell>
          <cell r="AC348" t="str">
            <v>00076</v>
          </cell>
          <cell r="AD348" t="str">
            <v>02848</v>
          </cell>
        </row>
        <row r="349">
          <cell r="V349" t="str">
            <v>Onze de Setembre, Calle</v>
          </cell>
          <cell r="W349" t="str">
            <v>L'HOSPITALET DE LLOBREGAT</v>
          </cell>
          <cell r="X349" t="str">
            <v>BARCELONA</v>
          </cell>
          <cell r="Y349" t="str">
            <v>080007604233</v>
          </cell>
          <cell r="Z349" t="str">
            <v>Calle</v>
          </cell>
          <cell r="AA349" t="str">
            <v>Onze de Setembre</v>
          </cell>
          <cell r="AB349" t="str">
            <v>08</v>
          </cell>
          <cell r="AC349" t="str">
            <v>00076</v>
          </cell>
          <cell r="AD349" t="str">
            <v>04233</v>
          </cell>
        </row>
        <row r="350">
          <cell r="V350" t="str">
            <v>Orient, Calle</v>
          </cell>
          <cell r="W350" t="str">
            <v>L'HOSPITALET DE LLOBREGAT</v>
          </cell>
          <cell r="X350" t="str">
            <v>BARCELONA</v>
          </cell>
          <cell r="Y350" t="str">
            <v>080007610792</v>
          </cell>
          <cell r="Z350" t="str">
            <v>Calle</v>
          </cell>
          <cell r="AA350" t="str">
            <v>Orient</v>
          </cell>
          <cell r="AB350" t="str">
            <v>08</v>
          </cell>
          <cell r="AC350" t="str">
            <v>00076</v>
          </cell>
          <cell r="AD350" t="str">
            <v>10792</v>
          </cell>
        </row>
        <row r="351">
          <cell r="V351" t="str">
            <v>Oriental, Calle</v>
          </cell>
          <cell r="W351" t="str">
            <v>L'HOSPITALET DE LLOBREGAT</v>
          </cell>
          <cell r="X351" t="str">
            <v>BARCELONA</v>
          </cell>
          <cell r="Y351" t="str">
            <v>080007602866</v>
          </cell>
          <cell r="Z351" t="str">
            <v>Calle</v>
          </cell>
          <cell r="AA351" t="str">
            <v>Oriental</v>
          </cell>
          <cell r="AB351" t="str">
            <v>08</v>
          </cell>
          <cell r="AC351" t="str">
            <v>00076</v>
          </cell>
          <cell r="AD351" t="str">
            <v>02866</v>
          </cell>
        </row>
        <row r="352">
          <cell r="V352" t="str">
            <v>Orrius, Calle</v>
          </cell>
          <cell r="W352" t="str">
            <v>L'HOSPITALET DE LLOBREGAT</v>
          </cell>
          <cell r="X352" t="str">
            <v>BARCELONA</v>
          </cell>
          <cell r="Y352" t="str">
            <v>080007602878</v>
          </cell>
          <cell r="Z352" t="str">
            <v>Calle</v>
          </cell>
          <cell r="AA352" t="str">
            <v>Orrius</v>
          </cell>
          <cell r="AB352" t="str">
            <v>08</v>
          </cell>
          <cell r="AC352" t="str">
            <v>00076</v>
          </cell>
          <cell r="AD352" t="str">
            <v>02878</v>
          </cell>
        </row>
        <row r="353">
          <cell r="V353" t="str">
            <v>Oviedo, Calle</v>
          </cell>
          <cell r="W353" t="str">
            <v>L'HOSPITALET DE LLOBREGAT</v>
          </cell>
          <cell r="X353" t="str">
            <v>BARCELONA</v>
          </cell>
          <cell r="Y353" t="str">
            <v>080007601285</v>
          </cell>
          <cell r="Z353" t="str">
            <v>Calle</v>
          </cell>
          <cell r="AA353" t="str">
            <v>Oviedo</v>
          </cell>
          <cell r="AB353" t="str">
            <v>08</v>
          </cell>
          <cell r="AC353" t="str">
            <v>00076</v>
          </cell>
          <cell r="AD353" t="str">
            <v>01285</v>
          </cell>
        </row>
        <row r="354">
          <cell r="V354" t="str">
            <v>Pablo Iglesias, Calle</v>
          </cell>
          <cell r="W354" t="str">
            <v>L'HOSPITALET DE LLOBREGAT</v>
          </cell>
          <cell r="X354" t="str">
            <v>BARCELONA</v>
          </cell>
          <cell r="Y354" t="str">
            <v>080007601936</v>
          </cell>
          <cell r="Z354" t="str">
            <v>Calle</v>
          </cell>
          <cell r="AA354" t="str">
            <v>Pablo Iglesias</v>
          </cell>
          <cell r="AB354" t="str">
            <v>08</v>
          </cell>
          <cell r="AC354" t="str">
            <v>00076</v>
          </cell>
          <cell r="AD354" t="str">
            <v>01936</v>
          </cell>
        </row>
        <row r="355">
          <cell r="V355" t="str">
            <v>Paquita, Passatge</v>
          </cell>
          <cell r="W355" t="str">
            <v>L'HOSPITALET DE LLOBREGAT</v>
          </cell>
          <cell r="X355" t="str">
            <v>BARCELONA</v>
          </cell>
          <cell r="Y355" t="str">
            <v>080007602963</v>
          </cell>
          <cell r="Z355" t="str">
            <v>Passatge</v>
          </cell>
          <cell r="AA355" t="str">
            <v>Paquita</v>
          </cell>
          <cell r="AB355" t="str">
            <v>08</v>
          </cell>
          <cell r="AC355" t="str">
            <v>00076</v>
          </cell>
          <cell r="AD355" t="str">
            <v>02963</v>
          </cell>
        </row>
        <row r="356">
          <cell r="V356" t="str">
            <v>Parc de la Serp, Calle</v>
          </cell>
          <cell r="W356" t="str">
            <v>L'HOSPITALET DE LLOBREGAT</v>
          </cell>
          <cell r="X356" t="str">
            <v>BARCELONA</v>
          </cell>
          <cell r="Y356" t="str">
            <v>080007600019</v>
          </cell>
          <cell r="Z356" t="str">
            <v>Calle</v>
          </cell>
          <cell r="AA356" t="str">
            <v>Parc de la Serp</v>
          </cell>
          <cell r="AB356" t="str">
            <v>08</v>
          </cell>
          <cell r="AC356" t="str">
            <v>00076</v>
          </cell>
          <cell r="AD356" t="str">
            <v>00019</v>
          </cell>
        </row>
        <row r="357">
          <cell r="V357" t="str">
            <v>Parc de les Bobiles, Calle</v>
          </cell>
          <cell r="W357" t="str">
            <v>L'HOSPITALET DE LLOBREGAT</v>
          </cell>
          <cell r="X357" t="str">
            <v>BARCELONA</v>
          </cell>
          <cell r="Y357" t="str">
            <v>080007600028</v>
          </cell>
          <cell r="Z357" t="str">
            <v>Calle</v>
          </cell>
          <cell r="AA357" t="str">
            <v>Parc de les Bobiles</v>
          </cell>
          <cell r="AB357" t="str">
            <v>08</v>
          </cell>
          <cell r="AC357" t="str">
            <v>00076</v>
          </cell>
          <cell r="AD357" t="str">
            <v>00028</v>
          </cell>
        </row>
        <row r="358">
          <cell r="V358" t="str">
            <v>Parc dels Ocellets, Calle</v>
          </cell>
          <cell r="W358" t="str">
            <v>L'HOSPITALET DE LLOBREGAT</v>
          </cell>
          <cell r="X358" t="str">
            <v>BARCELONA</v>
          </cell>
          <cell r="Y358" t="str">
            <v>080007600018</v>
          </cell>
          <cell r="Z358" t="str">
            <v>Calle</v>
          </cell>
          <cell r="AA358" t="str">
            <v>Parc dels Ocellets</v>
          </cell>
          <cell r="AB358" t="str">
            <v>08</v>
          </cell>
          <cell r="AC358" t="str">
            <v>00076</v>
          </cell>
          <cell r="AD358" t="str">
            <v>00018</v>
          </cell>
        </row>
        <row r="359">
          <cell r="V359" t="str">
            <v>Pare Marchena, Calle</v>
          </cell>
          <cell r="W359" t="str">
            <v>L'HOSPITALET DE LLOBREGAT</v>
          </cell>
          <cell r="X359" t="str">
            <v>BARCELONA</v>
          </cell>
          <cell r="Y359" t="str">
            <v>080007627946</v>
          </cell>
          <cell r="Z359" t="str">
            <v>Calle</v>
          </cell>
          <cell r="AA359" t="str">
            <v>Pare Marchena</v>
          </cell>
          <cell r="AB359" t="str">
            <v>08</v>
          </cell>
          <cell r="AC359" t="str">
            <v>00076</v>
          </cell>
          <cell r="AD359" t="str">
            <v>27946</v>
          </cell>
        </row>
        <row r="360">
          <cell r="V360" t="str">
            <v>Pareto, Calle</v>
          </cell>
          <cell r="W360" t="str">
            <v>L'HOSPITALET DE LLOBREGAT</v>
          </cell>
          <cell r="X360" t="str">
            <v>BARCELONA</v>
          </cell>
          <cell r="Y360" t="str">
            <v>080007602976</v>
          </cell>
          <cell r="Z360" t="str">
            <v>Calle</v>
          </cell>
          <cell r="AA360" t="str">
            <v>Pareto</v>
          </cell>
          <cell r="AB360" t="str">
            <v>08</v>
          </cell>
          <cell r="AC360" t="str">
            <v>00076</v>
          </cell>
          <cell r="AD360" t="str">
            <v>02976</v>
          </cell>
        </row>
        <row r="361">
          <cell r="V361" t="str">
            <v>Paris, Calle</v>
          </cell>
          <cell r="W361" t="str">
            <v>L'HOSPITALET DE LLOBREGAT</v>
          </cell>
          <cell r="X361" t="str">
            <v>BARCELONA</v>
          </cell>
          <cell r="Y361" t="str">
            <v>080007602977</v>
          </cell>
          <cell r="Z361" t="str">
            <v>Calle</v>
          </cell>
          <cell r="AA361" t="str">
            <v>Paris</v>
          </cell>
          <cell r="AB361" t="str">
            <v>08</v>
          </cell>
          <cell r="AC361" t="str">
            <v>00076</v>
          </cell>
          <cell r="AD361" t="str">
            <v>02977</v>
          </cell>
        </row>
        <row r="362">
          <cell r="V362" t="str">
            <v>Parral, Calle</v>
          </cell>
          <cell r="W362" t="str">
            <v>L'HOSPITALET DE LLOBREGAT</v>
          </cell>
          <cell r="X362" t="str">
            <v>BARCELONA</v>
          </cell>
          <cell r="Y362" t="str">
            <v>080007602992</v>
          </cell>
          <cell r="Z362" t="str">
            <v>Calle</v>
          </cell>
          <cell r="AA362" t="str">
            <v>Parral</v>
          </cell>
          <cell r="AB362" t="str">
            <v>08</v>
          </cell>
          <cell r="AC362" t="str">
            <v>00076</v>
          </cell>
          <cell r="AD362" t="str">
            <v>02992</v>
          </cell>
        </row>
        <row r="363">
          <cell r="V363" t="str">
            <v>Patronat, Calle</v>
          </cell>
          <cell r="W363" t="str">
            <v>L'HOSPITALET DE LLOBREGAT</v>
          </cell>
          <cell r="X363" t="str">
            <v>BARCELONA</v>
          </cell>
          <cell r="Y363" t="str">
            <v>080007621047</v>
          </cell>
          <cell r="Z363" t="str">
            <v>Calle</v>
          </cell>
          <cell r="AA363" t="str">
            <v>Patronat</v>
          </cell>
          <cell r="AB363" t="str">
            <v>08</v>
          </cell>
          <cell r="AC363" t="str">
            <v>00076</v>
          </cell>
          <cell r="AD363" t="str">
            <v>21047</v>
          </cell>
        </row>
        <row r="364">
          <cell r="V364" t="str">
            <v>Patronat, Passatge</v>
          </cell>
          <cell r="W364" t="str">
            <v>L'HOSPITALET DE LLOBREGAT</v>
          </cell>
          <cell r="X364" t="str">
            <v>BARCELONA</v>
          </cell>
          <cell r="Y364" t="str">
            <v>080007627910</v>
          </cell>
          <cell r="Z364" t="str">
            <v>Passatge</v>
          </cell>
          <cell r="AA364" t="str">
            <v>Patronat</v>
          </cell>
          <cell r="AB364" t="str">
            <v>08</v>
          </cell>
          <cell r="AC364" t="str">
            <v>00076</v>
          </cell>
          <cell r="AD364" t="str">
            <v>27910</v>
          </cell>
        </row>
        <row r="365">
          <cell r="V365" t="str">
            <v>Pau Casals, Avinguda</v>
          </cell>
          <cell r="W365" t="str">
            <v>L'HOSPITALET DE LLOBREGAT</v>
          </cell>
          <cell r="X365" t="str">
            <v>BARCELONA</v>
          </cell>
          <cell r="Y365" t="str">
            <v>080007604686</v>
          </cell>
          <cell r="Z365" t="str">
            <v>Avinguda</v>
          </cell>
          <cell r="AA365" t="str">
            <v>Pau Casals</v>
          </cell>
          <cell r="AB365" t="str">
            <v>08</v>
          </cell>
          <cell r="AC365" t="str">
            <v>00076</v>
          </cell>
          <cell r="AD365" t="str">
            <v>04686</v>
          </cell>
        </row>
        <row r="366">
          <cell r="V366" t="str">
            <v>Pau Redo, CamÝ</v>
          </cell>
          <cell r="W366" t="str">
            <v>L'HOSPITALET DE LLOBREGAT</v>
          </cell>
          <cell r="X366" t="str">
            <v>BARCELONA</v>
          </cell>
          <cell r="Y366" t="str">
            <v>080007627921</v>
          </cell>
          <cell r="Z366" t="str">
            <v>CamÝ</v>
          </cell>
          <cell r="AA366" t="str">
            <v>Pau Redo</v>
          </cell>
          <cell r="AB366" t="str">
            <v>08</v>
          </cell>
          <cell r="AC366" t="str">
            <v>00076</v>
          </cell>
          <cell r="AD366" t="str">
            <v>27921</v>
          </cell>
        </row>
        <row r="367">
          <cell r="V367" t="str">
            <v>Pau Sans, Calle</v>
          </cell>
          <cell r="W367" t="str">
            <v>L'HOSPITALET DE LLOBREGAT</v>
          </cell>
          <cell r="X367" t="str">
            <v>BARCELONA</v>
          </cell>
          <cell r="Y367" t="str">
            <v>080007602893</v>
          </cell>
          <cell r="Z367" t="str">
            <v>Calle</v>
          </cell>
          <cell r="AA367" t="str">
            <v>Pau Sans</v>
          </cell>
          <cell r="AB367" t="str">
            <v>08</v>
          </cell>
          <cell r="AC367" t="str">
            <v>00076</v>
          </cell>
          <cell r="AD367" t="str">
            <v>02893</v>
          </cell>
        </row>
        <row r="368">
          <cell r="V368" t="str">
            <v>Pau, Passatge</v>
          </cell>
          <cell r="W368" t="str">
            <v>L'HOSPITALET DE LLOBREGAT</v>
          </cell>
          <cell r="X368" t="str">
            <v>BARCELONA</v>
          </cell>
          <cell r="Y368" t="str">
            <v>080007603020</v>
          </cell>
          <cell r="Z368" t="str">
            <v>Passatge</v>
          </cell>
          <cell r="AA368" t="str">
            <v>Pau</v>
          </cell>
          <cell r="AB368" t="str">
            <v>08</v>
          </cell>
          <cell r="AC368" t="str">
            <v>00076</v>
          </cell>
          <cell r="AD368" t="str">
            <v>03020</v>
          </cell>
        </row>
        <row r="369">
          <cell r="V369" t="str">
            <v>Pe±iscola, Calle</v>
          </cell>
          <cell r="W369" t="str">
            <v>L'HOSPITALET DE LLOBREGAT</v>
          </cell>
          <cell r="X369" t="str">
            <v>BARCELONA</v>
          </cell>
          <cell r="Y369" t="str">
            <v>080007603062</v>
          </cell>
          <cell r="Z369" t="str">
            <v>Calle</v>
          </cell>
          <cell r="AA369" t="str">
            <v>Pe±iscola</v>
          </cell>
          <cell r="AB369" t="str">
            <v>08</v>
          </cell>
          <cell r="AC369" t="str">
            <v>00076</v>
          </cell>
          <cell r="AD369" t="str">
            <v>03062</v>
          </cell>
        </row>
        <row r="370">
          <cell r="V370" t="str">
            <v>Pedraforca, Calle</v>
          </cell>
          <cell r="W370" t="str">
            <v>L'HOSPITALET DE LLOBREGAT</v>
          </cell>
          <cell r="X370" t="str">
            <v>BARCELONA</v>
          </cell>
          <cell r="Y370" t="str">
            <v>080007603024</v>
          </cell>
          <cell r="Z370" t="str">
            <v>Calle</v>
          </cell>
          <cell r="AA370" t="str">
            <v>Pedraforca</v>
          </cell>
          <cell r="AB370" t="str">
            <v>08</v>
          </cell>
          <cell r="AC370" t="str">
            <v>00076</v>
          </cell>
          <cell r="AD370" t="str">
            <v>03024</v>
          </cell>
        </row>
        <row r="371">
          <cell r="V371" t="str">
            <v>Pedrosa, Calle</v>
          </cell>
          <cell r="W371" t="str">
            <v>L'HOSPITALET DE LLOBREGAT</v>
          </cell>
          <cell r="X371" t="str">
            <v>BARCELONA</v>
          </cell>
          <cell r="Y371" t="str">
            <v>080007603051</v>
          </cell>
          <cell r="Z371" t="str">
            <v>Calle</v>
          </cell>
          <cell r="AA371" t="str">
            <v>Pedrosa</v>
          </cell>
          <cell r="AB371" t="str">
            <v>08</v>
          </cell>
          <cell r="AC371" t="str">
            <v>00076</v>
          </cell>
          <cell r="AD371" t="str">
            <v>03051</v>
          </cell>
        </row>
        <row r="372">
          <cell r="V372" t="str">
            <v>Pedrosa-B, Calle</v>
          </cell>
          <cell r="W372" t="str">
            <v>L'HOSPITALET DE LLOBREGAT</v>
          </cell>
          <cell r="X372" t="str">
            <v>BARCELONA</v>
          </cell>
          <cell r="Y372" t="str">
            <v>080007600052</v>
          </cell>
          <cell r="Z372" t="str">
            <v>Calle</v>
          </cell>
          <cell r="AA372" t="str">
            <v>Pedrosa-B</v>
          </cell>
          <cell r="AB372" t="str">
            <v>08</v>
          </cell>
          <cell r="AC372" t="str">
            <v>00076</v>
          </cell>
          <cell r="AD372" t="str">
            <v>00052</v>
          </cell>
        </row>
        <row r="373">
          <cell r="V373" t="str">
            <v>Pedrosa-D, Calle</v>
          </cell>
          <cell r="W373" t="str">
            <v>L'HOSPITALET DE LLOBREGAT</v>
          </cell>
          <cell r="X373" t="str">
            <v>BARCELONA</v>
          </cell>
          <cell r="Y373" t="str">
            <v>080007600012</v>
          </cell>
          <cell r="Z373" t="str">
            <v>Calle</v>
          </cell>
          <cell r="AA373" t="str">
            <v>Pedrosa-D</v>
          </cell>
          <cell r="AB373" t="str">
            <v>08</v>
          </cell>
          <cell r="AC373" t="str">
            <v>00076</v>
          </cell>
          <cell r="AD373" t="str">
            <v>00012</v>
          </cell>
        </row>
        <row r="374">
          <cell r="V374" t="str">
            <v>Pedrosa-E, Calle</v>
          </cell>
          <cell r="W374" t="str">
            <v>L'HOSPITALET DE LLOBREGAT</v>
          </cell>
          <cell r="X374" t="str">
            <v>BARCELONA</v>
          </cell>
          <cell r="Y374" t="str">
            <v>080007600013</v>
          </cell>
          <cell r="Z374" t="str">
            <v>Calle</v>
          </cell>
          <cell r="AA374" t="str">
            <v>Pedrosa-E</v>
          </cell>
          <cell r="AB374" t="str">
            <v>08</v>
          </cell>
          <cell r="AC374" t="str">
            <v>00076</v>
          </cell>
          <cell r="AD374" t="str">
            <v>00013</v>
          </cell>
        </row>
        <row r="375">
          <cell r="V375" t="str">
            <v>Pere Carbonell, Passatge</v>
          </cell>
          <cell r="W375" t="str">
            <v>L'HOSPITALET DE LLOBREGAT</v>
          </cell>
          <cell r="X375" t="str">
            <v>BARCELONA</v>
          </cell>
          <cell r="Y375" t="str">
            <v>080007600759</v>
          </cell>
          <cell r="Z375" t="str">
            <v>Passatge</v>
          </cell>
          <cell r="AA375" t="str">
            <v>Pere Carbonell</v>
          </cell>
          <cell r="AB375" t="str">
            <v>08</v>
          </cell>
          <cell r="AC375" t="str">
            <v>00076</v>
          </cell>
          <cell r="AD375" t="str">
            <v>00759</v>
          </cell>
        </row>
        <row r="376">
          <cell r="V376" t="str">
            <v>Pere Pelegri, Calle</v>
          </cell>
          <cell r="W376" t="str">
            <v>L'HOSPITALET DE LLOBREGAT</v>
          </cell>
          <cell r="X376" t="str">
            <v>BARCELONA</v>
          </cell>
          <cell r="Y376" t="str">
            <v>080007631354</v>
          </cell>
          <cell r="Z376" t="str">
            <v>Calle</v>
          </cell>
          <cell r="AA376" t="str">
            <v>Pere Pelegri</v>
          </cell>
          <cell r="AB376" t="str">
            <v>08</v>
          </cell>
          <cell r="AC376" t="str">
            <v>00076</v>
          </cell>
          <cell r="AD376" t="str">
            <v>31354</v>
          </cell>
        </row>
        <row r="377">
          <cell r="V377" t="str">
            <v>Perez Galdos, Calle</v>
          </cell>
          <cell r="W377" t="str">
            <v>L'HOSPITALET DE LLOBREGAT</v>
          </cell>
          <cell r="X377" t="str">
            <v>BARCELONA</v>
          </cell>
          <cell r="Y377" t="str">
            <v>080007603073</v>
          </cell>
          <cell r="Z377" t="str">
            <v>Calle</v>
          </cell>
          <cell r="AA377" t="str">
            <v>Perez Galdos</v>
          </cell>
          <cell r="AB377" t="str">
            <v>08</v>
          </cell>
          <cell r="AC377" t="str">
            <v>00076</v>
          </cell>
          <cell r="AD377" t="str">
            <v>03073</v>
          </cell>
        </row>
        <row r="378">
          <cell r="V378" t="str">
            <v>Pi i Margall, Calle</v>
          </cell>
          <cell r="W378" t="str">
            <v>L'HOSPITALET DE LLOBREGAT</v>
          </cell>
          <cell r="X378" t="str">
            <v>BARCELONA</v>
          </cell>
          <cell r="Y378" t="str">
            <v>080007601744</v>
          </cell>
          <cell r="Z378" t="str">
            <v>Calle</v>
          </cell>
          <cell r="AA378" t="str">
            <v>Pi i Margall</v>
          </cell>
          <cell r="AB378" t="str">
            <v>08</v>
          </cell>
          <cell r="AC378" t="str">
            <v>00076</v>
          </cell>
          <cell r="AD378" t="str">
            <v>01744</v>
          </cell>
        </row>
        <row r="379">
          <cell r="V379" t="str">
            <v>Piera, Calle</v>
          </cell>
          <cell r="W379" t="str">
            <v>L'HOSPITALET DE LLOBREGAT</v>
          </cell>
          <cell r="X379" t="str">
            <v>BARCELONA</v>
          </cell>
          <cell r="Y379" t="str">
            <v>080007603097</v>
          </cell>
          <cell r="Z379" t="str">
            <v>Calle</v>
          </cell>
          <cell r="AA379" t="str">
            <v>Piera</v>
          </cell>
          <cell r="AB379" t="str">
            <v>08</v>
          </cell>
          <cell r="AC379" t="str">
            <v>00076</v>
          </cell>
          <cell r="AD379" t="str">
            <v>03097</v>
          </cell>
        </row>
        <row r="380">
          <cell r="V380" t="str">
            <v>Piera, Passatge</v>
          </cell>
          <cell r="W380" t="str">
            <v>L'HOSPITALET DE LLOBREGAT</v>
          </cell>
          <cell r="X380" t="str">
            <v>BARCELONA</v>
          </cell>
          <cell r="Y380" t="str">
            <v>080007603098</v>
          </cell>
          <cell r="Z380" t="str">
            <v>Passatge</v>
          </cell>
          <cell r="AA380" t="str">
            <v>Piera</v>
          </cell>
          <cell r="AB380" t="str">
            <v>08</v>
          </cell>
          <cell r="AC380" t="str">
            <v>00076</v>
          </cell>
          <cell r="AD380" t="str">
            <v>03098</v>
          </cell>
        </row>
        <row r="381">
          <cell r="V381" t="str">
            <v>Pins, Calle</v>
          </cell>
          <cell r="W381" t="str">
            <v>L'HOSPITALET DE LLOBREGAT</v>
          </cell>
          <cell r="X381" t="str">
            <v>BARCELONA</v>
          </cell>
          <cell r="Y381" t="str">
            <v>080007603112</v>
          </cell>
          <cell r="Z381" t="str">
            <v>Calle</v>
          </cell>
          <cell r="AA381" t="str">
            <v>Pins</v>
          </cell>
          <cell r="AB381" t="str">
            <v>08</v>
          </cell>
          <cell r="AC381" t="str">
            <v>00076</v>
          </cell>
          <cell r="AD381" t="str">
            <v>03112</v>
          </cell>
        </row>
        <row r="382">
          <cell r="V382" t="str">
            <v>Pintor Mestre i Castellvi, Calle</v>
          </cell>
          <cell r="W382" t="str">
            <v>L'HOSPITALET DE LLOBREGAT</v>
          </cell>
          <cell r="X382" t="str">
            <v>BARCELONA</v>
          </cell>
          <cell r="Y382" t="str">
            <v>080007603118</v>
          </cell>
          <cell r="Z382" t="str">
            <v>Calle</v>
          </cell>
          <cell r="AA382" t="str">
            <v>Pintor Mestre i Castellvi</v>
          </cell>
          <cell r="AB382" t="str">
            <v>08</v>
          </cell>
          <cell r="AC382" t="str">
            <v>00076</v>
          </cell>
          <cell r="AD382" t="str">
            <v>03118</v>
          </cell>
        </row>
        <row r="383">
          <cell r="V383" t="str">
            <v>Pintor Sorolla, Calle</v>
          </cell>
          <cell r="W383" t="str">
            <v>L'HOSPITALET DE LLOBREGAT</v>
          </cell>
          <cell r="X383" t="str">
            <v>BARCELONA</v>
          </cell>
          <cell r="Y383" t="str">
            <v>080007603122</v>
          </cell>
          <cell r="Z383" t="str">
            <v>Calle</v>
          </cell>
          <cell r="AA383" t="str">
            <v>Pintor Sorolla</v>
          </cell>
          <cell r="AB383" t="str">
            <v>08</v>
          </cell>
          <cell r="AC383" t="str">
            <v>00076</v>
          </cell>
          <cell r="AD383" t="str">
            <v>03122</v>
          </cell>
        </row>
        <row r="384">
          <cell r="V384" t="str">
            <v>Pintura, Calle</v>
          </cell>
          <cell r="W384" t="str">
            <v>L'HOSPITALET DE LLOBREGAT</v>
          </cell>
          <cell r="X384" t="str">
            <v>BARCELONA</v>
          </cell>
          <cell r="Y384" t="str">
            <v>080007603125</v>
          </cell>
          <cell r="Z384" t="str">
            <v>Calle</v>
          </cell>
          <cell r="AA384" t="str">
            <v>Pintura</v>
          </cell>
          <cell r="AB384" t="str">
            <v>08</v>
          </cell>
          <cell r="AC384" t="str">
            <v>00076</v>
          </cell>
          <cell r="AD384" t="str">
            <v>03125</v>
          </cell>
        </row>
        <row r="385">
          <cell r="V385" t="str">
            <v>Pirineus, Plaþa</v>
          </cell>
          <cell r="W385" t="str">
            <v>L'HOSPITALET DE LLOBREGAT</v>
          </cell>
          <cell r="X385" t="str">
            <v>BARCELONA</v>
          </cell>
          <cell r="Y385" t="str">
            <v>080007636573</v>
          </cell>
          <cell r="Z385" t="str">
            <v>Plaþa</v>
          </cell>
          <cell r="AA385" t="str">
            <v>Pirineus</v>
          </cell>
          <cell r="AB385" t="str">
            <v>08</v>
          </cell>
          <cell r="AC385" t="str">
            <v>00076</v>
          </cell>
          <cell r="AD385" t="str">
            <v>36573</v>
          </cell>
        </row>
        <row r="386">
          <cell r="V386" t="str">
            <v>Pius XII, Plaþa</v>
          </cell>
          <cell r="W386" t="str">
            <v>L'HOSPITALET DE LLOBREGAT</v>
          </cell>
          <cell r="X386" t="str">
            <v>BARCELONA</v>
          </cell>
          <cell r="Y386" t="str">
            <v>080007603130</v>
          </cell>
          <cell r="Z386" t="str">
            <v>Plaþa</v>
          </cell>
          <cell r="AA386" t="str">
            <v>Pius XII</v>
          </cell>
          <cell r="AB386" t="str">
            <v>08</v>
          </cell>
          <cell r="AC386" t="str">
            <v>00076</v>
          </cell>
          <cell r="AD386" t="str">
            <v>03130</v>
          </cell>
        </row>
        <row r="387">
          <cell r="V387" t="str">
            <v>Planes, Calle</v>
          </cell>
          <cell r="W387" t="str">
            <v>L'HOSPITALET DE LLOBREGAT</v>
          </cell>
          <cell r="X387" t="str">
            <v>BARCELONA</v>
          </cell>
          <cell r="Y387" t="str">
            <v>080007647767</v>
          </cell>
          <cell r="Z387" t="str">
            <v>Calle</v>
          </cell>
          <cell r="AA387" t="str">
            <v>Planes</v>
          </cell>
          <cell r="AB387" t="str">
            <v>08</v>
          </cell>
          <cell r="AC387" t="str">
            <v>00076</v>
          </cell>
          <cell r="AD387" t="str">
            <v>47767</v>
          </cell>
        </row>
        <row r="388">
          <cell r="V388" t="str">
            <v>Plini, Calle</v>
          </cell>
          <cell r="W388" t="str">
            <v>L'HOSPITALET DE LLOBREGAT</v>
          </cell>
          <cell r="X388" t="str">
            <v>BARCELONA</v>
          </cell>
          <cell r="Y388" t="str">
            <v>080007603161</v>
          </cell>
          <cell r="Z388" t="str">
            <v>Calle</v>
          </cell>
          <cell r="AA388" t="str">
            <v>Plini</v>
          </cell>
          <cell r="AB388" t="str">
            <v>08</v>
          </cell>
          <cell r="AC388" t="str">
            <v>00076</v>
          </cell>
          <cell r="AD388" t="str">
            <v>03161</v>
          </cell>
        </row>
        <row r="389">
          <cell r="V389" t="str">
            <v>Poeta Llombart, Calle</v>
          </cell>
          <cell r="W389" t="str">
            <v>L'HOSPITALET DE LLOBREGAT</v>
          </cell>
          <cell r="X389" t="str">
            <v>BARCELONA</v>
          </cell>
          <cell r="Y389" t="str">
            <v>080007603169</v>
          </cell>
          <cell r="Z389" t="str">
            <v>Calle</v>
          </cell>
          <cell r="AA389" t="str">
            <v>Poeta Llombart</v>
          </cell>
          <cell r="AB389" t="str">
            <v>08</v>
          </cell>
          <cell r="AC389" t="str">
            <v>00076</v>
          </cell>
          <cell r="AD389" t="str">
            <v>03169</v>
          </cell>
        </row>
        <row r="390">
          <cell r="V390" t="str">
            <v>Pompeu Fabra, Calle</v>
          </cell>
          <cell r="W390" t="str">
            <v>L'HOSPITALET DE LLOBREGAT</v>
          </cell>
          <cell r="X390" t="str">
            <v>BARCELONA</v>
          </cell>
          <cell r="Y390" t="str">
            <v>080007604805</v>
          </cell>
          <cell r="Z390" t="str">
            <v>Calle</v>
          </cell>
          <cell r="AA390" t="str">
            <v>Pompeu Fabra</v>
          </cell>
          <cell r="AB390" t="str">
            <v>08</v>
          </cell>
          <cell r="AC390" t="str">
            <v>00076</v>
          </cell>
          <cell r="AD390" t="str">
            <v>04805</v>
          </cell>
        </row>
        <row r="391">
          <cell r="V391" t="str">
            <v>Ponent, Avinguda</v>
          </cell>
          <cell r="W391" t="str">
            <v>L'HOSPITALET DE LLOBREGAT</v>
          </cell>
          <cell r="X391" t="str">
            <v>BARCELONA</v>
          </cell>
          <cell r="Y391" t="str">
            <v>080007603190</v>
          </cell>
          <cell r="Z391" t="str">
            <v>Avinguda</v>
          </cell>
          <cell r="AA391" t="str">
            <v>Ponent</v>
          </cell>
          <cell r="AB391" t="str">
            <v>08</v>
          </cell>
          <cell r="AC391" t="str">
            <v>00076</v>
          </cell>
          <cell r="AD391" t="str">
            <v>03190</v>
          </cell>
        </row>
        <row r="392">
          <cell r="V392" t="str">
            <v>Pons, Passatge</v>
          </cell>
          <cell r="W392" t="str">
            <v>L'HOSPITALET DE LLOBREGAT</v>
          </cell>
          <cell r="X392" t="str">
            <v>BARCELONA</v>
          </cell>
          <cell r="Y392" t="str">
            <v>080007603192</v>
          </cell>
          <cell r="Z392" t="str">
            <v>Passatge</v>
          </cell>
          <cell r="AA392" t="str">
            <v>Pons</v>
          </cell>
          <cell r="AB392" t="str">
            <v>08</v>
          </cell>
          <cell r="AC392" t="str">
            <v>00076</v>
          </cell>
          <cell r="AD392" t="str">
            <v>03192</v>
          </cell>
        </row>
        <row r="393">
          <cell r="V393" t="str">
            <v>Ponsich, Calle</v>
          </cell>
          <cell r="W393" t="str">
            <v>L'HOSPITALET DE LLOBREGAT</v>
          </cell>
          <cell r="X393" t="str">
            <v>BARCELONA</v>
          </cell>
          <cell r="Y393" t="str">
            <v>080007603197</v>
          </cell>
          <cell r="Z393" t="str">
            <v>Calle</v>
          </cell>
          <cell r="AA393" t="str">
            <v>Ponsich</v>
          </cell>
          <cell r="AB393" t="str">
            <v>08</v>
          </cell>
          <cell r="AC393" t="str">
            <v>00076</v>
          </cell>
          <cell r="AD393" t="str">
            <v>03197</v>
          </cell>
        </row>
        <row r="394">
          <cell r="V394" t="str">
            <v>Portugal, Calle</v>
          </cell>
          <cell r="W394" t="str">
            <v>L'HOSPITALET DE LLOBREGAT</v>
          </cell>
          <cell r="X394" t="str">
            <v>BARCELONA</v>
          </cell>
          <cell r="Y394" t="str">
            <v>080007603214</v>
          </cell>
          <cell r="Z394" t="str">
            <v>Calle</v>
          </cell>
          <cell r="AA394" t="str">
            <v>Portugal</v>
          </cell>
          <cell r="AB394" t="str">
            <v>08</v>
          </cell>
          <cell r="AC394" t="str">
            <v>00076</v>
          </cell>
          <cell r="AD394" t="str">
            <v>03214</v>
          </cell>
        </row>
        <row r="395">
          <cell r="V395" t="str">
            <v>Prat de la Manta, Calle</v>
          </cell>
          <cell r="W395" t="str">
            <v>L'HOSPITALET DE LLOBREGAT</v>
          </cell>
          <cell r="X395" t="str">
            <v>BARCELONA</v>
          </cell>
          <cell r="Y395" t="str">
            <v>080007603234</v>
          </cell>
          <cell r="Z395" t="str">
            <v>Calle</v>
          </cell>
          <cell r="AA395" t="str">
            <v>Prat de la Manta</v>
          </cell>
          <cell r="AB395" t="str">
            <v>08</v>
          </cell>
          <cell r="AC395" t="str">
            <v>00076</v>
          </cell>
          <cell r="AD395" t="str">
            <v>03234</v>
          </cell>
        </row>
        <row r="396">
          <cell r="V396" t="str">
            <v>Prat, Calle</v>
          </cell>
          <cell r="W396" t="str">
            <v>L'HOSPITALET DE LLOBREGAT</v>
          </cell>
          <cell r="X396" t="str">
            <v>BARCELONA</v>
          </cell>
          <cell r="Y396" t="str">
            <v>080007615001</v>
          </cell>
          <cell r="Z396" t="str">
            <v>Calle</v>
          </cell>
          <cell r="AA396" t="str">
            <v>Prat</v>
          </cell>
          <cell r="AB396" t="str">
            <v>08</v>
          </cell>
          <cell r="AC396" t="str">
            <v>00076</v>
          </cell>
          <cell r="AD396" t="str">
            <v>15001</v>
          </cell>
        </row>
        <row r="397">
          <cell r="V397" t="str">
            <v>Previsio, Calle</v>
          </cell>
          <cell r="W397" t="str">
            <v>L'HOSPITALET DE LLOBREGAT</v>
          </cell>
          <cell r="X397" t="str">
            <v>BARCELONA</v>
          </cell>
          <cell r="Y397" t="str">
            <v>080007611483</v>
          </cell>
          <cell r="Z397" t="str">
            <v>Calle</v>
          </cell>
          <cell r="AA397" t="str">
            <v>Previsio</v>
          </cell>
          <cell r="AB397" t="str">
            <v>08</v>
          </cell>
          <cell r="AC397" t="str">
            <v>00076</v>
          </cell>
          <cell r="AD397" t="str">
            <v>11483</v>
          </cell>
        </row>
        <row r="398">
          <cell r="V398" t="str">
            <v>Primavera, Calle</v>
          </cell>
          <cell r="W398" t="str">
            <v>L'HOSPITALET DE LLOBREGAT</v>
          </cell>
          <cell r="X398" t="str">
            <v>BARCELONA</v>
          </cell>
          <cell r="Y398" t="str">
            <v>080007603245</v>
          </cell>
          <cell r="Z398" t="str">
            <v>Calle</v>
          </cell>
          <cell r="AA398" t="str">
            <v>Primavera</v>
          </cell>
          <cell r="AB398" t="str">
            <v>08</v>
          </cell>
          <cell r="AC398" t="str">
            <v>00076</v>
          </cell>
          <cell r="AD398" t="str">
            <v>03245</v>
          </cell>
        </row>
        <row r="399">
          <cell r="V399" t="str">
            <v>Primer de Maig, Calle</v>
          </cell>
          <cell r="W399" t="str">
            <v>L'HOSPITALET DE LLOBREGAT</v>
          </cell>
          <cell r="X399" t="str">
            <v>BARCELONA</v>
          </cell>
          <cell r="Y399" t="str">
            <v>080007604154</v>
          </cell>
          <cell r="Z399" t="str">
            <v>Calle</v>
          </cell>
          <cell r="AA399" t="str">
            <v>Primer de Maig</v>
          </cell>
          <cell r="AB399" t="str">
            <v>08</v>
          </cell>
          <cell r="AC399" t="str">
            <v>00076</v>
          </cell>
          <cell r="AD399" t="str">
            <v>04154</v>
          </cell>
        </row>
        <row r="400">
          <cell r="V400" t="str">
            <v>Princep de Bergara, Calle</v>
          </cell>
          <cell r="W400" t="str">
            <v>L'HOSPITALET DE LLOBREGAT</v>
          </cell>
          <cell r="X400" t="str">
            <v>BARCELONA</v>
          </cell>
          <cell r="Y400" t="str">
            <v>080007642811</v>
          </cell>
          <cell r="Z400" t="str">
            <v>Calle</v>
          </cell>
          <cell r="AA400" t="str">
            <v>Princep de Bergara</v>
          </cell>
          <cell r="AB400" t="str">
            <v>08</v>
          </cell>
          <cell r="AC400" t="str">
            <v>00076</v>
          </cell>
          <cell r="AD400" t="str">
            <v>42811</v>
          </cell>
        </row>
        <row r="401">
          <cell r="V401" t="str">
            <v>Progres, Calle</v>
          </cell>
          <cell r="W401" t="str">
            <v>L'HOSPITALET DE LLOBREGAT</v>
          </cell>
          <cell r="X401" t="str">
            <v>BARCELONA</v>
          </cell>
          <cell r="Y401" t="str">
            <v>080007603259</v>
          </cell>
          <cell r="Z401" t="str">
            <v>Calle</v>
          </cell>
          <cell r="AA401" t="str">
            <v>Progres</v>
          </cell>
          <cell r="AB401" t="str">
            <v>08</v>
          </cell>
          <cell r="AC401" t="str">
            <v>00076</v>
          </cell>
          <cell r="AD401" t="str">
            <v>03259</v>
          </cell>
        </row>
        <row r="402">
          <cell r="V402" t="str">
            <v>Provenþa, Calle</v>
          </cell>
          <cell r="W402" t="str">
            <v>L'HOSPITALET DE LLOBREGAT</v>
          </cell>
          <cell r="X402" t="str">
            <v>BARCELONA</v>
          </cell>
          <cell r="Y402" t="str">
            <v>080007611958</v>
          </cell>
          <cell r="Z402" t="str">
            <v>Calle</v>
          </cell>
          <cell r="AA402" t="str">
            <v>Provenþa</v>
          </cell>
          <cell r="AB402" t="str">
            <v>08</v>
          </cell>
          <cell r="AC402" t="str">
            <v>00076</v>
          </cell>
          <cell r="AD402" t="str">
            <v>11958</v>
          </cell>
        </row>
        <row r="403">
          <cell r="V403" t="str">
            <v>Provenþana, Calle</v>
          </cell>
          <cell r="W403" t="str">
            <v>L'HOSPITALET DE LLOBREGAT</v>
          </cell>
          <cell r="X403" t="str">
            <v>BARCELONA</v>
          </cell>
          <cell r="Y403" t="str">
            <v>080007603266</v>
          </cell>
          <cell r="Z403" t="str">
            <v>Calle</v>
          </cell>
          <cell r="AA403" t="str">
            <v>Provenþana</v>
          </cell>
          <cell r="AB403" t="str">
            <v>08</v>
          </cell>
          <cell r="AC403" t="str">
            <v>00076</v>
          </cell>
          <cell r="AD403" t="str">
            <v>03266</v>
          </cell>
        </row>
        <row r="404">
          <cell r="V404" t="str">
            <v>Provenþana, Plaþa</v>
          </cell>
          <cell r="W404" t="str">
            <v>L'HOSPITALET DE LLOBREGAT</v>
          </cell>
          <cell r="X404" t="str">
            <v>BARCELONA</v>
          </cell>
          <cell r="Y404" t="str">
            <v>080007602862</v>
          </cell>
          <cell r="Z404" t="str">
            <v>Plaþa</v>
          </cell>
          <cell r="AA404" t="str">
            <v>Provenþana</v>
          </cell>
          <cell r="AB404" t="str">
            <v>08</v>
          </cell>
          <cell r="AC404" t="str">
            <v>00076</v>
          </cell>
          <cell r="AD404" t="str">
            <v>02862</v>
          </cell>
        </row>
        <row r="405">
          <cell r="V405" t="str">
            <v>Pubilla Cases, Calle</v>
          </cell>
          <cell r="W405" t="str">
            <v>L'HOSPITALET DE LLOBREGAT</v>
          </cell>
          <cell r="X405" t="str">
            <v>BARCELONA</v>
          </cell>
          <cell r="Y405" t="str">
            <v>080007603270</v>
          </cell>
          <cell r="Z405" t="str">
            <v>Calle</v>
          </cell>
          <cell r="AA405" t="str">
            <v>Pubilla Cases</v>
          </cell>
          <cell r="AB405" t="str">
            <v>08</v>
          </cell>
          <cell r="AC405" t="str">
            <v>00076</v>
          </cell>
          <cell r="AD405" t="str">
            <v>03270</v>
          </cell>
        </row>
        <row r="406">
          <cell r="V406" t="str">
            <v>Pubilla Cases, Plaþa</v>
          </cell>
          <cell r="W406" t="str">
            <v>L'HOSPITALET DE LLOBREGAT</v>
          </cell>
          <cell r="X406" t="str">
            <v>BARCELONA</v>
          </cell>
          <cell r="Y406" t="str">
            <v>080007603271</v>
          </cell>
          <cell r="Z406" t="str">
            <v>Plaþa</v>
          </cell>
          <cell r="AA406" t="str">
            <v>Pubilla Cases</v>
          </cell>
          <cell r="AB406" t="str">
            <v>08</v>
          </cell>
          <cell r="AC406" t="str">
            <v>00076</v>
          </cell>
          <cell r="AD406" t="str">
            <v>03271</v>
          </cell>
        </row>
        <row r="407">
          <cell r="V407" t="str">
            <v>Pujadas, Calle</v>
          </cell>
          <cell r="W407" t="str">
            <v>L'HOSPITALET DE LLOBREGAT</v>
          </cell>
          <cell r="X407" t="str">
            <v>BARCELONA</v>
          </cell>
          <cell r="Y407" t="str">
            <v>080007603301</v>
          </cell>
          <cell r="Z407" t="str">
            <v>Calle</v>
          </cell>
          <cell r="AA407" t="str">
            <v>Pujadas</v>
          </cell>
          <cell r="AB407" t="str">
            <v>08</v>
          </cell>
          <cell r="AC407" t="str">
            <v>00076</v>
          </cell>
          <cell r="AD407" t="str">
            <v>03301</v>
          </cell>
        </row>
        <row r="408">
          <cell r="V408" t="str">
            <v>Pujos, Calle</v>
          </cell>
          <cell r="W408" t="str">
            <v>L'HOSPITALET DE LLOBREGAT</v>
          </cell>
          <cell r="X408" t="str">
            <v>BARCELONA</v>
          </cell>
          <cell r="Y408" t="str">
            <v>080007603307</v>
          </cell>
          <cell r="Z408" t="str">
            <v>Calle</v>
          </cell>
          <cell r="AA408" t="str">
            <v>Pujos</v>
          </cell>
          <cell r="AB408" t="str">
            <v>08</v>
          </cell>
          <cell r="AC408" t="str">
            <v>00076</v>
          </cell>
          <cell r="AD408" t="str">
            <v>03307</v>
          </cell>
        </row>
        <row r="409">
          <cell r="V409" t="str">
            <v>Quart, Plaþa</v>
          </cell>
          <cell r="W409" t="str">
            <v>L'HOSPITALET DE LLOBREGAT</v>
          </cell>
          <cell r="X409" t="str">
            <v>BARCELONA</v>
          </cell>
          <cell r="Y409" t="str">
            <v>080007600053</v>
          </cell>
          <cell r="Z409" t="str">
            <v>Plaþa</v>
          </cell>
          <cell r="AA409" t="str">
            <v>Quart</v>
          </cell>
          <cell r="AB409" t="str">
            <v>08</v>
          </cell>
          <cell r="AC409" t="str">
            <v>00076</v>
          </cell>
          <cell r="AD409" t="str">
            <v>00053</v>
          </cell>
        </row>
        <row r="410">
          <cell r="V410" t="str">
            <v>Radi, Calle</v>
          </cell>
          <cell r="W410" t="str">
            <v>L'HOSPITALET DE LLOBREGAT</v>
          </cell>
          <cell r="X410" t="str">
            <v>BARCELONA</v>
          </cell>
          <cell r="Y410" t="str">
            <v>080007603326</v>
          </cell>
          <cell r="Z410" t="str">
            <v>Calle</v>
          </cell>
          <cell r="AA410" t="str">
            <v>Radi</v>
          </cell>
          <cell r="AB410" t="str">
            <v>08</v>
          </cell>
          <cell r="AC410" t="str">
            <v>00076</v>
          </cell>
          <cell r="AD410" t="str">
            <v>03326</v>
          </cell>
        </row>
        <row r="411">
          <cell r="V411" t="str">
            <v>Rafael Barradas, Calle</v>
          </cell>
          <cell r="W411" t="str">
            <v>L'HOSPITALET DE LLOBREGAT</v>
          </cell>
          <cell r="X411" t="str">
            <v>BARCELONA</v>
          </cell>
          <cell r="Y411" t="str">
            <v>080007600787</v>
          </cell>
          <cell r="Z411" t="str">
            <v>Calle</v>
          </cell>
          <cell r="AA411" t="str">
            <v>Rafael Barradas</v>
          </cell>
          <cell r="AB411" t="str">
            <v>08</v>
          </cell>
          <cell r="AC411" t="str">
            <v>00076</v>
          </cell>
          <cell r="AD411" t="str">
            <v>00787</v>
          </cell>
        </row>
        <row r="412">
          <cell r="V412" t="str">
            <v>Rafael de Campalans, Calle</v>
          </cell>
          <cell r="W412" t="str">
            <v>L'HOSPITALET DE LLOBREGAT</v>
          </cell>
          <cell r="X412" t="str">
            <v>BARCELONA</v>
          </cell>
          <cell r="Y412" t="str">
            <v>080007602858</v>
          </cell>
          <cell r="Z412" t="str">
            <v>Calle</v>
          </cell>
          <cell r="AA412" t="str">
            <v>Rafael de Campalans</v>
          </cell>
          <cell r="AB412" t="str">
            <v>08</v>
          </cell>
          <cell r="AC412" t="str">
            <v>00076</v>
          </cell>
          <cell r="AD412" t="str">
            <v>02858</v>
          </cell>
        </row>
        <row r="413">
          <cell r="V413" t="str">
            <v>Rectoria, Passatge</v>
          </cell>
          <cell r="W413" t="str">
            <v>L'HOSPITALET DE LLOBREGAT</v>
          </cell>
          <cell r="X413" t="str">
            <v>BARCELONA</v>
          </cell>
          <cell r="Y413" t="str">
            <v>080007603364</v>
          </cell>
          <cell r="Z413" t="str">
            <v>Passatge</v>
          </cell>
          <cell r="AA413" t="str">
            <v>Rectoria</v>
          </cell>
          <cell r="AB413" t="str">
            <v>08</v>
          </cell>
          <cell r="AC413" t="str">
            <v>00076</v>
          </cell>
          <cell r="AD413" t="str">
            <v>03364</v>
          </cell>
        </row>
        <row r="414">
          <cell r="V414" t="str">
            <v>Reforma, Calle</v>
          </cell>
          <cell r="W414" t="str">
            <v>L'HOSPITALET DE LLOBREGAT</v>
          </cell>
          <cell r="X414" t="str">
            <v>BARCELONA</v>
          </cell>
          <cell r="Y414" t="str">
            <v>080007603369</v>
          </cell>
          <cell r="Z414" t="str">
            <v>Calle</v>
          </cell>
          <cell r="AA414" t="str">
            <v>Reforma</v>
          </cell>
          <cell r="AB414" t="str">
            <v>08</v>
          </cell>
          <cell r="AC414" t="str">
            <v>00076</v>
          </cell>
          <cell r="AD414" t="str">
            <v>03369</v>
          </cell>
        </row>
        <row r="415">
          <cell r="V415" t="str">
            <v>Rei En Jaume, Calle</v>
          </cell>
          <cell r="W415" t="str">
            <v>L'HOSPITALET DE LLOBREGAT</v>
          </cell>
          <cell r="X415" t="str">
            <v>BARCELONA</v>
          </cell>
          <cell r="Y415" t="str">
            <v>080007622476</v>
          </cell>
          <cell r="Z415" t="str">
            <v>Calle</v>
          </cell>
          <cell r="AA415" t="str">
            <v>Rei En Jaume</v>
          </cell>
          <cell r="AB415" t="str">
            <v>08</v>
          </cell>
          <cell r="AC415" t="str">
            <v>00076</v>
          </cell>
          <cell r="AD415" t="str">
            <v>22476</v>
          </cell>
        </row>
        <row r="416">
          <cell r="V416" t="str">
            <v>Remunta, Plaþa</v>
          </cell>
          <cell r="W416" t="str">
            <v>L'HOSPITALET DE LLOBREGAT</v>
          </cell>
          <cell r="X416" t="str">
            <v>BARCELONA</v>
          </cell>
          <cell r="Y416" t="str">
            <v>080007603387</v>
          </cell>
          <cell r="Z416" t="str">
            <v>Plaþa</v>
          </cell>
          <cell r="AA416" t="str">
            <v>Remunta</v>
          </cell>
          <cell r="AB416" t="str">
            <v>08</v>
          </cell>
          <cell r="AC416" t="str">
            <v>00076</v>
          </cell>
          <cell r="AD416" t="str">
            <v>03387</v>
          </cell>
        </row>
        <row r="417">
          <cell r="V417" t="str">
            <v>Renclusa, Calle</v>
          </cell>
          <cell r="W417" t="str">
            <v>L'HOSPITALET DE LLOBREGAT</v>
          </cell>
          <cell r="X417" t="str">
            <v>BARCELONA</v>
          </cell>
          <cell r="Y417" t="str">
            <v>080007603391</v>
          </cell>
          <cell r="Z417" t="str">
            <v>Calle</v>
          </cell>
          <cell r="AA417" t="str">
            <v>Renclusa</v>
          </cell>
          <cell r="AB417" t="str">
            <v>08</v>
          </cell>
          <cell r="AC417" t="str">
            <v>00076</v>
          </cell>
          <cell r="AD417" t="str">
            <v>03391</v>
          </cell>
        </row>
        <row r="418">
          <cell r="V418" t="str">
            <v>Repartidor, Plaþa</v>
          </cell>
          <cell r="W418" t="str">
            <v>L'HOSPITALET DE LLOBREGAT</v>
          </cell>
          <cell r="X418" t="str">
            <v>BARCELONA</v>
          </cell>
          <cell r="Y418" t="str">
            <v>080007601740</v>
          </cell>
          <cell r="Z418" t="str">
            <v>Plaþa</v>
          </cell>
          <cell r="AA418" t="str">
            <v>Repartidor</v>
          </cell>
          <cell r="AB418" t="str">
            <v>08</v>
          </cell>
          <cell r="AC418" t="str">
            <v>00076</v>
          </cell>
          <cell r="AD418" t="str">
            <v>01740</v>
          </cell>
        </row>
        <row r="419">
          <cell r="V419" t="str">
            <v>Residencia, Calle</v>
          </cell>
          <cell r="W419" t="str">
            <v>L'HOSPITALET DE LLOBREGAT</v>
          </cell>
          <cell r="X419" t="str">
            <v>BARCELONA</v>
          </cell>
          <cell r="Y419" t="str">
            <v>080007600023</v>
          </cell>
          <cell r="Z419" t="str">
            <v>Calle</v>
          </cell>
          <cell r="AA419" t="str">
            <v>Residencia</v>
          </cell>
          <cell r="AB419" t="str">
            <v>08</v>
          </cell>
          <cell r="AC419" t="str">
            <v>00076</v>
          </cell>
          <cell r="AD419" t="str">
            <v>00023</v>
          </cell>
        </row>
        <row r="420">
          <cell r="V420" t="str">
            <v>Reverter, Calle</v>
          </cell>
          <cell r="W420" t="str">
            <v>L'HOSPITALET DE LLOBREGAT</v>
          </cell>
          <cell r="X420" t="str">
            <v>BARCELONA</v>
          </cell>
          <cell r="Y420" t="str">
            <v>080007603406</v>
          </cell>
          <cell r="Z420" t="str">
            <v>Calle</v>
          </cell>
          <cell r="AA420" t="str">
            <v>Reverter</v>
          </cell>
          <cell r="AB420" t="str">
            <v>08</v>
          </cell>
          <cell r="AC420" t="str">
            <v>00076</v>
          </cell>
          <cell r="AD420" t="str">
            <v>03406</v>
          </cell>
        </row>
        <row r="421">
          <cell r="V421" t="str">
            <v>Ribera, CamÝ</v>
          </cell>
          <cell r="W421" t="str">
            <v>L'HOSPITALET DE LLOBREGAT</v>
          </cell>
          <cell r="X421" t="str">
            <v>BARCELONA</v>
          </cell>
          <cell r="Y421" t="str">
            <v>080007600021</v>
          </cell>
          <cell r="Z421" t="str">
            <v>CamÝ</v>
          </cell>
          <cell r="AA421" t="str">
            <v>Ribera</v>
          </cell>
          <cell r="AB421" t="str">
            <v>08</v>
          </cell>
          <cell r="AC421" t="str">
            <v>00076</v>
          </cell>
          <cell r="AD421" t="str">
            <v>00021</v>
          </cell>
        </row>
        <row r="422">
          <cell r="V422" t="str">
            <v>Riera Blanca, Calle</v>
          </cell>
          <cell r="W422" t="str">
            <v>L'HOSPITALET DE LLOBREGAT</v>
          </cell>
          <cell r="X422" t="str">
            <v>BARCELONA</v>
          </cell>
          <cell r="Y422" t="str">
            <v>080007603428</v>
          </cell>
          <cell r="Z422" t="str">
            <v>Calle</v>
          </cell>
          <cell r="AA422" t="str">
            <v>Riera Blanca</v>
          </cell>
          <cell r="AB422" t="str">
            <v>08</v>
          </cell>
          <cell r="AC422" t="str">
            <v>00076</v>
          </cell>
          <cell r="AD422" t="str">
            <v>03428</v>
          </cell>
        </row>
        <row r="423">
          <cell r="V423" t="str">
            <v>Riera de la Creu, Calle</v>
          </cell>
          <cell r="W423" t="str">
            <v>L'HOSPITALET DE LLOBREGAT</v>
          </cell>
          <cell r="X423" t="str">
            <v>BARCELONA</v>
          </cell>
          <cell r="Y423" t="str">
            <v>080007601168</v>
          </cell>
          <cell r="Z423" t="str">
            <v>Calle</v>
          </cell>
          <cell r="AA423" t="str">
            <v>Riera de la Creu</v>
          </cell>
          <cell r="AB423" t="str">
            <v>08</v>
          </cell>
          <cell r="AC423" t="str">
            <v>00076</v>
          </cell>
          <cell r="AD423" t="str">
            <v>01168</v>
          </cell>
        </row>
        <row r="424">
          <cell r="V424" t="str">
            <v>Riera de l'Escorxador, Calle</v>
          </cell>
          <cell r="W424" t="str">
            <v>L'HOSPITALET DE LLOBREGAT</v>
          </cell>
          <cell r="X424" t="str">
            <v>BARCELONA</v>
          </cell>
          <cell r="Y424" t="str">
            <v>080007602476</v>
          </cell>
          <cell r="Z424" t="str">
            <v>Calle</v>
          </cell>
          <cell r="AA424" t="str">
            <v>Riera de l'Escorxador</v>
          </cell>
          <cell r="AB424" t="str">
            <v>08</v>
          </cell>
          <cell r="AC424" t="str">
            <v>00076</v>
          </cell>
          <cell r="AD424" t="str">
            <v>02476</v>
          </cell>
        </row>
        <row r="425">
          <cell r="V425" t="str">
            <v>Riera dels Frares, Calle</v>
          </cell>
          <cell r="W425" t="str">
            <v>L'HOSPITALET DE LLOBREGAT</v>
          </cell>
          <cell r="X425" t="str">
            <v>BARCELONA</v>
          </cell>
          <cell r="Y425" t="str">
            <v>080007601618</v>
          </cell>
          <cell r="Z425" t="str">
            <v>Calle</v>
          </cell>
          <cell r="AA425" t="str">
            <v>Riera dels Frares</v>
          </cell>
          <cell r="AB425" t="str">
            <v>08</v>
          </cell>
          <cell r="AC425" t="str">
            <v>00076</v>
          </cell>
          <cell r="AD425" t="str">
            <v>01618</v>
          </cell>
        </row>
        <row r="426">
          <cell r="V426" t="str">
            <v>Riereta, CamÝ</v>
          </cell>
          <cell r="W426" t="str">
            <v>L'HOSPITALET DE LLOBREGAT</v>
          </cell>
          <cell r="X426" t="str">
            <v>BARCELONA</v>
          </cell>
          <cell r="Y426" t="str">
            <v>080007603436</v>
          </cell>
          <cell r="Z426" t="str">
            <v>CamÝ</v>
          </cell>
          <cell r="AA426" t="str">
            <v>Riereta</v>
          </cell>
          <cell r="AB426" t="str">
            <v>08</v>
          </cell>
          <cell r="AC426" t="str">
            <v>00076</v>
          </cell>
          <cell r="AD426" t="str">
            <v>03436</v>
          </cell>
        </row>
        <row r="427">
          <cell r="V427" t="str">
            <v>Rius i Carrio, Calle</v>
          </cell>
          <cell r="W427" t="str">
            <v>L'HOSPITALET DE LLOBREGAT</v>
          </cell>
          <cell r="X427" t="str">
            <v>BARCELONA</v>
          </cell>
          <cell r="Y427" t="str">
            <v>080007603451</v>
          </cell>
          <cell r="Z427" t="str">
            <v>Calle</v>
          </cell>
          <cell r="AA427" t="str">
            <v>Rius i Carrio</v>
          </cell>
          <cell r="AB427" t="str">
            <v>08</v>
          </cell>
          <cell r="AC427" t="str">
            <v>00076</v>
          </cell>
          <cell r="AD427" t="str">
            <v>03451</v>
          </cell>
        </row>
        <row r="428">
          <cell r="V428" t="str">
            <v>Rius, Passatge</v>
          </cell>
          <cell r="W428" t="str">
            <v>L'HOSPITALET DE LLOBREGAT</v>
          </cell>
          <cell r="X428" t="str">
            <v>BARCELONA</v>
          </cell>
          <cell r="Y428" t="str">
            <v>080007603450</v>
          </cell>
          <cell r="Z428" t="str">
            <v>Passatge</v>
          </cell>
          <cell r="AA428" t="str">
            <v>Rius</v>
          </cell>
          <cell r="AB428" t="str">
            <v>08</v>
          </cell>
          <cell r="AC428" t="str">
            <v>00076</v>
          </cell>
          <cell r="AD428" t="str">
            <v>03450</v>
          </cell>
        </row>
        <row r="429">
          <cell r="V429" t="str">
            <v>Roca i Humbert, Calle</v>
          </cell>
          <cell r="W429" t="str">
            <v>L'HOSPITALET DE LLOBREGAT</v>
          </cell>
          <cell r="X429" t="str">
            <v>BARCELONA</v>
          </cell>
          <cell r="Y429" t="str">
            <v>080007603466</v>
          </cell>
          <cell r="Z429" t="str">
            <v>Calle</v>
          </cell>
          <cell r="AA429" t="str">
            <v>Roca i Humbert</v>
          </cell>
          <cell r="AB429" t="str">
            <v>08</v>
          </cell>
          <cell r="AC429" t="str">
            <v>00076</v>
          </cell>
          <cell r="AD429" t="str">
            <v>03466</v>
          </cell>
        </row>
        <row r="430">
          <cell r="V430" t="str">
            <v>Rodes, Calle</v>
          </cell>
          <cell r="W430" t="str">
            <v>L'HOSPITALET DE LLOBREGAT</v>
          </cell>
          <cell r="X430" t="str">
            <v>BARCELONA</v>
          </cell>
          <cell r="Y430" t="str">
            <v>080007603472</v>
          </cell>
          <cell r="Z430" t="str">
            <v>Calle</v>
          </cell>
          <cell r="AA430" t="str">
            <v>Rodes</v>
          </cell>
          <cell r="AB430" t="str">
            <v>08</v>
          </cell>
          <cell r="AC430" t="str">
            <v>00076</v>
          </cell>
          <cell r="AD430" t="str">
            <v>03472</v>
          </cell>
        </row>
        <row r="431">
          <cell r="V431" t="str">
            <v>Rosa d'Alexandria, Calle</v>
          </cell>
          <cell r="W431" t="str">
            <v>L'HOSPITALET DE LLOBREGAT</v>
          </cell>
          <cell r="X431" t="str">
            <v>BARCELONA</v>
          </cell>
          <cell r="Y431" t="str">
            <v>080007603498</v>
          </cell>
          <cell r="Z431" t="str">
            <v>Calle</v>
          </cell>
          <cell r="AA431" t="str">
            <v>Rosa d'Alexandria</v>
          </cell>
          <cell r="AB431" t="str">
            <v>08</v>
          </cell>
          <cell r="AC431" t="str">
            <v>00076</v>
          </cell>
          <cell r="AD431" t="str">
            <v>03498</v>
          </cell>
        </row>
        <row r="432">
          <cell r="V432" t="str">
            <v>Rosalia de Castro, Calle</v>
          </cell>
          <cell r="W432" t="str">
            <v>L'HOSPITALET DE LLOBREGAT</v>
          </cell>
          <cell r="X432" t="str">
            <v>BARCELONA</v>
          </cell>
          <cell r="Y432" t="str">
            <v>080007603503</v>
          </cell>
          <cell r="Z432" t="str">
            <v>Calle</v>
          </cell>
          <cell r="AA432" t="str">
            <v>Rosalia de Castro</v>
          </cell>
          <cell r="AB432" t="str">
            <v>08</v>
          </cell>
          <cell r="AC432" t="str">
            <v>00076</v>
          </cell>
          <cell r="AD432" t="str">
            <v>03503</v>
          </cell>
        </row>
        <row r="433">
          <cell r="V433" t="str">
            <v>Rosell, Calle</v>
          </cell>
          <cell r="W433" t="str">
            <v>L'HOSPITALET DE LLOBREGAT</v>
          </cell>
          <cell r="X433" t="str">
            <v>BARCELONA</v>
          </cell>
          <cell r="Y433" t="str">
            <v>080007603508</v>
          </cell>
          <cell r="Z433" t="str">
            <v>Calle</v>
          </cell>
          <cell r="AA433" t="str">
            <v>Rosell</v>
          </cell>
          <cell r="AB433" t="str">
            <v>08</v>
          </cell>
          <cell r="AC433" t="str">
            <v>00076</v>
          </cell>
          <cell r="AD433" t="str">
            <v>03508</v>
          </cell>
        </row>
        <row r="434">
          <cell r="V434" t="str">
            <v>Roselles, Calle</v>
          </cell>
          <cell r="W434" t="str">
            <v>L'HOSPITALET DE LLOBREGAT</v>
          </cell>
          <cell r="X434" t="str">
            <v>BARCELONA</v>
          </cell>
          <cell r="Y434" t="str">
            <v>080007603509</v>
          </cell>
          <cell r="Z434" t="str">
            <v>Calle</v>
          </cell>
          <cell r="AA434" t="str">
            <v>Roselles</v>
          </cell>
          <cell r="AB434" t="str">
            <v>08</v>
          </cell>
          <cell r="AC434" t="str">
            <v>00076</v>
          </cell>
          <cell r="AD434" t="str">
            <v>03509</v>
          </cell>
        </row>
        <row r="435">
          <cell r="V435" t="str">
            <v>Roses, Calle</v>
          </cell>
          <cell r="W435" t="str">
            <v>L'HOSPITALET DE LLOBREGAT</v>
          </cell>
          <cell r="X435" t="str">
            <v>BARCELONA</v>
          </cell>
          <cell r="Y435" t="str">
            <v>080007603516</v>
          </cell>
          <cell r="Z435" t="str">
            <v>Calle</v>
          </cell>
          <cell r="AA435" t="str">
            <v>Roses</v>
          </cell>
          <cell r="AB435" t="str">
            <v>08</v>
          </cell>
          <cell r="AC435" t="str">
            <v>00076</v>
          </cell>
          <cell r="AD435" t="str">
            <v>03516</v>
          </cell>
        </row>
        <row r="436">
          <cell r="V436" t="str">
            <v>Rosich, Calle</v>
          </cell>
          <cell r="W436" t="str">
            <v>L'HOSPITALET DE LLOBREGAT</v>
          </cell>
          <cell r="X436" t="str">
            <v>BARCELONA</v>
          </cell>
          <cell r="Y436" t="str">
            <v>080007603519</v>
          </cell>
          <cell r="Z436" t="str">
            <v>Calle</v>
          </cell>
          <cell r="AA436" t="str">
            <v>Rosich</v>
          </cell>
          <cell r="AB436" t="str">
            <v>08</v>
          </cell>
          <cell r="AC436" t="str">
            <v>00076</v>
          </cell>
          <cell r="AD436" t="str">
            <v>03519</v>
          </cell>
        </row>
        <row r="437">
          <cell r="V437" t="str">
            <v>Rossello, Calle</v>
          </cell>
          <cell r="W437" t="str">
            <v>L'HOSPITALET DE LLOBREGAT</v>
          </cell>
          <cell r="X437" t="str">
            <v>BARCELONA</v>
          </cell>
          <cell r="Y437" t="str">
            <v>080007603510</v>
          </cell>
          <cell r="Z437" t="str">
            <v>Calle</v>
          </cell>
          <cell r="AA437" t="str">
            <v>Rossello</v>
          </cell>
          <cell r="AB437" t="str">
            <v>08</v>
          </cell>
          <cell r="AC437" t="str">
            <v>00076</v>
          </cell>
          <cell r="AD437" t="str">
            <v>03510</v>
          </cell>
        </row>
        <row r="438">
          <cell r="V438" t="str">
            <v>Rossend Arus, Calle</v>
          </cell>
          <cell r="W438" t="str">
            <v>L'HOSPITALET DE LLOBREGAT</v>
          </cell>
          <cell r="X438" t="str">
            <v>BARCELONA</v>
          </cell>
          <cell r="Y438" t="str">
            <v>080007603513</v>
          </cell>
          <cell r="Z438" t="str">
            <v>Calle</v>
          </cell>
          <cell r="AA438" t="str">
            <v>Rossend Arus</v>
          </cell>
          <cell r="AB438" t="str">
            <v>08</v>
          </cell>
          <cell r="AC438" t="str">
            <v>00076</v>
          </cell>
          <cell r="AD438" t="str">
            <v>03513</v>
          </cell>
        </row>
        <row r="439">
          <cell r="V439" t="str">
            <v>Rovira, Passatge</v>
          </cell>
          <cell r="W439" t="str">
            <v>L'HOSPITALET DE LLOBREGAT</v>
          </cell>
          <cell r="X439" t="str">
            <v>BARCELONA</v>
          </cell>
          <cell r="Y439" t="str">
            <v>080007603525</v>
          </cell>
          <cell r="Z439" t="str">
            <v>Passatge</v>
          </cell>
          <cell r="AA439" t="str">
            <v>Rovira</v>
          </cell>
          <cell r="AB439" t="str">
            <v>08</v>
          </cell>
          <cell r="AC439" t="str">
            <v>00076</v>
          </cell>
          <cell r="AD439" t="str">
            <v>03525</v>
          </cell>
        </row>
        <row r="440">
          <cell r="V440" t="str">
            <v>Rubidi, Calle</v>
          </cell>
          <cell r="W440" t="str">
            <v>L'HOSPITALET DE LLOBREGAT</v>
          </cell>
          <cell r="X440" t="str">
            <v>BARCELONA</v>
          </cell>
          <cell r="Y440" t="str">
            <v>080007603530</v>
          </cell>
          <cell r="Z440" t="str">
            <v>Calle</v>
          </cell>
          <cell r="AA440" t="str">
            <v>Rubidi</v>
          </cell>
          <cell r="AB440" t="str">
            <v>08</v>
          </cell>
          <cell r="AC440" t="str">
            <v>00076</v>
          </cell>
          <cell r="AD440" t="str">
            <v>03530</v>
          </cell>
        </row>
        <row r="441">
          <cell r="V441" t="str">
            <v>Sabadell, Calle</v>
          </cell>
          <cell r="W441" t="str">
            <v>L'HOSPITALET DE LLOBREGAT</v>
          </cell>
          <cell r="X441" t="str">
            <v>BARCELONA</v>
          </cell>
          <cell r="Y441" t="str">
            <v>080007603539</v>
          </cell>
          <cell r="Z441" t="str">
            <v>Calle</v>
          </cell>
          <cell r="AA441" t="str">
            <v>Sabadell</v>
          </cell>
          <cell r="AB441" t="str">
            <v>08</v>
          </cell>
          <cell r="AC441" t="str">
            <v>00076</v>
          </cell>
          <cell r="AD441" t="str">
            <v>03539</v>
          </cell>
        </row>
        <row r="442">
          <cell r="V442" t="str">
            <v>Salamina, Calle</v>
          </cell>
          <cell r="W442" t="str">
            <v>L'HOSPITALET DE LLOBREGAT</v>
          </cell>
          <cell r="X442" t="str">
            <v>BARCELONA</v>
          </cell>
          <cell r="Y442" t="str">
            <v>080007603561</v>
          </cell>
          <cell r="Z442" t="str">
            <v>Calle</v>
          </cell>
          <cell r="AA442" t="str">
            <v>Salamina</v>
          </cell>
          <cell r="AB442" t="str">
            <v>08</v>
          </cell>
          <cell r="AC442" t="str">
            <v>00076</v>
          </cell>
          <cell r="AD442" t="str">
            <v>03561</v>
          </cell>
        </row>
        <row r="443">
          <cell r="V443" t="str">
            <v>Salvador Espriu, Calle</v>
          </cell>
          <cell r="W443" t="str">
            <v>L'HOSPITALET DE LLOBREGAT</v>
          </cell>
          <cell r="X443" t="str">
            <v>BARCELONA</v>
          </cell>
          <cell r="Y443" t="str">
            <v>080007649754</v>
          </cell>
          <cell r="Z443" t="str">
            <v>Calle</v>
          </cell>
          <cell r="AA443" t="str">
            <v>Salvador Espriu</v>
          </cell>
          <cell r="AB443" t="str">
            <v>08</v>
          </cell>
          <cell r="AC443" t="str">
            <v>00076</v>
          </cell>
          <cell r="AD443" t="str">
            <v>49754</v>
          </cell>
        </row>
        <row r="444">
          <cell r="V444" t="str">
            <v>Salvador Espriu, Passatge</v>
          </cell>
          <cell r="W444" t="str">
            <v>L'HOSPITALET DE LLOBREGAT</v>
          </cell>
          <cell r="X444" t="str">
            <v>BARCELONA</v>
          </cell>
          <cell r="Y444" t="str">
            <v>080007600039</v>
          </cell>
          <cell r="Z444" t="str">
            <v>Passatge</v>
          </cell>
          <cell r="AA444" t="str">
            <v>Salvador Espriu</v>
          </cell>
          <cell r="AB444" t="str">
            <v>08</v>
          </cell>
          <cell r="AC444" t="str">
            <v>00076</v>
          </cell>
          <cell r="AD444" t="str">
            <v>00039</v>
          </cell>
        </row>
        <row r="445">
          <cell r="V445" t="str">
            <v>Salvador Segui, Calle</v>
          </cell>
          <cell r="W445" t="str">
            <v>L'HOSPITALET DE LLOBREGAT</v>
          </cell>
          <cell r="X445" t="str">
            <v>BARCELONA</v>
          </cell>
          <cell r="Y445" t="str">
            <v>080007601731</v>
          </cell>
          <cell r="Z445" t="str">
            <v>Calle</v>
          </cell>
          <cell r="AA445" t="str">
            <v>Salvador Segui</v>
          </cell>
          <cell r="AB445" t="str">
            <v>08</v>
          </cell>
          <cell r="AC445" t="str">
            <v>00076</v>
          </cell>
          <cell r="AD445" t="str">
            <v>01731</v>
          </cell>
        </row>
        <row r="446">
          <cell r="V446" t="str">
            <v>Salvadors, Calle</v>
          </cell>
          <cell r="W446" t="str">
            <v>L'HOSPITALET DE LLOBREGAT</v>
          </cell>
          <cell r="X446" t="str">
            <v>BARCELONA</v>
          </cell>
          <cell r="Y446" t="str">
            <v>080007603580</v>
          </cell>
          <cell r="Z446" t="str">
            <v>Calle</v>
          </cell>
          <cell r="AA446" t="str">
            <v>Salvadors</v>
          </cell>
          <cell r="AB446" t="str">
            <v>08</v>
          </cell>
          <cell r="AC446" t="str">
            <v>00076</v>
          </cell>
          <cell r="AD446" t="str">
            <v>03580</v>
          </cell>
        </row>
        <row r="447">
          <cell r="V447" t="str">
            <v>Salvadors, Passatge</v>
          </cell>
          <cell r="W447" t="str">
            <v>L'HOSPITALET DE LLOBREGAT</v>
          </cell>
          <cell r="X447" t="str">
            <v>BARCELONA</v>
          </cell>
          <cell r="Y447" t="str">
            <v>080007634769</v>
          </cell>
          <cell r="Z447" t="str">
            <v>Passatge</v>
          </cell>
          <cell r="AA447" t="str">
            <v>Salvadors</v>
          </cell>
          <cell r="AB447" t="str">
            <v>08</v>
          </cell>
          <cell r="AC447" t="str">
            <v>00076</v>
          </cell>
          <cell r="AD447" t="str">
            <v>34769</v>
          </cell>
        </row>
        <row r="448">
          <cell r="V448" t="str">
            <v>Sanfeliu, Calle</v>
          </cell>
          <cell r="W448" t="str">
            <v>L'HOSPITALET DE LLOBREGAT</v>
          </cell>
          <cell r="X448" t="str">
            <v>BARCELONA</v>
          </cell>
          <cell r="Y448" t="str">
            <v>080007603780</v>
          </cell>
          <cell r="Z448" t="str">
            <v>Calle</v>
          </cell>
          <cell r="AA448" t="str">
            <v>Sanfeliu</v>
          </cell>
          <cell r="AB448" t="str">
            <v>08</v>
          </cell>
          <cell r="AC448" t="str">
            <v>00076</v>
          </cell>
          <cell r="AD448" t="str">
            <v>03780</v>
          </cell>
        </row>
        <row r="449">
          <cell r="V449" t="str">
            <v>Sangoneres, Calle</v>
          </cell>
          <cell r="W449" t="str">
            <v>L'HOSPITALET DE LLOBREGAT</v>
          </cell>
          <cell r="X449" t="str">
            <v>BARCELONA</v>
          </cell>
          <cell r="Y449" t="str">
            <v>080007634762</v>
          </cell>
          <cell r="Z449" t="str">
            <v>Calle</v>
          </cell>
          <cell r="AA449" t="str">
            <v>Sangoneres</v>
          </cell>
          <cell r="AB449" t="str">
            <v>08</v>
          </cell>
          <cell r="AC449" t="str">
            <v>00076</v>
          </cell>
          <cell r="AD449" t="str">
            <v>34762</v>
          </cell>
        </row>
        <row r="450">
          <cell r="V450" t="str">
            <v>Sant Antoni, Calle</v>
          </cell>
          <cell r="W450" t="str">
            <v>L'HOSPITALET DE LLOBREGAT</v>
          </cell>
          <cell r="X450" t="str">
            <v>BARCELONA</v>
          </cell>
          <cell r="Y450" t="str">
            <v>080007603596</v>
          </cell>
          <cell r="Z450" t="str">
            <v>Calle</v>
          </cell>
          <cell r="AA450" t="str">
            <v>Sant Antoni</v>
          </cell>
          <cell r="AB450" t="str">
            <v>08</v>
          </cell>
          <cell r="AC450" t="str">
            <v>00076</v>
          </cell>
          <cell r="AD450" t="str">
            <v>03596</v>
          </cell>
        </row>
        <row r="451">
          <cell r="V451" t="str">
            <v>Sant Carles, Calle</v>
          </cell>
          <cell r="W451" t="str">
            <v>L'HOSPITALET DE LLOBREGAT</v>
          </cell>
          <cell r="X451" t="str">
            <v>BARCELONA</v>
          </cell>
          <cell r="Y451" t="str">
            <v>080007603614</v>
          </cell>
          <cell r="Z451" t="str">
            <v>Calle</v>
          </cell>
          <cell r="AA451" t="str">
            <v>Sant Carles</v>
          </cell>
          <cell r="AB451" t="str">
            <v>08</v>
          </cell>
          <cell r="AC451" t="str">
            <v>00076</v>
          </cell>
          <cell r="AD451" t="str">
            <v>03614</v>
          </cell>
        </row>
        <row r="452">
          <cell r="V452" t="str">
            <v>Sant Cristofol, Passatge</v>
          </cell>
          <cell r="W452" t="str">
            <v>L'HOSPITALET DE LLOBREGAT</v>
          </cell>
          <cell r="X452" t="str">
            <v>BARCELONA</v>
          </cell>
          <cell r="Y452" t="str">
            <v>080007627976</v>
          </cell>
          <cell r="Z452" t="str">
            <v>Passatge</v>
          </cell>
          <cell r="AA452" t="str">
            <v>Sant Cristofol</v>
          </cell>
          <cell r="AB452" t="str">
            <v>08</v>
          </cell>
          <cell r="AC452" t="str">
            <v>00076</v>
          </cell>
          <cell r="AD452" t="str">
            <v>27976</v>
          </cell>
        </row>
        <row r="453">
          <cell r="V453" t="str">
            <v>Sant Eugeni, Calle</v>
          </cell>
          <cell r="W453" t="str">
            <v>L'HOSPITALET DE LLOBREGAT</v>
          </cell>
          <cell r="X453" t="str">
            <v>BARCELONA</v>
          </cell>
          <cell r="Y453" t="str">
            <v>080007603636</v>
          </cell>
          <cell r="Z453" t="str">
            <v>Calle</v>
          </cell>
          <cell r="AA453" t="str">
            <v>Sant Eugeni</v>
          </cell>
          <cell r="AB453" t="str">
            <v>08</v>
          </cell>
          <cell r="AC453" t="str">
            <v>00076</v>
          </cell>
          <cell r="AD453" t="str">
            <v>03636</v>
          </cell>
        </row>
        <row r="454">
          <cell r="V454" t="str">
            <v>Sant Francesc Xavier, Calle</v>
          </cell>
          <cell r="W454" t="str">
            <v>L'HOSPITALET DE LLOBREGAT</v>
          </cell>
          <cell r="X454" t="str">
            <v>BARCELONA</v>
          </cell>
          <cell r="Y454" t="str">
            <v>080007603651</v>
          </cell>
          <cell r="Z454" t="str">
            <v>Calle</v>
          </cell>
          <cell r="AA454" t="str">
            <v>Sant Francesc Xavier</v>
          </cell>
          <cell r="AB454" t="str">
            <v>08</v>
          </cell>
          <cell r="AC454" t="str">
            <v>00076</v>
          </cell>
          <cell r="AD454" t="str">
            <v>03651</v>
          </cell>
        </row>
        <row r="455">
          <cell r="V455" t="str">
            <v>Sant Isidre, Plaþa</v>
          </cell>
          <cell r="W455" t="str">
            <v>L'HOSPITALET DE LLOBREGAT</v>
          </cell>
          <cell r="X455" t="str">
            <v>BARCELONA</v>
          </cell>
          <cell r="Y455" t="str">
            <v>080007649391</v>
          </cell>
          <cell r="Z455" t="str">
            <v>Plaþa</v>
          </cell>
          <cell r="AA455" t="str">
            <v>Sant Isidre</v>
          </cell>
          <cell r="AB455" t="str">
            <v>08</v>
          </cell>
          <cell r="AC455" t="str">
            <v>00076</v>
          </cell>
          <cell r="AD455" t="str">
            <v>49391</v>
          </cell>
        </row>
        <row r="456">
          <cell r="V456" t="str">
            <v>Sant Joan, Calle</v>
          </cell>
          <cell r="W456" t="str">
            <v>L'HOSPITALET DE LLOBREGAT</v>
          </cell>
          <cell r="X456" t="str">
            <v>BARCELONA</v>
          </cell>
          <cell r="Y456" t="str">
            <v>080007610913</v>
          </cell>
          <cell r="Z456" t="str">
            <v>Calle</v>
          </cell>
          <cell r="AA456" t="str">
            <v>Sant Joan</v>
          </cell>
          <cell r="AB456" t="str">
            <v>08</v>
          </cell>
          <cell r="AC456" t="str">
            <v>00076</v>
          </cell>
          <cell r="AD456" t="str">
            <v>10913</v>
          </cell>
        </row>
        <row r="457">
          <cell r="V457" t="str">
            <v>Sant Jordi, Plaþa</v>
          </cell>
          <cell r="W457" t="str">
            <v>L'HOSPITALET DE LLOBREGAT</v>
          </cell>
          <cell r="X457" t="str">
            <v>BARCELONA</v>
          </cell>
          <cell r="Y457" t="str">
            <v>080007603687</v>
          </cell>
          <cell r="Z457" t="str">
            <v>Plaþa</v>
          </cell>
          <cell r="AA457" t="str">
            <v>Sant Jordi</v>
          </cell>
          <cell r="AB457" t="str">
            <v>08</v>
          </cell>
          <cell r="AC457" t="str">
            <v>00076</v>
          </cell>
          <cell r="AD457" t="str">
            <v>03687</v>
          </cell>
        </row>
        <row r="458">
          <cell r="V458" t="str">
            <v>Sant Josep, Calle</v>
          </cell>
          <cell r="W458" t="str">
            <v>L'HOSPITALET DE LLOBREGAT</v>
          </cell>
          <cell r="X458" t="str">
            <v>BARCELONA</v>
          </cell>
          <cell r="Y458" t="str">
            <v>080007603690</v>
          </cell>
          <cell r="Z458" t="str">
            <v>Calle</v>
          </cell>
          <cell r="AA458" t="str">
            <v>Sant Josep</v>
          </cell>
          <cell r="AB458" t="str">
            <v>08</v>
          </cell>
          <cell r="AC458" t="str">
            <v>00076</v>
          </cell>
          <cell r="AD458" t="str">
            <v>03690</v>
          </cell>
        </row>
        <row r="459">
          <cell r="V459" t="str">
            <v>Sant Pere, Calle</v>
          </cell>
          <cell r="W459" t="str">
            <v>L'HOSPITALET DE LLOBREGAT</v>
          </cell>
          <cell r="X459" t="str">
            <v>BARCELONA</v>
          </cell>
          <cell r="Y459" t="str">
            <v>080007603742</v>
          </cell>
          <cell r="Z459" t="str">
            <v>Calle</v>
          </cell>
          <cell r="AA459" t="str">
            <v>Sant Pere</v>
          </cell>
          <cell r="AB459" t="str">
            <v>08</v>
          </cell>
          <cell r="AC459" t="str">
            <v>00076</v>
          </cell>
          <cell r="AD459" t="str">
            <v>03742</v>
          </cell>
        </row>
        <row r="460">
          <cell r="V460" t="str">
            <v>Sant Pius X, Calle</v>
          </cell>
          <cell r="W460" t="str">
            <v>L'HOSPITALET DE LLOBREGAT</v>
          </cell>
          <cell r="X460" t="str">
            <v>BARCELONA</v>
          </cell>
          <cell r="Y460" t="str">
            <v>080007613651</v>
          </cell>
          <cell r="Z460" t="str">
            <v>Calle</v>
          </cell>
          <cell r="AA460" t="str">
            <v>Sant Pius X</v>
          </cell>
          <cell r="AB460" t="str">
            <v>08</v>
          </cell>
          <cell r="AC460" t="str">
            <v>00076</v>
          </cell>
          <cell r="AD460" t="str">
            <v>13651</v>
          </cell>
        </row>
        <row r="461">
          <cell r="V461" t="str">
            <v>Sant Rafael, Calle</v>
          </cell>
          <cell r="W461" t="str">
            <v>L'HOSPITALET DE LLOBREGAT</v>
          </cell>
          <cell r="X461" t="str">
            <v>BARCELONA</v>
          </cell>
          <cell r="Y461" t="str">
            <v>080007603756</v>
          </cell>
          <cell r="Z461" t="str">
            <v>Calle</v>
          </cell>
          <cell r="AA461" t="str">
            <v>Sant Rafael</v>
          </cell>
          <cell r="AB461" t="str">
            <v>08</v>
          </cell>
          <cell r="AC461" t="str">
            <v>00076</v>
          </cell>
          <cell r="AD461" t="str">
            <v>03756</v>
          </cell>
        </row>
        <row r="462">
          <cell r="V462" t="str">
            <v>Sant Ramon, Calle</v>
          </cell>
          <cell r="W462" t="str">
            <v>L'HOSPITALET DE LLOBREGAT</v>
          </cell>
          <cell r="X462" t="str">
            <v>BARCELONA</v>
          </cell>
          <cell r="Y462" t="str">
            <v>080007603758</v>
          </cell>
          <cell r="Z462" t="str">
            <v>Calle</v>
          </cell>
          <cell r="AA462" t="str">
            <v>Sant Ramon</v>
          </cell>
          <cell r="AB462" t="str">
            <v>08</v>
          </cell>
          <cell r="AC462" t="str">
            <v>00076</v>
          </cell>
          <cell r="AD462" t="str">
            <v>03758</v>
          </cell>
        </row>
        <row r="463">
          <cell r="V463" t="str">
            <v>Sant Roc, Calle</v>
          </cell>
          <cell r="W463" t="str">
            <v>L'HOSPITALET DE LLOBREGAT</v>
          </cell>
          <cell r="X463" t="str">
            <v>BARCELONA</v>
          </cell>
          <cell r="Y463" t="str">
            <v>080007603762</v>
          </cell>
          <cell r="Z463" t="str">
            <v>Calle</v>
          </cell>
          <cell r="AA463" t="str">
            <v>Sant Roc</v>
          </cell>
          <cell r="AB463" t="str">
            <v>08</v>
          </cell>
          <cell r="AC463" t="str">
            <v>00076</v>
          </cell>
          <cell r="AD463" t="str">
            <v>03762</v>
          </cell>
        </row>
        <row r="464">
          <cell r="V464" t="str">
            <v>Sant Roc, Carretera</v>
          </cell>
          <cell r="W464" t="str">
            <v>L'HOSPITALET DE LLOBREGAT</v>
          </cell>
          <cell r="X464" t="str">
            <v>BARCELONA</v>
          </cell>
          <cell r="Y464" t="str">
            <v>080007603764</v>
          </cell>
          <cell r="Z464" t="str">
            <v>Carretera</v>
          </cell>
          <cell r="AA464" t="str">
            <v>Sant Roc</v>
          </cell>
          <cell r="AB464" t="str">
            <v>08</v>
          </cell>
          <cell r="AC464" t="str">
            <v>00076</v>
          </cell>
          <cell r="AD464" t="str">
            <v>03764</v>
          </cell>
        </row>
        <row r="465">
          <cell r="V465" t="str">
            <v>Santa Anna, Calle</v>
          </cell>
          <cell r="W465" t="str">
            <v>L'HOSPITALET DE LLOBREGAT</v>
          </cell>
          <cell r="X465" t="str">
            <v>BARCELONA</v>
          </cell>
          <cell r="Y465" t="str">
            <v>080007603790</v>
          </cell>
          <cell r="Z465" t="str">
            <v>Calle</v>
          </cell>
          <cell r="AA465" t="str">
            <v>Santa Anna</v>
          </cell>
          <cell r="AB465" t="str">
            <v>08</v>
          </cell>
          <cell r="AC465" t="str">
            <v>00076</v>
          </cell>
          <cell r="AD465" t="str">
            <v>03790</v>
          </cell>
        </row>
        <row r="466">
          <cell r="V466" t="str">
            <v>Santa Barbara, Calle</v>
          </cell>
          <cell r="W466" t="str">
            <v>L'HOSPITALET DE LLOBREGAT</v>
          </cell>
          <cell r="X466" t="str">
            <v>BARCELONA</v>
          </cell>
          <cell r="Y466" t="str">
            <v>080007603792</v>
          </cell>
          <cell r="Z466" t="str">
            <v>Calle</v>
          </cell>
          <cell r="AA466" t="str">
            <v>Santa Barbara</v>
          </cell>
          <cell r="AB466" t="str">
            <v>08</v>
          </cell>
          <cell r="AC466" t="str">
            <v>00076</v>
          </cell>
          <cell r="AD466" t="str">
            <v>03792</v>
          </cell>
        </row>
        <row r="467">
          <cell r="V467" t="str">
            <v>Santa Eulalia, Calle</v>
          </cell>
          <cell r="W467" t="str">
            <v>L'HOSPITALET DE LLOBREGAT</v>
          </cell>
          <cell r="X467" t="str">
            <v>BARCELONA</v>
          </cell>
          <cell r="Y467" t="str">
            <v>080007603815</v>
          </cell>
          <cell r="Z467" t="str">
            <v>Calle</v>
          </cell>
          <cell r="AA467" t="str">
            <v>Santa Eulalia</v>
          </cell>
          <cell r="AB467" t="str">
            <v>08</v>
          </cell>
          <cell r="AC467" t="str">
            <v>00076</v>
          </cell>
          <cell r="AD467" t="str">
            <v>03815</v>
          </cell>
        </row>
        <row r="468">
          <cell r="V468" t="str">
            <v>Santa Rosa, Calle</v>
          </cell>
          <cell r="W468" t="str">
            <v>L'HOSPITALET DE LLOBREGAT</v>
          </cell>
          <cell r="X468" t="str">
            <v>BARCELONA</v>
          </cell>
          <cell r="Y468" t="str">
            <v>080007603847</v>
          </cell>
          <cell r="Z468" t="str">
            <v>Calle</v>
          </cell>
          <cell r="AA468" t="str">
            <v>Santa Rosa</v>
          </cell>
          <cell r="AB468" t="str">
            <v>08</v>
          </cell>
          <cell r="AC468" t="str">
            <v>00076</v>
          </cell>
          <cell r="AD468" t="str">
            <v>03847</v>
          </cell>
        </row>
        <row r="469">
          <cell r="V469" t="str">
            <v>Santiago Apostol, Calle</v>
          </cell>
          <cell r="W469" t="str">
            <v>L'HOSPITALET DE LLOBREGAT</v>
          </cell>
          <cell r="X469" t="str">
            <v>BARCELONA</v>
          </cell>
          <cell r="Y469" t="str">
            <v>080007603861</v>
          </cell>
          <cell r="Z469" t="str">
            <v>Calle</v>
          </cell>
          <cell r="AA469" t="str">
            <v>Santiago Apostol</v>
          </cell>
          <cell r="AB469" t="str">
            <v>08</v>
          </cell>
          <cell r="AC469" t="str">
            <v>00076</v>
          </cell>
          <cell r="AD469" t="str">
            <v>03861</v>
          </cell>
        </row>
        <row r="470">
          <cell r="V470" t="str">
            <v>Santiago de Compostela, Calle</v>
          </cell>
          <cell r="W470" t="str">
            <v>L'HOSPITALET DE LLOBREGAT</v>
          </cell>
          <cell r="X470" t="str">
            <v>BARCELONA</v>
          </cell>
          <cell r="Y470" t="str">
            <v>080007603862</v>
          </cell>
          <cell r="Z470" t="str">
            <v>Calle</v>
          </cell>
          <cell r="AA470" t="str">
            <v>Santiago de Compostela</v>
          </cell>
          <cell r="AB470" t="str">
            <v>08</v>
          </cell>
          <cell r="AC470" t="str">
            <v>00076</v>
          </cell>
          <cell r="AD470" t="str">
            <v>03862</v>
          </cell>
        </row>
        <row r="471">
          <cell r="V471" t="str">
            <v>Santiago Ramon y Cajal, Calle</v>
          </cell>
          <cell r="W471" t="str">
            <v>L'HOSPITALET DE LLOBREGAT</v>
          </cell>
          <cell r="X471" t="str">
            <v>BARCELONA</v>
          </cell>
          <cell r="Y471" t="str">
            <v>080007603864</v>
          </cell>
          <cell r="Z471" t="str">
            <v>Calle</v>
          </cell>
          <cell r="AA471" t="str">
            <v>Santiago Ramon y Cajal</v>
          </cell>
          <cell r="AB471" t="str">
            <v>08</v>
          </cell>
          <cell r="AC471" t="str">
            <v>00076</v>
          </cell>
          <cell r="AD471" t="str">
            <v>03864</v>
          </cell>
        </row>
        <row r="472">
          <cell r="V472" t="str">
            <v>Santiago Rusi±ol, Calle</v>
          </cell>
          <cell r="W472" t="str">
            <v>L'HOSPITALET DE LLOBREGAT</v>
          </cell>
          <cell r="X472" t="str">
            <v>BARCELONA</v>
          </cell>
          <cell r="Y472" t="str">
            <v>080007603865</v>
          </cell>
          <cell r="Z472" t="str">
            <v>Calle</v>
          </cell>
          <cell r="AA472" t="str">
            <v>Santiago Rusi±ol</v>
          </cell>
          <cell r="AB472" t="str">
            <v>08</v>
          </cell>
          <cell r="AC472" t="str">
            <v>00076</v>
          </cell>
          <cell r="AD472" t="str">
            <v>03865</v>
          </cell>
        </row>
        <row r="473">
          <cell r="V473" t="str">
            <v>Sauri, Calle</v>
          </cell>
          <cell r="W473" t="str">
            <v>L'HOSPITALET DE LLOBREGAT</v>
          </cell>
          <cell r="X473" t="str">
            <v>BARCELONA</v>
          </cell>
          <cell r="Y473" t="str">
            <v>080007603889</v>
          </cell>
          <cell r="Z473" t="str">
            <v>Calle</v>
          </cell>
          <cell r="AA473" t="str">
            <v>Sauri</v>
          </cell>
          <cell r="AB473" t="str">
            <v>08</v>
          </cell>
          <cell r="AC473" t="str">
            <v>00076</v>
          </cell>
          <cell r="AD473" t="str">
            <v>03889</v>
          </cell>
        </row>
        <row r="474">
          <cell r="V474" t="str">
            <v>Segarra, Passatge</v>
          </cell>
          <cell r="W474" t="str">
            <v>L'HOSPITALET DE LLOBREGAT</v>
          </cell>
          <cell r="X474" t="str">
            <v>BARCELONA</v>
          </cell>
          <cell r="Y474" t="str">
            <v>080007603895</v>
          </cell>
          <cell r="Z474" t="str">
            <v>Passatge</v>
          </cell>
          <cell r="AA474" t="str">
            <v>Segarra</v>
          </cell>
          <cell r="AB474" t="str">
            <v>08</v>
          </cell>
          <cell r="AC474" t="str">
            <v>00076</v>
          </cell>
          <cell r="AD474" t="str">
            <v>03895</v>
          </cell>
        </row>
        <row r="475">
          <cell r="V475" t="str">
            <v>Segovia, Calle</v>
          </cell>
          <cell r="W475" t="str">
            <v>L'HOSPITALET DE LLOBREGAT</v>
          </cell>
          <cell r="X475" t="str">
            <v>BARCELONA</v>
          </cell>
          <cell r="Y475" t="str">
            <v>080007603897</v>
          </cell>
          <cell r="Z475" t="str">
            <v>Calle</v>
          </cell>
          <cell r="AA475" t="str">
            <v>Segovia</v>
          </cell>
          <cell r="AB475" t="str">
            <v>08</v>
          </cell>
          <cell r="AC475" t="str">
            <v>00076</v>
          </cell>
          <cell r="AD475" t="str">
            <v>03897</v>
          </cell>
        </row>
        <row r="476">
          <cell r="V476" t="str">
            <v>Senia, Plaþa</v>
          </cell>
          <cell r="W476" t="str">
            <v>L'HOSPITALET DE LLOBREGAT</v>
          </cell>
          <cell r="X476" t="str">
            <v>BARCELONA</v>
          </cell>
          <cell r="Y476" t="str">
            <v>080007604674</v>
          </cell>
          <cell r="Z476" t="str">
            <v>Plaþa</v>
          </cell>
          <cell r="AA476" t="str">
            <v>Senia</v>
          </cell>
          <cell r="AB476" t="str">
            <v>08</v>
          </cell>
          <cell r="AC476" t="str">
            <v>00076</v>
          </cell>
          <cell r="AD476" t="str">
            <v>04674</v>
          </cell>
        </row>
        <row r="477">
          <cell r="V477" t="str">
            <v>Severo Ochoa, Avinguda</v>
          </cell>
          <cell r="W477" t="str">
            <v>L'HOSPITALET DE LLOBREGAT</v>
          </cell>
          <cell r="X477" t="str">
            <v>BARCELONA</v>
          </cell>
          <cell r="Y477" t="str">
            <v>080007604675</v>
          </cell>
          <cell r="Z477" t="str">
            <v>Avinguda</v>
          </cell>
          <cell r="AA477" t="str">
            <v>Severo Ochoa</v>
          </cell>
          <cell r="AB477" t="str">
            <v>08</v>
          </cell>
          <cell r="AC477" t="str">
            <v>00076</v>
          </cell>
          <cell r="AD477" t="str">
            <v>04675</v>
          </cell>
        </row>
        <row r="478">
          <cell r="V478" t="str">
            <v>Sevilla, Calle</v>
          </cell>
          <cell r="W478" t="str">
            <v>L'HOSPITALET DE LLOBREGAT</v>
          </cell>
          <cell r="X478" t="str">
            <v>BARCELONA</v>
          </cell>
          <cell r="Y478" t="str">
            <v>080007603932</v>
          </cell>
          <cell r="Z478" t="str">
            <v>Calle</v>
          </cell>
          <cell r="AA478" t="str">
            <v>Sevilla</v>
          </cell>
          <cell r="AB478" t="str">
            <v>08</v>
          </cell>
          <cell r="AC478" t="str">
            <v>00076</v>
          </cell>
          <cell r="AD478" t="str">
            <v>03932</v>
          </cell>
        </row>
        <row r="479">
          <cell r="V479" t="str">
            <v>Simancas, Calle</v>
          </cell>
          <cell r="W479" t="str">
            <v>L'HOSPITALET DE LLOBREGAT</v>
          </cell>
          <cell r="X479" t="str">
            <v>BARCELONA</v>
          </cell>
          <cell r="Y479" t="str">
            <v>080007603943</v>
          </cell>
          <cell r="Z479" t="str">
            <v>Calle</v>
          </cell>
          <cell r="AA479" t="str">
            <v>Simancas</v>
          </cell>
          <cell r="AB479" t="str">
            <v>08</v>
          </cell>
          <cell r="AC479" t="str">
            <v>00076</v>
          </cell>
          <cell r="AD479" t="str">
            <v>03943</v>
          </cell>
        </row>
        <row r="480">
          <cell r="V480" t="str">
            <v>Sort, Calle</v>
          </cell>
          <cell r="W480" t="str">
            <v>L'HOSPITALET DE LLOBREGAT</v>
          </cell>
          <cell r="X480" t="str">
            <v>BARCELONA</v>
          </cell>
          <cell r="Y480" t="str">
            <v>080007603973</v>
          </cell>
          <cell r="Z480" t="str">
            <v>Calle</v>
          </cell>
          <cell r="AA480" t="str">
            <v>Sort</v>
          </cell>
          <cell r="AB480" t="str">
            <v>08</v>
          </cell>
          <cell r="AC480" t="str">
            <v>00076</v>
          </cell>
          <cell r="AD480" t="str">
            <v>03973</v>
          </cell>
        </row>
        <row r="481">
          <cell r="V481" t="str">
            <v>Subur, Calle</v>
          </cell>
          <cell r="W481" t="str">
            <v>L'HOSPITALET DE LLOBREGAT</v>
          </cell>
          <cell r="X481" t="str">
            <v>BARCELONA</v>
          </cell>
          <cell r="Y481" t="str">
            <v>080007603979</v>
          </cell>
          <cell r="Z481" t="str">
            <v>Calle</v>
          </cell>
          <cell r="AA481" t="str">
            <v>Subur</v>
          </cell>
          <cell r="AB481" t="str">
            <v>08</v>
          </cell>
          <cell r="AC481" t="str">
            <v>00076</v>
          </cell>
          <cell r="AD481" t="str">
            <v>03979</v>
          </cell>
        </row>
        <row r="482">
          <cell r="V482" t="str">
            <v>Talaia, Calle</v>
          </cell>
          <cell r="W482" t="str">
            <v>L'HOSPITALET DE LLOBREGAT</v>
          </cell>
          <cell r="X482" t="str">
            <v>BARCELONA</v>
          </cell>
          <cell r="Y482" t="str">
            <v>080007600324</v>
          </cell>
          <cell r="Z482" t="str">
            <v>Calle</v>
          </cell>
          <cell r="AA482" t="str">
            <v>Talaia</v>
          </cell>
          <cell r="AB482" t="str">
            <v>08</v>
          </cell>
          <cell r="AC482" t="str">
            <v>00076</v>
          </cell>
          <cell r="AD482" t="str">
            <v>00324</v>
          </cell>
        </row>
        <row r="483">
          <cell r="V483" t="str">
            <v>Tarragona, Calle</v>
          </cell>
          <cell r="W483" t="str">
            <v>L'HOSPITALET DE LLOBREGAT</v>
          </cell>
          <cell r="X483" t="str">
            <v>BARCELONA</v>
          </cell>
          <cell r="Y483" t="str">
            <v>080007604006</v>
          </cell>
          <cell r="Z483" t="str">
            <v>Calle</v>
          </cell>
          <cell r="AA483" t="str">
            <v>Tarragona</v>
          </cell>
          <cell r="AB483" t="str">
            <v>08</v>
          </cell>
          <cell r="AC483" t="str">
            <v>00076</v>
          </cell>
          <cell r="AD483" t="str">
            <v>04006</v>
          </cell>
        </row>
        <row r="484">
          <cell r="V484" t="str">
            <v>Te%uri, Calle</v>
          </cell>
          <cell r="W484" t="str">
            <v>L'HOSPITALET DE LLOBREGAT</v>
          </cell>
          <cell r="X484" t="str">
            <v>BARCELONA</v>
          </cell>
          <cell r="Y484" t="str">
            <v>080007604025</v>
          </cell>
          <cell r="Z484" t="str">
            <v>Calle</v>
          </cell>
          <cell r="AA484" t="str">
            <v>Te%uri</v>
          </cell>
          <cell r="AB484" t="str">
            <v>08</v>
          </cell>
          <cell r="AC484" t="str">
            <v>00076</v>
          </cell>
          <cell r="AD484" t="str">
            <v>04025</v>
          </cell>
        </row>
        <row r="485">
          <cell r="V485" t="str">
            <v>Tecla Sala, Calle</v>
          </cell>
          <cell r="W485" t="str">
            <v>L'HOSPITALET DE LLOBREGAT</v>
          </cell>
          <cell r="X485" t="str">
            <v>BARCELONA</v>
          </cell>
          <cell r="Y485" t="str">
            <v>080007604018</v>
          </cell>
          <cell r="Z485" t="str">
            <v>Calle</v>
          </cell>
          <cell r="AA485" t="str">
            <v>Tecla Sala</v>
          </cell>
          <cell r="AB485" t="str">
            <v>08</v>
          </cell>
          <cell r="AC485" t="str">
            <v>00076</v>
          </cell>
          <cell r="AD485" t="str">
            <v>04018</v>
          </cell>
        </row>
        <row r="486">
          <cell r="V486" t="str">
            <v>Teide, Calle</v>
          </cell>
          <cell r="W486" t="str">
            <v>L'HOSPITALET DE LLOBREGAT</v>
          </cell>
          <cell r="X486" t="str">
            <v>BARCELONA</v>
          </cell>
          <cell r="Y486" t="str">
            <v>080007604020</v>
          </cell>
          <cell r="Z486" t="str">
            <v>Calle</v>
          </cell>
          <cell r="AA486" t="str">
            <v>Teide</v>
          </cell>
          <cell r="AB486" t="str">
            <v>08</v>
          </cell>
          <cell r="AC486" t="str">
            <v>00076</v>
          </cell>
          <cell r="AD486" t="str">
            <v>04020</v>
          </cell>
        </row>
        <row r="487">
          <cell r="V487" t="str">
            <v>Ter, Calle</v>
          </cell>
          <cell r="W487" t="str">
            <v>L'HOSPITALET DE LLOBREGAT</v>
          </cell>
          <cell r="X487" t="str">
            <v>BARCELONA</v>
          </cell>
          <cell r="Y487" t="str">
            <v>080007604041</v>
          </cell>
          <cell r="Z487" t="str">
            <v>Calle</v>
          </cell>
          <cell r="AA487" t="str">
            <v>Ter</v>
          </cell>
          <cell r="AB487" t="str">
            <v>08</v>
          </cell>
          <cell r="AC487" t="str">
            <v>00076</v>
          </cell>
          <cell r="AD487" t="str">
            <v>04041</v>
          </cell>
        </row>
        <row r="488">
          <cell r="V488" t="str">
            <v>Terra Alta, Calle</v>
          </cell>
          <cell r="W488" t="str">
            <v>L'HOSPITALET DE LLOBREGAT</v>
          </cell>
          <cell r="X488" t="str">
            <v>BARCELONA</v>
          </cell>
          <cell r="Y488" t="str">
            <v>080007600945</v>
          </cell>
          <cell r="Z488" t="str">
            <v>Calle</v>
          </cell>
          <cell r="AA488" t="str">
            <v>Terra Alta</v>
          </cell>
          <cell r="AB488" t="str">
            <v>08</v>
          </cell>
          <cell r="AC488" t="str">
            <v>00076</v>
          </cell>
          <cell r="AD488" t="str">
            <v>00945</v>
          </cell>
        </row>
        <row r="489">
          <cell r="V489" t="str">
            <v>Terra Baixa, Calle</v>
          </cell>
          <cell r="W489" t="str">
            <v>L'HOSPITALET DE LLOBREGAT</v>
          </cell>
          <cell r="X489" t="str">
            <v>BARCELONA</v>
          </cell>
          <cell r="Y489" t="str">
            <v>080007604061</v>
          </cell>
          <cell r="Z489" t="str">
            <v>Calle</v>
          </cell>
          <cell r="AA489" t="str">
            <v>Terra Baixa</v>
          </cell>
          <cell r="AB489" t="str">
            <v>08</v>
          </cell>
          <cell r="AC489" t="str">
            <v>00076</v>
          </cell>
          <cell r="AD489" t="str">
            <v>04061</v>
          </cell>
        </row>
        <row r="490">
          <cell r="V490" t="str">
            <v>Terre, Calle</v>
          </cell>
          <cell r="W490" t="str">
            <v>L'HOSPITALET DE LLOBREGAT</v>
          </cell>
          <cell r="X490" t="str">
            <v>BARCELONA</v>
          </cell>
          <cell r="Y490" t="str">
            <v>080007604046</v>
          </cell>
          <cell r="Z490" t="str">
            <v>Calle</v>
          </cell>
          <cell r="AA490" t="str">
            <v>Terre</v>
          </cell>
          <cell r="AB490" t="str">
            <v>08</v>
          </cell>
          <cell r="AC490" t="str">
            <v>00076</v>
          </cell>
          <cell r="AD490" t="str">
            <v>04046</v>
          </cell>
        </row>
        <row r="491">
          <cell r="V491" t="str">
            <v>Toledo, Calle</v>
          </cell>
          <cell r="W491" t="str">
            <v>L'HOSPITALET DE LLOBREGAT</v>
          </cell>
          <cell r="X491" t="str">
            <v>BARCELONA</v>
          </cell>
          <cell r="Y491" t="str">
            <v>080007604073</v>
          </cell>
          <cell r="Z491" t="str">
            <v>Calle</v>
          </cell>
          <cell r="AA491" t="str">
            <v>Toledo</v>
          </cell>
          <cell r="AB491" t="str">
            <v>08</v>
          </cell>
          <cell r="AC491" t="str">
            <v>00076</v>
          </cell>
          <cell r="AD491" t="str">
            <v>04073</v>
          </cell>
        </row>
        <row r="492">
          <cell r="V492" t="str">
            <v>Tomas Gimenez, Avinguda</v>
          </cell>
          <cell r="W492" t="str">
            <v>L'HOSPITALET DE LLOBREGAT</v>
          </cell>
          <cell r="X492" t="str">
            <v>BARCELONA</v>
          </cell>
          <cell r="Y492" t="str">
            <v>080007604078</v>
          </cell>
          <cell r="Z492" t="str">
            <v>Avinguda</v>
          </cell>
          <cell r="AA492" t="str">
            <v>Tomas Gimenez</v>
          </cell>
          <cell r="AB492" t="str">
            <v>08</v>
          </cell>
          <cell r="AC492" t="str">
            <v>00076</v>
          </cell>
          <cell r="AD492" t="str">
            <v>04078</v>
          </cell>
        </row>
        <row r="493">
          <cell r="V493" t="str">
            <v>Torns, Calle</v>
          </cell>
          <cell r="W493" t="str">
            <v>L'HOSPITALET DE LLOBREGAT</v>
          </cell>
          <cell r="X493" t="str">
            <v>BARCELONA</v>
          </cell>
          <cell r="Y493" t="str">
            <v>080007604092</v>
          </cell>
          <cell r="Z493" t="str">
            <v>Calle</v>
          </cell>
          <cell r="AA493" t="str">
            <v>Torns</v>
          </cell>
          <cell r="AB493" t="str">
            <v>08</v>
          </cell>
          <cell r="AC493" t="str">
            <v>00076</v>
          </cell>
          <cell r="AD493" t="str">
            <v>04092</v>
          </cell>
        </row>
        <row r="494">
          <cell r="V494" t="str">
            <v>Torrassa, Ronda</v>
          </cell>
          <cell r="W494" t="str">
            <v>L'HOSPITALET DE LLOBREGAT</v>
          </cell>
          <cell r="X494" t="str">
            <v>BARCELONA</v>
          </cell>
          <cell r="Y494" t="str">
            <v>080007604097</v>
          </cell>
          <cell r="Z494" t="str">
            <v>Ronda</v>
          </cell>
          <cell r="AA494" t="str">
            <v>Torrassa</v>
          </cell>
          <cell r="AB494" t="str">
            <v>08</v>
          </cell>
          <cell r="AC494" t="str">
            <v>00076</v>
          </cell>
          <cell r="AD494" t="str">
            <v>04097</v>
          </cell>
        </row>
        <row r="495">
          <cell r="V495" t="str">
            <v>Torrent de Can Nyac, Calle</v>
          </cell>
          <cell r="W495" t="str">
            <v>L'HOSPITALET DE LLOBREGAT</v>
          </cell>
          <cell r="X495" t="str">
            <v>BARCELONA</v>
          </cell>
          <cell r="Y495" t="str">
            <v>080007600024</v>
          </cell>
          <cell r="Z495" t="str">
            <v>Calle</v>
          </cell>
          <cell r="AA495" t="str">
            <v>Torrent de Can Nyac</v>
          </cell>
          <cell r="AB495" t="str">
            <v>08</v>
          </cell>
          <cell r="AC495" t="str">
            <v>00076</v>
          </cell>
          <cell r="AD495" t="str">
            <v>00024</v>
          </cell>
        </row>
        <row r="496">
          <cell r="V496" t="str">
            <v>Torrent Gornal, Avinguda</v>
          </cell>
          <cell r="W496" t="str">
            <v>L'HOSPITALET DE LLOBREGAT</v>
          </cell>
          <cell r="X496" t="str">
            <v>BARCELONA</v>
          </cell>
          <cell r="Y496" t="str">
            <v>080007604123</v>
          </cell>
          <cell r="Z496" t="str">
            <v>Avinguda</v>
          </cell>
          <cell r="AA496" t="str">
            <v>Torrent Gornal</v>
          </cell>
          <cell r="AB496" t="str">
            <v>08</v>
          </cell>
          <cell r="AC496" t="str">
            <v>00076</v>
          </cell>
          <cell r="AD496" t="str">
            <v>04123</v>
          </cell>
        </row>
        <row r="497">
          <cell r="V497" t="str">
            <v>Transformador, Calle</v>
          </cell>
          <cell r="W497" t="str">
            <v>L'HOSPITALET DE LLOBREGAT</v>
          </cell>
          <cell r="X497" t="str">
            <v>BARCELONA</v>
          </cell>
          <cell r="Y497" t="str">
            <v>080007604151</v>
          </cell>
          <cell r="Z497" t="str">
            <v>Calle</v>
          </cell>
          <cell r="AA497" t="str">
            <v>Transformador</v>
          </cell>
          <cell r="AB497" t="str">
            <v>08</v>
          </cell>
          <cell r="AC497" t="str">
            <v>00076</v>
          </cell>
          <cell r="AD497" t="str">
            <v>04151</v>
          </cell>
        </row>
        <row r="498">
          <cell r="V498" t="str">
            <v>Transversal, Calle</v>
          </cell>
          <cell r="W498" t="str">
            <v>L'HOSPITALET DE LLOBREGAT</v>
          </cell>
          <cell r="X498" t="str">
            <v>BARCELONA</v>
          </cell>
          <cell r="Y498" t="str">
            <v>080007604152</v>
          </cell>
          <cell r="Z498" t="str">
            <v>Calle</v>
          </cell>
          <cell r="AA498" t="str">
            <v>Transversal</v>
          </cell>
          <cell r="AB498" t="str">
            <v>08</v>
          </cell>
          <cell r="AC498" t="str">
            <v>00076</v>
          </cell>
          <cell r="AD498" t="str">
            <v>04152</v>
          </cell>
        </row>
        <row r="499">
          <cell r="V499" t="str">
            <v>Travessera de Collblanc, Calle</v>
          </cell>
          <cell r="W499" t="str">
            <v>L'HOSPITALET DE LLOBREGAT</v>
          </cell>
          <cell r="X499" t="str">
            <v>BARCELONA</v>
          </cell>
          <cell r="Y499" t="str">
            <v>080007604163</v>
          </cell>
          <cell r="Z499" t="str">
            <v>Calle</v>
          </cell>
          <cell r="AA499" t="str">
            <v>Travessera de Collblanc</v>
          </cell>
          <cell r="AB499" t="str">
            <v>08</v>
          </cell>
          <cell r="AC499" t="str">
            <v>00076</v>
          </cell>
          <cell r="AD499" t="str">
            <v>04163</v>
          </cell>
        </row>
        <row r="500">
          <cell r="V500" t="str">
            <v>Travessera de les Corts, Calle</v>
          </cell>
          <cell r="W500" t="str">
            <v>L'HOSPITALET DE LLOBREGAT</v>
          </cell>
          <cell r="X500" t="str">
            <v>BARCELONA</v>
          </cell>
          <cell r="Y500" t="str">
            <v>080007604164</v>
          </cell>
          <cell r="Z500" t="str">
            <v>Calle</v>
          </cell>
          <cell r="AA500" t="str">
            <v>Travessera de les Corts</v>
          </cell>
          <cell r="AB500" t="str">
            <v>08</v>
          </cell>
          <cell r="AC500" t="str">
            <v>00076</v>
          </cell>
          <cell r="AD500" t="str">
            <v>04164</v>
          </cell>
        </row>
        <row r="501">
          <cell r="V501" t="str">
            <v>Travessia Industrial, Calle</v>
          </cell>
          <cell r="W501" t="str">
            <v>L'HOSPITALET DE LLOBREGAT</v>
          </cell>
          <cell r="X501" t="str">
            <v>BARCELONA</v>
          </cell>
          <cell r="Y501" t="str">
            <v>080007604171</v>
          </cell>
          <cell r="Z501" t="str">
            <v>Calle</v>
          </cell>
          <cell r="AA501" t="str">
            <v>Travessia Industrial</v>
          </cell>
          <cell r="AB501" t="str">
            <v>08</v>
          </cell>
          <cell r="AC501" t="str">
            <v>00076</v>
          </cell>
          <cell r="AD501" t="str">
            <v>04171</v>
          </cell>
        </row>
        <row r="502">
          <cell r="V502" t="str">
            <v>Treball, Calle</v>
          </cell>
          <cell r="W502" t="str">
            <v>L'HOSPITALET DE LLOBREGAT</v>
          </cell>
          <cell r="X502" t="str">
            <v>BARCELONA</v>
          </cell>
          <cell r="Y502" t="str">
            <v>080007604140</v>
          </cell>
          <cell r="Z502" t="str">
            <v>Calle</v>
          </cell>
          <cell r="AA502" t="str">
            <v>Treball</v>
          </cell>
          <cell r="AB502" t="str">
            <v>08</v>
          </cell>
          <cell r="AC502" t="str">
            <v>00076</v>
          </cell>
          <cell r="AD502" t="str">
            <v>04140</v>
          </cell>
        </row>
        <row r="503">
          <cell r="V503" t="str">
            <v>Trepaderas, Calle</v>
          </cell>
          <cell r="W503" t="str">
            <v>L'HOSPITALET DE LLOBREGAT</v>
          </cell>
          <cell r="X503" t="str">
            <v>BARCELONA</v>
          </cell>
          <cell r="Y503" t="str">
            <v>080007604177</v>
          </cell>
          <cell r="Z503" t="str">
            <v>Calle</v>
          </cell>
          <cell r="AA503" t="str">
            <v>Trepaderas</v>
          </cell>
          <cell r="AB503" t="str">
            <v>08</v>
          </cell>
          <cell r="AC503" t="str">
            <v>00076</v>
          </cell>
          <cell r="AD503" t="str">
            <v>04177</v>
          </cell>
        </row>
        <row r="504">
          <cell r="V504" t="str">
            <v>Unio, Calle</v>
          </cell>
          <cell r="W504" t="str">
            <v>L'HOSPITALET DE LLOBREGAT</v>
          </cell>
          <cell r="X504" t="str">
            <v>BARCELONA</v>
          </cell>
          <cell r="Y504" t="str">
            <v>080007604235</v>
          </cell>
          <cell r="Z504" t="str">
            <v>Calle</v>
          </cell>
          <cell r="AA504" t="str">
            <v>Unio</v>
          </cell>
          <cell r="AB504" t="str">
            <v>08</v>
          </cell>
          <cell r="AC504" t="str">
            <v>00076</v>
          </cell>
          <cell r="AD504" t="str">
            <v>04235</v>
          </cell>
        </row>
        <row r="505">
          <cell r="V505" t="str">
            <v>Urbanitzacio del Canyet, Calle</v>
          </cell>
          <cell r="W505" t="str">
            <v>L'HOSPITALET DE LLOBREGAT</v>
          </cell>
          <cell r="X505" t="str">
            <v>BARCELONA</v>
          </cell>
          <cell r="Y505" t="str">
            <v>080007600722</v>
          </cell>
          <cell r="Z505" t="str">
            <v>Calle</v>
          </cell>
          <cell r="AA505" t="str">
            <v>Urbanitzacio del Canyet</v>
          </cell>
          <cell r="AB505" t="str">
            <v>08</v>
          </cell>
          <cell r="AC505" t="str">
            <v>00076</v>
          </cell>
          <cell r="AD505" t="str">
            <v>00722</v>
          </cell>
        </row>
        <row r="506">
          <cell r="V506" t="str">
            <v>Uva, Calle</v>
          </cell>
          <cell r="W506" t="str">
            <v>L'HOSPITALET DE LLOBREGAT</v>
          </cell>
          <cell r="X506" t="str">
            <v>BARCELONA</v>
          </cell>
          <cell r="Y506" t="str">
            <v>080007604250</v>
          </cell>
          <cell r="Z506" t="str">
            <v>Calle</v>
          </cell>
          <cell r="AA506" t="str">
            <v>Uva</v>
          </cell>
          <cell r="AB506" t="str">
            <v>08</v>
          </cell>
          <cell r="AC506" t="str">
            <v>00076</v>
          </cell>
          <cell r="AD506" t="str">
            <v>04250</v>
          </cell>
        </row>
        <row r="507">
          <cell r="V507" t="str">
            <v>Val, CamÝ</v>
          </cell>
          <cell r="W507" t="str">
            <v>L'HOSPITALET DE LLOBREGAT</v>
          </cell>
          <cell r="X507" t="str">
            <v>BARCELONA</v>
          </cell>
          <cell r="Y507" t="str">
            <v>080007600022</v>
          </cell>
          <cell r="Z507" t="str">
            <v>CamÝ</v>
          </cell>
          <cell r="AA507" t="str">
            <v>Val</v>
          </cell>
          <cell r="AB507" t="str">
            <v>08</v>
          </cell>
          <cell r="AC507" t="str">
            <v>00076</v>
          </cell>
          <cell r="AD507" t="str">
            <v>00022</v>
          </cell>
        </row>
        <row r="508">
          <cell r="V508" t="str">
            <v>Valeta, Calle</v>
          </cell>
          <cell r="W508" t="str">
            <v>L'HOSPITALET DE LLOBREGAT</v>
          </cell>
          <cell r="X508" t="str">
            <v>BARCELONA</v>
          </cell>
          <cell r="Y508" t="str">
            <v>080007604261</v>
          </cell>
          <cell r="Z508" t="str">
            <v>Calle</v>
          </cell>
          <cell r="AA508" t="str">
            <v>Valeta</v>
          </cell>
          <cell r="AB508" t="str">
            <v>08</v>
          </cell>
          <cell r="AC508" t="str">
            <v>00076</v>
          </cell>
          <cell r="AD508" t="str">
            <v>04261</v>
          </cell>
        </row>
        <row r="509">
          <cell r="V509" t="str">
            <v>Vallparda, Calle</v>
          </cell>
          <cell r="W509" t="str">
            <v>L'HOSPITALET DE LLOBREGAT</v>
          </cell>
          <cell r="X509" t="str">
            <v>BARCELONA</v>
          </cell>
          <cell r="Y509" t="str">
            <v>080007604296</v>
          </cell>
          <cell r="Z509" t="str">
            <v>Calle</v>
          </cell>
          <cell r="AA509" t="str">
            <v>Vallparda</v>
          </cell>
          <cell r="AB509" t="str">
            <v>08</v>
          </cell>
          <cell r="AC509" t="str">
            <v>00076</v>
          </cell>
          <cell r="AD509" t="str">
            <v>04296</v>
          </cell>
        </row>
        <row r="510">
          <cell r="V510" t="str">
            <v>Ventura Gassol, Avinguda</v>
          </cell>
          <cell r="W510" t="str">
            <v>L'HOSPITALET DE LLOBREGAT</v>
          </cell>
          <cell r="X510" t="str">
            <v>BARCELONA</v>
          </cell>
          <cell r="Y510" t="str">
            <v>080007601164</v>
          </cell>
          <cell r="Z510" t="str">
            <v>Avinguda</v>
          </cell>
          <cell r="AA510" t="str">
            <v>Ventura Gassol</v>
          </cell>
          <cell r="AB510" t="str">
            <v>08</v>
          </cell>
          <cell r="AC510" t="str">
            <v>00076</v>
          </cell>
          <cell r="AD510" t="str">
            <v>01164</v>
          </cell>
        </row>
        <row r="511">
          <cell r="V511" t="str">
            <v>Via, Ronda</v>
          </cell>
          <cell r="W511" t="str">
            <v>L'HOSPITALET DE LLOBREGAT</v>
          </cell>
          <cell r="X511" t="str">
            <v>BARCELONA</v>
          </cell>
          <cell r="Y511" t="str">
            <v>080007602139</v>
          </cell>
          <cell r="Z511" t="str">
            <v>Ronda</v>
          </cell>
          <cell r="AA511" t="str">
            <v>Via</v>
          </cell>
          <cell r="AB511" t="str">
            <v>08</v>
          </cell>
          <cell r="AC511" t="str">
            <v>00076</v>
          </cell>
          <cell r="AD511" t="str">
            <v>02139</v>
          </cell>
        </row>
        <row r="512">
          <cell r="V512" t="str">
            <v>Vic, Calle</v>
          </cell>
          <cell r="W512" t="str">
            <v>L'HOSPITALET DE LLOBREGAT</v>
          </cell>
          <cell r="X512" t="str">
            <v>BARCELONA</v>
          </cell>
          <cell r="Y512" t="str">
            <v>080007604367</v>
          </cell>
          <cell r="Z512" t="str">
            <v>Calle</v>
          </cell>
          <cell r="AA512" t="str">
            <v>Vic</v>
          </cell>
          <cell r="AB512" t="str">
            <v>08</v>
          </cell>
          <cell r="AC512" t="str">
            <v>00076</v>
          </cell>
          <cell r="AD512" t="str">
            <v>04367</v>
          </cell>
        </row>
        <row r="513">
          <cell r="V513" t="str">
            <v>Vicenþ Martorell, Calle</v>
          </cell>
          <cell r="W513" t="str">
            <v>L'HOSPITALET DE LLOBREGAT</v>
          </cell>
          <cell r="X513" t="str">
            <v>BARCELONA</v>
          </cell>
          <cell r="Y513" t="str">
            <v>080007604358</v>
          </cell>
          <cell r="Z513" t="str">
            <v>Calle</v>
          </cell>
          <cell r="AA513" t="str">
            <v>Vicenþ Martorell</v>
          </cell>
          <cell r="AB513" t="str">
            <v>08</v>
          </cell>
          <cell r="AC513" t="str">
            <v>00076</v>
          </cell>
          <cell r="AD513" t="str">
            <v>04358</v>
          </cell>
        </row>
        <row r="514">
          <cell r="V514" t="str">
            <v>Vigo, Calle</v>
          </cell>
          <cell r="W514" t="str">
            <v>L'HOSPITALET DE LLOBREGAT</v>
          </cell>
          <cell r="X514" t="str">
            <v>BARCELONA</v>
          </cell>
          <cell r="Y514" t="str">
            <v>080007604379</v>
          </cell>
          <cell r="Z514" t="str">
            <v>Calle</v>
          </cell>
          <cell r="AA514" t="str">
            <v>Vigo</v>
          </cell>
          <cell r="AB514" t="str">
            <v>08</v>
          </cell>
          <cell r="AC514" t="str">
            <v>00076</v>
          </cell>
          <cell r="AD514" t="str">
            <v>04379</v>
          </cell>
        </row>
        <row r="515">
          <cell r="V515" t="str">
            <v>Vilafranca, Avinguda</v>
          </cell>
          <cell r="W515" t="str">
            <v>L'HOSPITALET DE LLOBREGAT</v>
          </cell>
          <cell r="X515" t="str">
            <v>BARCELONA</v>
          </cell>
          <cell r="Y515" t="str">
            <v>080007604406</v>
          </cell>
          <cell r="Z515" t="str">
            <v>Avinguda</v>
          </cell>
          <cell r="AA515" t="str">
            <v>Vilafranca</v>
          </cell>
          <cell r="AB515" t="str">
            <v>08</v>
          </cell>
          <cell r="AC515" t="str">
            <v>00076</v>
          </cell>
          <cell r="AD515" t="str">
            <v>04406</v>
          </cell>
        </row>
        <row r="516">
          <cell r="V516" t="str">
            <v>Vilanova, Avinguda</v>
          </cell>
          <cell r="W516" t="str">
            <v>L'HOSPITALET DE LLOBREGAT</v>
          </cell>
          <cell r="X516" t="str">
            <v>BARCELONA</v>
          </cell>
          <cell r="Y516" t="str">
            <v>080007604394</v>
          </cell>
          <cell r="Z516" t="str">
            <v>Avinguda</v>
          </cell>
          <cell r="AA516" t="str">
            <v>Vilanova</v>
          </cell>
          <cell r="AB516" t="str">
            <v>08</v>
          </cell>
          <cell r="AC516" t="str">
            <v>00076</v>
          </cell>
          <cell r="AD516" t="str">
            <v>04394</v>
          </cell>
        </row>
        <row r="517">
          <cell r="V517" t="str">
            <v>Vilardosa, Calle</v>
          </cell>
          <cell r="W517" t="str">
            <v>L'HOSPITALET DE LLOBREGAT</v>
          </cell>
          <cell r="X517" t="str">
            <v>BARCELONA</v>
          </cell>
          <cell r="Y517" t="str">
            <v>080007604397</v>
          </cell>
          <cell r="Z517" t="str">
            <v>Calle</v>
          </cell>
          <cell r="AA517" t="str">
            <v>Vilardosa</v>
          </cell>
          <cell r="AB517" t="str">
            <v>08</v>
          </cell>
          <cell r="AC517" t="str">
            <v>00076</v>
          </cell>
          <cell r="AD517" t="str">
            <v>04397</v>
          </cell>
        </row>
        <row r="518">
          <cell r="V518" t="str">
            <v>Vilumara, Calle</v>
          </cell>
          <cell r="W518" t="str">
            <v>L'HOSPITALET DE LLOBREGAT</v>
          </cell>
          <cell r="X518" t="str">
            <v>BARCELONA</v>
          </cell>
          <cell r="Y518" t="str">
            <v>080007627933</v>
          </cell>
          <cell r="Z518" t="str">
            <v>Calle</v>
          </cell>
          <cell r="AA518" t="str">
            <v>Vilumara</v>
          </cell>
          <cell r="AB518" t="str">
            <v>08</v>
          </cell>
          <cell r="AC518" t="str">
            <v>00076</v>
          </cell>
          <cell r="AD518" t="str">
            <v>27933</v>
          </cell>
        </row>
        <row r="519">
          <cell r="V519" t="str">
            <v>Vinaros, Calle</v>
          </cell>
          <cell r="W519" t="str">
            <v>L'HOSPITALET DE LLOBREGAT</v>
          </cell>
          <cell r="X519" t="str">
            <v>BARCELONA</v>
          </cell>
          <cell r="Y519" t="str">
            <v>080007604415</v>
          </cell>
          <cell r="Z519" t="str">
            <v>Calle</v>
          </cell>
          <cell r="AA519" t="str">
            <v>Vinaros</v>
          </cell>
          <cell r="AB519" t="str">
            <v>08</v>
          </cell>
          <cell r="AC519" t="str">
            <v>00076</v>
          </cell>
          <cell r="AD519" t="str">
            <v>04415</v>
          </cell>
        </row>
        <row r="520">
          <cell r="V520" t="str">
            <v>Vinyeta, Calle</v>
          </cell>
          <cell r="W520" t="str">
            <v>L'HOSPITALET DE LLOBREGAT</v>
          </cell>
          <cell r="X520" t="str">
            <v>BARCELONA</v>
          </cell>
          <cell r="Y520" t="str">
            <v>080007627913</v>
          </cell>
          <cell r="Z520" t="str">
            <v>Calle</v>
          </cell>
          <cell r="AA520" t="str">
            <v>Vinyeta</v>
          </cell>
          <cell r="AB520" t="str">
            <v>08</v>
          </cell>
          <cell r="AC520" t="str">
            <v>00076</v>
          </cell>
          <cell r="AD520" t="str">
            <v>27913</v>
          </cell>
        </row>
        <row r="521">
          <cell r="V521" t="str">
            <v>Xerrico, Passatge</v>
          </cell>
          <cell r="W521" t="str">
            <v>L'HOSPITALET DE LLOBREGAT</v>
          </cell>
          <cell r="X521" t="str">
            <v>BARCELONA</v>
          </cell>
          <cell r="Y521" t="str">
            <v>080007604469</v>
          </cell>
          <cell r="Z521" t="str">
            <v>Passatge</v>
          </cell>
          <cell r="AA521" t="str">
            <v>Xerrico</v>
          </cell>
          <cell r="AB521" t="str">
            <v>08</v>
          </cell>
          <cell r="AC521" t="str">
            <v>00076</v>
          </cell>
          <cell r="AD521" t="str">
            <v>04469</v>
          </cell>
        </row>
        <row r="522">
          <cell r="V522" t="str">
            <v>Xiprer, Passatge</v>
          </cell>
          <cell r="W522" t="str">
            <v>L'HOSPITALET DE LLOBREGAT</v>
          </cell>
          <cell r="X522" t="str">
            <v>BARCELONA</v>
          </cell>
          <cell r="Y522" t="str">
            <v>080007604472</v>
          </cell>
          <cell r="Z522" t="str">
            <v>Passatge</v>
          </cell>
          <cell r="AA522" t="str">
            <v>Xiprer</v>
          </cell>
          <cell r="AB522" t="str">
            <v>08</v>
          </cell>
          <cell r="AC522" t="str">
            <v>00076</v>
          </cell>
          <cell r="AD522" t="str">
            <v>04472</v>
          </cell>
        </row>
        <row r="523">
          <cell r="V523" t="str">
            <v>Xipreret, Calle</v>
          </cell>
          <cell r="W523" t="str">
            <v>L'HOSPITALET DE LLOBREGAT</v>
          </cell>
          <cell r="X523" t="str">
            <v>BARCELONA</v>
          </cell>
          <cell r="Y523" t="str">
            <v>080007604473</v>
          </cell>
          <cell r="Z523" t="str">
            <v>Calle</v>
          </cell>
          <cell r="AA523" t="str">
            <v>Xipreret</v>
          </cell>
          <cell r="AB523" t="str">
            <v>08</v>
          </cell>
          <cell r="AC523" t="str">
            <v>00076</v>
          </cell>
          <cell r="AD523" t="str">
            <v>04473</v>
          </cell>
        </row>
        <row r="524">
          <cell r="V524" t="str">
            <v>Zuloaga, Calle</v>
          </cell>
          <cell r="W524" t="str">
            <v>L'HOSPITALET DE LLOBREGAT</v>
          </cell>
          <cell r="X524" t="str">
            <v>BARCELONA</v>
          </cell>
          <cell r="Y524" t="str">
            <v>080007604482</v>
          </cell>
          <cell r="Z524" t="str">
            <v>Calle</v>
          </cell>
          <cell r="AA524" t="str">
            <v>Zuloaga</v>
          </cell>
          <cell r="AB524" t="str">
            <v>08</v>
          </cell>
          <cell r="AC524" t="str">
            <v>00076</v>
          </cell>
          <cell r="AD524" t="str">
            <v>04482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1" name="Tabla1" displayName="Tabla1" ref="A7:BK216" totalsRowShown="0" headerRowDxfId="120" dataDxfId="119" tableBorderDxfId="118">
  <autoFilter ref="A7:BK216"/>
  <sortState ref="A8:BK217">
    <sortCondition ref="AL8"/>
  </sortState>
  <tableColumns count="63">
    <tableColumn id="1" name="#" dataDxfId="117">
      <calculatedColumnFormula>ROW(A8)-ROW($A$7)</calculatedColumnFormula>
    </tableColumn>
    <tableColumn id="2" name="ERROR" dataDxfId="116">
      <calculatedColumnFormula>IF(G8="","NO",IF(AI8*AH8=37,"NO","SI"))</calculatedColumnFormula>
    </tableColumn>
    <tableColumn id="3" name="REPETIDO" dataDxfId="115">
      <calculatedColumnFormula>IF(COUNTIF($D$8:$D$217,D8)&gt;1,"SI","NO")</calculatedColumnFormula>
    </tableColumn>
    <tableColumn id="4" name="GESCAL_37" dataDxfId="114">
      <calculatedColumnFormula>IF(G8="",REPT(" ",37),V8&amp;W8&amp;X8&amp;Y8&amp;Z8&amp;AA8&amp;AB8&amp;AC8&amp;AD8&amp;AE8&amp;AF8&amp;AG8)</calculatedColumnFormula>
    </tableColumn>
    <tableColumn id="5" name="Población" dataDxfId="113">
      <calculatedColumnFormula>VLOOKUP($G8,[1]LISTAS!$V:$AA,2,0)</calculatedColumnFormula>
    </tableColumn>
    <tableColumn id="6" name="Provincia" dataDxfId="112">
      <calculatedColumnFormula>VLOOKUP($G8,[1]LISTAS!$V:$AA,3,0)</calculatedColumnFormula>
    </tableColumn>
    <tableColumn id="7" name="Calle" dataDxfId="111"/>
    <tableColumn id="8" name="Número" dataDxfId="110"/>
    <tableColumn id="9" name="Bis" dataDxfId="109"/>
    <tableColumn id="10" name="BLOQUE(T)" dataDxfId="108"/>
    <tableColumn id="11" name="BLOQUE(XX)" dataDxfId="107"/>
    <tableColumn id="12" name="PORTAL(O)" dataDxfId="106"/>
    <tableColumn id="13" name="PUERTA(Y)" dataDxfId="105"/>
    <tableColumn id="14" name="LETRA " dataDxfId="104"/>
    <tableColumn id="15" name="S1" dataDxfId="103"/>
    <tableColumn id="16" name="S2" dataDxfId="102"/>
    <tableColumn id="17" name="Planta" dataDxfId="101"/>
    <tableColumn id="18" name="Mano1" dataDxfId="100"/>
    <tableColumn id="19" name="Texto libre Mano1" dataDxfId="99"/>
    <tableColumn id="20" name="Mano2" dataDxfId="98"/>
    <tableColumn id="21" name="Texto libre Mano2" dataDxfId="97"/>
    <tableColumn id="22" name="PP" dataDxfId="96">
      <calculatedColumnFormula>VLOOKUP($G8,[1]LISTAS!$V$3:$AD$20001,7,0)</calculatedColumnFormula>
    </tableColumn>
    <tableColumn id="23" name="EEEEE" dataDxfId="95">
      <calculatedColumnFormula>VLOOKUP($G8,[1]LISTAS!$V$3:$AD$20001,8,0)</calculatedColumnFormula>
    </tableColumn>
    <tableColumn id="24" name="CCCCC" dataDxfId="94">
      <calculatedColumnFormula>VLOOKUP($G8,[1]LISTAS!$V$3:$AD$20001,9,0)</calculatedColumnFormula>
    </tableColumn>
    <tableColumn id="25" name="FFFFF" dataDxfId="93">
      <calculatedColumnFormula>REPT("0",5-LEN(H8))&amp;H8</calculatedColumnFormula>
    </tableColumn>
    <tableColumn id="26" name="B" dataDxfId="92">
      <calculatedColumnFormula>IF(I8=""," ",VLOOKUP(I8,[1]LISTAS!$B$3:$C$102,2))</calculatedColumnFormula>
    </tableColumn>
    <tableColumn id="27" name="TXX" dataDxfId="91">
      <calculatedColumnFormula>IF(J8=""," ",VLOOKUP(J8,BLOQUE,2,0))&amp;REPT(" ",2-LEN(K8))&amp;K8</calculatedColumnFormula>
    </tableColumn>
    <tableColumn id="28" name="OY" dataDxfId="90">
      <calculatedColumnFormula>IF(L8="","  ",VLOOKUP(L8,[1]LISTAS!$H$3:$I$14,2,0)&amp;REPT(" ",1-LEN(M8))&amp;M8)</calculatedColumnFormula>
    </tableColumn>
    <tableColumn id="29" name="L" dataDxfId="89">
      <calculatedColumnFormula>IF(N8=""," ",N8)</calculatedColumnFormula>
    </tableColumn>
    <tableColumn id="30" name="SS" dataDxfId="88">
      <calculatedColumnFormula>IF(O8=""," ",VLOOKUP(O8,[1]LISTAS!$M$3:$N$38,2,0))&amp;IF(P8=""," ",VLOOKUP(P8,[1]LISTAS!$M$3:$N$38,2,0))</calculatedColumnFormula>
    </tableColumn>
    <tableColumn id="31" name="AAA" dataDxfId="87">
      <calculatedColumnFormula>IF(Q8="","   ",VLOOKUP(Q8,[1]LISTAS!$P$3:$Q$144,2,0))</calculatedColumnFormula>
    </tableColumn>
    <tableColumn id="32" name="MMMM" dataDxfId="86">
      <calculatedColumnFormula>IF(ISERROR(IF(R8="texto libre",S8,VLOOKUP(R8,[1]LISTAS!$S$3:$T$100,2,0))&amp;REPT(" ",4-LEN(IF(R8="texto libre",S8,VLOOKUP(R8,[1]LISTAS!$S$3:$T$100,2,0))))),"    ",IF(R8="texto libre",S8,VLOOKUP(R8,[1]LISTAS!$S$3:$T$100,2,0))&amp;REPT(" ",4-LEN(IF(R8="texto libre",S8,VLOOKUP(R8,[1]LISTAS!$S$3:$T$100,2,0)))))</calculatedColumnFormula>
    </tableColumn>
    <tableColumn id="33" name="NNNN" dataDxfId="85">
      <calculatedColumnFormula>IF(ISERROR(IF(T8="texto libre",U8,VLOOKUP(T8,[1]LISTAS!$S$3:$T$100,2,0))&amp;REPT(" ",4-LEN(IF(T8="texto libre",U8,VLOOKUP(T8,[1]LISTAS!$S$3:$T$100,2,0))))),"    ",IF(T8="texto libre",U8,VLOOKUP(T8,[1]LISTAS!$S$3:$T$100,2,0))&amp;REPT(" ",4-LEN(IF(T8="texto libre",U8,VLOOKUP(T8,[1]LISTAS!$S$3:$T$100,2,0)))))</calculatedColumnFormula>
    </tableColumn>
    <tableColumn id="34" name="CHECK LONGITUD" dataDxfId="84">
      <calculatedColumnFormula>LEN(D8)</calculatedColumnFormula>
    </tableColumn>
    <tableColumn id="35" name="CHECK_OBLIGATORIOS" dataDxfId="83">
      <calculatedColumnFormula>IF(H8="",0,1)*IF(Q8="",0,1)</calculatedColumnFormula>
    </tableColumn>
    <tableColumn id="36" name="Acceso" dataDxfId="82"/>
    <tableColumn id="37" name="SITUACION CTO" dataDxfId="81"/>
    <tableColumn id="38" name="Nº CTO JAZZTEL" dataDxfId="80"/>
    <tableColumn id="39" name="Nº CTO TE" dataDxfId="79"/>
    <tableColumn id="40" name="Nº CAJA DERIVACIÓN" dataDxfId="78"/>
    <tableColumn id="41" name="Código Gescal" dataDxfId="77">
      <calculatedColumnFormula>Tabla1[[#This Row],[GESCAL_37]]</calculatedColumnFormula>
    </tableColumn>
    <tableColumn id="42" name="DENOM.CALLE" dataDxfId="76">
      <calculatedColumnFormula>IF(Tabla1[[#This Row],[Calle]]&lt;&gt;"",Tabla1[[#This Row],[Calle]],"")</calculatedColumnFormula>
    </tableColumn>
    <tableColumn id="43" name="Nº / Nos" dataDxfId="75">
      <calculatedColumnFormula>Tabla1[[#This Row],[Número]]&amp;Tabla1[[#This Row],[Bis]]</calculatedColumnFormula>
    </tableColumn>
    <tableColumn id="44" name="PORTAL" dataDxfId="74">
      <calculatedColumnFormula>Tabla1[[#This Row],[PORTAL(O)]]&amp;Tabla1[[#This Row],[PUERTA(Y)]]</calculatedColumnFormula>
    </tableColumn>
    <tableColumn id="45" name="BLOQUE" dataDxfId="73">
      <calculatedColumnFormula>Tabla1[[#This Row],[BLOQUE(T)]]&amp;Tabla1[[#This Row],[BLOQUE(XX)]]</calculatedColumnFormula>
    </tableColumn>
    <tableColumn id="46" name="Aclarador" dataDxfId="72">
      <calculatedColumnFormula>IF(Tabla1[[#This Row],[LETRA ]]&lt;&gt;"",Tabla1[[#This Row],[LETRA ]],"")</calculatedColumnFormula>
    </tableColumn>
    <tableColumn id="47" name="ESC" dataDxfId="71">
      <calculatedColumnFormula>Tabla1[[#This Row],[S1]]&amp;Tabla1[[#This Row],[S2]]</calculatedColumnFormula>
    </tableColumn>
    <tableColumn id="48" name="Ubicación CD" dataDxfId="70"/>
    <tableColumn id="49" name="Area caja" dataDxfId="69">
      <calculatedColumnFormula>Tabla1[[#This Row],[Planta]]</calculatedColumnFormula>
    </tableColumn>
    <tableColumn id="50" name="Letra" dataDxfId="68">
      <calculatedColumnFormula>Tabla1[[#This Row],[MMMM]]&amp;" "&amp;Tabla1[[#This Row],[NNNN]]</calculatedColumnFormula>
    </tableColumn>
    <tableColumn id="51" name="Actuación JZZ" dataDxfId="67"/>
    <tableColumn id="52" name="Actuación TE" dataDxfId="66"/>
    <tableColumn id="53" name="Medida CTO JZZ" dataDxfId="65"/>
    <tableColumn id="54" name="S2_Numero" dataDxfId="64"/>
    <tableColumn id="55" name="S2_Tipo" dataDxfId="63"/>
    <tableColumn id="66" name="S2_Ubicación" dataDxfId="62"/>
    <tableColumn id="57" name="S1_Numero" dataDxfId="61"/>
    <tableColumn id="58" name="S1_Tipo" dataDxfId="60"/>
    <tableColumn id="59" name="S1_Puerto" dataDxfId="59"/>
    <tableColumn id="56" name="Empalme" dataDxfId="58"/>
    <tableColumn id="67" name="Código cable" dataDxfId="57"/>
    <tableColumn id="60" name="Num. Fibra" dataDxfId="56"/>
    <tableColumn id="65" name="Observaciones" dataDxfId="5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30" sqref="B30"/>
    </sheetView>
  </sheetViews>
  <sheetFormatPr baseColWidth="10" defaultRowHeight="15" x14ac:dyDescent="0.25"/>
  <cols>
    <col min="1" max="1" width="37" bestFit="1" customWidth="1"/>
    <col min="2" max="2" width="30.7109375" bestFit="1" customWidth="1"/>
    <col min="3" max="3" width="21.7109375" customWidth="1"/>
    <col min="5" max="5" width="33.85546875" customWidth="1"/>
  </cols>
  <sheetData>
    <row r="1" spans="1:6" x14ac:dyDescent="0.25">
      <c r="A1" s="66" t="s">
        <v>105</v>
      </c>
      <c r="B1" s="67" t="s">
        <v>106</v>
      </c>
      <c r="C1" s="68"/>
      <c r="D1" s="68"/>
      <c r="E1" s="68"/>
      <c r="F1" s="69"/>
    </row>
    <row r="2" spans="1:6" x14ac:dyDescent="0.25">
      <c r="A2" s="66" t="s">
        <v>107</v>
      </c>
      <c r="B2" s="70" t="s">
        <v>108</v>
      </c>
      <c r="C2" s="68"/>
      <c r="D2" s="68"/>
      <c r="E2" s="68"/>
      <c r="F2" s="69"/>
    </row>
    <row r="3" spans="1:6" x14ac:dyDescent="0.25">
      <c r="A3" s="66" t="s">
        <v>109</v>
      </c>
      <c r="B3" s="71" t="s">
        <v>110</v>
      </c>
      <c r="C3" s="72"/>
      <c r="D3" s="72"/>
      <c r="E3" s="72"/>
      <c r="F3" s="69"/>
    </row>
    <row r="4" spans="1:6" x14ac:dyDescent="0.25">
      <c r="A4" s="73" t="s">
        <v>111</v>
      </c>
      <c r="B4" s="74" t="s">
        <v>112</v>
      </c>
      <c r="C4" s="75"/>
      <c r="D4" s="75"/>
      <c r="E4" s="75"/>
      <c r="F4" s="69"/>
    </row>
    <row r="5" spans="1:6" ht="23.25" x14ac:dyDescent="0.25">
      <c r="A5" s="76" t="s">
        <v>113</v>
      </c>
      <c r="B5" s="76" t="s">
        <v>114</v>
      </c>
      <c r="C5" s="76" t="s">
        <v>115</v>
      </c>
      <c r="D5" s="76" t="s">
        <v>116</v>
      </c>
      <c r="E5" s="77" t="s">
        <v>117</v>
      </c>
      <c r="F5" s="77" t="s">
        <v>118</v>
      </c>
    </row>
    <row r="6" spans="1:6" s="81" customFormat="1" x14ac:dyDescent="0.25">
      <c r="A6" s="78" t="s">
        <v>123</v>
      </c>
      <c r="B6" s="82" t="s">
        <v>120</v>
      </c>
      <c r="C6" s="83" t="s">
        <v>121</v>
      </c>
      <c r="D6" s="80" t="s">
        <v>122</v>
      </c>
      <c r="E6" s="80" t="s">
        <v>80</v>
      </c>
      <c r="F6" s="82" t="s">
        <v>128</v>
      </c>
    </row>
    <row r="15" spans="1:6" x14ac:dyDescent="0.25">
      <c r="C15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6"/>
  <sheetViews>
    <sheetView topLeftCell="M1" workbookViewId="0">
      <selection activeCell="AM223" sqref="AM223"/>
    </sheetView>
  </sheetViews>
  <sheetFormatPr baseColWidth="10" defaultRowHeight="15" x14ac:dyDescent="0.25"/>
  <cols>
    <col min="1" max="1" width="3.85546875" style="32" customWidth="1"/>
    <col min="2" max="2" width="7.85546875" style="32" customWidth="1"/>
    <col min="3" max="3" width="10.5703125" style="32" bestFit="1" customWidth="1"/>
    <col min="4" max="4" width="30.7109375" style="32" customWidth="1"/>
    <col min="5" max="5" width="16.85546875" style="32" bestFit="1" customWidth="1"/>
    <col min="6" max="6" width="10.5703125" style="32" bestFit="1" customWidth="1"/>
    <col min="7" max="7" width="20.28515625" style="32" bestFit="1" customWidth="1"/>
    <col min="8" max="8" width="9.28515625" style="32" bestFit="1" customWidth="1"/>
    <col min="9" max="9" width="5.7109375" style="32" bestFit="1" customWidth="1"/>
    <col min="10" max="10" width="11.140625" style="32" customWidth="1"/>
    <col min="11" max="11" width="12.140625" style="32" customWidth="1"/>
    <col min="12" max="12" width="11.42578125" style="32" customWidth="1"/>
    <col min="13" max="13" width="11" style="32" customWidth="1"/>
    <col min="14" max="14" width="7.85546875" style="32" customWidth="1"/>
    <col min="15" max="15" width="7.28515625" style="32" customWidth="1"/>
    <col min="16" max="16" width="6.85546875" style="32" customWidth="1"/>
    <col min="17" max="17" width="7.5703125" style="32" customWidth="1"/>
    <col min="18" max="18" width="8.28515625" style="32" bestFit="1" customWidth="1"/>
    <col min="19" max="19" width="9.28515625" style="32" customWidth="1"/>
    <col min="20" max="20" width="8.140625" style="32" customWidth="1"/>
    <col min="21" max="21" width="9.28515625" style="32" customWidth="1"/>
    <col min="22" max="22" width="4.85546875" style="32" hidden="1" customWidth="1"/>
    <col min="23" max="23" width="7.140625" style="32" hidden="1" customWidth="1"/>
    <col min="24" max="24" width="8.5703125" style="32" hidden="1" customWidth="1"/>
    <col min="25" max="25" width="7.140625" style="32" hidden="1" customWidth="1"/>
    <col min="26" max="26" width="4.42578125" style="32" hidden="1" customWidth="1"/>
    <col min="27" max="27" width="5.85546875" style="32" hidden="1" customWidth="1"/>
    <col min="28" max="28" width="5" style="32" hidden="1" customWidth="1"/>
    <col min="29" max="29" width="3.85546875" style="32" hidden="1" customWidth="1"/>
    <col min="30" max="30" width="8.85546875" style="32" hidden="1" customWidth="1"/>
    <col min="31" max="31" width="6.28515625" style="32" hidden="1" customWidth="1"/>
    <col min="32" max="32" width="8.5703125" style="32" hidden="1" customWidth="1"/>
    <col min="33" max="33" width="6.85546875" style="32" hidden="1" customWidth="1"/>
    <col min="34" max="34" width="16.5703125" style="32" hidden="1" customWidth="1"/>
    <col min="35" max="35" width="20.42578125" style="32" hidden="1" customWidth="1"/>
    <col min="36" max="36" width="9.140625" style="32" bestFit="1" customWidth="1"/>
    <col min="37" max="37" width="9.42578125" style="32" customWidth="1"/>
    <col min="38" max="38" width="15.42578125" style="32" customWidth="1"/>
    <col min="39" max="39" width="10.42578125" style="32" customWidth="1"/>
    <col min="40" max="40" width="12.28515625" style="32" customWidth="1"/>
    <col min="41" max="41" width="30.7109375" style="32" bestFit="1" customWidth="1"/>
    <col min="42" max="42" width="13.85546875" style="32" customWidth="1"/>
    <col min="43" max="43" width="11.42578125" style="32"/>
    <col min="44" max="44" width="9.5703125" style="32" bestFit="1" customWidth="1"/>
    <col min="45" max="45" width="9.42578125" style="32" bestFit="1" customWidth="1"/>
    <col min="46" max="46" width="10.42578125" style="32" customWidth="1"/>
    <col min="47" max="47" width="6.85546875" style="32" bestFit="1" customWidth="1"/>
    <col min="48" max="48" width="8.5703125" style="32" customWidth="1"/>
    <col min="49" max="49" width="6.42578125" style="32" customWidth="1"/>
    <col min="50" max="50" width="11.42578125" style="32"/>
    <col min="51" max="51" width="18.7109375" style="32" bestFit="1" customWidth="1"/>
    <col min="52" max="52" width="8.7109375" style="32" customWidth="1"/>
    <col min="53" max="53" width="15.5703125" style="32" hidden="1" customWidth="1"/>
    <col min="54" max="54" width="13" style="32" bestFit="1" customWidth="1"/>
    <col min="55" max="55" width="9.42578125" style="32" bestFit="1" customWidth="1"/>
    <col min="56" max="56" width="13.42578125" style="32" bestFit="1" customWidth="1"/>
    <col min="57" max="57" width="14" style="32" bestFit="1" customWidth="1"/>
    <col min="58" max="58" width="9.42578125" style="32" bestFit="1" customWidth="1"/>
    <col min="59" max="59" width="11.140625" style="32" customWidth="1"/>
    <col min="60" max="60" width="12.85546875" style="32" bestFit="1" customWidth="1"/>
    <col min="61" max="61" width="14" style="32" bestFit="1" customWidth="1"/>
    <col min="62" max="62" width="7.5703125" style="32" customWidth="1"/>
    <col min="63" max="63" width="14.7109375" style="32" customWidth="1"/>
    <col min="64" max="16384" width="11.42578125" style="32"/>
  </cols>
  <sheetData>
    <row r="1" spans="1:63" s="1" customFormat="1" x14ac:dyDescent="0.25"/>
    <row r="2" spans="1:63" s="1" customFormat="1" ht="15.75" thickBot="1" x14ac:dyDescent="0.3"/>
    <row r="3" spans="1:63" s="1" customFormat="1" ht="18.75" thickBot="1" x14ac:dyDescent="0.3">
      <c r="A3" s="52" t="s">
        <v>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55" t="s">
        <v>1</v>
      </c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7"/>
    </row>
    <row r="4" spans="1:63" s="1" customFormat="1" ht="15.75" customHeight="1" x14ac:dyDescent="0.25">
      <c r="A4" s="58" t="s">
        <v>2</v>
      </c>
      <c r="B4" s="59"/>
      <c r="C4" s="59"/>
      <c r="D4" s="59"/>
      <c r="E4" s="59"/>
      <c r="F4" s="5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60" t="s">
        <v>2</v>
      </c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3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4"/>
    </row>
    <row r="5" spans="1:63" s="9" customFormat="1" ht="11.25" x14ac:dyDescent="0.2">
      <c r="A5" s="5"/>
      <c r="B5" s="6"/>
      <c r="C5" s="6"/>
      <c r="D5" s="6"/>
      <c r="E5" s="45" t="s">
        <v>3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 t="s">
        <v>4</v>
      </c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6"/>
      <c r="AI5" s="6"/>
      <c r="AJ5" s="5"/>
      <c r="AK5" s="6"/>
      <c r="AL5" s="6"/>
      <c r="AM5" s="6"/>
      <c r="AN5" s="6"/>
      <c r="AO5" s="62" t="s">
        <v>2</v>
      </c>
      <c r="AP5" s="63"/>
      <c r="AQ5" s="63"/>
      <c r="AR5" s="63"/>
      <c r="AS5" s="63"/>
      <c r="AT5" s="63"/>
      <c r="AU5" s="63"/>
      <c r="AV5" s="7"/>
      <c r="AW5" s="64" t="s">
        <v>2</v>
      </c>
      <c r="AX5" s="65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8"/>
    </row>
    <row r="6" spans="1:63" s="9" customFormat="1" ht="11.25" x14ac:dyDescent="0.2">
      <c r="A6" s="5"/>
      <c r="B6" s="6"/>
      <c r="C6" s="6"/>
      <c r="D6" s="6"/>
      <c r="E6" s="44" t="s">
        <v>5</v>
      </c>
      <c r="F6" s="44"/>
      <c r="G6" s="44"/>
      <c r="H6" s="49" t="s">
        <v>6</v>
      </c>
      <c r="I6" s="50"/>
      <c r="J6" s="50"/>
      <c r="K6" s="50"/>
      <c r="L6" s="50"/>
      <c r="M6" s="50"/>
      <c r="N6" s="51"/>
      <c r="O6" s="44" t="s">
        <v>7</v>
      </c>
      <c r="P6" s="44"/>
      <c r="Q6" s="44" t="s">
        <v>8</v>
      </c>
      <c r="R6" s="44"/>
      <c r="S6" s="44"/>
      <c r="T6" s="44"/>
      <c r="U6" s="44"/>
      <c r="V6" s="44" t="s">
        <v>5</v>
      </c>
      <c r="W6" s="44"/>
      <c r="X6" s="44"/>
      <c r="Y6" s="49" t="s">
        <v>6</v>
      </c>
      <c r="Z6" s="50"/>
      <c r="AA6" s="50"/>
      <c r="AB6" s="50"/>
      <c r="AC6" s="51"/>
      <c r="AD6" s="10" t="s">
        <v>7</v>
      </c>
      <c r="AE6" s="44" t="s">
        <v>8</v>
      </c>
      <c r="AF6" s="44"/>
      <c r="AG6" s="44"/>
      <c r="AH6" s="6"/>
      <c r="AI6" s="6"/>
      <c r="AJ6" s="5"/>
      <c r="AK6" s="6"/>
      <c r="AL6" s="6"/>
      <c r="AM6" s="6"/>
      <c r="AN6" s="6"/>
      <c r="AO6" s="6"/>
      <c r="AP6" s="45" t="s">
        <v>9</v>
      </c>
      <c r="AQ6" s="45"/>
      <c r="AR6" s="45"/>
      <c r="AS6" s="45"/>
      <c r="AT6" s="45"/>
      <c r="AU6" s="45"/>
      <c r="AV6" s="46" t="s">
        <v>10</v>
      </c>
      <c r="AW6" s="47"/>
      <c r="AX6" s="48"/>
      <c r="AY6" s="6"/>
      <c r="AZ6" s="6"/>
      <c r="BA6" s="6"/>
      <c r="BB6" s="46" t="s">
        <v>11</v>
      </c>
      <c r="BC6" s="47"/>
      <c r="BD6" s="48"/>
      <c r="BE6" s="45" t="s">
        <v>12</v>
      </c>
      <c r="BF6" s="45"/>
      <c r="BG6" s="45"/>
      <c r="BH6" s="46" t="s">
        <v>13</v>
      </c>
      <c r="BI6" s="47"/>
      <c r="BJ6" s="48"/>
      <c r="BK6" s="8"/>
    </row>
    <row r="7" spans="1:63" s="16" customFormat="1" ht="23.25" customHeight="1" thickBot="1" x14ac:dyDescent="0.3">
      <c r="A7" s="11" t="s">
        <v>14</v>
      </c>
      <c r="B7" s="12" t="s">
        <v>15</v>
      </c>
      <c r="C7" s="12" t="s">
        <v>16</v>
      </c>
      <c r="D7" s="12" t="s">
        <v>17</v>
      </c>
      <c r="E7" s="12" t="s">
        <v>18</v>
      </c>
      <c r="F7" s="12" t="s">
        <v>19</v>
      </c>
      <c r="G7" s="12" t="s">
        <v>20</v>
      </c>
      <c r="H7" s="12" t="s">
        <v>21</v>
      </c>
      <c r="I7" s="12" t="s">
        <v>22</v>
      </c>
      <c r="J7" s="12" t="s">
        <v>23</v>
      </c>
      <c r="K7" s="12" t="s">
        <v>24</v>
      </c>
      <c r="L7" s="12" t="s">
        <v>25</v>
      </c>
      <c r="M7" s="12" t="s">
        <v>26</v>
      </c>
      <c r="N7" s="12" t="s">
        <v>27</v>
      </c>
      <c r="O7" s="12" t="s">
        <v>28</v>
      </c>
      <c r="P7" s="12" t="s">
        <v>29</v>
      </c>
      <c r="Q7" s="12" t="s">
        <v>30</v>
      </c>
      <c r="R7" s="12" t="s">
        <v>31</v>
      </c>
      <c r="S7" s="12" t="s">
        <v>32</v>
      </c>
      <c r="T7" s="12" t="s">
        <v>33</v>
      </c>
      <c r="U7" s="12" t="s">
        <v>34</v>
      </c>
      <c r="V7" s="12" t="s">
        <v>35</v>
      </c>
      <c r="W7" s="12" t="s">
        <v>36</v>
      </c>
      <c r="X7" s="12" t="s">
        <v>37</v>
      </c>
      <c r="Y7" s="12" t="s">
        <v>38</v>
      </c>
      <c r="Z7" s="12" t="s">
        <v>39</v>
      </c>
      <c r="AA7" s="12" t="s">
        <v>40</v>
      </c>
      <c r="AB7" s="12" t="s">
        <v>41</v>
      </c>
      <c r="AC7" s="12" t="s">
        <v>42</v>
      </c>
      <c r="AD7" s="12" t="s">
        <v>43</v>
      </c>
      <c r="AE7" s="12" t="s">
        <v>44</v>
      </c>
      <c r="AF7" s="12" t="s">
        <v>45</v>
      </c>
      <c r="AG7" s="12" t="s">
        <v>46</v>
      </c>
      <c r="AH7" s="12" t="s">
        <v>47</v>
      </c>
      <c r="AI7" s="12" t="s">
        <v>48</v>
      </c>
      <c r="AJ7" s="13" t="s">
        <v>49</v>
      </c>
      <c r="AK7" s="14" t="s">
        <v>50</v>
      </c>
      <c r="AL7" s="14" t="s">
        <v>51</v>
      </c>
      <c r="AM7" s="14" t="s">
        <v>52</v>
      </c>
      <c r="AN7" s="14" t="s">
        <v>53</v>
      </c>
      <c r="AO7" s="14" t="s">
        <v>54</v>
      </c>
      <c r="AP7" s="14" t="s">
        <v>55</v>
      </c>
      <c r="AQ7" s="14" t="s">
        <v>56</v>
      </c>
      <c r="AR7" s="14" t="s">
        <v>57</v>
      </c>
      <c r="AS7" s="14" t="s">
        <v>58</v>
      </c>
      <c r="AT7" s="14" t="s">
        <v>59</v>
      </c>
      <c r="AU7" s="14" t="s">
        <v>60</v>
      </c>
      <c r="AV7" s="14" t="s">
        <v>61</v>
      </c>
      <c r="AW7" s="14" t="s">
        <v>62</v>
      </c>
      <c r="AX7" s="14" t="s">
        <v>63</v>
      </c>
      <c r="AY7" s="14" t="s">
        <v>64</v>
      </c>
      <c r="AZ7" s="14" t="s">
        <v>65</v>
      </c>
      <c r="BA7" s="14" t="s">
        <v>66</v>
      </c>
      <c r="BB7" s="14" t="s">
        <v>67</v>
      </c>
      <c r="BC7" s="14" t="s">
        <v>68</v>
      </c>
      <c r="BD7" s="14" t="s">
        <v>69</v>
      </c>
      <c r="BE7" s="14" t="s">
        <v>70</v>
      </c>
      <c r="BF7" s="14" t="s">
        <v>71</v>
      </c>
      <c r="BG7" s="14" t="s">
        <v>72</v>
      </c>
      <c r="BH7" s="14" t="s">
        <v>73</v>
      </c>
      <c r="BI7" s="14" t="s">
        <v>74</v>
      </c>
      <c r="BJ7" s="14" t="s">
        <v>75</v>
      </c>
      <c r="BK7" s="15" t="s">
        <v>76</v>
      </c>
    </row>
    <row r="8" spans="1:63" s="25" customFormat="1" ht="15.75" hidden="1" thickBot="1" x14ac:dyDescent="0.3">
      <c r="A8" s="17">
        <f t="shared" ref="A8:A71" si="0">ROW(A8)-ROW($A$7)</f>
        <v>1</v>
      </c>
      <c r="B8" s="18" t="str">
        <f t="shared" ref="B8:B71" si="1">IF(G8="","NO",IF(AI8*AH8=37,"NO","SI"))</f>
        <v>NO</v>
      </c>
      <c r="C8" s="18" t="str">
        <f>IF(COUNTIF($D$8:$D$216,D8)&gt;1,"SI","NO")</f>
        <v>NO</v>
      </c>
      <c r="D8" s="18" t="str">
        <f t="shared" ref="D8:D71" si="2">IF(G8="",REPT(" ",37),V8&amp;W8&amp;X8&amp;Y8&amp;Z8&amp;AA8&amp;AB8&amp;AC8&amp;AD8&amp;AE8&amp;AF8&amp;AG8)</f>
        <v xml:space="preserve">08000760369000001         0011       </v>
      </c>
      <c r="E8" s="19" t="str">
        <f>VLOOKUP($G8,[1]LISTAS!$V:$AA,2,0)</f>
        <v>L'HOSPITALET DE LLOBREGAT</v>
      </c>
      <c r="F8" s="18" t="str">
        <f>VLOOKUP($G8,[1]LISTAS!$V:$AA,3,0)</f>
        <v>BARCELONA</v>
      </c>
      <c r="G8" s="20" t="s">
        <v>77</v>
      </c>
      <c r="H8" s="20">
        <v>1</v>
      </c>
      <c r="I8" s="21"/>
      <c r="J8" s="21"/>
      <c r="K8" s="21"/>
      <c r="L8" s="21"/>
      <c r="M8" s="21"/>
      <c r="N8" s="21"/>
      <c r="O8" s="21"/>
      <c r="P8" s="21"/>
      <c r="Q8" s="21">
        <v>1</v>
      </c>
      <c r="R8" s="20" t="s">
        <v>78</v>
      </c>
      <c r="S8" s="22">
        <v>1</v>
      </c>
      <c r="T8" s="23"/>
      <c r="U8" s="23"/>
      <c r="V8" s="18" t="str">
        <f>VLOOKUP($G8,[1]LISTAS!$V$3:$AD$20001,7,0)</f>
        <v>08</v>
      </c>
      <c r="W8" s="18" t="str">
        <f>VLOOKUP($G8,[1]LISTAS!$V$3:$AD$20001,8,0)</f>
        <v>00076</v>
      </c>
      <c r="X8" s="18" t="str">
        <f>VLOOKUP($G8,[1]LISTAS!$V$3:$AD$20001,9,0)</f>
        <v>03690</v>
      </c>
      <c r="Y8" s="18" t="str">
        <f t="shared" ref="Y8:Y71" si="3">REPT("0",5-LEN(H8))&amp;H8</f>
        <v>00001</v>
      </c>
      <c r="Z8" s="18" t="str">
        <f>IF(I8=""," ",VLOOKUP(I8,[1]LISTAS!$B$3:$C$102,2))</f>
        <v xml:space="preserve"> </v>
      </c>
      <c r="AA8" s="18" t="str">
        <f t="shared" ref="AA8:AA71" si="4">IF(J8=""," ",VLOOKUP(J8,BLOQUE,2,0))&amp;REPT(" ",2-LEN(K8))&amp;K8</f>
        <v xml:space="preserve">   </v>
      </c>
      <c r="AB8" s="17" t="str">
        <f>IF(L8="","  ",VLOOKUP(L8,[1]LISTAS!$H$3:$I$14,2,0)&amp;REPT(" ",1-LEN(M8))&amp;M8)</f>
        <v xml:space="preserve">  </v>
      </c>
      <c r="AC8" s="18" t="str">
        <f t="shared" ref="AC8:AC71" si="5">IF(N8=""," ",N8)</f>
        <v xml:space="preserve"> </v>
      </c>
      <c r="AD8" s="18" t="str">
        <f>IF(O8=""," ",VLOOKUP(O8,[1]LISTAS!$M$3:$N$38,2,0))&amp;IF(P8=""," ",VLOOKUP(P8,[1]LISTAS!$M$3:$N$38,2,0))</f>
        <v xml:space="preserve">  </v>
      </c>
      <c r="AE8" s="18" t="str">
        <f>IF(Q8="","   ",VLOOKUP(Q8,[1]LISTAS!$P$3:$Q$144,2,0))</f>
        <v>001</v>
      </c>
      <c r="AF8" s="18" t="str">
        <f>IF(ISERROR(IF(R8="texto libre",S8,VLOOKUP(R8,[1]LISTAS!$S$3:$T$100,2,0))&amp;REPT(" ",4-LEN(IF(R8="texto libre",S8,VLOOKUP(R8,[1]LISTAS!$S$3:$T$100,2,0))))),"    ",IF(R8="texto libre",S8,VLOOKUP(R8,[1]LISTAS!$S$3:$T$100,2,0))&amp;REPT(" ",4-LEN(IF(R8="texto libre",S8,VLOOKUP(R8,[1]LISTAS!$S$3:$T$100,2,0)))))</f>
        <v xml:space="preserve">1   </v>
      </c>
      <c r="AG8" s="18" t="str">
        <f>IF(ISERROR(IF(T8="texto libre",U8,VLOOKUP(T8,[1]LISTAS!$S$3:$T$100,2,0))&amp;REPT(" ",4-LEN(IF(T8="texto libre",U8,VLOOKUP(T8,[1]LISTAS!$S$3:$T$100,2,0))))),"    ",IF(T8="texto libre",U8,VLOOKUP(T8,[1]LISTAS!$S$3:$T$100,2,0))&amp;REPT(" ",4-LEN(IF(T8="texto libre",U8,VLOOKUP(T8,[1]LISTAS!$S$3:$T$100,2,0)))))</f>
        <v xml:space="preserve">    </v>
      </c>
      <c r="AH8" s="18">
        <f t="shared" ref="AH8:AH71" si="6">LEN(D8)</f>
        <v>37</v>
      </c>
      <c r="AI8" s="18">
        <f t="shared" ref="AI8:AI71" si="7">IF(H8="",0,1)*IF(Q8="",0,1)</f>
        <v>1</v>
      </c>
      <c r="AJ8" s="24"/>
      <c r="AK8" s="25">
        <v>5</v>
      </c>
      <c r="AL8" s="26" t="s">
        <v>79</v>
      </c>
      <c r="AM8" s="25">
        <v>140396</v>
      </c>
      <c r="AO8" s="27" t="str">
        <f>Tabla1[[#This Row],[GESCAL_37]]</f>
        <v xml:space="preserve">08000760369000001         0011       </v>
      </c>
      <c r="AP8" s="27" t="str">
        <f>IF(Tabla1[[#This Row],[Calle]]&lt;&gt;"",Tabla1[[#This Row],[Calle]],"")</f>
        <v>Sant Josep, Calle</v>
      </c>
      <c r="AQ8" s="27" t="str">
        <f>Tabla1[[#This Row],[Número]]&amp;Tabla1[[#This Row],[Bis]]</f>
        <v>1</v>
      </c>
      <c r="AR8" s="27" t="str">
        <f>Tabla1[[#This Row],[PORTAL(O)]]&amp;Tabla1[[#This Row],[PUERTA(Y)]]</f>
        <v/>
      </c>
      <c r="AS8" s="27" t="str">
        <f>Tabla1[[#This Row],[BLOQUE(T)]]&amp;Tabla1[[#This Row],[BLOQUE(XX)]]</f>
        <v/>
      </c>
      <c r="AT8" s="27" t="str">
        <f>IF(Tabla1[[#This Row],[LETRA ]]&lt;&gt;"",Tabla1[[#This Row],[LETRA ]],"")</f>
        <v/>
      </c>
      <c r="AU8" s="27" t="str">
        <f>Tabla1[[#This Row],[S1]]&amp;Tabla1[[#This Row],[S2]]</f>
        <v/>
      </c>
      <c r="AV8" s="28"/>
      <c r="AW8" s="27">
        <f>Tabla1[[#This Row],[Planta]]</f>
        <v>1</v>
      </c>
      <c r="AX8" s="27" t="str">
        <f>Tabla1[[#This Row],[MMMM]]&amp;" "&amp;Tabla1[[#This Row],[NNNN]]</f>
        <v xml:space="preserve">1        </v>
      </c>
      <c r="AY8" s="29" t="s">
        <v>80</v>
      </c>
      <c r="AZ8" s="25">
        <v>6286989</v>
      </c>
      <c r="BB8" s="25" t="s">
        <v>81</v>
      </c>
      <c r="BC8" s="25" t="s">
        <v>82</v>
      </c>
      <c r="BD8" s="26" t="s">
        <v>79</v>
      </c>
      <c r="BE8" s="25" t="s">
        <v>83</v>
      </c>
      <c r="BF8" s="25" t="s">
        <v>84</v>
      </c>
      <c r="BG8" s="25">
        <v>1</v>
      </c>
      <c r="BH8" s="25" t="s">
        <v>85</v>
      </c>
      <c r="BI8" s="25" t="s">
        <v>86</v>
      </c>
      <c r="BJ8" s="25">
        <v>138</v>
      </c>
    </row>
    <row r="9" spans="1:63" s="25" customFormat="1" ht="15.75" hidden="1" thickBot="1" x14ac:dyDescent="0.3">
      <c r="A9" s="17">
        <f t="shared" si="0"/>
        <v>2</v>
      </c>
      <c r="B9" s="18" t="str">
        <f t="shared" si="1"/>
        <v>NO</v>
      </c>
      <c r="C9" s="18" t="str">
        <f>IF(COUNTIF($D$8:$D$216,D9)&gt;1,"SI","NO")</f>
        <v>NO</v>
      </c>
      <c r="D9" s="18" t="str">
        <f t="shared" si="2"/>
        <v xml:space="preserve">08000760369000001         0012       </v>
      </c>
      <c r="E9" s="19" t="str">
        <f>VLOOKUP($G9,[1]LISTAS!$V:$AA,2,0)</f>
        <v>L'HOSPITALET DE LLOBREGAT</v>
      </c>
      <c r="F9" s="18" t="str">
        <f>VLOOKUP($G9,[1]LISTAS!$V:$AA,3,0)</f>
        <v>BARCELONA</v>
      </c>
      <c r="G9" s="20" t="s">
        <v>77</v>
      </c>
      <c r="H9" s="20">
        <v>1</v>
      </c>
      <c r="I9" s="21"/>
      <c r="J9" s="21"/>
      <c r="K9" s="21"/>
      <c r="L9" s="21"/>
      <c r="M9" s="21"/>
      <c r="N9" s="21"/>
      <c r="O9" s="21"/>
      <c r="P9" s="21"/>
      <c r="Q9" s="21">
        <v>1</v>
      </c>
      <c r="R9" s="20" t="s">
        <v>78</v>
      </c>
      <c r="S9" s="22">
        <v>2</v>
      </c>
      <c r="T9" s="23"/>
      <c r="U9" s="23"/>
      <c r="V9" s="18" t="str">
        <f>VLOOKUP($G9,[1]LISTAS!$V$3:$AD$20001,7,0)</f>
        <v>08</v>
      </c>
      <c r="W9" s="18" t="str">
        <f>VLOOKUP($G9,[1]LISTAS!$V$3:$AD$20001,8,0)</f>
        <v>00076</v>
      </c>
      <c r="X9" s="18" t="str">
        <f>VLOOKUP($G9,[1]LISTAS!$V$3:$AD$20001,9,0)</f>
        <v>03690</v>
      </c>
      <c r="Y9" s="18" t="str">
        <f t="shared" si="3"/>
        <v>00001</v>
      </c>
      <c r="Z9" s="18" t="str">
        <f>IF(I9=""," ",VLOOKUP(I9,[1]LISTAS!$B$3:$C$102,2))</f>
        <v xml:space="preserve"> </v>
      </c>
      <c r="AA9" s="18" t="str">
        <f t="shared" si="4"/>
        <v xml:space="preserve">   </v>
      </c>
      <c r="AB9" s="17" t="str">
        <f>IF(L9="","  ",VLOOKUP(L9,[1]LISTAS!$H$3:$I$14,2,0)&amp;REPT(" ",1-LEN(M9))&amp;M9)</f>
        <v xml:space="preserve">  </v>
      </c>
      <c r="AC9" s="18" t="str">
        <f t="shared" si="5"/>
        <v xml:space="preserve"> </v>
      </c>
      <c r="AD9" s="18" t="str">
        <f>IF(O9=""," ",VLOOKUP(O9,[1]LISTAS!$M$3:$N$38,2,0))&amp;IF(P9=""," ",VLOOKUP(P9,[1]LISTAS!$M$3:$N$38,2,0))</f>
        <v xml:space="preserve">  </v>
      </c>
      <c r="AE9" s="18" t="str">
        <f>IF(Q9="","   ",VLOOKUP(Q9,[1]LISTAS!$P$3:$Q$144,2,0))</f>
        <v>001</v>
      </c>
      <c r="AF9" s="18" t="str">
        <f>IF(ISERROR(IF(R9="texto libre",S9,VLOOKUP(R9,[1]LISTAS!$S$3:$T$100,2,0))&amp;REPT(" ",4-LEN(IF(R9="texto libre",S9,VLOOKUP(R9,[1]LISTAS!$S$3:$T$100,2,0))))),"    ",IF(R9="texto libre",S9,VLOOKUP(R9,[1]LISTAS!$S$3:$T$100,2,0))&amp;REPT(" ",4-LEN(IF(R9="texto libre",S9,VLOOKUP(R9,[1]LISTAS!$S$3:$T$100,2,0)))))</f>
        <v xml:space="preserve">2   </v>
      </c>
      <c r="AG9" s="18" t="str">
        <f>IF(ISERROR(IF(T9="texto libre",U9,VLOOKUP(T9,[1]LISTAS!$S$3:$T$100,2,0))&amp;REPT(" ",4-LEN(IF(T9="texto libre",U9,VLOOKUP(T9,[1]LISTAS!$S$3:$T$100,2,0))))),"    ",IF(T9="texto libre",U9,VLOOKUP(T9,[1]LISTAS!$S$3:$T$100,2,0))&amp;REPT(" ",4-LEN(IF(T9="texto libre",U9,VLOOKUP(T9,[1]LISTAS!$S$3:$T$100,2,0)))))</f>
        <v xml:space="preserve">    </v>
      </c>
      <c r="AH9" s="18">
        <f t="shared" si="6"/>
        <v>37</v>
      </c>
      <c r="AI9" s="18">
        <f t="shared" si="7"/>
        <v>1</v>
      </c>
      <c r="AJ9" s="24"/>
      <c r="AK9" s="25">
        <v>5</v>
      </c>
      <c r="AL9" s="26" t="s">
        <v>79</v>
      </c>
      <c r="AM9" s="25">
        <v>140396</v>
      </c>
      <c r="AO9" s="27" t="str">
        <f>Tabla1[[#This Row],[GESCAL_37]]</f>
        <v xml:space="preserve">08000760369000001         0012       </v>
      </c>
      <c r="AP9" s="27" t="str">
        <f>IF(Tabla1[[#This Row],[Calle]]&lt;&gt;"",Tabla1[[#This Row],[Calle]],"")</f>
        <v>Sant Josep, Calle</v>
      </c>
      <c r="AQ9" s="27" t="str">
        <f>Tabla1[[#This Row],[Número]]&amp;Tabla1[[#This Row],[Bis]]</f>
        <v>1</v>
      </c>
      <c r="AR9" s="27" t="str">
        <f>Tabla1[[#This Row],[PORTAL(O)]]&amp;Tabla1[[#This Row],[PUERTA(Y)]]</f>
        <v/>
      </c>
      <c r="AS9" s="27" t="str">
        <f>Tabla1[[#This Row],[BLOQUE(T)]]&amp;Tabla1[[#This Row],[BLOQUE(XX)]]</f>
        <v/>
      </c>
      <c r="AT9" s="27" t="str">
        <f>IF(Tabla1[[#This Row],[LETRA ]]&lt;&gt;"",Tabla1[[#This Row],[LETRA ]],"")</f>
        <v/>
      </c>
      <c r="AU9" s="27" t="str">
        <f>Tabla1[[#This Row],[S1]]&amp;Tabla1[[#This Row],[S2]]</f>
        <v/>
      </c>
      <c r="AV9" s="28"/>
      <c r="AW9" s="27">
        <f>Tabla1[[#This Row],[Planta]]</f>
        <v>1</v>
      </c>
      <c r="AX9" s="27" t="str">
        <f>Tabla1[[#This Row],[MMMM]]&amp;" "&amp;Tabla1[[#This Row],[NNNN]]</f>
        <v xml:space="preserve">2        </v>
      </c>
      <c r="AY9" s="29" t="s">
        <v>80</v>
      </c>
      <c r="AZ9" s="25">
        <v>6286989</v>
      </c>
      <c r="BB9" s="25" t="s">
        <v>81</v>
      </c>
      <c r="BC9" s="25" t="s">
        <v>82</v>
      </c>
      <c r="BD9" s="26" t="s">
        <v>79</v>
      </c>
      <c r="BE9" s="25" t="s">
        <v>83</v>
      </c>
      <c r="BF9" s="25" t="s">
        <v>84</v>
      </c>
      <c r="BG9" s="25">
        <v>1</v>
      </c>
      <c r="BH9" s="25" t="s">
        <v>85</v>
      </c>
      <c r="BI9" s="25" t="s">
        <v>86</v>
      </c>
      <c r="BJ9" s="25">
        <v>138</v>
      </c>
    </row>
    <row r="10" spans="1:63" s="25" customFormat="1" ht="15.75" hidden="1" thickBot="1" x14ac:dyDescent="0.3">
      <c r="A10" s="17">
        <f t="shared" si="0"/>
        <v>3</v>
      </c>
      <c r="B10" s="18" t="str">
        <f t="shared" si="1"/>
        <v>NO</v>
      </c>
      <c r="C10" s="18" t="str">
        <f>IF(COUNTIF($D$8:$D$216,D10)&gt;1,"SI","NO")</f>
        <v>NO</v>
      </c>
      <c r="D10" s="18" t="str">
        <f t="shared" si="2"/>
        <v xml:space="preserve">08000760369000001         0013       </v>
      </c>
      <c r="E10" s="19" t="str">
        <f>VLOOKUP($G10,[1]LISTAS!$V:$AA,2,0)</f>
        <v>L'HOSPITALET DE LLOBREGAT</v>
      </c>
      <c r="F10" s="18" t="str">
        <f>VLOOKUP($G10,[1]LISTAS!$V:$AA,3,0)</f>
        <v>BARCELONA</v>
      </c>
      <c r="G10" s="20" t="s">
        <v>77</v>
      </c>
      <c r="H10" s="20">
        <v>1</v>
      </c>
      <c r="I10" s="21"/>
      <c r="J10" s="21"/>
      <c r="K10" s="21"/>
      <c r="L10" s="21"/>
      <c r="M10" s="21"/>
      <c r="N10" s="21"/>
      <c r="O10" s="21"/>
      <c r="P10" s="21"/>
      <c r="Q10" s="21">
        <v>1</v>
      </c>
      <c r="R10" s="20" t="s">
        <v>78</v>
      </c>
      <c r="S10" s="22">
        <v>3</v>
      </c>
      <c r="T10" s="23"/>
      <c r="U10" s="23"/>
      <c r="V10" s="18" t="str">
        <f>VLOOKUP($G10,[1]LISTAS!$V$3:$AD$20001,7,0)</f>
        <v>08</v>
      </c>
      <c r="W10" s="18" t="str">
        <f>VLOOKUP($G10,[1]LISTAS!$V$3:$AD$20001,8,0)</f>
        <v>00076</v>
      </c>
      <c r="X10" s="18" t="str">
        <f>VLOOKUP($G10,[1]LISTAS!$V$3:$AD$20001,9,0)</f>
        <v>03690</v>
      </c>
      <c r="Y10" s="18" t="str">
        <f t="shared" si="3"/>
        <v>00001</v>
      </c>
      <c r="Z10" s="18" t="str">
        <f>IF(I10=""," ",VLOOKUP(I10,[1]LISTAS!$B$3:$C$102,2))</f>
        <v xml:space="preserve"> </v>
      </c>
      <c r="AA10" s="18" t="str">
        <f t="shared" si="4"/>
        <v xml:space="preserve">   </v>
      </c>
      <c r="AB10" s="17" t="str">
        <f>IF(L10="","  ",VLOOKUP(L10,[1]LISTAS!$H$3:$I$14,2,0)&amp;REPT(" ",1-LEN(M10))&amp;M10)</f>
        <v xml:space="preserve">  </v>
      </c>
      <c r="AC10" s="18" t="str">
        <f t="shared" si="5"/>
        <v xml:space="preserve"> </v>
      </c>
      <c r="AD10" s="18" t="str">
        <f>IF(O10=""," ",VLOOKUP(O10,[1]LISTAS!$M$3:$N$38,2,0))&amp;IF(P10=""," ",VLOOKUP(P10,[1]LISTAS!$M$3:$N$38,2,0))</f>
        <v xml:space="preserve">  </v>
      </c>
      <c r="AE10" s="18" t="str">
        <f>IF(Q10="","   ",VLOOKUP(Q10,[1]LISTAS!$P$3:$Q$144,2,0))</f>
        <v>001</v>
      </c>
      <c r="AF10" s="18" t="str">
        <f>IF(ISERROR(IF(R10="texto libre",S10,VLOOKUP(R10,[1]LISTAS!$S$3:$T$100,2,0))&amp;REPT(" ",4-LEN(IF(R10="texto libre",S10,VLOOKUP(R10,[1]LISTAS!$S$3:$T$100,2,0))))),"    ",IF(R10="texto libre",S10,VLOOKUP(R10,[1]LISTAS!$S$3:$T$100,2,0))&amp;REPT(" ",4-LEN(IF(R10="texto libre",S10,VLOOKUP(R10,[1]LISTAS!$S$3:$T$100,2,0)))))</f>
        <v xml:space="preserve">3   </v>
      </c>
      <c r="AG10" s="18" t="str">
        <f>IF(ISERROR(IF(T10="texto libre",U10,VLOOKUP(T10,[1]LISTAS!$S$3:$T$100,2,0))&amp;REPT(" ",4-LEN(IF(T10="texto libre",U10,VLOOKUP(T10,[1]LISTAS!$S$3:$T$100,2,0))))),"    ",IF(T10="texto libre",U10,VLOOKUP(T10,[1]LISTAS!$S$3:$T$100,2,0))&amp;REPT(" ",4-LEN(IF(T10="texto libre",U10,VLOOKUP(T10,[1]LISTAS!$S$3:$T$100,2,0)))))</f>
        <v xml:space="preserve">    </v>
      </c>
      <c r="AH10" s="18">
        <f t="shared" si="6"/>
        <v>37</v>
      </c>
      <c r="AI10" s="18">
        <f t="shared" si="7"/>
        <v>1</v>
      </c>
      <c r="AJ10" s="24"/>
      <c r="AK10" s="25">
        <v>5</v>
      </c>
      <c r="AL10" s="26" t="s">
        <v>79</v>
      </c>
      <c r="AM10" s="25">
        <v>140396</v>
      </c>
      <c r="AO10" s="27" t="str">
        <f>Tabla1[[#This Row],[GESCAL_37]]</f>
        <v xml:space="preserve">08000760369000001         0013       </v>
      </c>
      <c r="AP10" s="27" t="str">
        <f>IF(Tabla1[[#This Row],[Calle]]&lt;&gt;"",Tabla1[[#This Row],[Calle]],"")</f>
        <v>Sant Josep, Calle</v>
      </c>
      <c r="AQ10" s="27" t="str">
        <f>Tabla1[[#This Row],[Número]]&amp;Tabla1[[#This Row],[Bis]]</f>
        <v>1</v>
      </c>
      <c r="AR10" s="27" t="str">
        <f>Tabla1[[#This Row],[PORTAL(O)]]&amp;Tabla1[[#This Row],[PUERTA(Y)]]</f>
        <v/>
      </c>
      <c r="AS10" s="27" t="str">
        <f>Tabla1[[#This Row],[BLOQUE(T)]]&amp;Tabla1[[#This Row],[BLOQUE(XX)]]</f>
        <v/>
      </c>
      <c r="AT10" s="27" t="str">
        <f>IF(Tabla1[[#This Row],[LETRA ]]&lt;&gt;"",Tabla1[[#This Row],[LETRA ]],"")</f>
        <v/>
      </c>
      <c r="AU10" s="27" t="str">
        <f>Tabla1[[#This Row],[S1]]&amp;Tabla1[[#This Row],[S2]]</f>
        <v/>
      </c>
      <c r="AV10" s="28"/>
      <c r="AW10" s="27">
        <f>Tabla1[[#This Row],[Planta]]</f>
        <v>1</v>
      </c>
      <c r="AX10" s="27" t="str">
        <f>Tabla1[[#This Row],[MMMM]]&amp;" "&amp;Tabla1[[#This Row],[NNNN]]</f>
        <v xml:space="preserve">3        </v>
      </c>
      <c r="AY10" s="29" t="s">
        <v>80</v>
      </c>
      <c r="AZ10" s="25">
        <v>6286989</v>
      </c>
      <c r="BB10" s="25" t="s">
        <v>81</v>
      </c>
      <c r="BC10" s="25" t="s">
        <v>82</v>
      </c>
      <c r="BD10" s="26" t="s">
        <v>79</v>
      </c>
      <c r="BE10" s="25" t="s">
        <v>83</v>
      </c>
      <c r="BF10" s="25" t="s">
        <v>84</v>
      </c>
      <c r="BG10" s="25">
        <v>1</v>
      </c>
      <c r="BH10" s="25" t="s">
        <v>85</v>
      </c>
      <c r="BI10" s="25" t="s">
        <v>86</v>
      </c>
      <c r="BJ10" s="25">
        <v>138</v>
      </c>
    </row>
    <row r="11" spans="1:63" s="25" customFormat="1" ht="15.75" hidden="1" thickBot="1" x14ac:dyDescent="0.3">
      <c r="A11" s="17">
        <f t="shared" si="0"/>
        <v>4</v>
      </c>
      <c r="B11" s="18" t="str">
        <f t="shared" si="1"/>
        <v>NO</v>
      </c>
      <c r="C11" s="18" t="str">
        <f>IF(COUNTIF($D$8:$D$216,D11)&gt;1,"SI","NO")</f>
        <v>NO</v>
      </c>
      <c r="D11" s="18" t="str">
        <f t="shared" si="2"/>
        <v xml:space="preserve">08000760369000001         0014       </v>
      </c>
      <c r="E11" s="19" t="str">
        <f>VLOOKUP($G11,[1]LISTAS!$V:$AA,2,0)</f>
        <v>L'HOSPITALET DE LLOBREGAT</v>
      </c>
      <c r="F11" s="18" t="str">
        <f>VLOOKUP($G11,[1]LISTAS!$V:$AA,3,0)</f>
        <v>BARCELONA</v>
      </c>
      <c r="G11" s="20" t="s">
        <v>77</v>
      </c>
      <c r="H11" s="20">
        <v>1</v>
      </c>
      <c r="I11" s="21"/>
      <c r="J11" s="21"/>
      <c r="K11" s="21"/>
      <c r="L11" s="21"/>
      <c r="M11" s="21"/>
      <c r="N11" s="21"/>
      <c r="O11" s="21"/>
      <c r="P11" s="21"/>
      <c r="Q11" s="21">
        <v>1</v>
      </c>
      <c r="R11" s="20" t="s">
        <v>78</v>
      </c>
      <c r="S11" s="22">
        <v>4</v>
      </c>
      <c r="T11" s="23"/>
      <c r="U11" s="23"/>
      <c r="V11" s="18" t="str">
        <f>VLOOKUP($G11,[1]LISTAS!$V$3:$AD$20001,7,0)</f>
        <v>08</v>
      </c>
      <c r="W11" s="18" t="str">
        <f>VLOOKUP($G11,[1]LISTAS!$V$3:$AD$20001,8,0)</f>
        <v>00076</v>
      </c>
      <c r="X11" s="18" t="str">
        <f>VLOOKUP($G11,[1]LISTAS!$V$3:$AD$20001,9,0)</f>
        <v>03690</v>
      </c>
      <c r="Y11" s="18" t="str">
        <f t="shared" si="3"/>
        <v>00001</v>
      </c>
      <c r="Z11" s="18" t="str">
        <f>IF(I11=""," ",VLOOKUP(I11,[1]LISTAS!$B$3:$C$102,2))</f>
        <v xml:space="preserve"> </v>
      </c>
      <c r="AA11" s="18" t="str">
        <f t="shared" si="4"/>
        <v xml:space="preserve">   </v>
      </c>
      <c r="AB11" s="17" t="str">
        <f>IF(L11="","  ",VLOOKUP(L11,[1]LISTAS!$H$3:$I$14,2,0)&amp;REPT(" ",1-LEN(M11))&amp;M11)</f>
        <v xml:space="preserve">  </v>
      </c>
      <c r="AC11" s="18" t="str">
        <f t="shared" si="5"/>
        <v xml:space="preserve"> </v>
      </c>
      <c r="AD11" s="18" t="str">
        <f>IF(O11=""," ",VLOOKUP(O11,[1]LISTAS!$M$3:$N$38,2,0))&amp;IF(P11=""," ",VLOOKUP(P11,[1]LISTAS!$M$3:$N$38,2,0))</f>
        <v xml:space="preserve">  </v>
      </c>
      <c r="AE11" s="18" t="str">
        <f>IF(Q11="","   ",VLOOKUP(Q11,[1]LISTAS!$P$3:$Q$144,2,0))</f>
        <v>001</v>
      </c>
      <c r="AF11" s="18" t="str">
        <f>IF(ISERROR(IF(R11="texto libre",S11,VLOOKUP(R11,[1]LISTAS!$S$3:$T$100,2,0))&amp;REPT(" ",4-LEN(IF(R11="texto libre",S11,VLOOKUP(R11,[1]LISTAS!$S$3:$T$100,2,0))))),"    ",IF(R11="texto libre",S11,VLOOKUP(R11,[1]LISTAS!$S$3:$T$100,2,0))&amp;REPT(" ",4-LEN(IF(R11="texto libre",S11,VLOOKUP(R11,[1]LISTAS!$S$3:$T$100,2,0)))))</f>
        <v xml:space="preserve">4   </v>
      </c>
      <c r="AG11" s="18" t="str">
        <f>IF(ISERROR(IF(T11="texto libre",U11,VLOOKUP(T11,[1]LISTAS!$S$3:$T$100,2,0))&amp;REPT(" ",4-LEN(IF(T11="texto libre",U11,VLOOKUP(T11,[1]LISTAS!$S$3:$T$100,2,0))))),"    ",IF(T11="texto libre",U11,VLOOKUP(T11,[1]LISTAS!$S$3:$T$100,2,0))&amp;REPT(" ",4-LEN(IF(T11="texto libre",U11,VLOOKUP(T11,[1]LISTAS!$S$3:$T$100,2,0)))))</f>
        <v xml:space="preserve">    </v>
      </c>
      <c r="AH11" s="18">
        <f t="shared" si="6"/>
        <v>37</v>
      </c>
      <c r="AI11" s="18">
        <f t="shared" si="7"/>
        <v>1</v>
      </c>
      <c r="AJ11" s="24"/>
      <c r="AK11" s="25">
        <v>5</v>
      </c>
      <c r="AL11" s="26" t="s">
        <v>79</v>
      </c>
      <c r="AM11" s="25">
        <v>140396</v>
      </c>
      <c r="AO11" s="27" t="str">
        <f>Tabla1[[#This Row],[GESCAL_37]]</f>
        <v xml:space="preserve">08000760369000001         0014       </v>
      </c>
      <c r="AP11" s="27" t="str">
        <f>IF(Tabla1[[#This Row],[Calle]]&lt;&gt;"",Tabla1[[#This Row],[Calle]],"")</f>
        <v>Sant Josep, Calle</v>
      </c>
      <c r="AQ11" s="27" t="str">
        <f>Tabla1[[#This Row],[Número]]&amp;Tabla1[[#This Row],[Bis]]</f>
        <v>1</v>
      </c>
      <c r="AR11" s="27" t="str">
        <f>Tabla1[[#This Row],[PORTAL(O)]]&amp;Tabla1[[#This Row],[PUERTA(Y)]]</f>
        <v/>
      </c>
      <c r="AS11" s="27" t="str">
        <f>Tabla1[[#This Row],[BLOQUE(T)]]&amp;Tabla1[[#This Row],[BLOQUE(XX)]]</f>
        <v/>
      </c>
      <c r="AT11" s="27" t="str">
        <f>IF(Tabla1[[#This Row],[LETRA ]]&lt;&gt;"",Tabla1[[#This Row],[LETRA ]],"")</f>
        <v/>
      </c>
      <c r="AU11" s="27" t="str">
        <f>Tabla1[[#This Row],[S1]]&amp;Tabla1[[#This Row],[S2]]</f>
        <v/>
      </c>
      <c r="AV11" s="28"/>
      <c r="AW11" s="27">
        <f>Tabla1[[#This Row],[Planta]]</f>
        <v>1</v>
      </c>
      <c r="AX11" s="27" t="str">
        <f>Tabla1[[#This Row],[MMMM]]&amp;" "&amp;Tabla1[[#This Row],[NNNN]]</f>
        <v xml:space="preserve">4        </v>
      </c>
      <c r="AY11" s="29" t="s">
        <v>80</v>
      </c>
      <c r="AZ11" s="25">
        <v>6286989</v>
      </c>
      <c r="BB11" s="25" t="s">
        <v>81</v>
      </c>
      <c r="BC11" s="25" t="s">
        <v>82</v>
      </c>
      <c r="BD11" s="26" t="s">
        <v>79</v>
      </c>
      <c r="BE11" s="25" t="s">
        <v>83</v>
      </c>
      <c r="BF11" s="25" t="s">
        <v>84</v>
      </c>
      <c r="BG11" s="25">
        <v>1</v>
      </c>
      <c r="BH11" s="25" t="s">
        <v>85</v>
      </c>
      <c r="BI11" s="25" t="s">
        <v>86</v>
      </c>
      <c r="BJ11" s="25">
        <v>138</v>
      </c>
    </row>
    <row r="12" spans="1:63" s="25" customFormat="1" ht="15.75" hidden="1" thickBot="1" x14ac:dyDescent="0.3">
      <c r="A12" s="30">
        <f t="shared" si="0"/>
        <v>5</v>
      </c>
      <c r="B12" s="19" t="str">
        <f t="shared" si="1"/>
        <v>NO</v>
      </c>
      <c r="C12" s="19" t="str">
        <f>IF(COUNTIF($D$8:$D$216,D12)&gt;1,"SI","NO")</f>
        <v>NO</v>
      </c>
      <c r="D12" s="19" t="str">
        <f t="shared" si="2"/>
        <v xml:space="preserve">08000760369000001         0021       </v>
      </c>
      <c r="E12" s="19" t="str">
        <f>VLOOKUP($G12,[1]LISTAS!$V:$AA,2,0)</f>
        <v>L'HOSPITALET DE LLOBREGAT</v>
      </c>
      <c r="F12" s="19" t="str">
        <f>VLOOKUP($G12,[1]LISTAS!$V:$AA,3,0)</f>
        <v>BARCELONA</v>
      </c>
      <c r="G12" s="20" t="s">
        <v>77</v>
      </c>
      <c r="H12" s="20">
        <v>1</v>
      </c>
      <c r="I12" s="21"/>
      <c r="J12" s="21"/>
      <c r="K12" s="21"/>
      <c r="L12" s="21"/>
      <c r="M12" s="21"/>
      <c r="N12" s="21"/>
      <c r="O12" s="21"/>
      <c r="P12" s="21"/>
      <c r="Q12" s="21">
        <v>2</v>
      </c>
      <c r="R12" s="20" t="s">
        <v>78</v>
      </c>
      <c r="S12" s="22">
        <v>1</v>
      </c>
      <c r="T12" s="20"/>
      <c r="U12" s="20"/>
      <c r="V12" s="19" t="str">
        <f>VLOOKUP($G12,[1]LISTAS!$V$3:$AD$20001,7,0)</f>
        <v>08</v>
      </c>
      <c r="W12" s="19" t="str">
        <f>VLOOKUP($G12,[1]LISTAS!$V$3:$AD$20001,8,0)</f>
        <v>00076</v>
      </c>
      <c r="X12" s="19" t="str">
        <f>VLOOKUP($G12,[1]LISTAS!$V$3:$AD$20001,9,0)</f>
        <v>03690</v>
      </c>
      <c r="Y12" s="19" t="str">
        <f t="shared" si="3"/>
        <v>00001</v>
      </c>
      <c r="Z12" s="19" t="str">
        <f>IF(I12=""," ",VLOOKUP(I12,[1]LISTAS!$B$3:$C$102,2))</f>
        <v xml:space="preserve"> </v>
      </c>
      <c r="AA12" s="19" t="str">
        <f t="shared" si="4"/>
        <v xml:space="preserve">   </v>
      </c>
      <c r="AB12" s="30" t="str">
        <f>IF(L12="","  ",VLOOKUP(L12,[1]LISTAS!$H$3:$I$14,2,0)&amp;REPT(" ",1-LEN(M12))&amp;M12)</f>
        <v xml:space="preserve">  </v>
      </c>
      <c r="AC12" s="19" t="str">
        <f t="shared" si="5"/>
        <v xml:space="preserve"> </v>
      </c>
      <c r="AD12" s="19" t="str">
        <f>IF(O12=""," ",VLOOKUP(O12,[1]LISTAS!$M$3:$N$38,2,0))&amp;IF(P12=""," ",VLOOKUP(P12,[1]LISTAS!$M$3:$N$38,2,0))</f>
        <v xml:space="preserve">  </v>
      </c>
      <c r="AE12" s="19" t="str">
        <f>IF(Q12="","   ",VLOOKUP(Q12,[1]LISTAS!$P$3:$Q$144,2,0))</f>
        <v>002</v>
      </c>
      <c r="AF12" s="19" t="str">
        <f>IF(ISERROR(IF(R12="texto libre",S12,VLOOKUP(R12,[1]LISTAS!$S$3:$T$100,2,0))&amp;REPT(" ",4-LEN(IF(R12="texto libre",S12,VLOOKUP(R12,[1]LISTAS!$S$3:$T$100,2,0))))),"    ",IF(R12="texto libre",S12,VLOOKUP(R12,[1]LISTAS!$S$3:$T$100,2,0))&amp;REPT(" ",4-LEN(IF(R12="texto libre",S12,VLOOKUP(R12,[1]LISTAS!$S$3:$T$100,2,0)))))</f>
        <v xml:space="preserve">1   </v>
      </c>
      <c r="AG12" s="19" t="str">
        <f>IF(ISERROR(IF(T12="texto libre",U12,VLOOKUP(T12,[1]LISTAS!$S$3:$T$100,2,0))&amp;REPT(" ",4-LEN(IF(T12="texto libre",U12,VLOOKUP(T12,[1]LISTAS!$S$3:$T$100,2,0))))),"    ",IF(T12="texto libre",U12,VLOOKUP(T12,[1]LISTAS!$S$3:$T$100,2,0))&amp;REPT(" ",4-LEN(IF(T12="texto libre",U12,VLOOKUP(T12,[1]LISTAS!$S$3:$T$100,2,0)))))</f>
        <v xml:space="preserve">    </v>
      </c>
      <c r="AH12" s="19">
        <f t="shared" si="6"/>
        <v>37</v>
      </c>
      <c r="AI12" s="19">
        <f t="shared" si="7"/>
        <v>1</v>
      </c>
      <c r="AJ12" s="24"/>
      <c r="AK12" s="25">
        <v>5</v>
      </c>
      <c r="AL12" s="26" t="s">
        <v>79</v>
      </c>
      <c r="AM12" s="25">
        <v>140396</v>
      </c>
      <c r="AO12" s="27" t="str">
        <f>Tabla1[[#This Row],[GESCAL_37]]</f>
        <v xml:space="preserve">08000760369000001         0021       </v>
      </c>
      <c r="AP12" s="27" t="str">
        <f>IF(Tabla1[[#This Row],[Calle]]&lt;&gt;"",Tabla1[[#This Row],[Calle]],"")</f>
        <v>Sant Josep, Calle</v>
      </c>
      <c r="AQ12" s="27" t="str">
        <f>Tabla1[[#This Row],[Número]]&amp;Tabla1[[#This Row],[Bis]]</f>
        <v>1</v>
      </c>
      <c r="AR12" s="27" t="str">
        <f>Tabla1[[#This Row],[PORTAL(O)]]&amp;Tabla1[[#This Row],[PUERTA(Y)]]</f>
        <v/>
      </c>
      <c r="AS12" s="27" t="str">
        <f>Tabla1[[#This Row],[BLOQUE(T)]]&amp;Tabla1[[#This Row],[BLOQUE(XX)]]</f>
        <v/>
      </c>
      <c r="AT12" s="27" t="str">
        <f>IF(Tabla1[[#This Row],[LETRA ]]&lt;&gt;"",Tabla1[[#This Row],[LETRA ]],"")</f>
        <v/>
      </c>
      <c r="AU12" s="27" t="str">
        <f>Tabla1[[#This Row],[S1]]&amp;Tabla1[[#This Row],[S2]]</f>
        <v/>
      </c>
      <c r="AV12" s="28"/>
      <c r="AW12" s="27">
        <f>Tabla1[[#This Row],[Planta]]</f>
        <v>2</v>
      </c>
      <c r="AX12" s="27" t="str">
        <f>Tabla1[[#This Row],[MMMM]]&amp;" "&amp;Tabla1[[#This Row],[NNNN]]</f>
        <v xml:space="preserve">1        </v>
      </c>
      <c r="AY12" s="29" t="s">
        <v>80</v>
      </c>
      <c r="AZ12" s="25">
        <v>6286989</v>
      </c>
      <c r="BB12" s="25" t="s">
        <v>81</v>
      </c>
      <c r="BC12" s="25" t="s">
        <v>82</v>
      </c>
      <c r="BD12" s="26" t="s">
        <v>79</v>
      </c>
      <c r="BE12" s="25" t="s">
        <v>83</v>
      </c>
      <c r="BF12" s="25" t="s">
        <v>84</v>
      </c>
      <c r="BG12" s="25">
        <v>1</v>
      </c>
      <c r="BH12" s="25" t="s">
        <v>85</v>
      </c>
      <c r="BI12" s="25" t="s">
        <v>86</v>
      </c>
      <c r="BJ12" s="25">
        <v>138</v>
      </c>
    </row>
    <row r="13" spans="1:63" s="25" customFormat="1" ht="15.75" hidden="1" thickBot="1" x14ac:dyDescent="0.3">
      <c r="A13" s="17">
        <f t="shared" si="0"/>
        <v>6</v>
      </c>
      <c r="B13" s="18" t="str">
        <f t="shared" si="1"/>
        <v>NO</v>
      </c>
      <c r="C13" s="18" t="str">
        <f>IF(COUNTIF($D$8:$D$216,D13)&gt;1,"SI","NO")</f>
        <v>NO</v>
      </c>
      <c r="D13" s="18" t="str">
        <f t="shared" si="2"/>
        <v xml:space="preserve">08000760369000001         0022       </v>
      </c>
      <c r="E13" s="19" t="str">
        <f>VLOOKUP($G13,[1]LISTAS!$V:$AA,2,0)</f>
        <v>L'HOSPITALET DE LLOBREGAT</v>
      </c>
      <c r="F13" s="18" t="str">
        <f>VLOOKUP($G13,[1]LISTAS!$V:$AA,3,0)</f>
        <v>BARCELONA</v>
      </c>
      <c r="G13" s="20" t="s">
        <v>77</v>
      </c>
      <c r="H13" s="20">
        <v>1</v>
      </c>
      <c r="I13" s="21"/>
      <c r="J13" s="21"/>
      <c r="K13" s="21"/>
      <c r="L13" s="21"/>
      <c r="M13" s="21"/>
      <c r="N13" s="21"/>
      <c r="O13" s="21"/>
      <c r="P13" s="21"/>
      <c r="Q13" s="21">
        <v>2</v>
      </c>
      <c r="R13" s="20" t="s">
        <v>78</v>
      </c>
      <c r="S13" s="22">
        <v>2</v>
      </c>
      <c r="T13" s="23"/>
      <c r="U13" s="23"/>
      <c r="V13" s="18" t="str">
        <f>VLOOKUP($G13,[1]LISTAS!$V$3:$AD$20001,7,0)</f>
        <v>08</v>
      </c>
      <c r="W13" s="18" t="str">
        <f>VLOOKUP($G13,[1]LISTAS!$V$3:$AD$20001,8,0)</f>
        <v>00076</v>
      </c>
      <c r="X13" s="18" t="str">
        <f>VLOOKUP($G13,[1]LISTAS!$V$3:$AD$20001,9,0)</f>
        <v>03690</v>
      </c>
      <c r="Y13" s="18" t="str">
        <f t="shared" si="3"/>
        <v>00001</v>
      </c>
      <c r="Z13" s="18" t="str">
        <f>IF(I13=""," ",VLOOKUP(I13,[1]LISTAS!$B$3:$C$102,2))</f>
        <v xml:space="preserve"> </v>
      </c>
      <c r="AA13" s="18" t="str">
        <f t="shared" si="4"/>
        <v xml:space="preserve">   </v>
      </c>
      <c r="AB13" s="17" t="str">
        <f>IF(L13="","  ",VLOOKUP(L13,[1]LISTAS!$H$3:$I$14,2,0)&amp;REPT(" ",1-LEN(M13))&amp;M13)</f>
        <v xml:space="preserve">  </v>
      </c>
      <c r="AC13" s="18" t="str">
        <f t="shared" si="5"/>
        <v xml:space="preserve"> </v>
      </c>
      <c r="AD13" s="18" t="str">
        <f>IF(O13=""," ",VLOOKUP(O13,[1]LISTAS!$M$3:$N$38,2,0))&amp;IF(P13=""," ",VLOOKUP(P13,[1]LISTAS!$M$3:$N$38,2,0))</f>
        <v xml:space="preserve">  </v>
      </c>
      <c r="AE13" s="18" t="str">
        <f>IF(Q13="","   ",VLOOKUP(Q13,[1]LISTAS!$P$3:$Q$144,2,0))</f>
        <v>002</v>
      </c>
      <c r="AF13" s="18" t="str">
        <f>IF(ISERROR(IF(R13="texto libre",S13,VLOOKUP(R13,[1]LISTAS!$S$3:$T$100,2,0))&amp;REPT(" ",4-LEN(IF(R13="texto libre",S13,VLOOKUP(R13,[1]LISTAS!$S$3:$T$100,2,0))))),"    ",IF(R13="texto libre",S13,VLOOKUP(R13,[1]LISTAS!$S$3:$T$100,2,0))&amp;REPT(" ",4-LEN(IF(R13="texto libre",S13,VLOOKUP(R13,[1]LISTAS!$S$3:$T$100,2,0)))))</f>
        <v xml:space="preserve">2   </v>
      </c>
      <c r="AG13" s="18" t="str">
        <f>IF(ISERROR(IF(T13="texto libre",U13,VLOOKUP(T13,[1]LISTAS!$S$3:$T$100,2,0))&amp;REPT(" ",4-LEN(IF(T13="texto libre",U13,VLOOKUP(T13,[1]LISTAS!$S$3:$T$100,2,0))))),"    ",IF(T13="texto libre",U13,VLOOKUP(T13,[1]LISTAS!$S$3:$T$100,2,0))&amp;REPT(" ",4-LEN(IF(T13="texto libre",U13,VLOOKUP(T13,[1]LISTAS!$S$3:$T$100,2,0)))))</f>
        <v xml:space="preserve">    </v>
      </c>
      <c r="AH13" s="18">
        <f t="shared" si="6"/>
        <v>37</v>
      </c>
      <c r="AI13" s="18">
        <f t="shared" si="7"/>
        <v>1</v>
      </c>
      <c r="AJ13" s="24"/>
      <c r="AK13" s="25">
        <v>5</v>
      </c>
      <c r="AL13" s="26" t="s">
        <v>79</v>
      </c>
      <c r="AM13" s="25">
        <v>140396</v>
      </c>
      <c r="AO13" s="27" t="str">
        <f>Tabla1[[#This Row],[GESCAL_37]]</f>
        <v xml:space="preserve">08000760369000001         0022       </v>
      </c>
      <c r="AP13" s="27" t="str">
        <f>IF(Tabla1[[#This Row],[Calle]]&lt;&gt;"",Tabla1[[#This Row],[Calle]],"")</f>
        <v>Sant Josep, Calle</v>
      </c>
      <c r="AQ13" s="27" t="str">
        <f>Tabla1[[#This Row],[Número]]&amp;Tabla1[[#This Row],[Bis]]</f>
        <v>1</v>
      </c>
      <c r="AR13" s="27" t="str">
        <f>Tabla1[[#This Row],[PORTAL(O)]]&amp;Tabla1[[#This Row],[PUERTA(Y)]]</f>
        <v/>
      </c>
      <c r="AS13" s="27" t="str">
        <f>Tabla1[[#This Row],[BLOQUE(T)]]&amp;Tabla1[[#This Row],[BLOQUE(XX)]]</f>
        <v/>
      </c>
      <c r="AT13" s="27" t="str">
        <f>IF(Tabla1[[#This Row],[LETRA ]]&lt;&gt;"",Tabla1[[#This Row],[LETRA ]],"")</f>
        <v/>
      </c>
      <c r="AU13" s="27" t="str">
        <f>Tabla1[[#This Row],[S1]]&amp;Tabla1[[#This Row],[S2]]</f>
        <v/>
      </c>
      <c r="AV13" s="28"/>
      <c r="AW13" s="27">
        <f>Tabla1[[#This Row],[Planta]]</f>
        <v>2</v>
      </c>
      <c r="AX13" s="27" t="str">
        <f>Tabla1[[#This Row],[MMMM]]&amp;" "&amp;Tabla1[[#This Row],[NNNN]]</f>
        <v xml:space="preserve">2        </v>
      </c>
      <c r="AY13" s="29" t="s">
        <v>80</v>
      </c>
      <c r="AZ13" s="25">
        <v>6286989</v>
      </c>
      <c r="BB13" s="25" t="s">
        <v>81</v>
      </c>
      <c r="BC13" s="25" t="s">
        <v>82</v>
      </c>
      <c r="BD13" s="26" t="s">
        <v>79</v>
      </c>
      <c r="BE13" s="25" t="s">
        <v>83</v>
      </c>
      <c r="BF13" s="25" t="s">
        <v>84</v>
      </c>
      <c r="BG13" s="25">
        <v>1</v>
      </c>
      <c r="BH13" s="25" t="s">
        <v>85</v>
      </c>
      <c r="BI13" s="25" t="s">
        <v>86</v>
      </c>
      <c r="BJ13" s="25">
        <v>138</v>
      </c>
    </row>
    <row r="14" spans="1:63" s="25" customFormat="1" ht="15.75" hidden="1" thickBot="1" x14ac:dyDescent="0.3">
      <c r="A14" s="17">
        <f t="shared" si="0"/>
        <v>7</v>
      </c>
      <c r="B14" s="18" t="str">
        <f t="shared" si="1"/>
        <v>NO</v>
      </c>
      <c r="C14" s="18" t="str">
        <f>IF(COUNTIF($D$8:$D$216,D14)&gt;1,"SI","NO")</f>
        <v>NO</v>
      </c>
      <c r="D14" s="18" t="str">
        <f t="shared" si="2"/>
        <v xml:space="preserve">08000760369000001         0023       </v>
      </c>
      <c r="E14" s="19" t="str">
        <f>VLOOKUP($G14,[1]LISTAS!$V:$AA,2,0)</f>
        <v>L'HOSPITALET DE LLOBREGAT</v>
      </c>
      <c r="F14" s="18" t="str">
        <f>VLOOKUP($G14,[1]LISTAS!$V:$AA,3,0)</f>
        <v>BARCELONA</v>
      </c>
      <c r="G14" s="20" t="s">
        <v>77</v>
      </c>
      <c r="H14" s="20">
        <v>1</v>
      </c>
      <c r="I14" s="21"/>
      <c r="J14" s="21"/>
      <c r="K14" s="21"/>
      <c r="L14" s="21"/>
      <c r="M14" s="21"/>
      <c r="N14" s="21"/>
      <c r="O14" s="21"/>
      <c r="P14" s="21"/>
      <c r="Q14" s="21">
        <v>2</v>
      </c>
      <c r="R14" s="20" t="s">
        <v>78</v>
      </c>
      <c r="S14" s="22">
        <v>3</v>
      </c>
      <c r="T14" s="23"/>
      <c r="U14" s="23"/>
      <c r="V14" s="18" t="str">
        <f>VLOOKUP($G14,[1]LISTAS!$V$3:$AD$20001,7,0)</f>
        <v>08</v>
      </c>
      <c r="W14" s="18" t="str">
        <f>VLOOKUP($G14,[1]LISTAS!$V$3:$AD$20001,8,0)</f>
        <v>00076</v>
      </c>
      <c r="X14" s="18" t="str">
        <f>VLOOKUP($G14,[1]LISTAS!$V$3:$AD$20001,9,0)</f>
        <v>03690</v>
      </c>
      <c r="Y14" s="18" t="str">
        <f t="shared" si="3"/>
        <v>00001</v>
      </c>
      <c r="Z14" s="18" t="str">
        <f>IF(I14=""," ",VLOOKUP(I14,[1]LISTAS!$B$3:$C$102,2))</f>
        <v xml:space="preserve"> </v>
      </c>
      <c r="AA14" s="18" t="str">
        <f t="shared" si="4"/>
        <v xml:space="preserve">   </v>
      </c>
      <c r="AB14" s="17" t="str">
        <f>IF(L14="","  ",VLOOKUP(L14,[1]LISTAS!$H$3:$I$14,2,0)&amp;REPT(" ",1-LEN(M14))&amp;M14)</f>
        <v xml:space="preserve">  </v>
      </c>
      <c r="AC14" s="18" t="str">
        <f t="shared" si="5"/>
        <v xml:space="preserve"> </v>
      </c>
      <c r="AD14" s="18" t="str">
        <f>IF(O14=""," ",VLOOKUP(O14,[1]LISTAS!$M$3:$N$38,2,0))&amp;IF(P14=""," ",VLOOKUP(P14,[1]LISTAS!$M$3:$N$38,2,0))</f>
        <v xml:space="preserve">  </v>
      </c>
      <c r="AE14" s="18" t="str">
        <f>IF(Q14="","   ",VLOOKUP(Q14,[1]LISTAS!$P$3:$Q$144,2,0))</f>
        <v>002</v>
      </c>
      <c r="AF14" s="18" t="str">
        <f>IF(ISERROR(IF(R14="texto libre",S14,VLOOKUP(R14,[1]LISTAS!$S$3:$T$100,2,0))&amp;REPT(" ",4-LEN(IF(R14="texto libre",S14,VLOOKUP(R14,[1]LISTAS!$S$3:$T$100,2,0))))),"    ",IF(R14="texto libre",S14,VLOOKUP(R14,[1]LISTAS!$S$3:$T$100,2,0))&amp;REPT(" ",4-LEN(IF(R14="texto libre",S14,VLOOKUP(R14,[1]LISTAS!$S$3:$T$100,2,0)))))</f>
        <v xml:space="preserve">3   </v>
      </c>
      <c r="AG14" s="18" t="str">
        <f>IF(ISERROR(IF(T14="texto libre",U14,VLOOKUP(T14,[1]LISTAS!$S$3:$T$100,2,0))&amp;REPT(" ",4-LEN(IF(T14="texto libre",U14,VLOOKUP(T14,[1]LISTAS!$S$3:$T$100,2,0))))),"    ",IF(T14="texto libre",U14,VLOOKUP(T14,[1]LISTAS!$S$3:$T$100,2,0))&amp;REPT(" ",4-LEN(IF(T14="texto libre",U14,VLOOKUP(T14,[1]LISTAS!$S$3:$T$100,2,0)))))</f>
        <v xml:space="preserve">    </v>
      </c>
      <c r="AH14" s="18">
        <f t="shared" si="6"/>
        <v>37</v>
      </c>
      <c r="AI14" s="18">
        <f t="shared" si="7"/>
        <v>1</v>
      </c>
      <c r="AJ14" s="24"/>
      <c r="AK14" s="25">
        <v>5</v>
      </c>
      <c r="AL14" s="26" t="s">
        <v>79</v>
      </c>
      <c r="AM14" s="25">
        <v>140396</v>
      </c>
      <c r="AO14" s="27" t="str">
        <f>Tabla1[[#This Row],[GESCAL_37]]</f>
        <v xml:space="preserve">08000760369000001         0023       </v>
      </c>
      <c r="AP14" s="27" t="str">
        <f>IF(Tabla1[[#This Row],[Calle]]&lt;&gt;"",Tabla1[[#This Row],[Calle]],"")</f>
        <v>Sant Josep, Calle</v>
      </c>
      <c r="AQ14" s="27" t="str">
        <f>Tabla1[[#This Row],[Número]]&amp;Tabla1[[#This Row],[Bis]]</f>
        <v>1</v>
      </c>
      <c r="AR14" s="27" t="str">
        <f>Tabla1[[#This Row],[PORTAL(O)]]&amp;Tabla1[[#This Row],[PUERTA(Y)]]</f>
        <v/>
      </c>
      <c r="AS14" s="27" t="str">
        <f>Tabla1[[#This Row],[BLOQUE(T)]]&amp;Tabla1[[#This Row],[BLOQUE(XX)]]</f>
        <v/>
      </c>
      <c r="AT14" s="27" t="str">
        <f>IF(Tabla1[[#This Row],[LETRA ]]&lt;&gt;"",Tabla1[[#This Row],[LETRA ]],"")</f>
        <v/>
      </c>
      <c r="AU14" s="27" t="str">
        <f>Tabla1[[#This Row],[S1]]&amp;Tabla1[[#This Row],[S2]]</f>
        <v/>
      </c>
      <c r="AV14" s="28"/>
      <c r="AW14" s="27">
        <f>Tabla1[[#This Row],[Planta]]</f>
        <v>2</v>
      </c>
      <c r="AX14" s="27" t="str">
        <f>Tabla1[[#This Row],[MMMM]]&amp;" "&amp;Tabla1[[#This Row],[NNNN]]</f>
        <v xml:space="preserve">3        </v>
      </c>
      <c r="AY14" s="29" t="s">
        <v>80</v>
      </c>
      <c r="AZ14" s="25">
        <v>6286989</v>
      </c>
      <c r="BB14" s="25" t="s">
        <v>81</v>
      </c>
      <c r="BC14" s="25" t="s">
        <v>82</v>
      </c>
      <c r="BD14" s="26" t="s">
        <v>79</v>
      </c>
      <c r="BE14" s="25" t="s">
        <v>83</v>
      </c>
      <c r="BF14" s="25" t="s">
        <v>84</v>
      </c>
      <c r="BG14" s="25">
        <v>1</v>
      </c>
      <c r="BH14" s="25" t="s">
        <v>85</v>
      </c>
      <c r="BI14" s="25" t="s">
        <v>86</v>
      </c>
      <c r="BJ14" s="25">
        <v>138</v>
      </c>
    </row>
    <row r="15" spans="1:63" s="25" customFormat="1" ht="15.75" hidden="1" thickBot="1" x14ac:dyDescent="0.3">
      <c r="A15" s="17">
        <f t="shared" si="0"/>
        <v>8</v>
      </c>
      <c r="B15" s="18" t="str">
        <f t="shared" si="1"/>
        <v>NO</v>
      </c>
      <c r="C15" s="18" t="str">
        <f>IF(COUNTIF($D$8:$D$216,D15)&gt;1,"SI","NO")</f>
        <v>NO</v>
      </c>
      <c r="D15" s="18" t="str">
        <f t="shared" si="2"/>
        <v xml:space="preserve">08000760369000001         0024       </v>
      </c>
      <c r="E15" s="19" t="str">
        <f>VLOOKUP($G15,[1]LISTAS!$V:$AA,2,0)</f>
        <v>L'HOSPITALET DE LLOBREGAT</v>
      </c>
      <c r="F15" s="18" t="str">
        <f>VLOOKUP($G15,[1]LISTAS!$V:$AA,3,0)</f>
        <v>BARCELONA</v>
      </c>
      <c r="G15" s="20" t="s">
        <v>77</v>
      </c>
      <c r="H15" s="20">
        <v>1</v>
      </c>
      <c r="I15" s="21"/>
      <c r="J15" s="21"/>
      <c r="K15" s="21"/>
      <c r="L15" s="21"/>
      <c r="M15" s="21"/>
      <c r="N15" s="21"/>
      <c r="O15" s="21"/>
      <c r="P15" s="21"/>
      <c r="Q15" s="21">
        <v>2</v>
      </c>
      <c r="R15" s="20" t="s">
        <v>78</v>
      </c>
      <c r="S15" s="22">
        <v>4</v>
      </c>
      <c r="T15" s="23"/>
      <c r="U15" s="23"/>
      <c r="V15" s="18" t="str">
        <f>VLOOKUP($G15,[1]LISTAS!$V$3:$AD$20001,7,0)</f>
        <v>08</v>
      </c>
      <c r="W15" s="18" t="str">
        <f>VLOOKUP($G15,[1]LISTAS!$V$3:$AD$20001,8,0)</f>
        <v>00076</v>
      </c>
      <c r="X15" s="18" t="str">
        <f>VLOOKUP($G15,[1]LISTAS!$V$3:$AD$20001,9,0)</f>
        <v>03690</v>
      </c>
      <c r="Y15" s="18" t="str">
        <f t="shared" si="3"/>
        <v>00001</v>
      </c>
      <c r="Z15" s="18" t="str">
        <f>IF(I15=""," ",VLOOKUP(I15,[1]LISTAS!$B$3:$C$102,2))</f>
        <v xml:space="preserve"> </v>
      </c>
      <c r="AA15" s="18" t="str">
        <f t="shared" si="4"/>
        <v xml:space="preserve">   </v>
      </c>
      <c r="AB15" s="17" t="str">
        <f>IF(L15="","  ",VLOOKUP(L15,[1]LISTAS!$H$3:$I$14,2,0)&amp;REPT(" ",1-LEN(M15))&amp;M15)</f>
        <v xml:space="preserve">  </v>
      </c>
      <c r="AC15" s="18" t="str">
        <f t="shared" si="5"/>
        <v xml:space="preserve"> </v>
      </c>
      <c r="AD15" s="18" t="str">
        <f>IF(O15=""," ",VLOOKUP(O15,[1]LISTAS!$M$3:$N$38,2,0))&amp;IF(P15=""," ",VLOOKUP(P15,[1]LISTAS!$M$3:$N$38,2,0))</f>
        <v xml:space="preserve">  </v>
      </c>
      <c r="AE15" s="18" t="str">
        <f>IF(Q15="","   ",VLOOKUP(Q15,[1]LISTAS!$P$3:$Q$144,2,0))</f>
        <v>002</v>
      </c>
      <c r="AF15" s="18" t="str">
        <f>IF(ISERROR(IF(R15="texto libre",S15,VLOOKUP(R15,[1]LISTAS!$S$3:$T$100,2,0))&amp;REPT(" ",4-LEN(IF(R15="texto libre",S15,VLOOKUP(R15,[1]LISTAS!$S$3:$T$100,2,0))))),"    ",IF(R15="texto libre",S15,VLOOKUP(R15,[1]LISTAS!$S$3:$T$100,2,0))&amp;REPT(" ",4-LEN(IF(R15="texto libre",S15,VLOOKUP(R15,[1]LISTAS!$S$3:$T$100,2,0)))))</f>
        <v xml:space="preserve">4   </v>
      </c>
      <c r="AG15" s="18" t="str">
        <f>IF(ISERROR(IF(T15="texto libre",U15,VLOOKUP(T15,[1]LISTAS!$S$3:$T$100,2,0))&amp;REPT(" ",4-LEN(IF(T15="texto libre",U15,VLOOKUP(T15,[1]LISTAS!$S$3:$T$100,2,0))))),"    ",IF(T15="texto libre",U15,VLOOKUP(T15,[1]LISTAS!$S$3:$T$100,2,0))&amp;REPT(" ",4-LEN(IF(T15="texto libre",U15,VLOOKUP(T15,[1]LISTAS!$S$3:$T$100,2,0)))))</f>
        <v xml:space="preserve">    </v>
      </c>
      <c r="AH15" s="18">
        <f t="shared" si="6"/>
        <v>37</v>
      </c>
      <c r="AI15" s="18">
        <f t="shared" si="7"/>
        <v>1</v>
      </c>
      <c r="AJ15" s="24"/>
      <c r="AK15" s="25">
        <v>5</v>
      </c>
      <c r="AL15" s="26" t="s">
        <v>79</v>
      </c>
      <c r="AM15" s="25">
        <v>140396</v>
      </c>
      <c r="AO15" s="27" t="str">
        <f>Tabla1[[#This Row],[GESCAL_37]]</f>
        <v xml:space="preserve">08000760369000001         0024       </v>
      </c>
      <c r="AP15" s="27" t="str">
        <f>IF(Tabla1[[#This Row],[Calle]]&lt;&gt;"",Tabla1[[#This Row],[Calle]],"")</f>
        <v>Sant Josep, Calle</v>
      </c>
      <c r="AQ15" s="27" t="str">
        <f>Tabla1[[#This Row],[Número]]&amp;Tabla1[[#This Row],[Bis]]</f>
        <v>1</v>
      </c>
      <c r="AR15" s="27" t="str">
        <f>Tabla1[[#This Row],[PORTAL(O)]]&amp;Tabla1[[#This Row],[PUERTA(Y)]]</f>
        <v/>
      </c>
      <c r="AS15" s="27" t="str">
        <f>Tabla1[[#This Row],[BLOQUE(T)]]&amp;Tabla1[[#This Row],[BLOQUE(XX)]]</f>
        <v/>
      </c>
      <c r="AT15" s="27" t="str">
        <f>IF(Tabla1[[#This Row],[LETRA ]]&lt;&gt;"",Tabla1[[#This Row],[LETRA ]],"")</f>
        <v/>
      </c>
      <c r="AU15" s="27" t="str">
        <f>Tabla1[[#This Row],[S1]]&amp;Tabla1[[#This Row],[S2]]</f>
        <v/>
      </c>
      <c r="AV15" s="28"/>
      <c r="AW15" s="27">
        <f>Tabla1[[#This Row],[Planta]]</f>
        <v>2</v>
      </c>
      <c r="AX15" s="27" t="str">
        <f>Tabla1[[#This Row],[MMMM]]&amp;" "&amp;Tabla1[[#This Row],[NNNN]]</f>
        <v xml:space="preserve">4        </v>
      </c>
      <c r="AY15" s="29" t="s">
        <v>80</v>
      </c>
      <c r="AZ15" s="25">
        <v>6286989</v>
      </c>
      <c r="BB15" s="25" t="s">
        <v>81</v>
      </c>
      <c r="BC15" s="25" t="s">
        <v>82</v>
      </c>
      <c r="BD15" s="26" t="s">
        <v>79</v>
      </c>
      <c r="BE15" s="25" t="s">
        <v>83</v>
      </c>
      <c r="BF15" s="25" t="s">
        <v>84</v>
      </c>
      <c r="BG15" s="25">
        <v>1</v>
      </c>
      <c r="BH15" s="25" t="s">
        <v>85</v>
      </c>
      <c r="BI15" s="25" t="s">
        <v>86</v>
      </c>
      <c r="BJ15" s="25">
        <v>138</v>
      </c>
    </row>
    <row r="16" spans="1:63" s="25" customFormat="1" ht="15.75" hidden="1" thickBot="1" x14ac:dyDescent="0.3">
      <c r="A16" s="17">
        <f t="shared" si="0"/>
        <v>9</v>
      </c>
      <c r="B16" s="18" t="str">
        <f t="shared" si="1"/>
        <v>NO</v>
      </c>
      <c r="C16" s="18" t="str">
        <f>IF(COUNTIF($D$8:$D$216,D16)&gt;1,"SI","NO")</f>
        <v>NO</v>
      </c>
      <c r="D16" s="18" t="str">
        <f t="shared" si="2"/>
        <v xml:space="preserve">08000760369000001         0031       </v>
      </c>
      <c r="E16" s="19" t="str">
        <f>VLOOKUP($G16,[1]LISTAS!$V:$AA,2,0)</f>
        <v>L'HOSPITALET DE LLOBREGAT</v>
      </c>
      <c r="F16" s="18" t="str">
        <f>VLOOKUP($G16,[1]LISTAS!$V:$AA,3,0)</f>
        <v>BARCELONA</v>
      </c>
      <c r="G16" s="20" t="s">
        <v>77</v>
      </c>
      <c r="H16" s="20">
        <v>1</v>
      </c>
      <c r="I16" s="21"/>
      <c r="J16" s="21"/>
      <c r="K16" s="21"/>
      <c r="L16" s="21"/>
      <c r="M16" s="21"/>
      <c r="N16" s="21"/>
      <c r="O16" s="21"/>
      <c r="P16" s="21"/>
      <c r="Q16" s="21">
        <v>3</v>
      </c>
      <c r="R16" s="20" t="s">
        <v>78</v>
      </c>
      <c r="S16" s="22">
        <v>1</v>
      </c>
      <c r="T16" s="23"/>
      <c r="U16" s="23"/>
      <c r="V16" s="18" t="str">
        <f>VLOOKUP($G16,[1]LISTAS!$V$3:$AD$20001,7,0)</f>
        <v>08</v>
      </c>
      <c r="W16" s="18" t="str">
        <f>VLOOKUP($G16,[1]LISTAS!$V$3:$AD$20001,8,0)</f>
        <v>00076</v>
      </c>
      <c r="X16" s="18" t="str">
        <f>VLOOKUP($G16,[1]LISTAS!$V$3:$AD$20001,9,0)</f>
        <v>03690</v>
      </c>
      <c r="Y16" s="18" t="str">
        <f t="shared" si="3"/>
        <v>00001</v>
      </c>
      <c r="Z16" s="18" t="str">
        <f>IF(I16=""," ",VLOOKUP(I16,[1]LISTAS!$B$3:$C$102,2))</f>
        <v xml:space="preserve"> </v>
      </c>
      <c r="AA16" s="18" t="str">
        <f t="shared" si="4"/>
        <v xml:space="preserve">   </v>
      </c>
      <c r="AB16" s="17" t="str">
        <f>IF(L16="","  ",VLOOKUP(L16,[1]LISTAS!$H$3:$I$14,2,0)&amp;REPT(" ",1-LEN(M16))&amp;M16)</f>
        <v xml:space="preserve">  </v>
      </c>
      <c r="AC16" s="18" t="str">
        <f t="shared" si="5"/>
        <v xml:space="preserve"> </v>
      </c>
      <c r="AD16" s="18" t="str">
        <f>IF(O16=""," ",VLOOKUP(O16,[1]LISTAS!$M$3:$N$38,2,0))&amp;IF(P16=""," ",VLOOKUP(P16,[1]LISTAS!$M$3:$N$38,2,0))</f>
        <v xml:space="preserve">  </v>
      </c>
      <c r="AE16" s="18" t="str">
        <f>IF(Q16="","   ",VLOOKUP(Q16,[1]LISTAS!$P$3:$Q$144,2,0))</f>
        <v>003</v>
      </c>
      <c r="AF16" s="18" t="str">
        <f>IF(ISERROR(IF(R16="texto libre",S16,VLOOKUP(R16,[1]LISTAS!$S$3:$T$100,2,0))&amp;REPT(" ",4-LEN(IF(R16="texto libre",S16,VLOOKUP(R16,[1]LISTAS!$S$3:$T$100,2,0))))),"    ",IF(R16="texto libre",S16,VLOOKUP(R16,[1]LISTAS!$S$3:$T$100,2,0))&amp;REPT(" ",4-LEN(IF(R16="texto libre",S16,VLOOKUP(R16,[1]LISTAS!$S$3:$T$100,2,0)))))</f>
        <v xml:space="preserve">1   </v>
      </c>
      <c r="AG16" s="18" t="str">
        <f>IF(ISERROR(IF(T16="texto libre",U16,VLOOKUP(T16,[1]LISTAS!$S$3:$T$100,2,0))&amp;REPT(" ",4-LEN(IF(T16="texto libre",U16,VLOOKUP(T16,[1]LISTAS!$S$3:$T$100,2,0))))),"    ",IF(T16="texto libre",U16,VLOOKUP(T16,[1]LISTAS!$S$3:$T$100,2,0))&amp;REPT(" ",4-LEN(IF(T16="texto libre",U16,VLOOKUP(T16,[1]LISTAS!$S$3:$T$100,2,0)))))</f>
        <v xml:space="preserve">    </v>
      </c>
      <c r="AH16" s="18">
        <f t="shared" si="6"/>
        <v>37</v>
      </c>
      <c r="AI16" s="18">
        <f t="shared" si="7"/>
        <v>1</v>
      </c>
      <c r="AJ16" s="24"/>
      <c r="AK16" s="25">
        <v>5</v>
      </c>
      <c r="AL16" s="26" t="s">
        <v>79</v>
      </c>
      <c r="AM16" s="25">
        <v>140396</v>
      </c>
      <c r="AO16" s="27" t="str">
        <f>Tabla1[[#This Row],[GESCAL_37]]</f>
        <v xml:space="preserve">08000760369000001         0031       </v>
      </c>
      <c r="AP16" s="27" t="str">
        <f>IF(Tabla1[[#This Row],[Calle]]&lt;&gt;"",Tabla1[[#This Row],[Calle]],"")</f>
        <v>Sant Josep, Calle</v>
      </c>
      <c r="AQ16" s="27" t="str">
        <f>Tabla1[[#This Row],[Número]]&amp;Tabla1[[#This Row],[Bis]]</f>
        <v>1</v>
      </c>
      <c r="AR16" s="27" t="str">
        <f>Tabla1[[#This Row],[PORTAL(O)]]&amp;Tabla1[[#This Row],[PUERTA(Y)]]</f>
        <v/>
      </c>
      <c r="AS16" s="27" t="str">
        <f>Tabla1[[#This Row],[BLOQUE(T)]]&amp;Tabla1[[#This Row],[BLOQUE(XX)]]</f>
        <v/>
      </c>
      <c r="AT16" s="27" t="str">
        <f>IF(Tabla1[[#This Row],[LETRA ]]&lt;&gt;"",Tabla1[[#This Row],[LETRA ]],"")</f>
        <v/>
      </c>
      <c r="AU16" s="27" t="str">
        <f>Tabla1[[#This Row],[S1]]&amp;Tabla1[[#This Row],[S2]]</f>
        <v/>
      </c>
      <c r="AV16" s="28"/>
      <c r="AW16" s="27">
        <f>Tabla1[[#This Row],[Planta]]</f>
        <v>3</v>
      </c>
      <c r="AX16" s="27" t="str">
        <f>Tabla1[[#This Row],[MMMM]]&amp;" "&amp;Tabla1[[#This Row],[NNNN]]</f>
        <v xml:space="preserve">1        </v>
      </c>
      <c r="AY16" s="29" t="s">
        <v>80</v>
      </c>
      <c r="AZ16" s="25">
        <v>6286989</v>
      </c>
      <c r="BB16" s="25" t="s">
        <v>81</v>
      </c>
      <c r="BC16" s="25" t="s">
        <v>82</v>
      </c>
      <c r="BD16" s="26" t="s">
        <v>79</v>
      </c>
      <c r="BE16" s="25" t="s">
        <v>83</v>
      </c>
      <c r="BF16" s="25" t="s">
        <v>84</v>
      </c>
      <c r="BG16" s="25">
        <v>1</v>
      </c>
      <c r="BH16" s="25" t="s">
        <v>85</v>
      </c>
      <c r="BI16" s="25" t="s">
        <v>86</v>
      </c>
      <c r="BJ16" s="25">
        <v>138</v>
      </c>
    </row>
    <row r="17" spans="1:63" s="25" customFormat="1" ht="15.75" hidden="1" thickBot="1" x14ac:dyDescent="0.3">
      <c r="A17" s="17">
        <f t="shared" si="0"/>
        <v>10</v>
      </c>
      <c r="B17" s="18" t="str">
        <f t="shared" si="1"/>
        <v>NO</v>
      </c>
      <c r="C17" s="18" t="str">
        <f>IF(COUNTIF($D$8:$D$216,D17)&gt;1,"SI","NO")</f>
        <v>NO</v>
      </c>
      <c r="D17" s="18" t="str">
        <f t="shared" si="2"/>
        <v xml:space="preserve">08000760369000001         0032       </v>
      </c>
      <c r="E17" s="19" t="str">
        <f>VLOOKUP($G17,[1]LISTAS!$V:$AA,2,0)</f>
        <v>L'HOSPITALET DE LLOBREGAT</v>
      </c>
      <c r="F17" s="18" t="str">
        <f>VLOOKUP($G17,[1]LISTAS!$V:$AA,3,0)</f>
        <v>BARCELONA</v>
      </c>
      <c r="G17" s="20" t="s">
        <v>77</v>
      </c>
      <c r="H17" s="20">
        <v>1</v>
      </c>
      <c r="I17" s="21"/>
      <c r="J17" s="21"/>
      <c r="K17" s="21"/>
      <c r="L17" s="21"/>
      <c r="M17" s="21"/>
      <c r="N17" s="21"/>
      <c r="O17" s="21"/>
      <c r="P17" s="21"/>
      <c r="Q17" s="21">
        <v>3</v>
      </c>
      <c r="R17" s="20" t="s">
        <v>78</v>
      </c>
      <c r="S17" s="22">
        <v>2</v>
      </c>
      <c r="T17" s="23"/>
      <c r="U17" s="23"/>
      <c r="V17" s="18" t="str">
        <f>VLOOKUP($G17,[1]LISTAS!$V$3:$AD$20001,7,0)</f>
        <v>08</v>
      </c>
      <c r="W17" s="18" t="str">
        <f>VLOOKUP($G17,[1]LISTAS!$V$3:$AD$20001,8,0)</f>
        <v>00076</v>
      </c>
      <c r="X17" s="18" t="str">
        <f>VLOOKUP($G17,[1]LISTAS!$V$3:$AD$20001,9,0)</f>
        <v>03690</v>
      </c>
      <c r="Y17" s="18" t="str">
        <f t="shared" si="3"/>
        <v>00001</v>
      </c>
      <c r="Z17" s="18" t="str">
        <f>IF(I17=""," ",VLOOKUP(I17,[1]LISTAS!$B$3:$C$102,2))</f>
        <v xml:space="preserve"> </v>
      </c>
      <c r="AA17" s="18" t="str">
        <f t="shared" si="4"/>
        <v xml:space="preserve">   </v>
      </c>
      <c r="AB17" s="17" t="str">
        <f>IF(L17="","  ",VLOOKUP(L17,[1]LISTAS!$H$3:$I$14,2,0)&amp;REPT(" ",1-LEN(M17))&amp;M17)</f>
        <v xml:space="preserve">  </v>
      </c>
      <c r="AC17" s="18" t="str">
        <f t="shared" si="5"/>
        <v xml:space="preserve"> </v>
      </c>
      <c r="AD17" s="18" t="str">
        <f>IF(O17=""," ",VLOOKUP(O17,[1]LISTAS!$M$3:$N$38,2,0))&amp;IF(P17=""," ",VLOOKUP(P17,[1]LISTAS!$M$3:$N$38,2,0))</f>
        <v xml:space="preserve">  </v>
      </c>
      <c r="AE17" s="18" t="str">
        <f>IF(Q17="","   ",VLOOKUP(Q17,[1]LISTAS!$P$3:$Q$144,2,0))</f>
        <v>003</v>
      </c>
      <c r="AF17" s="18" t="str">
        <f>IF(ISERROR(IF(R17="texto libre",S17,VLOOKUP(R17,[1]LISTAS!$S$3:$T$100,2,0))&amp;REPT(" ",4-LEN(IF(R17="texto libre",S17,VLOOKUP(R17,[1]LISTAS!$S$3:$T$100,2,0))))),"    ",IF(R17="texto libre",S17,VLOOKUP(R17,[1]LISTAS!$S$3:$T$100,2,0))&amp;REPT(" ",4-LEN(IF(R17="texto libre",S17,VLOOKUP(R17,[1]LISTAS!$S$3:$T$100,2,0)))))</f>
        <v xml:space="preserve">2   </v>
      </c>
      <c r="AG17" s="18" t="str">
        <f>IF(ISERROR(IF(T17="texto libre",U17,VLOOKUP(T17,[1]LISTAS!$S$3:$T$100,2,0))&amp;REPT(" ",4-LEN(IF(T17="texto libre",U17,VLOOKUP(T17,[1]LISTAS!$S$3:$T$100,2,0))))),"    ",IF(T17="texto libre",U17,VLOOKUP(T17,[1]LISTAS!$S$3:$T$100,2,0))&amp;REPT(" ",4-LEN(IF(T17="texto libre",U17,VLOOKUP(T17,[1]LISTAS!$S$3:$T$100,2,0)))))</f>
        <v xml:space="preserve">    </v>
      </c>
      <c r="AH17" s="18">
        <f t="shared" si="6"/>
        <v>37</v>
      </c>
      <c r="AI17" s="18">
        <f t="shared" si="7"/>
        <v>1</v>
      </c>
      <c r="AJ17" s="24"/>
      <c r="AK17" s="25">
        <v>5</v>
      </c>
      <c r="AL17" s="26" t="s">
        <v>79</v>
      </c>
      <c r="AM17" s="25">
        <v>140396</v>
      </c>
      <c r="AO17" s="27" t="str">
        <f>Tabla1[[#This Row],[GESCAL_37]]</f>
        <v xml:space="preserve">08000760369000001         0032       </v>
      </c>
      <c r="AP17" s="27" t="str">
        <f>IF(Tabla1[[#This Row],[Calle]]&lt;&gt;"",Tabla1[[#This Row],[Calle]],"")</f>
        <v>Sant Josep, Calle</v>
      </c>
      <c r="AQ17" s="27" t="str">
        <f>Tabla1[[#This Row],[Número]]&amp;Tabla1[[#This Row],[Bis]]</f>
        <v>1</v>
      </c>
      <c r="AR17" s="27" t="str">
        <f>Tabla1[[#This Row],[PORTAL(O)]]&amp;Tabla1[[#This Row],[PUERTA(Y)]]</f>
        <v/>
      </c>
      <c r="AS17" s="27" t="str">
        <f>Tabla1[[#This Row],[BLOQUE(T)]]&amp;Tabla1[[#This Row],[BLOQUE(XX)]]</f>
        <v/>
      </c>
      <c r="AT17" s="27" t="str">
        <f>IF(Tabla1[[#This Row],[LETRA ]]&lt;&gt;"",Tabla1[[#This Row],[LETRA ]],"")</f>
        <v/>
      </c>
      <c r="AU17" s="27" t="str">
        <f>Tabla1[[#This Row],[S1]]&amp;Tabla1[[#This Row],[S2]]</f>
        <v/>
      </c>
      <c r="AV17" s="28"/>
      <c r="AW17" s="27">
        <f>Tabla1[[#This Row],[Planta]]</f>
        <v>3</v>
      </c>
      <c r="AX17" s="27" t="str">
        <f>Tabla1[[#This Row],[MMMM]]&amp;" "&amp;Tabla1[[#This Row],[NNNN]]</f>
        <v xml:space="preserve">2        </v>
      </c>
      <c r="AY17" s="29" t="s">
        <v>80</v>
      </c>
      <c r="AZ17" s="25">
        <v>6286989</v>
      </c>
      <c r="BB17" s="25" t="s">
        <v>81</v>
      </c>
      <c r="BC17" s="25" t="s">
        <v>82</v>
      </c>
      <c r="BD17" s="26" t="s">
        <v>79</v>
      </c>
      <c r="BE17" s="25" t="s">
        <v>83</v>
      </c>
      <c r="BF17" s="25" t="s">
        <v>84</v>
      </c>
      <c r="BG17" s="25">
        <v>1</v>
      </c>
      <c r="BH17" s="25" t="s">
        <v>85</v>
      </c>
      <c r="BI17" s="25" t="s">
        <v>86</v>
      </c>
      <c r="BJ17" s="25">
        <v>138</v>
      </c>
    </row>
    <row r="18" spans="1:63" s="25" customFormat="1" ht="15.75" hidden="1" thickBot="1" x14ac:dyDescent="0.3">
      <c r="A18" s="17">
        <f t="shared" si="0"/>
        <v>11</v>
      </c>
      <c r="B18" s="18" t="str">
        <f t="shared" si="1"/>
        <v>NO</v>
      </c>
      <c r="C18" s="18" t="str">
        <f>IF(COUNTIF($D$8:$D$216,D18)&gt;1,"SI","NO")</f>
        <v>NO</v>
      </c>
      <c r="D18" s="18" t="str">
        <f t="shared" si="2"/>
        <v xml:space="preserve">08000760369000001         AT 1       </v>
      </c>
      <c r="E18" s="19" t="str">
        <f>VLOOKUP($G18,[1]LISTAS!$V:$AA,2,0)</f>
        <v>L'HOSPITALET DE LLOBREGAT</v>
      </c>
      <c r="F18" s="18" t="str">
        <f>VLOOKUP($G18,[1]LISTAS!$V:$AA,3,0)</f>
        <v>BARCELONA</v>
      </c>
      <c r="G18" s="20" t="s">
        <v>77</v>
      </c>
      <c r="H18" s="20">
        <v>1</v>
      </c>
      <c r="I18" s="21"/>
      <c r="J18" s="21"/>
      <c r="K18" s="21"/>
      <c r="L18" s="21"/>
      <c r="M18" s="21"/>
      <c r="N18" s="21"/>
      <c r="O18" s="21"/>
      <c r="P18" s="21"/>
      <c r="Q18" s="21" t="s">
        <v>87</v>
      </c>
      <c r="R18" s="20" t="s">
        <v>78</v>
      </c>
      <c r="S18" s="22">
        <v>1</v>
      </c>
      <c r="T18" s="23"/>
      <c r="U18" s="23"/>
      <c r="V18" s="18" t="str">
        <f>VLOOKUP($G18,[1]LISTAS!$V$3:$AD$20001,7,0)</f>
        <v>08</v>
      </c>
      <c r="W18" s="18" t="str">
        <f>VLOOKUP($G18,[1]LISTAS!$V$3:$AD$20001,8,0)</f>
        <v>00076</v>
      </c>
      <c r="X18" s="18" t="str">
        <f>VLOOKUP($G18,[1]LISTAS!$V$3:$AD$20001,9,0)</f>
        <v>03690</v>
      </c>
      <c r="Y18" s="18" t="str">
        <f t="shared" si="3"/>
        <v>00001</v>
      </c>
      <c r="Z18" s="18" t="str">
        <f>IF(I18=""," ",VLOOKUP(I18,[1]LISTAS!$B$3:$C$102,2))</f>
        <v xml:space="preserve"> </v>
      </c>
      <c r="AA18" s="18" t="str">
        <f t="shared" si="4"/>
        <v xml:space="preserve">   </v>
      </c>
      <c r="AB18" s="17" t="str">
        <f>IF(L18="","  ",VLOOKUP(L18,[1]LISTAS!$H$3:$I$14,2,0)&amp;REPT(" ",1-LEN(M18))&amp;M18)</f>
        <v xml:space="preserve">  </v>
      </c>
      <c r="AC18" s="18" t="str">
        <f t="shared" si="5"/>
        <v xml:space="preserve"> </v>
      </c>
      <c r="AD18" s="18" t="str">
        <f>IF(O18=""," ",VLOOKUP(O18,[1]LISTAS!$M$3:$N$38,2,0))&amp;IF(P18=""," ",VLOOKUP(P18,[1]LISTAS!$M$3:$N$38,2,0))</f>
        <v xml:space="preserve">  </v>
      </c>
      <c r="AE18" s="18" t="str">
        <f>IF(Q18="","   ",VLOOKUP(Q18,[1]LISTAS!$P$3:$Q$144,2,0))</f>
        <v xml:space="preserve">AT </v>
      </c>
      <c r="AF18" s="18" t="str">
        <f>IF(ISERROR(IF(R18="texto libre",S18,VLOOKUP(R18,[1]LISTAS!$S$3:$T$100,2,0))&amp;REPT(" ",4-LEN(IF(R18="texto libre",S18,VLOOKUP(R18,[1]LISTAS!$S$3:$T$100,2,0))))),"    ",IF(R18="texto libre",S18,VLOOKUP(R18,[1]LISTAS!$S$3:$T$100,2,0))&amp;REPT(" ",4-LEN(IF(R18="texto libre",S18,VLOOKUP(R18,[1]LISTAS!$S$3:$T$100,2,0)))))</f>
        <v xml:space="preserve">1   </v>
      </c>
      <c r="AG18" s="18" t="str">
        <f>IF(ISERROR(IF(T18="texto libre",U18,VLOOKUP(T18,[1]LISTAS!$S$3:$T$100,2,0))&amp;REPT(" ",4-LEN(IF(T18="texto libre",U18,VLOOKUP(T18,[1]LISTAS!$S$3:$T$100,2,0))))),"    ",IF(T18="texto libre",U18,VLOOKUP(T18,[1]LISTAS!$S$3:$T$100,2,0))&amp;REPT(" ",4-LEN(IF(T18="texto libre",U18,VLOOKUP(T18,[1]LISTAS!$S$3:$T$100,2,0)))))</f>
        <v xml:space="preserve">    </v>
      </c>
      <c r="AH18" s="18">
        <f t="shared" si="6"/>
        <v>37</v>
      </c>
      <c r="AI18" s="18">
        <f t="shared" si="7"/>
        <v>1</v>
      </c>
      <c r="AJ18" s="24"/>
      <c r="AK18" s="25">
        <v>5</v>
      </c>
      <c r="AL18" s="26" t="s">
        <v>79</v>
      </c>
      <c r="AM18" s="25">
        <v>140396</v>
      </c>
      <c r="AO18" s="27" t="str">
        <f>Tabla1[[#This Row],[GESCAL_37]]</f>
        <v xml:space="preserve">08000760369000001         AT 1       </v>
      </c>
      <c r="AP18" s="27" t="str">
        <f>IF(Tabla1[[#This Row],[Calle]]&lt;&gt;"",Tabla1[[#This Row],[Calle]],"")</f>
        <v>Sant Josep, Calle</v>
      </c>
      <c r="AQ18" s="27" t="str">
        <f>Tabla1[[#This Row],[Número]]&amp;Tabla1[[#This Row],[Bis]]</f>
        <v>1</v>
      </c>
      <c r="AR18" s="27" t="str">
        <f>Tabla1[[#This Row],[PORTAL(O)]]&amp;Tabla1[[#This Row],[PUERTA(Y)]]</f>
        <v/>
      </c>
      <c r="AS18" s="27" t="str">
        <f>Tabla1[[#This Row],[BLOQUE(T)]]&amp;Tabla1[[#This Row],[BLOQUE(XX)]]</f>
        <v/>
      </c>
      <c r="AT18" s="27" t="str">
        <f>IF(Tabla1[[#This Row],[LETRA ]]&lt;&gt;"",Tabla1[[#This Row],[LETRA ]],"")</f>
        <v/>
      </c>
      <c r="AU18" s="27" t="str">
        <f>Tabla1[[#This Row],[S1]]&amp;Tabla1[[#This Row],[S2]]</f>
        <v/>
      </c>
      <c r="AV18" s="28"/>
      <c r="AW18" s="27" t="str">
        <f>Tabla1[[#This Row],[Planta]]</f>
        <v>Atico</v>
      </c>
      <c r="AX18" s="27" t="str">
        <f>Tabla1[[#This Row],[MMMM]]&amp;" "&amp;Tabla1[[#This Row],[NNNN]]</f>
        <v xml:space="preserve">1        </v>
      </c>
      <c r="AY18" s="29" t="s">
        <v>80</v>
      </c>
      <c r="AZ18" s="25">
        <v>6286989</v>
      </c>
      <c r="BB18" s="25" t="s">
        <v>81</v>
      </c>
      <c r="BC18" s="25" t="s">
        <v>82</v>
      </c>
      <c r="BD18" s="26" t="s">
        <v>79</v>
      </c>
      <c r="BE18" s="25" t="s">
        <v>83</v>
      </c>
      <c r="BF18" s="25" t="s">
        <v>84</v>
      </c>
      <c r="BG18" s="25">
        <v>1</v>
      </c>
      <c r="BH18" s="25" t="s">
        <v>85</v>
      </c>
      <c r="BI18" s="25" t="s">
        <v>86</v>
      </c>
      <c r="BJ18" s="25">
        <v>138</v>
      </c>
    </row>
    <row r="19" spans="1:63" s="25" customFormat="1" ht="15.75" hidden="1" thickBot="1" x14ac:dyDescent="0.3">
      <c r="A19" s="17">
        <f t="shared" si="0"/>
        <v>12</v>
      </c>
      <c r="B19" s="18" t="str">
        <f t="shared" si="1"/>
        <v>NO</v>
      </c>
      <c r="C19" s="18" t="str">
        <f>IF(COUNTIF($D$8:$D$216,D19)&gt;1,"SI","NO")</f>
        <v>NO</v>
      </c>
      <c r="D19" s="18" t="str">
        <f t="shared" si="2"/>
        <v xml:space="preserve">08000760369000001         BA 1       </v>
      </c>
      <c r="E19" s="19" t="str">
        <f>VLOOKUP($G19,[1]LISTAS!$V:$AA,2,0)</f>
        <v>L'HOSPITALET DE LLOBREGAT</v>
      </c>
      <c r="F19" s="18" t="str">
        <f>VLOOKUP($G19,[1]LISTAS!$V:$AA,3,0)</f>
        <v>BARCELONA</v>
      </c>
      <c r="G19" s="20" t="s">
        <v>77</v>
      </c>
      <c r="H19" s="20">
        <v>1</v>
      </c>
      <c r="I19" s="21"/>
      <c r="J19" s="21"/>
      <c r="K19" s="21"/>
      <c r="L19" s="21"/>
      <c r="M19" s="21"/>
      <c r="N19" s="21"/>
      <c r="O19" s="21"/>
      <c r="P19" s="21"/>
      <c r="Q19" s="22" t="s">
        <v>88</v>
      </c>
      <c r="R19" s="20" t="s">
        <v>78</v>
      </c>
      <c r="S19" s="22">
        <v>1</v>
      </c>
      <c r="T19" s="23"/>
      <c r="U19" s="23"/>
      <c r="V19" s="18" t="str">
        <f>VLOOKUP($G19,[1]LISTAS!$V$3:$AD$20001,7,0)</f>
        <v>08</v>
      </c>
      <c r="W19" s="18" t="str">
        <f>VLOOKUP($G19,[1]LISTAS!$V$3:$AD$20001,8,0)</f>
        <v>00076</v>
      </c>
      <c r="X19" s="18" t="str">
        <f>VLOOKUP($G19,[1]LISTAS!$V$3:$AD$20001,9,0)</f>
        <v>03690</v>
      </c>
      <c r="Y19" s="18" t="str">
        <f t="shared" si="3"/>
        <v>00001</v>
      </c>
      <c r="Z19" s="18" t="str">
        <f>IF(I19=""," ",VLOOKUP(I19,[1]LISTAS!$B$3:$C$102,2))</f>
        <v xml:space="preserve"> </v>
      </c>
      <c r="AA19" s="18" t="str">
        <f t="shared" si="4"/>
        <v xml:space="preserve">   </v>
      </c>
      <c r="AB19" s="17" t="str">
        <f>IF(L19="","  ",VLOOKUP(L19,[1]LISTAS!$H$3:$I$14,2,0)&amp;REPT(" ",1-LEN(M19))&amp;M19)</f>
        <v xml:space="preserve">  </v>
      </c>
      <c r="AC19" s="18" t="str">
        <f t="shared" si="5"/>
        <v xml:space="preserve"> </v>
      </c>
      <c r="AD19" s="18" t="str">
        <f>IF(O19=""," ",VLOOKUP(O19,[1]LISTAS!$M$3:$N$38,2,0))&amp;IF(P19=""," ",VLOOKUP(P19,[1]LISTAS!$M$3:$N$38,2,0))</f>
        <v xml:space="preserve">  </v>
      </c>
      <c r="AE19" s="18" t="str">
        <f>IF(Q19="","   ",VLOOKUP(Q19,[1]LISTAS!$P$3:$Q$144,2,0))</f>
        <v xml:space="preserve">BA </v>
      </c>
      <c r="AF19" s="18" t="str">
        <f>IF(ISERROR(IF(R19="texto libre",S19,VLOOKUP(R19,[1]LISTAS!$S$3:$T$100,2,0))&amp;REPT(" ",4-LEN(IF(R19="texto libre",S19,VLOOKUP(R19,[1]LISTAS!$S$3:$T$100,2,0))))),"    ",IF(R19="texto libre",S19,VLOOKUP(R19,[1]LISTAS!$S$3:$T$100,2,0))&amp;REPT(" ",4-LEN(IF(R19="texto libre",S19,VLOOKUP(R19,[1]LISTAS!$S$3:$T$100,2,0)))))</f>
        <v xml:space="preserve">1   </v>
      </c>
      <c r="AG19" s="18" t="str">
        <f>IF(ISERROR(IF(T19="texto libre",U19,VLOOKUP(T19,[1]LISTAS!$S$3:$T$100,2,0))&amp;REPT(" ",4-LEN(IF(T19="texto libre",U19,VLOOKUP(T19,[1]LISTAS!$S$3:$T$100,2,0))))),"    ",IF(T19="texto libre",U19,VLOOKUP(T19,[1]LISTAS!$S$3:$T$100,2,0))&amp;REPT(" ",4-LEN(IF(T19="texto libre",U19,VLOOKUP(T19,[1]LISTAS!$S$3:$T$100,2,0)))))</f>
        <v xml:space="preserve">    </v>
      </c>
      <c r="AH19" s="18">
        <f t="shared" si="6"/>
        <v>37</v>
      </c>
      <c r="AI19" s="18">
        <f t="shared" si="7"/>
        <v>1</v>
      </c>
      <c r="AJ19" s="24"/>
      <c r="AK19" s="25">
        <v>5</v>
      </c>
      <c r="AL19" s="26" t="s">
        <v>79</v>
      </c>
      <c r="AM19" s="25">
        <v>140396</v>
      </c>
      <c r="AO19" s="27" t="str">
        <f>Tabla1[[#This Row],[GESCAL_37]]</f>
        <v xml:space="preserve">08000760369000001         BA 1       </v>
      </c>
      <c r="AP19" s="27" t="str">
        <f>IF(Tabla1[[#This Row],[Calle]]&lt;&gt;"",Tabla1[[#This Row],[Calle]],"")</f>
        <v>Sant Josep, Calle</v>
      </c>
      <c r="AQ19" s="27" t="str">
        <f>Tabla1[[#This Row],[Número]]&amp;Tabla1[[#This Row],[Bis]]</f>
        <v>1</v>
      </c>
      <c r="AR19" s="27" t="str">
        <f>Tabla1[[#This Row],[PORTAL(O)]]&amp;Tabla1[[#This Row],[PUERTA(Y)]]</f>
        <v/>
      </c>
      <c r="AS19" s="27" t="str">
        <f>Tabla1[[#This Row],[BLOQUE(T)]]&amp;Tabla1[[#This Row],[BLOQUE(XX)]]</f>
        <v/>
      </c>
      <c r="AT19" s="27" t="str">
        <f>IF(Tabla1[[#This Row],[LETRA ]]&lt;&gt;"",Tabla1[[#This Row],[LETRA ]],"")</f>
        <v/>
      </c>
      <c r="AU19" s="27" t="str">
        <f>Tabla1[[#This Row],[S1]]&amp;Tabla1[[#This Row],[S2]]</f>
        <v/>
      </c>
      <c r="AV19" s="28"/>
      <c r="AW19" s="27" t="str">
        <f>Tabla1[[#This Row],[Planta]]</f>
        <v>Bajo</v>
      </c>
      <c r="AX19" s="27" t="str">
        <f>Tabla1[[#This Row],[MMMM]]&amp;" "&amp;Tabla1[[#This Row],[NNNN]]</f>
        <v xml:space="preserve">1        </v>
      </c>
      <c r="AY19" s="29" t="s">
        <v>80</v>
      </c>
      <c r="AZ19" s="25">
        <v>6286989</v>
      </c>
      <c r="BB19" s="25" t="s">
        <v>81</v>
      </c>
      <c r="BC19" s="25" t="s">
        <v>82</v>
      </c>
      <c r="BD19" s="26" t="s">
        <v>79</v>
      </c>
      <c r="BE19" s="25" t="s">
        <v>83</v>
      </c>
      <c r="BF19" s="25" t="s">
        <v>84</v>
      </c>
      <c r="BG19" s="25">
        <v>1</v>
      </c>
      <c r="BH19" s="25" t="s">
        <v>85</v>
      </c>
      <c r="BI19" s="25" t="s">
        <v>86</v>
      </c>
      <c r="BJ19" s="25">
        <v>138</v>
      </c>
    </row>
    <row r="20" spans="1:63" s="25" customFormat="1" ht="15.75" hidden="1" thickBot="1" x14ac:dyDescent="0.3">
      <c r="A20" s="17">
        <f t="shared" si="0"/>
        <v>13</v>
      </c>
      <c r="B20" s="18" t="str">
        <f t="shared" si="1"/>
        <v>NO</v>
      </c>
      <c r="C20" s="18" t="str">
        <f>IF(COUNTIF($D$8:$D$216,D20)&gt;1,"SI","NO")</f>
        <v>NO</v>
      </c>
      <c r="D20" s="18" t="str">
        <f t="shared" si="2"/>
        <v xml:space="preserve">08000760369000001         BA 2       </v>
      </c>
      <c r="E20" s="19" t="str">
        <f>VLOOKUP($G20,[1]LISTAS!$V:$AA,2,0)</f>
        <v>L'HOSPITALET DE LLOBREGAT</v>
      </c>
      <c r="F20" s="18" t="str">
        <f>VLOOKUP($G20,[1]LISTAS!$V:$AA,3,0)</f>
        <v>BARCELONA</v>
      </c>
      <c r="G20" s="20" t="s">
        <v>77</v>
      </c>
      <c r="H20" s="20">
        <v>1</v>
      </c>
      <c r="I20" s="21"/>
      <c r="J20" s="21"/>
      <c r="K20" s="21"/>
      <c r="L20" s="21"/>
      <c r="M20" s="21"/>
      <c r="N20" s="21"/>
      <c r="O20" s="21"/>
      <c r="P20" s="21"/>
      <c r="Q20" s="22" t="s">
        <v>88</v>
      </c>
      <c r="R20" s="20" t="s">
        <v>78</v>
      </c>
      <c r="S20" s="22">
        <v>2</v>
      </c>
      <c r="T20" s="23"/>
      <c r="U20" s="23"/>
      <c r="V20" s="18" t="str">
        <f>VLOOKUP($G20,[1]LISTAS!$V$3:$AD$20001,7,0)</f>
        <v>08</v>
      </c>
      <c r="W20" s="18" t="str">
        <f>VLOOKUP($G20,[1]LISTAS!$V$3:$AD$20001,8,0)</f>
        <v>00076</v>
      </c>
      <c r="X20" s="18" t="str">
        <f>VLOOKUP($G20,[1]LISTAS!$V$3:$AD$20001,9,0)</f>
        <v>03690</v>
      </c>
      <c r="Y20" s="18" t="str">
        <f t="shared" si="3"/>
        <v>00001</v>
      </c>
      <c r="Z20" s="18" t="str">
        <f>IF(I20=""," ",VLOOKUP(I20,[1]LISTAS!$B$3:$C$102,2))</f>
        <v xml:space="preserve"> </v>
      </c>
      <c r="AA20" s="18" t="str">
        <f t="shared" si="4"/>
        <v xml:space="preserve">   </v>
      </c>
      <c r="AB20" s="17" t="str">
        <f>IF(L20="","  ",VLOOKUP(L20,[1]LISTAS!$H$3:$I$14,2,0)&amp;REPT(" ",1-LEN(M20))&amp;M20)</f>
        <v xml:space="preserve">  </v>
      </c>
      <c r="AC20" s="18" t="str">
        <f t="shared" si="5"/>
        <v xml:space="preserve"> </v>
      </c>
      <c r="AD20" s="18" t="str">
        <f>IF(O20=""," ",VLOOKUP(O20,[1]LISTAS!$M$3:$N$38,2,0))&amp;IF(P20=""," ",VLOOKUP(P20,[1]LISTAS!$M$3:$N$38,2,0))</f>
        <v xml:space="preserve">  </v>
      </c>
      <c r="AE20" s="18" t="str">
        <f>IF(Q20="","   ",VLOOKUP(Q20,[1]LISTAS!$P$3:$Q$144,2,0))</f>
        <v xml:space="preserve">BA </v>
      </c>
      <c r="AF20" s="18" t="str">
        <f>IF(ISERROR(IF(R20="texto libre",S20,VLOOKUP(R20,[1]LISTAS!$S$3:$T$100,2,0))&amp;REPT(" ",4-LEN(IF(R20="texto libre",S20,VLOOKUP(R20,[1]LISTAS!$S$3:$T$100,2,0))))),"    ",IF(R20="texto libre",S20,VLOOKUP(R20,[1]LISTAS!$S$3:$T$100,2,0))&amp;REPT(" ",4-LEN(IF(R20="texto libre",S20,VLOOKUP(R20,[1]LISTAS!$S$3:$T$100,2,0)))))</f>
        <v xml:space="preserve">2   </v>
      </c>
      <c r="AG20" s="18" t="str">
        <f>IF(ISERROR(IF(T20="texto libre",U20,VLOOKUP(T20,[1]LISTAS!$S$3:$T$100,2,0))&amp;REPT(" ",4-LEN(IF(T20="texto libre",U20,VLOOKUP(T20,[1]LISTAS!$S$3:$T$100,2,0))))),"    ",IF(T20="texto libre",U20,VLOOKUP(T20,[1]LISTAS!$S$3:$T$100,2,0))&amp;REPT(" ",4-LEN(IF(T20="texto libre",U20,VLOOKUP(T20,[1]LISTAS!$S$3:$T$100,2,0)))))</f>
        <v xml:space="preserve">    </v>
      </c>
      <c r="AH20" s="18">
        <f t="shared" si="6"/>
        <v>37</v>
      </c>
      <c r="AI20" s="18">
        <f t="shared" si="7"/>
        <v>1</v>
      </c>
      <c r="AJ20" s="24"/>
      <c r="AK20" s="25">
        <v>5</v>
      </c>
      <c r="AL20" s="26" t="s">
        <v>79</v>
      </c>
      <c r="AM20" s="25">
        <v>140396</v>
      </c>
      <c r="AO20" s="27" t="str">
        <f>Tabla1[[#This Row],[GESCAL_37]]</f>
        <v xml:space="preserve">08000760369000001         BA 2       </v>
      </c>
      <c r="AP20" s="27" t="str">
        <f>IF(Tabla1[[#This Row],[Calle]]&lt;&gt;"",Tabla1[[#This Row],[Calle]],"")</f>
        <v>Sant Josep, Calle</v>
      </c>
      <c r="AQ20" s="27" t="str">
        <f>Tabla1[[#This Row],[Número]]&amp;Tabla1[[#This Row],[Bis]]</f>
        <v>1</v>
      </c>
      <c r="AR20" s="27" t="str">
        <f>Tabla1[[#This Row],[PORTAL(O)]]&amp;Tabla1[[#This Row],[PUERTA(Y)]]</f>
        <v/>
      </c>
      <c r="AS20" s="27" t="str">
        <f>Tabla1[[#This Row],[BLOQUE(T)]]&amp;Tabla1[[#This Row],[BLOQUE(XX)]]</f>
        <v/>
      </c>
      <c r="AT20" s="27" t="str">
        <f>IF(Tabla1[[#This Row],[LETRA ]]&lt;&gt;"",Tabla1[[#This Row],[LETRA ]],"")</f>
        <v/>
      </c>
      <c r="AU20" s="27" t="str">
        <f>Tabla1[[#This Row],[S1]]&amp;Tabla1[[#This Row],[S2]]</f>
        <v/>
      </c>
      <c r="AV20" s="28"/>
      <c r="AW20" s="27" t="str">
        <f>Tabla1[[#This Row],[Planta]]</f>
        <v>Bajo</v>
      </c>
      <c r="AX20" s="27" t="str">
        <f>Tabla1[[#This Row],[MMMM]]&amp;" "&amp;Tabla1[[#This Row],[NNNN]]</f>
        <v xml:space="preserve">2        </v>
      </c>
      <c r="AY20" s="29" t="s">
        <v>80</v>
      </c>
      <c r="AZ20" s="25">
        <v>6286989</v>
      </c>
      <c r="BB20" s="25" t="s">
        <v>81</v>
      </c>
      <c r="BC20" s="25" t="s">
        <v>82</v>
      </c>
      <c r="BD20" s="26" t="s">
        <v>79</v>
      </c>
      <c r="BE20" s="25" t="s">
        <v>83</v>
      </c>
      <c r="BF20" s="25" t="s">
        <v>84</v>
      </c>
      <c r="BG20" s="25">
        <v>1</v>
      </c>
      <c r="BH20" s="25" t="s">
        <v>85</v>
      </c>
      <c r="BI20" s="25" t="s">
        <v>86</v>
      </c>
      <c r="BJ20" s="25">
        <v>138</v>
      </c>
    </row>
    <row r="21" spans="1:63" s="25" customFormat="1" ht="15.75" hidden="1" thickBot="1" x14ac:dyDescent="0.3">
      <c r="A21" s="30">
        <f t="shared" si="0"/>
        <v>14</v>
      </c>
      <c r="B21" s="19" t="str">
        <f t="shared" si="1"/>
        <v>NO</v>
      </c>
      <c r="C21" s="19" t="str">
        <f>IF(COUNTIF($D$8:$D$216,D21)&gt;1,"SI","NO")</f>
        <v>NO</v>
      </c>
      <c r="D21" s="19" t="str">
        <f t="shared" si="2"/>
        <v xml:space="preserve">08000760369000001         LO 1       </v>
      </c>
      <c r="E21" s="19" t="str">
        <f>VLOOKUP($G21,[1]LISTAS!$V:$AA,2,0)</f>
        <v>L'HOSPITALET DE LLOBREGAT</v>
      </c>
      <c r="F21" s="19" t="str">
        <f>VLOOKUP($G21,[1]LISTAS!$V:$AA,3,0)</f>
        <v>BARCELONA</v>
      </c>
      <c r="G21" s="20" t="s">
        <v>77</v>
      </c>
      <c r="H21" s="20">
        <v>1</v>
      </c>
      <c r="I21" s="21"/>
      <c r="J21" s="21"/>
      <c r="K21" s="21"/>
      <c r="L21" s="21"/>
      <c r="M21" s="21"/>
      <c r="N21" s="21"/>
      <c r="O21" s="21"/>
      <c r="P21" s="21"/>
      <c r="Q21" s="22" t="s">
        <v>89</v>
      </c>
      <c r="R21" s="20" t="s">
        <v>78</v>
      </c>
      <c r="S21" s="22">
        <v>1</v>
      </c>
      <c r="T21" s="20"/>
      <c r="U21" s="20"/>
      <c r="V21" s="19" t="str">
        <f>VLOOKUP($G21,[1]LISTAS!$V$3:$AD$20001,7,0)</f>
        <v>08</v>
      </c>
      <c r="W21" s="19" t="str">
        <f>VLOOKUP($G21,[1]LISTAS!$V$3:$AD$20001,8,0)</f>
        <v>00076</v>
      </c>
      <c r="X21" s="19" t="str">
        <f>VLOOKUP($G21,[1]LISTAS!$V$3:$AD$20001,9,0)</f>
        <v>03690</v>
      </c>
      <c r="Y21" s="19" t="str">
        <f t="shared" si="3"/>
        <v>00001</v>
      </c>
      <c r="Z21" s="19" t="str">
        <f>IF(I21=""," ",VLOOKUP(I21,[1]LISTAS!$B$3:$C$102,2))</f>
        <v xml:space="preserve"> </v>
      </c>
      <c r="AA21" s="19" t="str">
        <f t="shared" si="4"/>
        <v xml:space="preserve">   </v>
      </c>
      <c r="AB21" s="30" t="str">
        <f>IF(L21="","  ",VLOOKUP(L21,[1]LISTAS!$H$3:$I$14,2,0)&amp;REPT(" ",1-LEN(M21))&amp;M21)</f>
        <v xml:space="preserve">  </v>
      </c>
      <c r="AC21" s="19" t="str">
        <f t="shared" si="5"/>
        <v xml:space="preserve"> </v>
      </c>
      <c r="AD21" s="19" t="str">
        <f>IF(O21=""," ",VLOOKUP(O21,[1]LISTAS!$M$3:$N$38,2,0))&amp;IF(P21=""," ",VLOOKUP(P21,[1]LISTAS!$M$3:$N$38,2,0))</f>
        <v xml:space="preserve">  </v>
      </c>
      <c r="AE21" s="19" t="str">
        <f>IF(Q21="","   ",VLOOKUP(Q21,[1]LISTAS!$P$3:$Q$144,2,0))</f>
        <v xml:space="preserve">LO </v>
      </c>
      <c r="AF21" s="19" t="str">
        <f>IF(ISERROR(IF(R21="texto libre",S21,VLOOKUP(R21,[1]LISTAS!$S$3:$T$100,2,0))&amp;REPT(" ",4-LEN(IF(R21="texto libre",S21,VLOOKUP(R21,[1]LISTAS!$S$3:$T$100,2,0))))),"    ",IF(R21="texto libre",S21,VLOOKUP(R21,[1]LISTAS!$S$3:$T$100,2,0))&amp;REPT(" ",4-LEN(IF(R21="texto libre",S21,VLOOKUP(R21,[1]LISTAS!$S$3:$T$100,2,0)))))</f>
        <v xml:space="preserve">1   </v>
      </c>
      <c r="AG21" s="19" t="str">
        <f>IF(ISERROR(IF(T21="texto libre",U21,VLOOKUP(T21,[1]LISTAS!$S$3:$T$100,2,0))&amp;REPT(" ",4-LEN(IF(T21="texto libre",U21,VLOOKUP(T21,[1]LISTAS!$S$3:$T$100,2,0))))),"    ",IF(T21="texto libre",U21,VLOOKUP(T21,[1]LISTAS!$S$3:$T$100,2,0))&amp;REPT(" ",4-LEN(IF(T21="texto libre",U21,VLOOKUP(T21,[1]LISTAS!$S$3:$T$100,2,0)))))</f>
        <v xml:space="preserve">    </v>
      </c>
      <c r="AH21" s="19">
        <f t="shared" si="6"/>
        <v>37</v>
      </c>
      <c r="AI21" s="19">
        <f t="shared" si="7"/>
        <v>1</v>
      </c>
      <c r="AJ21" s="24"/>
      <c r="AK21" s="25">
        <v>5</v>
      </c>
      <c r="AL21" s="26" t="s">
        <v>79</v>
      </c>
      <c r="AM21" s="25">
        <v>140396</v>
      </c>
      <c r="AO21" s="27" t="str">
        <f>Tabla1[[#This Row],[GESCAL_37]]</f>
        <v xml:space="preserve">08000760369000001         LO 1       </v>
      </c>
      <c r="AP21" s="27" t="str">
        <f>IF(Tabla1[[#This Row],[Calle]]&lt;&gt;"",Tabla1[[#This Row],[Calle]],"")</f>
        <v>Sant Josep, Calle</v>
      </c>
      <c r="AQ21" s="27" t="str">
        <f>Tabla1[[#This Row],[Número]]&amp;Tabla1[[#This Row],[Bis]]</f>
        <v>1</v>
      </c>
      <c r="AR21" s="27" t="str">
        <f>Tabla1[[#This Row],[PORTAL(O)]]&amp;Tabla1[[#This Row],[PUERTA(Y)]]</f>
        <v/>
      </c>
      <c r="AS21" s="27" t="str">
        <f>Tabla1[[#This Row],[BLOQUE(T)]]&amp;Tabla1[[#This Row],[BLOQUE(XX)]]</f>
        <v/>
      </c>
      <c r="AT21" s="27" t="str">
        <f>IF(Tabla1[[#This Row],[LETRA ]]&lt;&gt;"",Tabla1[[#This Row],[LETRA ]],"")</f>
        <v/>
      </c>
      <c r="AU21" s="27" t="str">
        <f>Tabla1[[#This Row],[S1]]&amp;Tabla1[[#This Row],[S2]]</f>
        <v/>
      </c>
      <c r="AV21" s="28"/>
      <c r="AW21" s="27" t="str">
        <f>Tabla1[[#This Row],[Planta]]</f>
        <v>Local</v>
      </c>
      <c r="AX21" s="27" t="str">
        <f>Tabla1[[#This Row],[MMMM]]&amp;" "&amp;Tabla1[[#This Row],[NNNN]]</f>
        <v xml:space="preserve">1        </v>
      </c>
      <c r="AY21" s="29" t="s">
        <v>80</v>
      </c>
      <c r="AZ21" s="25">
        <v>6286989</v>
      </c>
      <c r="BB21" s="25" t="s">
        <v>81</v>
      </c>
      <c r="BC21" s="25" t="s">
        <v>82</v>
      </c>
      <c r="BD21" s="26" t="s">
        <v>79</v>
      </c>
      <c r="BE21" s="25" t="s">
        <v>83</v>
      </c>
      <c r="BF21" s="25" t="s">
        <v>84</v>
      </c>
      <c r="BG21" s="25">
        <v>1</v>
      </c>
      <c r="BH21" s="25" t="s">
        <v>85</v>
      </c>
      <c r="BI21" s="25" t="s">
        <v>86</v>
      </c>
      <c r="BJ21" s="25">
        <v>138</v>
      </c>
    </row>
    <row r="22" spans="1:63" s="25" customFormat="1" ht="15.75" hidden="1" thickBot="1" x14ac:dyDescent="0.3">
      <c r="A22" s="17">
        <f t="shared" si="0"/>
        <v>15</v>
      </c>
      <c r="B22" s="18" t="str">
        <f t="shared" si="1"/>
        <v>NO</v>
      </c>
      <c r="C22" s="18" t="str">
        <f>IF(COUNTIF($D$8:$D$216,D22)&gt;1,"SI","NO")</f>
        <v>NO</v>
      </c>
      <c r="D22" s="18" t="str">
        <f t="shared" si="2"/>
        <v xml:space="preserve">08000760369000007         LO 1       </v>
      </c>
      <c r="E22" s="19" t="str">
        <f>VLOOKUP($G22,[1]LISTAS!$V:$AA,2,0)</f>
        <v>L'HOSPITALET DE LLOBREGAT</v>
      </c>
      <c r="F22" s="18" t="str">
        <f>VLOOKUP($G22,[1]LISTAS!$V:$AA,3,0)</f>
        <v>BARCELONA</v>
      </c>
      <c r="G22" s="20" t="s">
        <v>77</v>
      </c>
      <c r="H22" s="20">
        <v>7</v>
      </c>
      <c r="I22" s="21"/>
      <c r="J22" s="21"/>
      <c r="K22" s="21"/>
      <c r="L22" s="21"/>
      <c r="M22" s="21"/>
      <c r="N22" s="21"/>
      <c r="O22" s="21"/>
      <c r="P22" s="21"/>
      <c r="Q22" s="22" t="s">
        <v>89</v>
      </c>
      <c r="R22" s="20" t="s">
        <v>78</v>
      </c>
      <c r="S22" s="22">
        <v>1</v>
      </c>
      <c r="T22" s="23"/>
      <c r="U22" s="23"/>
      <c r="V22" s="18" t="str">
        <f>VLOOKUP($G22,[1]LISTAS!$V$3:$AD$20001,7,0)</f>
        <v>08</v>
      </c>
      <c r="W22" s="18" t="str">
        <f>VLOOKUP($G22,[1]LISTAS!$V$3:$AD$20001,8,0)</f>
        <v>00076</v>
      </c>
      <c r="X22" s="18" t="str">
        <f>VLOOKUP($G22,[1]LISTAS!$V$3:$AD$20001,9,0)</f>
        <v>03690</v>
      </c>
      <c r="Y22" s="18" t="str">
        <f t="shared" si="3"/>
        <v>00007</v>
      </c>
      <c r="Z22" s="18" t="str">
        <f>IF(I22=""," ",VLOOKUP(I22,[1]LISTAS!$B$3:$C$102,2))</f>
        <v xml:space="preserve"> </v>
      </c>
      <c r="AA22" s="18" t="str">
        <f t="shared" si="4"/>
        <v xml:space="preserve">   </v>
      </c>
      <c r="AB22" s="17" t="str">
        <f>IF(L22="","  ",VLOOKUP(L22,[1]LISTAS!$H$3:$I$14,2,0)&amp;REPT(" ",1-LEN(M22))&amp;M22)</f>
        <v xml:space="preserve">  </v>
      </c>
      <c r="AC22" s="18" t="str">
        <f t="shared" si="5"/>
        <v xml:space="preserve"> </v>
      </c>
      <c r="AD22" s="18" t="str">
        <f>IF(O22=""," ",VLOOKUP(O22,[1]LISTAS!$M$3:$N$38,2,0))&amp;IF(P22=""," ",VLOOKUP(P22,[1]LISTAS!$M$3:$N$38,2,0))</f>
        <v xml:space="preserve">  </v>
      </c>
      <c r="AE22" s="18" t="str">
        <f>IF(Q22="","   ",VLOOKUP(Q22,[1]LISTAS!$P$3:$Q$144,2,0))</f>
        <v xml:space="preserve">LO </v>
      </c>
      <c r="AF22" s="18" t="str">
        <f>IF(ISERROR(IF(R22="texto libre",S22,VLOOKUP(R22,[1]LISTAS!$S$3:$T$100,2,0))&amp;REPT(" ",4-LEN(IF(R22="texto libre",S22,VLOOKUP(R22,[1]LISTAS!$S$3:$T$100,2,0))))),"    ",IF(R22="texto libre",S22,VLOOKUP(R22,[1]LISTAS!$S$3:$T$100,2,0))&amp;REPT(" ",4-LEN(IF(R22="texto libre",S22,VLOOKUP(R22,[1]LISTAS!$S$3:$T$100,2,0)))))</f>
        <v xml:space="preserve">1   </v>
      </c>
      <c r="AG22" s="18" t="str">
        <f>IF(ISERROR(IF(T22="texto libre",U22,VLOOKUP(T22,[1]LISTAS!$S$3:$T$100,2,0))&amp;REPT(" ",4-LEN(IF(T22="texto libre",U22,VLOOKUP(T22,[1]LISTAS!$S$3:$T$100,2,0))))),"    ",IF(T22="texto libre",U22,VLOOKUP(T22,[1]LISTAS!$S$3:$T$100,2,0))&amp;REPT(" ",4-LEN(IF(T22="texto libre",U22,VLOOKUP(T22,[1]LISTAS!$S$3:$T$100,2,0)))))</f>
        <v xml:space="preserve">    </v>
      </c>
      <c r="AH22" s="18">
        <f t="shared" si="6"/>
        <v>37</v>
      </c>
      <c r="AI22" s="18">
        <f t="shared" si="7"/>
        <v>1</v>
      </c>
      <c r="AJ22" s="24"/>
      <c r="AK22" s="25">
        <v>2</v>
      </c>
      <c r="AL22" s="26" t="s">
        <v>90</v>
      </c>
      <c r="AM22" s="25">
        <v>140395</v>
      </c>
      <c r="AO22" s="27" t="str">
        <f>Tabla1[[#This Row],[GESCAL_37]]</f>
        <v xml:space="preserve">08000760369000007         LO 1       </v>
      </c>
      <c r="AP22" s="27" t="str">
        <f>IF(Tabla1[[#This Row],[Calle]]&lt;&gt;"",Tabla1[[#This Row],[Calle]],"")</f>
        <v>Sant Josep, Calle</v>
      </c>
      <c r="AQ22" s="27" t="str">
        <f>Tabla1[[#This Row],[Número]]&amp;Tabla1[[#This Row],[Bis]]</f>
        <v>7</v>
      </c>
      <c r="AR22" s="27" t="str">
        <f>Tabla1[[#This Row],[PORTAL(O)]]&amp;Tabla1[[#This Row],[PUERTA(Y)]]</f>
        <v/>
      </c>
      <c r="AS22" s="27" t="str">
        <f>Tabla1[[#This Row],[BLOQUE(T)]]&amp;Tabla1[[#This Row],[BLOQUE(XX)]]</f>
        <v/>
      </c>
      <c r="AT22" s="27" t="str">
        <f>IF(Tabla1[[#This Row],[LETRA ]]&lt;&gt;"",Tabla1[[#This Row],[LETRA ]],"")</f>
        <v/>
      </c>
      <c r="AU22" s="27" t="str">
        <f>Tabla1[[#This Row],[S1]]&amp;Tabla1[[#This Row],[S2]]</f>
        <v/>
      </c>
      <c r="AV22" s="28"/>
      <c r="AW22" s="27" t="str">
        <f>Tabla1[[#This Row],[Planta]]</f>
        <v>Local</v>
      </c>
      <c r="AX22" s="27" t="str">
        <f>Tabla1[[#This Row],[MMMM]]&amp;" "&amp;Tabla1[[#This Row],[NNNN]]</f>
        <v xml:space="preserve">1        </v>
      </c>
      <c r="AY22" s="29" t="s">
        <v>80</v>
      </c>
      <c r="AZ22" s="25">
        <v>6286989</v>
      </c>
      <c r="BB22" s="25" t="s">
        <v>91</v>
      </c>
      <c r="BC22" s="25" t="s">
        <v>82</v>
      </c>
      <c r="BD22" s="26" t="s">
        <v>90</v>
      </c>
      <c r="BE22" s="25" t="s">
        <v>83</v>
      </c>
      <c r="BF22" s="25" t="s">
        <v>84</v>
      </c>
      <c r="BG22" s="25">
        <v>2</v>
      </c>
      <c r="BH22" s="25" t="s">
        <v>85</v>
      </c>
      <c r="BI22" s="25" t="s">
        <v>86</v>
      </c>
      <c r="BJ22" s="25">
        <v>138</v>
      </c>
    </row>
    <row r="23" spans="1:63" s="25" customFormat="1" ht="15.75" hidden="1" thickBot="1" x14ac:dyDescent="0.3">
      <c r="A23" s="17">
        <f t="shared" si="0"/>
        <v>16</v>
      </c>
      <c r="B23" s="18" t="str">
        <f t="shared" si="1"/>
        <v>NO</v>
      </c>
      <c r="C23" s="18" t="str">
        <f>IF(COUNTIF($D$8:$D$216,D23)&gt;1,"SI","NO")</f>
        <v>NO</v>
      </c>
      <c r="D23" s="18" t="str">
        <f t="shared" si="2"/>
        <v xml:space="preserve">08000760369000009         0011       </v>
      </c>
      <c r="E23" s="19" t="str">
        <f>VLOOKUP($G23,[1]LISTAS!$V:$AA,2,0)</f>
        <v>L'HOSPITALET DE LLOBREGAT</v>
      </c>
      <c r="F23" s="18" t="str">
        <f>VLOOKUP($G23,[1]LISTAS!$V:$AA,3,0)</f>
        <v>BARCELONA</v>
      </c>
      <c r="G23" s="20" t="s">
        <v>77</v>
      </c>
      <c r="H23" s="20">
        <v>9</v>
      </c>
      <c r="I23" s="21"/>
      <c r="J23" s="21"/>
      <c r="K23" s="21"/>
      <c r="L23" s="21"/>
      <c r="M23" s="21"/>
      <c r="N23" s="21"/>
      <c r="O23" s="21"/>
      <c r="P23" s="21"/>
      <c r="Q23" s="22">
        <v>1</v>
      </c>
      <c r="R23" s="20" t="s">
        <v>78</v>
      </c>
      <c r="S23" s="22">
        <v>1</v>
      </c>
      <c r="T23" s="23"/>
      <c r="U23" s="23"/>
      <c r="V23" s="18" t="str">
        <f>VLOOKUP($G23,[1]LISTAS!$V$3:$AD$20001,7,0)</f>
        <v>08</v>
      </c>
      <c r="W23" s="18" t="str">
        <f>VLOOKUP($G23,[1]LISTAS!$V$3:$AD$20001,8,0)</f>
        <v>00076</v>
      </c>
      <c r="X23" s="18" t="str">
        <f>VLOOKUP($G23,[1]LISTAS!$V$3:$AD$20001,9,0)</f>
        <v>03690</v>
      </c>
      <c r="Y23" s="18" t="str">
        <f t="shared" si="3"/>
        <v>00009</v>
      </c>
      <c r="Z23" s="18" t="str">
        <f>IF(I23=""," ",VLOOKUP(I23,[1]LISTAS!$B$3:$C$102,2))</f>
        <v xml:space="preserve"> </v>
      </c>
      <c r="AA23" s="18" t="str">
        <f t="shared" si="4"/>
        <v xml:space="preserve">   </v>
      </c>
      <c r="AB23" s="17" t="str">
        <f>IF(L23="","  ",VLOOKUP(L23,[1]LISTAS!$H$3:$I$14,2,0)&amp;REPT(" ",1-LEN(M23))&amp;M23)</f>
        <v xml:space="preserve">  </v>
      </c>
      <c r="AC23" s="18" t="str">
        <f t="shared" si="5"/>
        <v xml:space="preserve"> </v>
      </c>
      <c r="AD23" s="18" t="str">
        <f>IF(O23=""," ",VLOOKUP(O23,[1]LISTAS!$M$3:$N$38,2,0))&amp;IF(P23=""," ",VLOOKUP(P23,[1]LISTAS!$M$3:$N$38,2,0))</f>
        <v xml:space="preserve">  </v>
      </c>
      <c r="AE23" s="18" t="str">
        <f>IF(Q23="","   ",VLOOKUP(Q23,[1]LISTAS!$P$3:$Q$144,2,0))</f>
        <v>001</v>
      </c>
      <c r="AF23" s="18" t="str">
        <f>IF(ISERROR(IF(R23="texto libre",S23,VLOOKUP(R23,[1]LISTAS!$S$3:$T$100,2,0))&amp;REPT(" ",4-LEN(IF(R23="texto libre",S23,VLOOKUP(R23,[1]LISTAS!$S$3:$T$100,2,0))))),"    ",IF(R23="texto libre",S23,VLOOKUP(R23,[1]LISTAS!$S$3:$T$100,2,0))&amp;REPT(" ",4-LEN(IF(R23="texto libre",S23,VLOOKUP(R23,[1]LISTAS!$S$3:$T$100,2,0)))))</f>
        <v xml:space="preserve">1   </v>
      </c>
      <c r="AG23" s="18" t="str">
        <f>IF(ISERROR(IF(T23="texto libre",U23,VLOOKUP(T23,[1]LISTAS!$S$3:$T$100,2,0))&amp;REPT(" ",4-LEN(IF(T23="texto libre",U23,VLOOKUP(T23,[1]LISTAS!$S$3:$T$100,2,0))))),"    ",IF(T23="texto libre",U23,VLOOKUP(T23,[1]LISTAS!$S$3:$T$100,2,0))&amp;REPT(" ",4-LEN(IF(T23="texto libre",U23,VLOOKUP(T23,[1]LISTAS!$S$3:$T$100,2,0)))))</f>
        <v xml:space="preserve">    </v>
      </c>
      <c r="AH23" s="18">
        <f t="shared" si="6"/>
        <v>37</v>
      </c>
      <c r="AI23" s="18">
        <f t="shared" si="7"/>
        <v>1</v>
      </c>
      <c r="AJ23" s="24"/>
      <c r="AK23" s="25">
        <v>2</v>
      </c>
      <c r="AL23" s="26" t="s">
        <v>90</v>
      </c>
      <c r="AM23" s="25">
        <v>140395</v>
      </c>
      <c r="AO23" s="27" t="str">
        <f>Tabla1[[#This Row],[GESCAL_37]]</f>
        <v xml:space="preserve">08000760369000009         0011       </v>
      </c>
      <c r="AP23" s="27" t="str">
        <f>IF(Tabla1[[#This Row],[Calle]]&lt;&gt;"",Tabla1[[#This Row],[Calle]],"")</f>
        <v>Sant Josep, Calle</v>
      </c>
      <c r="AQ23" s="27" t="str">
        <f>Tabla1[[#This Row],[Número]]&amp;Tabla1[[#This Row],[Bis]]</f>
        <v>9</v>
      </c>
      <c r="AR23" s="27" t="str">
        <f>Tabla1[[#This Row],[PORTAL(O)]]&amp;Tabla1[[#This Row],[PUERTA(Y)]]</f>
        <v/>
      </c>
      <c r="AS23" s="27" t="str">
        <f>Tabla1[[#This Row],[BLOQUE(T)]]&amp;Tabla1[[#This Row],[BLOQUE(XX)]]</f>
        <v/>
      </c>
      <c r="AT23" s="27" t="str">
        <f>IF(Tabla1[[#This Row],[LETRA ]]&lt;&gt;"",Tabla1[[#This Row],[LETRA ]],"")</f>
        <v/>
      </c>
      <c r="AU23" s="27" t="str">
        <f>Tabla1[[#This Row],[S1]]&amp;Tabla1[[#This Row],[S2]]</f>
        <v/>
      </c>
      <c r="AV23" s="28"/>
      <c r="AW23" s="27">
        <f>Tabla1[[#This Row],[Planta]]</f>
        <v>1</v>
      </c>
      <c r="AX23" s="27" t="str">
        <f>Tabla1[[#This Row],[MMMM]]&amp;" "&amp;Tabla1[[#This Row],[NNNN]]</f>
        <v xml:space="preserve">1        </v>
      </c>
      <c r="AY23" s="29" t="s">
        <v>80</v>
      </c>
      <c r="AZ23" s="25">
        <v>6286989</v>
      </c>
      <c r="BB23" s="25" t="s">
        <v>91</v>
      </c>
      <c r="BC23" s="25" t="s">
        <v>82</v>
      </c>
      <c r="BD23" s="26" t="s">
        <v>90</v>
      </c>
      <c r="BE23" s="25" t="s">
        <v>83</v>
      </c>
      <c r="BF23" s="25" t="s">
        <v>84</v>
      </c>
      <c r="BG23" s="25">
        <v>2</v>
      </c>
      <c r="BH23" s="25" t="s">
        <v>85</v>
      </c>
      <c r="BI23" s="25" t="s">
        <v>86</v>
      </c>
      <c r="BJ23" s="25">
        <v>138</v>
      </c>
    </row>
    <row r="24" spans="1:63" ht="15.75" hidden="1" thickBot="1" x14ac:dyDescent="0.3">
      <c r="A24" s="17">
        <f t="shared" si="0"/>
        <v>17</v>
      </c>
      <c r="B24" s="18" t="str">
        <f t="shared" si="1"/>
        <v>NO</v>
      </c>
      <c r="C24" s="18" t="str">
        <f>IF(COUNTIF($D$8:$D$216,D24)&gt;1,"SI","NO")</f>
        <v>NO</v>
      </c>
      <c r="D24" s="18" t="str">
        <f t="shared" si="2"/>
        <v xml:space="preserve">08000760369000009         0012       </v>
      </c>
      <c r="E24" s="19" t="str">
        <f>VLOOKUP($G24,[1]LISTAS!$V:$AA,2,0)</f>
        <v>L'HOSPITALET DE LLOBREGAT</v>
      </c>
      <c r="F24" s="18" t="str">
        <f>VLOOKUP($G24,[1]LISTAS!$V:$AA,3,0)</f>
        <v>BARCELONA</v>
      </c>
      <c r="G24" s="20" t="s">
        <v>77</v>
      </c>
      <c r="H24" s="20">
        <v>9</v>
      </c>
      <c r="I24" s="21"/>
      <c r="J24" s="21"/>
      <c r="K24" s="21"/>
      <c r="L24" s="21"/>
      <c r="M24" s="21"/>
      <c r="N24" s="21"/>
      <c r="O24" s="21"/>
      <c r="P24" s="21"/>
      <c r="Q24" s="22">
        <v>1</v>
      </c>
      <c r="R24" s="20" t="s">
        <v>78</v>
      </c>
      <c r="S24" s="22">
        <v>2</v>
      </c>
      <c r="T24" s="23"/>
      <c r="U24" s="23"/>
      <c r="V24" s="18" t="str">
        <f>VLOOKUP($G24,[1]LISTAS!$V$3:$AD$20001,7,0)</f>
        <v>08</v>
      </c>
      <c r="W24" s="18" t="str">
        <f>VLOOKUP($G24,[1]LISTAS!$V$3:$AD$20001,8,0)</f>
        <v>00076</v>
      </c>
      <c r="X24" s="18" t="str">
        <f>VLOOKUP($G24,[1]LISTAS!$V$3:$AD$20001,9,0)</f>
        <v>03690</v>
      </c>
      <c r="Y24" s="18" t="str">
        <f t="shared" si="3"/>
        <v>00009</v>
      </c>
      <c r="Z24" s="18" t="str">
        <f>IF(I24=""," ",VLOOKUP(I24,[1]LISTAS!$B$3:$C$102,2))</f>
        <v xml:space="preserve"> </v>
      </c>
      <c r="AA24" s="18" t="str">
        <f t="shared" si="4"/>
        <v xml:space="preserve">   </v>
      </c>
      <c r="AB24" s="17" t="str">
        <f>IF(L24="","  ",VLOOKUP(L24,[1]LISTAS!$H$3:$I$14,2,0)&amp;REPT(" ",1-LEN(M24))&amp;M24)</f>
        <v xml:space="preserve">  </v>
      </c>
      <c r="AC24" s="18" t="str">
        <f t="shared" si="5"/>
        <v xml:space="preserve"> </v>
      </c>
      <c r="AD24" s="18" t="str">
        <f>IF(O24=""," ",VLOOKUP(O24,[1]LISTAS!$M$3:$N$38,2,0))&amp;IF(P24=""," ",VLOOKUP(P24,[1]LISTAS!$M$3:$N$38,2,0))</f>
        <v xml:space="preserve">  </v>
      </c>
      <c r="AE24" s="18" t="str">
        <f>IF(Q24="","   ",VLOOKUP(Q24,[1]LISTAS!$P$3:$Q$144,2,0))</f>
        <v>001</v>
      </c>
      <c r="AF24" s="18" t="str">
        <f>IF(ISERROR(IF(R24="texto libre",S24,VLOOKUP(R24,[1]LISTAS!$S$3:$T$100,2,0))&amp;REPT(" ",4-LEN(IF(R24="texto libre",S24,VLOOKUP(R24,[1]LISTAS!$S$3:$T$100,2,0))))),"    ",IF(R24="texto libre",S24,VLOOKUP(R24,[1]LISTAS!$S$3:$T$100,2,0))&amp;REPT(" ",4-LEN(IF(R24="texto libre",S24,VLOOKUP(R24,[1]LISTAS!$S$3:$T$100,2,0)))))</f>
        <v xml:space="preserve">2   </v>
      </c>
      <c r="AG24" s="18" t="str">
        <f>IF(ISERROR(IF(T24="texto libre",U24,VLOOKUP(T24,[1]LISTAS!$S$3:$T$100,2,0))&amp;REPT(" ",4-LEN(IF(T24="texto libre",U24,VLOOKUP(T24,[1]LISTAS!$S$3:$T$100,2,0))))),"    ",IF(T24="texto libre",U24,VLOOKUP(T24,[1]LISTAS!$S$3:$T$100,2,0))&amp;REPT(" ",4-LEN(IF(T24="texto libre",U24,VLOOKUP(T24,[1]LISTAS!$S$3:$T$100,2,0)))))</f>
        <v xml:space="preserve">    </v>
      </c>
      <c r="AH24" s="18">
        <f t="shared" si="6"/>
        <v>37</v>
      </c>
      <c r="AI24" s="18">
        <f t="shared" si="7"/>
        <v>1</v>
      </c>
      <c r="AJ24" s="24"/>
      <c r="AK24" s="25">
        <v>2</v>
      </c>
      <c r="AL24" s="31" t="s">
        <v>90</v>
      </c>
      <c r="AM24" s="25">
        <v>140395</v>
      </c>
      <c r="AN24" s="25"/>
      <c r="AO24" s="27" t="str">
        <f>Tabla1[[#This Row],[GESCAL_37]]</f>
        <v xml:space="preserve">08000760369000009         0012       </v>
      </c>
      <c r="AP24" s="27" t="str">
        <f>IF(Tabla1[[#This Row],[Calle]]&lt;&gt;"",Tabla1[[#This Row],[Calle]],"")</f>
        <v>Sant Josep, Calle</v>
      </c>
      <c r="AQ24" s="27" t="str">
        <f>Tabla1[[#This Row],[Número]]&amp;Tabla1[[#This Row],[Bis]]</f>
        <v>9</v>
      </c>
      <c r="AR24" s="27" t="str">
        <f>Tabla1[[#This Row],[PORTAL(O)]]&amp;Tabla1[[#This Row],[PUERTA(Y)]]</f>
        <v/>
      </c>
      <c r="AS24" s="27" t="str">
        <f>Tabla1[[#This Row],[BLOQUE(T)]]&amp;Tabla1[[#This Row],[BLOQUE(XX)]]</f>
        <v/>
      </c>
      <c r="AT24" s="27" t="str">
        <f>IF(Tabla1[[#This Row],[LETRA ]]&lt;&gt;"",Tabla1[[#This Row],[LETRA ]],"")</f>
        <v/>
      </c>
      <c r="AU24" s="27" t="str">
        <f>Tabla1[[#This Row],[S1]]&amp;Tabla1[[#This Row],[S2]]</f>
        <v/>
      </c>
      <c r="AV24" s="28"/>
      <c r="AW24" s="27">
        <f>Tabla1[[#This Row],[Planta]]</f>
        <v>1</v>
      </c>
      <c r="AX24" s="27" t="str">
        <f>Tabla1[[#This Row],[MMMM]]&amp;" "&amp;Tabla1[[#This Row],[NNNN]]</f>
        <v xml:space="preserve">2        </v>
      </c>
      <c r="AY24" s="29" t="s">
        <v>80</v>
      </c>
      <c r="AZ24" s="25">
        <v>6286989</v>
      </c>
      <c r="BA24" s="25"/>
      <c r="BB24" s="25" t="s">
        <v>91</v>
      </c>
      <c r="BC24" s="25" t="s">
        <v>82</v>
      </c>
      <c r="BD24" s="31" t="s">
        <v>90</v>
      </c>
      <c r="BE24" s="25" t="s">
        <v>83</v>
      </c>
      <c r="BF24" s="25" t="s">
        <v>84</v>
      </c>
      <c r="BG24" s="25">
        <v>2</v>
      </c>
      <c r="BH24" s="25" t="s">
        <v>85</v>
      </c>
      <c r="BI24" s="25" t="s">
        <v>86</v>
      </c>
      <c r="BJ24" s="25">
        <v>138</v>
      </c>
      <c r="BK24" s="25"/>
    </row>
    <row r="25" spans="1:63" ht="15.75" hidden="1" thickBot="1" x14ac:dyDescent="0.3">
      <c r="A25" s="17">
        <f t="shared" si="0"/>
        <v>18</v>
      </c>
      <c r="B25" s="18" t="str">
        <f t="shared" si="1"/>
        <v>NO</v>
      </c>
      <c r="C25" s="18" t="str">
        <f>IF(COUNTIF($D$8:$D$216,D25)&gt;1,"SI","NO")</f>
        <v>NO</v>
      </c>
      <c r="D25" s="18" t="str">
        <f t="shared" si="2"/>
        <v xml:space="preserve">08000760369000009         0013       </v>
      </c>
      <c r="E25" s="19" t="str">
        <f>VLOOKUP($G25,[1]LISTAS!$V:$AA,2,0)</f>
        <v>L'HOSPITALET DE LLOBREGAT</v>
      </c>
      <c r="F25" s="18" t="str">
        <f>VLOOKUP($G25,[1]LISTAS!$V:$AA,3,0)</f>
        <v>BARCELONA</v>
      </c>
      <c r="G25" s="20" t="s">
        <v>77</v>
      </c>
      <c r="H25" s="20">
        <v>9</v>
      </c>
      <c r="I25" s="21"/>
      <c r="J25" s="21"/>
      <c r="K25" s="21"/>
      <c r="L25" s="21"/>
      <c r="M25" s="21"/>
      <c r="N25" s="21"/>
      <c r="O25" s="21"/>
      <c r="P25" s="21"/>
      <c r="Q25" s="22">
        <v>1</v>
      </c>
      <c r="R25" s="20" t="s">
        <v>78</v>
      </c>
      <c r="S25" s="22">
        <v>3</v>
      </c>
      <c r="T25" s="23"/>
      <c r="U25" s="23"/>
      <c r="V25" s="18" t="str">
        <f>VLOOKUP($G25,[1]LISTAS!$V$3:$AD$20001,7,0)</f>
        <v>08</v>
      </c>
      <c r="W25" s="18" t="str">
        <f>VLOOKUP($G25,[1]LISTAS!$V$3:$AD$20001,8,0)</f>
        <v>00076</v>
      </c>
      <c r="X25" s="18" t="str">
        <f>VLOOKUP($G25,[1]LISTAS!$V$3:$AD$20001,9,0)</f>
        <v>03690</v>
      </c>
      <c r="Y25" s="18" t="str">
        <f t="shared" si="3"/>
        <v>00009</v>
      </c>
      <c r="Z25" s="18" t="str">
        <f>IF(I25=""," ",VLOOKUP(I25,[1]LISTAS!$B$3:$C$102,2))</f>
        <v xml:space="preserve"> </v>
      </c>
      <c r="AA25" s="18" t="str">
        <f t="shared" si="4"/>
        <v xml:space="preserve">   </v>
      </c>
      <c r="AB25" s="17" t="str">
        <f>IF(L25="","  ",VLOOKUP(L25,[1]LISTAS!$H$3:$I$14,2,0)&amp;REPT(" ",1-LEN(M25))&amp;M25)</f>
        <v xml:space="preserve">  </v>
      </c>
      <c r="AC25" s="18" t="str">
        <f t="shared" si="5"/>
        <v xml:space="preserve"> </v>
      </c>
      <c r="AD25" s="18" t="str">
        <f>IF(O25=""," ",VLOOKUP(O25,[1]LISTAS!$M$3:$N$38,2,0))&amp;IF(P25=""," ",VLOOKUP(P25,[1]LISTAS!$M$3:$N$38,2,0))</f>
        <v xml:space="preserve">  </v>
      </c>
      <c r="AE25" s="18" t="str">
        <f>IF(Q25="","   ",VLOOKUP(Q25,[1]LISTAS!$P$3:$Q$144,2,0))</f>
        <v>001</v>
      </c>
      <c r="AF25" s="18" t="str">
        <f>IF(ISERROR(IF(R25="texto libre",S25,VLOOKUP(R25,[1]LISTAS!$S$3:$T$100,2,0))&amp;REPT(" ",4-LEN(IF(R25="texto libre",S25,VLOOKUP(R25,[1]LISTAS!$S$3:$T$100,2,0))))),"    ",IF(R25="texto libre",S25,VLOOKUP(R25,[1]LISTAS!$S$3:$T$100,2,0))&amp;REPT(" ",4-LEN(IF(R25="texto libre",S25,VLOOKUP(R25,[1]LISTAS!$S$3:$T$100,2,0)))))</f>
        <v xml:space="preserve">3   </v>
      </c>
      <c r="AG25" s="18" t="str">
        <f>IF(ISERROR(IF(T25="texto libre",U25,VLOOKUP(T25,[1]LISTAS!$S$3:$T$100,2,0))&amp;REPT(" ",4-LEN(IF(T25="texto libre",U25,VLOOKUP(T25,[1]LISTAS!$S$3:$T$100,2,0))))),"    ",IF(T25="texto libre",U25,VLOOKUP(T25,[1]LISTAS!$S$3:$T$100,2,0))&amp;REPT(" ",4-LEN(IF(T25="texto libre",U25,VLOOKUP(T25,[1]LISTAS!$S$3:$T$100,2,0)))))</f>
        <v xml:space="preserve">    </v>
      </c>
      <c r="AH25" s="18">
        <f t="shared" si="6"/>
        <v>37</v>
      </c>
      <c r="AI25" s="18">
        <f t="shared" si="7"/>
        <v>1</v>
      </c>
      <c r="AJ25" s="24"/>
      <c r="AK25" s="25">
        <v>2</v>
      </c>
      <c r="AL25" s="31" t="s">
        <v>90</v>
      </c>
      <c r="AM25" s="25">
        <v>140395</v>
      </c>
      <c r="AN25" s="25"/>
      <c r="AO25" s="27" t="str">
        <f>Tabla1[[#This Row],[GESCAL_37]]</f>
        <v xml:space="preserve">08000760369000009         0013       </v>
      </c>
      <c r="AP25" s="27" t="str">
        <f>IF(Tabla1[[#This Row],[Calle]]&lt;&gt;"",Tabla1[[#This Row],[Calle]],"")</f>
        <v>Sant Josep, Calle</v>
      </c>
      <c r="AQ25" s="27" t="str">
        <f>Tabla1[[#This Row],[Número]]&amp;Tabla1[[#This Row],[Bis]]</f>
        <v>9</v>
      </c>
      <c r="AR25" s="27" t="str">
        <f>Tabla1[[#This Row],[PORTAL(O)]]&amp;Tabla1[[#This Row],[PUERTA(Y)]]</f>
        <v/>
      </c>
      <c r="AS25" s="27" t="str">
        <f>Tabla1[[#This Row],[BLOQUE(T)]]&amp;Tabla1[[#This Row],[BLOQUE(XX)]]</f>
        <v/>
      </c>
      <c r="AT25" s="27" t="str">
        <f>IF(Tabla1[[#This Row],[LETRA ]]&lt;&gt;"",Tabla1[[#This Row],[LETRA ]],"")</f>
        <v/>
      </c>
      <c r="AU25" s="27" t="str">
        <f>Tabla1[[#This Row],[S1]]&amp;Tabla1[[#This Row],[S2]]</f>
        <v/>
      </c>
      <c r="AV25" s="28"/>
      <c r="AW25" s="27">
        <f>Tabla1[[#This Row],[Planta]]</f>
        <v>1</v>
      </c>
      <c r="AX25" s="27" t="str">
        <f>Tabla1[[#This Row],[MMMM]]&amp;" "&amp;Tabla1[[#This Row],[NNNN]]</f>
        <v xml:space="preserve">3        </v>
      </c>
      <c r="AY25" s="29" t="s">
        <v>80</v>
      </c>
      <c r="AZ25" s="25">
        <v>6286989</v>
      </c>
      <c r="BA25" s="25"/>
      <c r="BB25" s="25" t="s">
        <v>91</v>
      </c>
      <c r="BC25" s="25" t="s">
        <v>82</v>
      </c>
      <c r="BD25" s="31" t="s">
        <v>90</v>
      </c>
      <c r="BE25" s="25" t="s">
        <v>83</v>
      </c>
      <c r="BF25" s="25" t="s">
        <v>84</v>
      </c>
      <c r="BG25" s="25">
        <v>2</v>
      </c>
      <c r="BH25" s="25" t="s">
        <v>85</v>
      </c>
      <c r="BI25" s="25" t="s">
        <v>86</v>
      </c>
      <c r="BJ25" s="25">
        <v>138</v>
      </c>
      <c r="BK25" s="25"/>
    </row>
    <row r="26" spans="1:63" ht="15.75" hidden="1" thickBot="1" x14ac:dyDescent="0.3">
      <c r="A26" s="17">
        <f t="shared" si="0"/>
        <v>19</v>
      </c>
      <c r="B26" s="18" t="str">
        <f t="shared" si="1"/>
        <v>NO</v>
      </c>
      <c r="C26" s="18" t="str">
        <f>IF(COUNTIF($D$8:$D$216,D26)&gt;1,"SI","NO")</f>
        <v>NO</v>
      </c>
      <c r="D26" s="18" t="str">
        <f t="shared" si="2"/>
        <v xml:space="preserve">08000760369000009         0014       </v>
      </c>
      <c r="E26" s="19" t="str">
        <f>VLOOKUP($G26,[1]LISTAS!$V:$AA,2,0)</f>
        <v>L'HOSPITALET DE LLOBREGAT</v>
      </c>
      <c r="F26" s="18" t="str">
        <f>VLOOKUP($G26,[1]LISTAS!$V:$AA,3,0)</f>
        <v>BARCELONA</v>
      </c>
      <c r="G26" s="20" t="s">
        <v>77</v>
      </c>
      <c r="H26" s="20">
        <v>9</v>
      </c>
      <c r="I26" s="21"/>
      <c r="J26" s="21"/>
      <c r="K26" s="21"/>
      <c r="L26" s="21"/>
      <c r="M26" s="21"/>
      <c r="N26" s="21"/>
      <c r="O26" s="21"/>
      <c r="P26" s="21"/>
      <c r="Q26" s="22">
        <v>1</v>
      </c>
      <c r="R26" s="20" t="s">
        <v>78</v>
      </c>
      <c r="S26" s="22">
        <v>4</v>
      </c>
      <c r="T26" s="23"/>
      <c r="U26" s="23"/>
      <c r="V26" s="18" t="str">
        <f>VLOOKUP($G26,[1]LISTAS!$V$3:$AD$20001,7,0)</f>
        <v>08</v>
      </c>
      <c r="W26" s="18" t="str">
        <f>VLOOKUP($G26,[1]LISTAS!$V$3:$AD$20001,8,0)</f>
        <v>00076</v>
      </c>
      <c r="X26" s="18" t="str">
        <f>VLOOKUP($G26,[1]LISTAS!$V$3:$AD$20001,9,0)</f>
        <v>03690</v>
      </c>
      <c r="Y26" s="18" t="str">
        <f t="shared" si="3"/>
        <v>00009</v>
      </c>
      <c r="Z26" s="18" t="str">
        <f>IF(I26=""," ",VLOOKUP(I26,[1]LISTAS!$B$3:$C$102,2))</f>
        <v xml:space="preserve"> </v>
      </c>
      <c r="AA26" s="18" t="str">
        <f t="shared" si="4"/>
        <v xml:space="preserve">   </v>
      </c>
      <c r="AB26" s="17" t="str">
        <f>IF(L26="","  ",VLOOKUP(L26,[1]LISTAS!$H$3:$I$14,2,0)&amp;REPT(" ",1-LEN(M26))&amp;M26)</f>
        <v xml:space="preserve">  </v>
      </c>
      <c r="AC26" s="18" t="str">
        <f t="shared" si="5"/>
        <v xml:space="preserve"> </v>
      </c>
      <c r="AD26" s="18" t="str">
        <f>IF(O26=""," ",VLOOKUP(O26,[1]LISTAS!$M$3:$N$38,2,0))&amp;IF(P26=""," ",VLOOKUP(P26,[1]LISTAS!$M$3:$N$38,2,0))</f>
        <v xml:space="preserve">  </v>
      </c>
      <c r="AE26" s="18" t="str">
        <f>IF(Q26="","   ",VLOOKUP(Q26,[1]LISTAS!$P$3:$Q$144,2,0))</f>
        <v>001</v>
      </c>
      <c r="AF26" s="18" t="str">
        <f>IF(ISERROR(IF(R26="texto libre",S26,VLOOKUP(R26,[1]LISTAS!$S$3:$T$100,2,0))&amp;REPT(" ",4-LEN(IF(R26="texto libre",S26,VLOOKUP(R26,[1]LISTAS!$S$3:$T$100,2,0))))),"    ",IF(R26="texto libre",S26,VLOOKUP(R26,[1]LISTAS!$S$3:$T$100,2,0))&amp;REPT(" ",4-LEN(IF(R26="texto libre",S26,VLOOKUP(R26,[1]LISTAS!$S$3:$T$100,2,0)))))</f>
        <v xml:space="preserve">4   </v>
      </c>
      <c r="AG26" s="18" t="str">
        <f>IF(ISERROR(IF(T26="texto libre",U26,VLOOKUP(T26,[1]LISTAS!$S$3:$T$100,2,0))&amp;REPT(" ",4-LEN(IF(T26="texto libre",U26,VLOOKUP(T26,[1]LISTAS!$S$3:$T$100,2,0))))),"    ",IF(T26="texto libre",U26,VLOOKUP(T26,[1]LISTAS!$S$3:$T$100,2,0))&amp;REPT(" ",4-LEN(IF(T26="texto libre",U26,VLOOKUP(T26,[1]LISTAS!$S$3:$T$100,2,0)))))</f>
        <v xml:space="preserve">    </v>
      </c>
      <c r="AH26" s="18">
        <f t="shared" si="6"/>
        <v>37</v>
      </c>
      <c r="AI26" s="18">
        <f t="shared" si="7"/>
        <v>1</v>
      </c>
      <c r="AJ26" s="24"/>
      <c r="AK26" s="25">
        <v>2</v>
      </c>
      <c r="AL26" s="31" t="s">
        <v>90</v>
      </c>
      <c r="AM26" s="25">
        <v>140395</v>
      </c>
      <c r="AN26" s="25"/>
      <c r="AO26" s="27" t="str">
        <f>Tabla1[[#This Row],[GESCAL_37]]</f>
        <v xml:space="preserve">08000760369000009         0014       </v>
      </c>
      <c r="AP26" s="27" t="str">
        <f>IF(Tabla1[[#This Row],[Calle]]&lt;&gt;"",Tabla1[[#This Row],[Calle]],"")</f>
        <v>Sant Josep, Calle</v>
      </c>
      <c r="AQ26" s="27" t="str">
        <f>Tabla1[[#This Row],[Número]]&amp;Tabla1[[#This Row],[Bis]]</f>
        <v>9</v>
      </c>
      <c r="AR26" s="27" t="str">
        <f>Tabla1[[#This Row],[PORTAL(O)]]&amp;Tabla1[[#This Row],[PUERTA(Y)]]</f>
        <v/>
      </c>
      <c r="AS26" s="27" t="str">
        <f>Tabla1[[#This Row],[BLOQUE(T)]]&amp;Tabla1[[#This Row],[BLOQUE(XX)]]</f>
        <v/>
      </c>
      <c r="AT26" s="27" t="str">
        <f>IF(Tabla1[[#This Row],[LETRA ]]&lt;&gt;"",Tabla1[[#This Row],[LETRA ]],"")</f>
        <v/>
      </c>
      <c r="AU26" s="27" t="str">
        <f>Tabla1[[#This Row],[S1]]&amp;Tabla1[[#This Row],[S2]]</f>
        <v/>
      </c>
      <c r="AV26" s="28"/>
      <c r="AW26" s="27">
        <f>Tabla1[[#This Row],[Planta]]</f>
        <v>1</v>
      </c>
      <c r="AX26" s="27" t="str">
        <f>Tabla1[[#This Row],[MMMM]]&amp;" "&amp;Tabla1[[#This Row],[NNNN]]</f>
        <v xml:space="preserve">4        </v>
      </c>
      <c r="AY26" s="29" t="s">
        <v>80</v>
      </c>
      <c r="AZ26" s="25">
        <v>6286989</v>
      </c>
      <c r="BA26" s="25"/>
      <c r="BB26" s="25" t="s">
        <v>91</v>
      </c>
      <c r="BC26" s="25" t="s">
        <v>82</v>
      </c>
      <c r="BD26" s="31" t="s">
        <v>90</v>
      </c>
      <c r="BE26" s="25" t="s">
        <v>83</v>
      </c>
      <c r="BF26" s="25" t="s">
        <v>84</v>
      </c>
      <c r="BG26" s="25">
        <v>2</v>
      </c>
      <c r="BH26" s="25" t="s">
        <v>85</v>
      </c>
      <c r="BI26" s="25" t="s">
        <v>86</v>
      </c>
      <c r="BJ26" s="25">
        <v>138</v>
      </c>
      <c r="BK26" s="25"/>
    </row>
    <row r="27" spans="1:63" ht="15.75" hidden="1" thickBot="1" x14ac:dyDescent="0.3">
      <c r="A27" s="17">
        <f t="shared" si="0"/>
        <v>20</v>
      </c>
      <c r="B27" s="18" t="str">
        <f t="shared" si="1"/>
        <v>NO</v>
      </c>
      <c r="C27" s="18" t="str">
        <f>IF(COUNTIF($D$8:$D$216,D27)&gt;1,"SI","NO")</f>
        <v>NO</v>
      </c>
      <c r="D27" s="18" t="str">
        <f t="shared" si="2"/>
        <v xml:space="preserve">08000760369000009         0021       </v>
      </c>
      <c r="E27" s="19" t="str">
        <f>VLOOKUP($G27,[1]LISTAS!$V:$AA,2,0)</f>
        <v>L'HOSPITALET DE LLOBREGAT</v>
      </c>
      <c r="F27" s="18" t="str">
        <f>VLOOKUP($G27,[1]LISTAS!$V:$AA,3,0)</f>
        <v>BARCELONA</v>
      </c>
      <c r="G27" s="20" t="s">
        <v>77</v>
      </c>
      <c r="H27" s="20">
        <v>9</v>
      </c>
      <c r="I27" s="21"/>
      <c r="J27" s="21"/>
      <c r="K27" s="21"/>
      <c r="L27" s="21"/>
      <c r="M27" s="21"/>
      <c r="N27" s="21"/>
      <c r="O27" s="21"/>
      <c r="P27" s="21"/>
      <c r="Q27" s="22">
        <v>2</v>
      </c>
      <c r="R27" s="20" t="s">
        <v>78</v>
      </c>
      <c r="S27" s="22">
        <v>1</v>
      </c>
      <c r="T27" s="23"/>
      <c r="U27" s="23"/>
      <c r="V27" s="18" t="str">
        <f>VLOOKUP($G27,[1]LISTAS!$V$3:$AD$20001,7,0)</f>
        <v>08</v>
      </c>
      <c r="W27" s="18" t="str">
        <f>VLOOKUP($G27,[1]LISTAS!$V$3:$AD$20001,8,0)</f>
        <v>00076</v>
      </c>
      <c r="X27" s="18" t="str">
        <f>VLOOKUP($G27,[1]LISTAS!$V$3:$AD$20001,9,0)</f>
        <v>03690</v>
      </c>
      <c r="Y27" s="18" t="str">
        <f t="shared" si="3"/>
        <v>00009</v>
      </c>
      <c r="Z27" s="18" t="str">
        <f>IF(I27=""," ",VLOOKUP(I27,[1]LISTAS!$B$3:$C$102,2))</f>
        <v xml:space="preserve"> </v>
      </c>
      <c r="AA27" s="18" t="str">
        <f t="shared" si="4"/>
        <v xml:space="preserve">   </v>
      </c>
      <c r="AB27" s="17" t="str">
        <f>IF(L27="","  ",VLOOKUP(L27,[1]LISTAS!$H$3:$I$14,2,0)&amp;REPT(" ",1-LEN(M27))&amp;M27)</f>
        <v xml:space="preserve">  </v>
      </c>
      <c r="AC27" s="18" t="str">
        <f t="shared" si="5"/>
        <v xml:space="preserve"> </v>
      </c>
      <c r="AD27" s="18" t="str">
        <f>IF(O27=""," ",VLOOKUP(O27,[1]LISTAS!$M$3:$N$38,2,0))&amp;IF(P27=""," ",VLOOKUP(P27,[1]LISTAS!$M$3:$N$38,2,0))</f>
        <v xml:space="preserve">  </v>
      </c>
      <c r="AE27" s="18" t="str">
        <f>IF(Q27="","   ",VLOOKUP(Q27,[1]LISTAS!$P$3:$Q$144,2,0))</f>
        <v>002</v>
      </c>
      <c r="AF27" s="18" t="str">
        <f>IF(ISERROR(IF(R27="texto libre",S27,VLOOKUP(R27,[1]LISTAS!$S$3:$T$100,2,0))&amp;REPT(" ",4-LEN(IF(R27="texto libre",S27,VLOOKUP(R27,[1]LISTAS!$S$3:$T$100,2,0))))),"    ",IF(R27="texto libre",S27,VLOOKUP(R27,[1]LISTAS!$S$3:$T$100,2,0))&amp;REPT(" ",4-LEN(IF(R27="texto libre",S27,VLOOKUP(R27,[1]LISTAS!$S$3:$T$100,2,0)))))</f>
        <v xml:space="preserve">1   </v>
      </c>
      <c r="AG27" s="18" t="str">
        <f>IF(ISERROR(IF(T27="texto libre",U27,VLOOKUP(T27,[1]LISTAS!$S$3:$T$100,2,0))&amp;REPT(" ",4-LEN(IF(T27="texto libre",U27,VLOOKUP(T27,[1]LISTAS!$S$3:$T$100,2,0))))),"    ",IF(T27="texto libre",U27,VLOOKUP(T27,[1]LISTAS!$S$3:$T$100,2,0))&amp;REPT(" ",4-LEN(IF(T27="texto libre",U27,VLOOKUP(T27,[1]LISTAS!$S$3:$T$100,2,0)))))</f>
        <v xml:space="preserve">    </v>
      </c>
      <c r="AH27" s="18">
        <f t="shared" si="6"/>
        <v>37</v>
      </c>
      <c r="AI27" s="18">
        <f t="shared" si="7"/>
        <v>1</v>
      </c>
      <c r="AJ27" s="24"/>
      <c r="AK27" s="25">
        <v>2</v>
      </c>
      <c r="AL27" s="31" t="s">
        <v>90</v>
      </c>
      <c r="AM27" s="25">
        <v>140395</v>
      </c>
      <c r="AN27" s="25"/>
      <c r="AO27" s="27" t="str">
        <f>Tabla1[[#This Row],[GESCAL_37]]</f>
        <v xml:space="preserve">08000760369000009         0021       </v>
      </c>
      <c r="AP27" s="27" t="str">
        <f>IF(Tabla1[[#This Row],[Calle]]&lt;&gt;"",Tabla1[[#This Row],[Calle]],"")</f>
        <v>Sant Josep, Calle</v>
      </c>
      <c r="AQ27" s="27" t="str">
        <f>Tabla1[[#This Row],[Número]]&amp;Tabla1[[#This Row],[Bis]]</f>
        <v>9</v>
      </c>
      <c r="AR27" s="27" t="str">
        <f>Tabla1[[#This Row],[PORTAL(O)]]&amp;Tabla1[[#This Row],[PUERTA(Y)]]</f>
        <v/>
      </c>
      <c r="AS27" s="27" t="str">
        <f>Tabla1[[#This Row],[BLOQUE(T)]]&amp;Tabla1[[#This Row],[BLOQUE(XX)]]</f>
        <v/>
      </c>
      <c r="AT27" s="27" t="str">
        <f>IF(Tabla1[[#This Row],[LETRA ]]&lt;&gt;"",Tabla1[[#This Row],[LETRA ]],"")</f>
        <v/>
      </c>
      <c r="AU27" s="27" t="str">
        <f>Tabla1[[#This Row],[S1]]&amp;Tabla1[[#This Row],[S2]]</f>
        <v/>
      </c>
      <c r="AV27" s="28"/>
      <c r="AW27" s="27">
        <f>Tabla1[[#This Row],[Planta]]</f>
        <v>2</v>
      </c>
      <c r="AX27" s="27" t="str">
        <f>Tabla1[[#This Row],[MMMM]]&amp;" "&amp;Tabla1[[#This Row],[NNNN]]</f>
        <v xml:space="preserve">1        </v>
      </c>
      <c r="AY27" s="29" t="s">
        <v>80</v>
      </c>
      <c r="AZ27" s="25">
        <v>6286989</v>
      </c>
      <c r="BA27" s="25"/>
      <c r="BB27" s="25" t="s">
        <v>91</v>
      </c>
      <c r="BC27" s="25" t="s">
        <v>82</v>
      </c>
      <c r="BD27" s="31" t="s">
        <v>90</v>
      </c>
      <c r="BE27" s="25" t="s">
        <v>83</v>
      </c>
      <c r="BF27" s="25" t="s">
        <v>84</v>
      </c>
      <c r="BG27" s="25">
        <v>2</v>
      </c>
      <c r="BH27" s="25" t="s">
        <v>85</v>
      </c>
      <c r="BI27" s="25" t="s">
        <v>86</v>
      </c>
      <c r="BJ27" s="25">
        <v>138</v>
      </c>
      <c r="BK27" s="25"/>
    </row>
    <row r="28" spans="1:63" ht="15.75" hidden="1" thickBot="1" x14ac:dyDescent="0.3">
      <c r="A28" s="17">
        <f t="shared" si="0"/>
        <v>21</v>
      </c>
      <c r="B28" s="18" t="str">
        <f t="shared" si="1"/>
        <v>NO</v>
      </c>
      <c r="C28" s="18" t="str">
        <f>IF(COUNTIF($D$8:$D$216,D28)&gt;1,"SI","NO")</f>
        <v>NO</v>
      </c>
      <c r="D28" s="18" t="str">
        <f t="shared" si="2"/>
        <v xml:space="preserve">08000760369000009         0022       </v>
      </c>
      <c r="E28" s="19" t="str">
        <f>VLOOKUP($G28,[1]LISTAS!$V:$AA,2,0)</f>
        <v>L'HOSPITALET DE LLOBREGAT</v>
      </c>
      <c r="F28" s="18" t="str">
        <f>VLOOKUP($G28,[1]LISTAS!$V:$AA,3,0)</f>
        <v>BARCELONA</v>
      </c>
      <c r="G28" s="20" t="s">
        <v>77</v>
      </c>
      <c r="H28" s="20">
        <v>9</v>
      </c>
      <c r="I28" s="21"/>
      <c r="J28" s="21"/>
      <c r="K28" s="21"/>
      <c r="L28" s="21"/>
      <c r="M28" s="21"/>
      <c r="N28" s="21"/>
      <c r="O28" s="21"/>
      <c r="P28" s="21"/>
      <c r="Q28" s="22">
        <v>2</v>
      </c>
      <c r="R28" s="20" t="s">
        <v>78</v>
      </c>
      <c r="S28" s="22">
        <v>2</v>
      </c>
      <c r="T28" s="23"/>
      <c r="U28" s="23"/>
      <c r="V28" s="18" t="str">
        <f>VLOOKUP($G28,[1]LISTAS!$V$3:$AD$20001,7,0)</f>
        <v>08</v>
      </c>
      <c r="W28" s="18" t="str">
        <f>VLOOKUP($G28,[1]LISTAS!$V$3:$AD$20001,8,0)</f>
        <v>00076</v>
      </c>
      <c r="X28" s="18" t="str">
        <f>VLOOKUP($G28,[1]LISTAS!$V$3:$AD$20001,9,0)</f>
        <v>03690</v>
      </c>
      <c r="Y28" s="18" t="str">
        <f t="shared" si="3"/>
        <v>00009</v>
      </c>
      <c r="Z28" s="18" t="str">
        <f>IF(I28=""," ",VLOOKUP(I28,[1]LISTAS!$B$3:$C$102,2))</f>
        <v xml:space="preserve"> </v>
      </c>
      <c r="AA28" s="18" t="str">
        <f t="shared" si="4"/>
        <v xml:space="preserve">   </v>
      </c>
      <c r="AB28" s="17" t="str">
        <f>IF(L28="","  ",VLOOKUP(L28,[1]LISTAS!$H$3:$I$14,2,0)&amp;REPT(" ",1-LEN(M28))&amp;M28)</f>
        <v xml:space="preserve">  </v>
      </c>
      <c r="AC28" s="18" t="str">
        <f t="shared" si="5"/>
        <v xml:space="preserve"> </v>
      </c>
      <c r="AD28" s="18" t="str">
        <f>IF(O28=""," ",VLOOKUP(O28,[1]LISTAS!$M$3:$N$38,2,0))&amp;IF(P28=""," ",VLOOKUP(P28,[1]LISTAS!$M$3:$N$38,2,0))</f>
        <v xml:space="preserve">  </v>
      </c>
      <c r="AE28" s="18" t="str">
        <f>IF(Q28="","   ",VLOOKUP(Q28,[1]LISTAS!$P$3:$Q$144,2,0))</f>
        <v>002</v>
      </c>
      <c r="AF28" s="18" t="str">
        <f>IF(ISERROR(IF(R28="texto libre",S28,VLOOKUP(R28,[1]LISTAS!$S$3:$T$100,2,0))&amp;REPT(" ",4-LEN(IF(R28="texto libre",S28,VLOOKUP(R28,[1]LISTAS!$S$3:$T$100,2,0))))),"    ",IF(R28="texto libre",S28,VLOOKUP(R28,[1]LISTAS!$S$3:$T$100,2,0))&amp;REPT(" ",4-LEN(IF(R28="texto libre",S28,VLOOKUP(R28,[1]LISTAS!$S$3:$T$100,2,0)))))</f>
        <v xml:space="preserve">2   </v>
      </c>
      <c r="AG28" s="18" t="str">
        <f>IF(ISERROR(IF(T28="texto libre",U28,VLOOKUP(T28,[1]LISTAS!$S$3:$T$100,2,0))&amp;REPT(" ",4-LEN(IF(T28="texto libre",U28,VLOOKUP(T28,[1]LISTAS!$S$3:$T$100,2,0))))),"    ",IF(T28="texto libre",U28,VLOOKUP(T28,[1]LISTAS!$S$3:$T$100,2,0))&amp;REPT(" ",4-LEN(IF(T28="texto libre",U28,VLOOKUP(T28,[1]LISTAS!$S$3:$T$100,2,0)))))</f>
        <v xml:space="preserve">    </v>
      </c>
      <c r="AH28" s="18">
        <f t="shared" si="6"/>
        <v>37</v>
      </c>
      <c r="AI28" s="18">
        <f t="shared" si="7"/>
        <v>1</v>
      </c>
      <c r="AJ28" s="24"/>
      <c r="AK28" s="25">
        <v>2</v>
      </c>
      <c r="AL28" s="31" t="s">
        <v>90</v>
      </c>
      <c r="AM28" s="25">
        <v>140395</v>
      </c>
      <c r="AN28" s="25"/>
      <c r="AO28" s="27" t="str">
        <f>Tabla1[[#This Row],[GESCAL_37]]</f>
        <v xml:space="preserve">08000760369000009         0022       </v>
      </c>
      <c r="AP28" s="27" t="str">
        <f>IF(Tabla1[[#This Row],[Calle]]&lt;&gt;"",Tabla1[[#This Row],[Calle]],"")</f>
        <v>Sant Josep, Calle</v>
      </c>
      <c r="AQ28" s="27" t="str">
        <f>Tabla1[[#This Row],[Número]]&amp;Tabla1[[#This Row],[Bis]]</f>
        <v>9</v>
      </c>
      <c r="AR28" s="27" t="str">
        <f>Tabla1[[#This Row],[PORTAL(O)]]&amp;Tabla1[[#This Row],[PUERTA(Y)]]</f>
        <v/>
      </c>
      <c r="AS28" s="27" t="str">
        <f>Tabla1[[#This Row],[BLOQUE(T)]]&amp;Tabla1[[#This Row],[BLOQUE(XX)]]</f>
        <v/>
      </c>
      <c r="AT28" s="27" t="str">
        <f>IF(Tabla1[[#This Row],[LETRA ]]&lt;&gt;"",Tabla1[[#This Row],[LETRA ]],"")</f>
        <v/>
      </c>
      <c r="AU28" s="27" t="str">
        <f>Tabla1[[#This Row],[S1]]&amp;Tabla1[[#This Row],[S2]]</f>
        <v/>
      </c>
      <c r="AV28" s="28"/>
      <c r="AW28" s="27">
        <f>Tabla1[[#This Row],[Planta]]</f>
        <v>2</v>
      </c>
      <c r="AX28" s="27" t="str">
        <f>Tabla1[[#This Row],[MMMM]]&amp;" "&amp;Tabla1[[#This Row],[NNNN]]</f>
        <v xml:space="preserve">2        </v>
      </c>
      <c r="AY28" s="29" t="s">
        <v>80</v>
      </c>
      <c r="AZ28" s="25">
        <v>6286989</v>
      </c>
      <c r="BA28" s="25"/>
      <c r="BB28" s="25" t="s">
        <v>91</v>
      </c>
      <c r="BC28" s="25" t="s">
        <v>82</v>
      </c>
      <c r="BD28" s="31" t="s">
        <v>90</v>
      </c>
      <c r="BE28" s="25" t="s">
        <v>83</v>
      </c>
      <c r="BF28" s="25" t="s">
        <v>84</v>
      </c>
      <c r="BG28" s="25">
        <v>2</v>
      </c>
      <c r="BH28" s="25" t="s">
        <v>85</v>
      </c>
      <c r="BI28" s="25" t="s">
        <v>86</v>
      </c>
      <c r="BJ28" s="25">
        <v>138</v>
      </c>
      <c r="BK28" s="25"/>
    </row>
    <row r="29" spans="1:63" ht="15.75" hidden="1" thickBot="1" x14ac:dyDescent="0.3">
      <c r="A29" s="17">
        <f t="shared" si="0"/>
        <v>22</v>
      </c>
      <c r="B29" s="18" t="str">
        <f t="shared" si="1"/>
        <v>NO</v>
      </c>
      <c r="C29" s="18" t="str">
        <f>IF(COUNTIF($D$8:$D$216,D29)&gt;1,"SI","NO")</f>
        <v>NO</v>
      </c>
      <c r="D29" s="18" t="str">
        <f t="shared" si="2"/>
        <v xml:space="preserve">08000760369000009         0023       </v>
      </c>
      <c r="E29" s="19" t="str">
        <f>VLOOKUP($G29,[1]LISTAS!$V:$AA,2,0)</f>
        <v>L'HOSPITALET DE LLOBREGAT</v>
      </c>
      <c r="F29" s="18" t="str">
        <f>VLOOKUP($G29,[1]LISTAS!$V:$AA,3,0)</f>
        <v>BARCELONA</v>
      </c>
      <c r="G29" s="20" t="s">
        <v>77</v>
      </c>
      <c r="H29" s="20">
        <v>9</v>
      </c>
      <c r="I29" s="21"/>
      <c r="J29" s="21"/>
      <c r="K29" s="21"/>
      <c r="L29" s="21"/>
      <c r="M29" s="21"/>
      <c r="N29" s="21"/>
      <c r="O29" s="21"/>
      <c r="P29" s="21"/>
      <c r="Q29" s="22">
        <v>2</v>
      </c>
      <c r="R29" s="20" t="s">
        <v>78</v>
      </c>
      <c r="S29" s="22">
        <v>3</v>
      </c>
      <c r="T29" s="23"/>
      <c r="U29" s="23"/>
      <c r="V29" s="18" t="str">
        <f>VLOOKUP($G29,[1]LISTAS!$V$3:$AD$20001,7,0)</f>
        <v>08</v>
      </c>
      <c r="W29" s="18" t="str">
        <f>VLOOKUP($G29,[1]LISTAS!$V$3:$AD$20001,8,0)</f>
        <v>00076</v>
      </c>
      <c r="X29" s="18" t="str">
        <f>VLOOKUP($G29,[1]LISTAS!$V$3:$AD$20001,9,0)</f>
        <v>03690</v>
      </c>
      <c r="Y29" s="18" t="str">
        <f t="shared" si="3"/>
        <v>00009</v>
      </c>
      <c r="Z29" s="18" t="str">
        <f>IF(I29=""," ",VLOOKUP(I29,[1]LISTAS!$B$3:$C$102,2))</f>
        <v xml:space="preserve"> </v>
      </c>
      <c r="AA29" s="18" t="str">
        <f t="shared" si="4"/>
        <v xml:space="preserve">   </v>
      </c>
      <c r="AB29" s="17" t="str">
        <f>IF(L29="","  ",VLOOKUP(L29,[1]LISTAS!$H$3:$I$14,2,0)&amp;REPT(" ",1-LEN(M29))&amp;M29)</f>
        <v xml:space="preserve">  </v>
      </c>
      <c r="AC29" s="18" t="str">
        <f t="shared" si="5"/>
        <v xml:space="preserve"> </v>
      </c>
      <c r="AD29" s="18" t="str">
        <f>IF(O29=""," ",VLOOKUP(O29,[1]LISTAS!$M$3:$N$38,2,0))&amp;IF(P29=""," ",VLOOKUP(P29,[1]LISTAS!$M$3:$N$38,2,0))</f>
        <v xml:space="preserve">  </v>
      </c>
      <c r="AE29" s="18" t="str">
        <f>IF(Q29="","   ",VLOOKUP(Q29,[1]LISTAS!$P$3:$Q$144,2,0))</f>
        <v>002</v>
      </c>
      <c r="AF29" s="18" t="str">
        <f>IF(ISERROR(IF(R29="texto libre",S29,VLOOKUP(R29,[1]LISTAS!$S$3:$T$100,2,0))&amp;REPT(" ",4-LEN(IF(R29="texto libre",S29,VLOOKUP(R29,[1]LISTAS!$S$3:$T$100,2,0))))),"    ",IF(R29="texto libre",S29,VLOOKUP(R29,[1]LISTAS!$S$3:$T$100,2,0))&amp;REPT(" ",4-LEN(IF(R29="texto libre",S29,VLOOKUP(R29,[1]LISTAS!$S$3:$T$100,2,0)))))</f>
        <v xml:space="preserve">3   </v>
      </c>
      <c r="AG29" s="18" t="str">
        <f>IF(ISERROR(IF(T29="texto libre",U29,VLOOKUP(T29,[1]LISTAS!$S$3:$T$100,2,0))&amp;REPT(" ",4-LEN(IF(T29="texto libre",U29,VLOOKUP(T29,[1]LISTAS!$S$3:$T$100,2,0))))),"    ",IF(T29="texto libre",U29,VLOOKUP(T29,[1]LISTAS!$S$3:$T$100,2,0))&amp;REPT(" ",4-LEN(IF(T29="texto libre",U29,VLOOKUP(T29,[1]LISTAS!$S$3:$T$100,2,0)))))</f>
        <v xml:space="preserve">    </v>
      </c>
      <c r="AH29" s="18">
        <f t="shared" si="6"/>
        <v>37</v>
      </c>
      <c r="AI29" s="18">
        <f t="shared" si="7"/>
        <v>1</v>
      </c>
      <c r="AJ29" s="24"/>
      <c r="AK29" s="25">
        <v>2</v>
      </c>
      <c r="AL29" s="31" t="s">
        <v>90</v>
      </c>
      <c r="AM29" s="25">
        <v>140395</v>
      </c>
      <c r="AN29" s="25"/>
      <c r="AO29" s="27" t="str">
        <f>Tabla1[[#This Row],[GESCAL_37]]</f>
        <v xml:space="preserve">08000760369000009         0023       </v>
      </c>
      <c r="AP29" s="27" t="str">
        <f>IF(Tabla1[[#This Row],[Calle]]&lt;&gt;"",Tabla1[[#This Row],[Calle]],"")</f>
        <v>Sant Josep, Calle</v>
      </c>
      <c r="AQ29" s="27" t="str">
        <f>Tabla1[[#This Row],[Número]]&amp;Tabla1[[#This Row],[Bis]]</f>
        <v>9</v>
      </c>
      <c r="AR29" s="27" t="str">
        <f>Tabla1[[#This Row],[PORTAL(O)]]&amp;Tabla1[[#This Row],[PUERTA(Y)]]</f>
        <v/>
      </c>
      <c r="AS29" s="27" t="str">
        <f>Tabla1[[#This Row],[BLOQUE(T)]]&amp;Tabla1[[#This Row],[BLOQUE(XX)]]</f>
        <v/>
      </c>
      <c r="AT29" s="27" t="str">
        <f>IF(Tabla1[[#This Row],[LETRA ]]&lt;&gt;"",Tabla1[[#This Row],[LETRA ]],"")</f>
        <v/>
      </c>
      <c r="AU29" s="27" t="str">
        <f>Tabla1[[#This Row],[S1]]&amp;Tabla1[[#This Row],[S2]]</f>
        <v/>
      </c>
      <c r="AV29" s="28"/>
      <c r="AW29" s="27">
        <f>Tabla1[[#This Row],[Planta]]</f>
        <v>2</v>
      </c>
      <c r="AX29" s="27" t="str">
        <f>Tabla1[[#This Row],[MMMM]]&amp;" "&amp;Tabla1[[#This Row],[NNNN]]</f>
        <v xml:space="preserve">3        </v>
      </c>
      <c r="AY29" s="29" t="s">
        <v>80</v>
      </c>
      <c r="AZ29" s="25">
        <v>6286989</v>
      </c>
      <c r="BA29" s="25"/>
      <c r="BB29" s="25" t="s">
        <v>91</v>
      </c>
      <c r="BC29" s="25" t="s">
        <v>82</v>
      </c>
      <c r="BD29" s="31" t="s">
        <v>90</v>
      </c>
      <c r="BE29" s="25" t="s">
        <v>83</v>
      </c>
      <c r="BF29" s="25" t="s">
        <v>84</v>
      </c>
      <c r="BG29" s="25">
        <v>2</v>
      </c>
      <c r="BH29" s="25" t="s">
        <v>85</v>
      </c>
      <c r="BI29" s="25" t="s">
        <v>86</v>
      </c>
      <c r="BJ29" s="25">
        <v>138</v>
      </c>
      <c r="BK29" s="25"/>
    </row>
    <row r="30" spans="1:63" ht="15.75" hidden="1" thickBot="1" x14ac:dyDescent="0.3">
      <c r="A30" s="17">
        <f t="shared" si="0"/>
        <v>23</v>
      </c>
      <c r="B30" s="18" t="str">
        <f t="shared" si="1"/>
        <v>NO</v>
      </c>
      <c r="C30" s="18" t="str">
        <f>IF(COUNTIF($D$8:$D$216,D30)&gt;1,"SI","NO")</f>
        <v>NO</v>
      </c>
      <c r="D30" s="18" t="str">
        <f t="shared" si="2"/>
        <v xml:space="preserve">08000760369000009         0024       </v>
      </c>
      <c r="E30" s="19" t="str">
        <f>VLOOKUP($G30,[1]LISTAS!$V:$AA,2,0)</f>
        <v>L'HOSPITALET DE LLOBREGAT</v>
      </c>
      <c r="F30" s="18" t="str">
        <f>VLOOKUP($G30,[1]LISTAS!$V:$AA,3,0)</f>
        <v>BARCELONA</v>
      </c>
      <c r="G30" s="20" t="s">
        <v>77</v>
      </c>
      <c r="H30" s="20">
        <v>9</v>
      </c>
      <c r="I30" s="21"/>
      <c r="J30" s="21"/>
      <c r="K30" s="21"/>
      <c r="L30" s="21"/>
      <c r="M30" s="21"/>
      <c r="N30" s="21"/>
      <c r="O30" s="21"/>
      <c r="P30" s="21"/>
      <c r="Q30" s="22">
        <v>2</v>
      </c>
      <c r="R30" s="20" t="s">
        <v>78</v>
      </c>
      <c r="S30" s="22">
        <v>4</v>
      </c>
      <c r="T30" s="23"/>
      <c r="U30" s="23"/>
      <c r="V30" s="18" t="str">
        <f>VLOOKUP($G30,[1]LISTAS!$V$3:$AD$20001,7,0)</f>
        <v>08</v>
      </c>
      <c r="W30" s="18" t="str">
        <f>VLOOKUP($G30,[1]LISTAS!$V$3:$AD$20001,8,0)</f>
        <v>00076</v>
      </c>
      <c r="X30" s="18" t="str">
        <f>VLOOKUP($G30,[1]LISTAS!$V$3:$AD$20001,9,0)</f>
        <v>03690</v>
      </c>
      <c r="Y30" s="18" t="str">
        <f t="shared" si="3"/>
        <v>00009</v>
      </c>
      <c r="Z30" s="18" t="str">
        <f>IF(I30=""," ",VLOOKUP(I30,[1]LISTAS!$B$3:$C$102,2))</f>
        <v xml:space="preserve"> </v>
      </c>
      <c r="AA30" s="18" t="str">
        <f t="shared" si="4"/>
        <v xml:space="preserve">   </v>
      </c>
      <c r="AB30" s="17" t="str">
        <f>IF(L30="","  ",VLOOKUP(L30,[1]LISTAS!$H$3:$I$14,2,0)&amp;REPT(" ",1-LEN(M30))&amp;M30)</f>
        <v xml:space="preserve">  </v>
      </c>
      <c r="AC30" s="18" t="str">
        <f t="shared" si="5"/>
        <v xml:space="preserve"> </v>
      </c>
      <c r="AD30" s="18" t="str">
        <f>IF(O30=""," ",VLOOKUP(O30,[1]LISTAS!$M$3:$N$38,2,0))&amp;IF(P30=""," ",VLOOKUP(P30,[1]LISTAS!$M$3:$N$38,2,0))</f>
        <v xml:space="preserve">  </v>
      </c>
      <c r="AE30" s="18" t="str">
        <f>IF(Q30="","   ",VLOOKUP(Q30,[1]LISTAS!$P$3:$Q$144,2,0))</f>
        <v>002</v>
      </c>
      <c r="AF30" s="18" t="str">
        <f>IF(ISERROR(IF(R30="texto libre",S30,VLOOKUP(R30,[1]LISTAS!$S$3:$T$100,2,0))&amp;REPT(" ",4-LEN(IF(R30="texto libre",S30,VLOOKUP(R30,[1]LISTAS!$S$3:$T$100,2,0))))),"    ",IF(R30="texto libre",S30,VLOOKUP(R30,[1]LISTAS!$S$3:$T$100,2,0))&amp;REPT(" ",4-LEN(IF(R30="texto libre",S30,VLOOKUP(R30,[1]LISTAS!$S$3:$T$100,2,0)))))</f>
        <v xml:space="preserve">4   </v>
      </c>
      <c r="AG30" s="18" t="str">
        <f>IF(ISERROR(IF(T30="texto libre",U30,VLOOKUP(T30,[1]LISTAS!$S$3:$T$100,2,0))&amp;REPT(" ",4-LEN(IF(T30="texto libre",U30,VLOOKUP(T30,[1]LISTAS!$S$3:$T$100,2,0))))),"    ",IF(T30="texto libre",U30,VLOOKUP(T30,[1]LISTAS!$S$3:$T$100,2,0))&amp;REPT(" ",4-LEN(IF(T30="texto libre",U30,VLOOKUP(T30,[1]LISTAS!$S$3:$T$100,2,0)))))</f>
        <v xml:space="preserve">    </v>
      </c>
      <c r="AH30" s="18">
        <f t="shared" si="6"/>
        <v>37</v>
      </c>
      <c r="AI30" s="18">
        <f t="shared" si="7"/>
        <v>1</v>
      </c>
      <c r="AJ30" s="24"/>
      <c r="AK30" s="25">
        <v>2</v>
      </c>
      <c r="AL30" s="31" t="s">
        <v>90</v>
      </c>
      <c r="AM30" s="25">
        <v>140395</v>
      </c>
      <c r="AN30" s="25"/>
      <c r="AO30" s="27" t="str">
        <f>Tabla1[[#This Row],[GESCAL_37]]</f>
        <v xml:space="preserve">08000760369000009         0024       </v>
      </c>
      <c r="AP30" s="27" t="str">
        <f>IF(Tabla1[[#This Row],[Calle]]&lt;&gt;"",Tabla1[[#This Row],[Calle]],"")</f>
        <v>Sant Josep, Calle</v>
      </c>
      <c r="AQ30" s="27" t="str">
        <f>Tabla1[[#This Row],[Número]]&amp;Tabla1[[#This Row],[Bis]]</f>
        <v>9</v>
      </c>
      <c r="AR30" s="27" t="str">
        <f>Tabla1[[#This Row],[PORTAL(O)]]&amp;Tabla1[[#This Row],[PUERTA(Y)]]</f>
        <v/>
      </c>
      <c r="AS30" s="27" t="str">
        <f>Tabla1[[#This Row],[BLOQUE(T)]]&amp;Tabla1[[#This Row],[BLOQUE(XX)]]</f>
        <v/>
      </c>
      <c r="AT30" s="27" t="str">
        <f>IF(Tabla1[[#This Row],[LETRA ]]&lt;&gt;"",Tabla1[[#This Row],[LETRA ]],"")</f>
        <v/>
      </c>
      <c r="AU30" s="27" t="str">
        <f>Tabla1[[#This Row],[S1]]&amp;Tabla1[[#This Row],[S2]]</f>
        <v/>
      </c>
      <c r="AV30" s="28"/>
      <c r="AW30" s="27">
        <f>Tabla1[[#This Row],[Planta]]</f>
        <v>2</v>
      </c>
      <c r="AX30" s="27" t="str">
        <f>Tabla1[[#This Row],[MMMM]]&amp;" "&amp;Tabla1[[#This Row],[NNNN]]</f>
        <v xml:space="preserve">4        </v>
      </c>
      <c r="AY30" s="29" t="s">
        <v>80</v>
      </c>
      <c r="AZ30" s="25">
        <v>6286989</v>
      </c>
      <c r="BA30" s="25"/>
      <c r="BB30" s="25" t="s">
        <v>91</v>
      </c>
      <c r="BC30" s="25" t="s">
        <v>82</v>
      </c>
      <c r="BD30" s="31" t="s">
        <v>90</v>
      </c>
      <c r="BE30" s="25" t="s">
        <v>83</v>
      </c>
      <c r="BF30" s="25" t="s">
        <v>84</v>
      </c>
      <c r="BG30" s="25">
        <v>2</v>
      </c>
      <c r="BH30" s="25" t="s">
        <v>85</v>
      </c>
      <c r="BI30" s="25" t="s">
        <v>86</v>
      </c>
      <c r="BJ30" s="25">
        <v>138</v>
      </c>
      <c r="BK30" s="25"/>
    </row>
    <row r="31" spans="1:63" ht="15.75" hidden="1" thickBot="1" x14ac:dyDescent="0.3">
      <c r="A31" s="17">
        <f t="shared" si="0"/>
        <v>24</v>
      </c>
      <c r="B31" s="18" t="str">
        <f t="shared" si="1"/>
        <v>NO</v>
      </c>
      <c r="C31" s="18" t="str">
        <f>IF(COUNTIF($D$8:$D$216,D31)&gt;1,"SI","NO")</f>
        <v>NO</v>
      </c>
      <c r="D31" s="18" t="str">
        <f t="shared" si="2"/>
        <v xml:space="preserve">08000760369000009         0031       </v>
      </c>
      <c r="E31" s="19" t="str">
        <f>VLOOKUP($G31,[1]LISTAS!$V:$AA,2,0)</f>
        <v>L'HOSPITALET DE LLOBREGAT</v>
      </c>
      <c r="F31" s="18" t="str">
        <f>VLOOKUP($G31,[1]LISTAS!$V:$AA,3,0)</f>
        <v>BARCELONA</v>
      </c>
      <c r="G31" s="20" t="s">
        <v>77</v>
      </c>
      <c r="H31" s="20">
        <v>9</v>
      </c>
      <c r="I31" s="21"/>
      <c r="J31" s="21"/>
      <c r="K31" s="21"/>
      <c r="L31" s="21"/>
      <c r="M31" s="21"/>
      <c r="N31" s="21"/>
      <c r="O31" s="21"/>
      <c r="P31" s="21"/>
      <c r="Q31" s="22">
        <v>3</v>
      </c>
      <c r="R31" s="20" t="s">
        <v>78</v>
      </c>
      <c r="S31" s="22">
        <v>1</v>
      </c>
      <c r="T31" s="23"/>
      <c r="U31" s="23"/>
      <c r="V31" s="18" t="str">
        <f>VLOOKUP($G31,[1]LISTAS!$V$3:$AD$20001,7,0)</f>
        <v>08</v>
      </c>
      <c r="W31" s="18" t="str">
        <f>VLOOKUP($G31,[1]LISTAS!$V$3:$AD$20001,8,0)</f>
        <v>00076</v>
      </c>
      <c r="X31" s="18" t="str">
        <f>VLOOKUP($G31,[1]LISTAS!$V$3:$AD$20001,9,0)</f>
        <v>03690</v>
      </c>
      <c r="Y31" s="18" t="str">
        <f t="shared" si="3"/>
        <v>00009</v>
      </c>
      <c r="Z31" s="18" t="str">
        <f>IF(I31=""," ",VLOOKUP(I31,[1]LISTAS!$B$3:$C$102,2))</f>
        <v xml:space="preserve"> </v>
      </c>
      <c r="AA31" s="18" t="str">
        <f t="shared" si="4"/>
        <v xml:space="preserve">   </v>
      </c>
      <c r="AB31" s="17" t="str">
        <f>IF(L31="","  ",VLOOKUP(L31,[1]LISTAS!$H$3:$I$14,2,0)&amp;REPT(" ",1-LEN(M31))&amp;M31)</f>
        <v xml:space="preserve">  </v>
      </c>
      <c r="AC31" s="18" t="str">
        <f t="shared" si="5"/>
        <v xml:space="preserve"> </v>
      </c>
      <c r="AD31" s="18" t="str">
        <f>IF(O31=""," ",VLOOKUP(O31,[1]LISTAS!$M$3:$N$38,2,0))&amp;IF(P31=""," ",VLOOKUP(P31,[1]LISTAS!$M$3:$N$38,2,0))</f>
        <v xml:space="preserve">  </v>
      </c>
      <c r="AE31" s="18" t="str">
        <f>IF(Q31="","   ",VLOOKUP(Q31,[1]LISTAS!$P$3:$Q$144,2,0))</f>
        <v>003</v>
      </c>
      <c r="AF31" s="18" t="str">
        <f>IF(ISERROR(IF(R31="texto libre",S31,VLOOKUP(R31,[1]LISTAS!$S$3:$T$100,2,0))&amp;REPT(" ",4-LEN(IF(R31="texto libre",S31,VLOOKUP(R31,[1]LISTAS!$S$3:$T$100,2,0))))),"    ",IF(R31="texto libre",S31,VLOOKUP(R31,[1]LISTAS!$S$3:$T$100,2,0))&amp;REPT(" ",4-LEN(IF(R31="texto libre",S31,VLOOKUP(R31,[1]LISTAS!$S$3:$T$100,2,0)))))</f>
        <v xml:space="preserve">1   </v>
      </c>
      <c r="AG31" s="18" t="str">
        <f>IF(ISERROR(IF(T31="texto libre",U31,VLOOKUP(T31,[1]LISTAS!$S$3:$T$100,2,0))&amp;REPT(" ",4-LEN(IF(T31="texto libre",U31,VLOOKUP(T31,[1]LISTAS!$S$3:$T$100,2,0))))),"    ",IF(T31="texto libre",U31,VLOOKUP(T31,[1]LISTAS!$S$3:$T$100,2,0))&amp;REPT(" ",4-LEN(IF(T31="texto libre",U31,VLOOKUP(T31,[1]LISTAS!$S$3:$T$100,2,0)))))</f>
        <v xml:space="preserve">    </v>
      </c>
      <c r="AH31" s="18">
        <f t="shared" si="6"/>
        <v>37</v>
      </c>
      <c r="AI31" s="18">
        <f t="shared" si="7"/>
        <v>1</v>
      </c>
      <c r="AJ31" s="24"/>
      <c r="AK31" s="25">
        <v>2</v>
      </c>
      <c r="AL31" s="31" t="s">
        <v>90</v>
      </c>
      <c r="AM31" s="25">
        <v>140395</v>
      </c>
      <c r="AN31" s="25"/>
      <c r="AO31" s="27" t="str">
        <f>Tabla1[[#This Row],[GESCAL_37]]</f>
        <v xml:space="preserve">08000760369000009         0031       </v>
      </c>
      <c r="AP31" s="27" t="str">
        <f>IF(Tabla1[[#This Row],[Calle]]&lt;&gt;"",Tabla1[[#This Row],[Calle]],"")</f>
        <v>Sant Josep, Calle</v>
      </c>
      <c r="AQ31" s="27" t="str">
        <f>Tabla1[[#This Row],[Número]]&amp;Tabla1[[#This Row],[Bis]]</f>
        <v>9</v>
      </c>
      <c r="AR31" s="27" t="str">
        <f>Tabla1[[#This Row],[PORTAL(O)]]&amp;Tabla1[[#This Row],[PUERTA(Y)]]</f>
        <v/>
      </c>
      <c r="AS31" s="27" t="str">
        <f>Tabla1[[#This Row],[BLOQUE(T)]]&amp;Tabla1[[#This Row],[BLOQUE(XX)]]</f>
        <v/>
      </c>
      <c r="AT31" s="27" t="str">
        <f>IF(Tabla1[[#This Row],[LETRA ]]&lt;&gt;"",Tabla1[[#This Row],[LETRA ]],"")</f>
        <v/>
      </c>
      <c r="AU31" s="27" t="str">
        <f>Tabla1[[#This Row],[S1]]&amp;Tabla1[[#This Row],[S2]]</f>
        <v/>
      </c>
      <c r="AV31" s="28"/>
      <c r="AW31" s="27">
        <f>Tabla1[[#This Row],[Planta]]</f>
        <v>3</v>
      </c>
      <c r="AX31" s="27" t="str">
        <f>Tabla1[[#This Row],[MMMM]]&amp;" "&amp;Tabla1[[#This Row],[NNNN]]</f>
        <v xml:space="preserve">1        </v>
      </c>
      <c r="AY31" s="29" t="s">
        <v>80</v>
      </c>
      <c r="AZ31" s="25">
        <v>6286989</v>
      </c>
      <c r="BA31" s="25"/>
      <c r="BB31" s="25" t="s">
        <v>91</v>
      </c>
      <c r="BC31" s="25" t="s">
        <v>82</v>
      </c>
      <c r="BD31" s="31" t="s">
        <v>90</v>
      </c>
      <c r="BE31" s="25" t="s">
        <v>83</v>
      </c>
      <c r="BF31" s="25" t="s">
        <v>84</v>
      </c>
      <c r="BG31" s="25">
        <v>2</v>
      </c>
      <c r="BH31" s="25" t="s">
        <v>85</v>
      </c>
      <c r="BI31" s="25" t="s">
        <v>86</v>
      </c>
      <c r="BJ31" s="25">
        <v>138</v>
      </c>
      <c r="BK31" s="25"/>
    </row>
    <row r="32" spans="1:63" ht="15.75" hidden="1" thickBot="1" x14ac:dyDescent="0.3">
      <c r="A32" s="17">
        <f t="shared" si="0"/>
        <v>25</v>
      </c>
      <c r="B32" s="18" t="str">
        <f t="shared" si="1"/>
        <v>NO</v>
      </c>
      <c r="C32" s="18" t="str">
        <f>IF(COUNTIF($D$8:$D$216,D32)&gt;1,"SI","NO")</f>
        <v>NO</v>
      </c>
      <c r="D32" s="18" t="str">
        <f t="shared" si="2"/>
        <v xml:space="preserve">08000760369000009         0032       </v>
      </c>
      <c r="E32" s="19" t="str">
        <f>VLOOKUP($G32,[1]LISTAS!$V:$AA,2,0)</f>
        <v>L'HOSPITALET DE LLOBREGAT</v>
      </c>
      <c r="F32" s="18" t="str">
        <f>VLOOKUP($G32,[1]LISTAS!$V:$AA,3,0)</f>
        <v>BARCELONA</v>
      </c>
      <c r="G32" s="20" t="s">
        <v>77</v>
      </c>
      <c r="H32" s="20">
        <v>9</v>
      </c>
      <c r="I32" s="21"/>
      <c r="J32" s="21"/>
      <c r="K32" s="21"/>
      <c r="L32" s="21"/>
      <c r="M32" s="21"/>
      <c r="N32" s="21"/>
      <c r="O32" s="21"/>
      <c r="P32" s="21"/>
      <c r="Q32" s="22">
        <v>3</v>
      </c>
      <c r="R32" s="20" t="s">
        <v>78</v>
      </c>
      <c r="S32" s="22">
        <v>2</v>
      </c>
      <c r="T32" s="23"/>
      <c r="U32" s="23"/>
      <c r="V32" s="18" t="str">
        <f>VLOOKUP($G32,[1]LISTAS!$V$3:$AD$20001,7,0)</f>
        <v>08</v>
      </c>
      <c r="W32" s="18" t="str">
        <f>VLOOKUP($G32,[1]LISTAS!$V$3:$AD$20001,8,0)</f>
        <v>00076</v>
      </c>
      <c r="X32" s="18" t="str">
        <f>VLOOKUP($G32,[1]LISTAS!$V$3:$AD$20001,9,0)</f>
        <v>03690</v>
      </c>
      <c r="Y32" s="18" t="str">
        <f t="shared" si="3"/>
        <v>00009</v>
      </c>
      <c r="Z32" s="18" t="str">
        <f>IF(I32=""," ",VLOOKUP(I32,[1]LISTAS!$B$3:$C$102,2))</f>
        <v xml:space="preserve"> </v>
      </c>
      <c r="AA32" s="18" t="str">
        <f t="shared" si="4"/>
        <v xml:space="preserve">   </v>
      </c>
      <c r="AB32" s="17" t="str">
        <f>IF(L32="","  ",VLOOKUP(L32,[1]LISTAS!$H$3:$I$14,2,0)&amp;REPT(" ",1-LEN(M32))&amp;M32)</f>
        <v xml:space="preserve">  </v>
      </c>
      <c r="AC32" s="18" t="str">
        <f t="shared" si="5"/>
        <v xml:space="preserve"> </v>
      </c>
      <c r="AD32" s="18" t="str">
        <f>IF(O32=""," ",VLOOKUP(O32,[1]LISTAS!$M$3:$N$38,2,0))&amp;IF(P32=""," ",VLOOKUP(P32,[1]LISTAS!$M$3:$N$38,2,0))</f>
        <v xml:space="preserve">  </v>
      </c>
      <c r="AE32" s="18" t="str">
        <f>IF(Q32="","   ",VLOOKUP(Q32,[1]LISTAS!$P$3:$Q$144,2,0))</f>
        <v>003</v>
      </c>
      <c r="AF32" s="18" t="str">
        <f>IF(ISERROR(IF(R32="texto libre",S32,VLOOKUP(R32,[1]LISTAS!$S$3:$T$100,2,0))&amp;REPT(" ",4-LEN(IF(R32="texto libre",S32,VLOOKUP(R32,[1]LISTAS!$S$3:$T$100,2,0))))),"    ",IF(R32="texto libre",S32,VLOOKUP(R32,[1]LISTAS!$S$3:$T$100,2,0))&amp;REPT(" ",4-LEN(IF(R32="texto libre",S32,VLOOKUP(R32,[1]LISTAS!$S$3:$T$100,2,0)))))</f>
        <v xml:space="preserve">2   </v>
      </c>
      <c r="AG32" s="18" t="str">
        <f>IF(ISERROR(IF(T32="texto libre",U32,VLOOKUP(T32,[1]LISTAS!$S$3:$T$100,2,0))&amp;REPT(" ",4-LEN(IF(T32="texto libre",U32,VLOOKUP(T32,[1]LISTAS!$S$3:$T$100,2,0))))),"    ",IF(T32="texto libre",U32,VLOOKUP(T32,[1]LISTAS!$S$3:$T$100,2,0))&amp;REPT(" ",4-LEN(IF(T32="texto libre",U32,VLOOKUP(T32,[1]LISTAS!$S$3:$T$100,2,0)))))</f>
        <v xml:space="preserve">    </v>
      </c>
      <c r="AH32" s="18">
        <f t="shared" si="6"/>
        <v>37</v>
      </c>
      <c r="AI32" s="18">
        <f t="shared" si="7"/>
        <v>1</v>
      </c>
      <c r="AJ32" s="24"/>
      <c r="AK32" s="25">
        <v>2</v>
      </c>
      <c r="AL32" s="31" t="s">
        <v>90</v>
      </c>
      <c r="AM32" s="25">
        <v>140395</v>
      </c>
      <c r="AN32" s="25"/>
      <c r="AO32" s="27" t="str">
        <f>Tabla1[[#This Row],[GESCAL_37]]</f>
        <v xml:space="preserve">08000760369000009         0032       </v>
      </c>
      <c r="AP32" s="27" t="str">
        <f>IF(Tabla1[[#This Row],[Calle]]&lt;&gt;"",Tabla1[[#This Row],[Calle]],"")</f>
        <v>Sant Josep, Calle</v>
      </c>
      <c r="AQ32" s="27" t="str">
        <f>Tabla1[[#This Row],[Número]]&amp;Tabla1[[#This Row],[Bis]]</f>
        <v>9</v>
      </c>
      <c r="AR32" s="27" t="str">
        <f>Tabla1[[#This Row],[PORTAL(O)]]&amp;Tabla1[[#This Row],[PUERTA(Y)]]</f>
        <v/>
      </c>
      <c r="AS32" s="27" t="str">
        <f>Tabla1[[#This Row],[BLOQUE(T)]]&amp;Tabla1[[#This Row],[BLOQUE(XX)]]</f>
        <v/>
      </c>
      <c r="AT32" s="27" t="str">
        <f>IF(Tabla1[[#This Row],[LETRA ]]&lt;&gt;"",Tabla1[[#This Row],[LETRA ]],"")</f>
        <v/>
      </c>
      <c r="AU32" s="27" t="str">
        <f>Tabla1[[#This Row],[S1]]&amp;Tabla1[[#This Row],[S2]]</f>
        <v/>
      </c>
      <c r="AV32" s="28"/>
      <c r="AW32" s="27">
        <f>Tabla1[[#This Row],[Planta]]</f>
        <v>3</v>
      </c>
      <c r="AX32" s="27" t="str">
        <f>Tabla1[[#This Row],[MMMM]]&amp;" "&amp;Tabla1[[#This Row],[NNNN]]</f>
        <v xml:space="preserve">2        </v>
      </c>
      <c r="AY32" s="29" t="s">
        <v>80</v>
      </c>
      <c r="AZ32" s="25">
        <v>6286989</v>
      </c>
      <c r="BA32" s="25"/>
      <c r="BB32" s="25" t="s">
        <v>91</v>
      </c>
      <c r="BC32" s="25" t="s">
        <v>82</v>
      </c>
      <c r="BD32" s="31" t="s">
        <v>90</v>
      </c>
      <c r="BE32" s="25" t="s">
        <v>83</v>
      </c>
      <c r="BF32" s="25" t="s">
        <v>84</v>
      </c>
      <c r="BG32" s="25">
        <v>2</v>
      </c>
      <c r="BH32" s="25" t="s">
        <v>85</v>
      </c>
      <c r="BI32" s="25" t="s">
        <v>86</v>
      </c>
      <c r="BJ32" s="25">
        <v>138</v>
      </c>
      <c r="BK32" s="25"/>
    </row>
    <row r="33" spans="1:63" ht="15.75" hidden="1" thickBot="1" x14ac:dyDescent="0.3">
      <c r="A33" s="17">
        <f t="shared" si="0"/>
        <v>26</v>
      </c>
      <c r="B33" s="18" t="str">
        <f t="shared" si="1"/>
        <v>NO</v>
      </c>
      <c r="C33" s="18" t="str">
        <f>IF(COUNTIF($D$8:$D$216,D33)&gt;1,"SI","NO")</f>
        <v>NO</v>
      </c>
      <c r="D33" s="18" t="str">
        <f t="shared" si="2"/>
        <v xml:space="preserve">08000760369000009         0033       </v>
      </c>
      <c r="E33" s="19" t="str">
        <f>VLOOKUP($G33,[1]LISTAS!$V:$AA,2,0)</f>
        <v>L'HOSPITALET DE LLOBREGAT</v>
      </c>
      <c r="F33" s="18" t="str">
        <f>VLOOKUP($G33,[1]LISTAS!$V:$AA,3,0)</f>
        <v>BARCELONA</v>
      </c>
      <c r="G33" s="20" t="s">
        <v>77</v>
      </c>
      <c r="H33" s="20">
        <v>9</v>
      </c>
      <c r="I33" s="21"/>
      <c r="J33" s="21"/>
      <c r="K33" s="21"/>
      <c r="L33" s="21"/>
      <c r="M33" s="21"/>
      <c r="N33" s="21"/>
      <c r="O33" s="21"/>
      <c r="P33" s="21"/>
      <c r="Q33" s="22">
        <v>3</v>
      </c>
      <c r="R33" s="20" t="s">
        <v>78</v>
      </c>
      <c r="S33" s="22">
        <v>3</v>
      </c>
      <c r="T33" s="23"/>
      <c r="U33" s="23"/>
      <c r="V33" s="18" t="str">
        <f>VLOOKUP($G33,[1]LISTAS!$V$3:$AD$20001,7,0)</f>
        <v>08</v>
      </c>
      <c r="W33" s="18" t="str">
        <f>VLOOKUP($G33,[1]LISTAS!$V$3:$AD$20001,8,0)</f>
        <v>00076</v>
      </c>
      <c r="X33" s="18" t="str">
        <f>VLOOKUP($G33,[1]LISTAS!$V$3:$AD$20001,9,0)</f>
        <v>03690</v>
      </c>
      <c r="Y33" s="18" t="str">
        <f t="shared" si="3"/>
        <v>00009</v>
      </c>
      <c r="Z33" s="18" t="str">
        <f>IF(I33=""," ",VLOOKUP(I33,[1]LISTAS!$B$3:$C$102,2))</f>
        <v xml:space="preserve"> </v>
      </c>
      <c r="AA33" s="18" t="str">
        <f t="shared" si="4"/>
        <v xml:space="preserve">   </v>
      </c>
      <c r="AB33" s="17" t="str">
        <f>IF(L33="","  ",VLOOKUP(L33,[1]LISTAS!$H$3:$I$14,2,0)&amp;REPT(" ",1-LEN(M33))&amp;M33)</f>
        <v xml:space="preserve">  </v>
      </c>
      <c r="AC33" s="18" t="str">
        <f t="shared" si="5"/>
        <v xml:space="preserve"> </v>
      </c>
      <c r="AD33" s="18" t="str">
        <f>IF(O33=""," ",VLOOKUP(O33,[1]LISTAS!$M$3:$N$38,2,0))&amp;IF(P33=""," ",VLOOKUP(P33,[1]LISTAS!$M$3:$N$38,2,0))</f>
        <v xml:space="preserve">  </v>
      </c>
      <c r="AE33" s="18" t="str">
        <f>IF(Q33="","   ",VLOOKUP(Q33,[1]LISTAS!$P$3:$Q$144,2,0))</f>
        <v>003</v>
      </c>
      <c r="AF33" s="18" t="str">
        <f>IF(ISERROR(IF(R33="texto libre",S33,VLOOKUP(R33,[1]LISTAS!$S$3:$T$100,2,0))&amp;REPT(" ",4-LEN(IF(R33="texto libre",S33,VLOOKUP(R33,[1]LISTAS!$S$3:$T$100,2,0))))),"    ",IF(R33="texto libre",S33,VLOOKUP(R33,[1]LISTAS!$S$3:$T$100,2,0))&amp;REPT(" ",4-LEN(IF(R33="texto libre",S33,VLOOKUP(R33,[1]LISTAS!$S$3:$T$100,2,0)))))</f>
        <v xml:space="preserve">3   </v>
      </c>
      <c r="AG33" s="18" t="str">
        <f>IF(ISERROR(IF(T33="texto libre",U33,VLOOKUP(T33,[1]LISTAS!$S$3:$T$100,2,0))&amp;REPT(" ",4-LEN(IF(T33="texto libre",U33,VLOOKUP(T33,[1]LISTAS!$S$3:$T$100,2,0))))),"    ",IF(T33="texto libre",U33,VLOOKUP(T33,[1]LISTAS!$S$3:$T$100,2,0))&amp;REPT(" ",4-LEN(IF(T33="texto libre",U33,VLOOKUP(T33,[1]LISTAS!$S$3:$T$100,2,0)))))</f>
        <v xml:space="preserve">    </v>
      </c>
      <c r="AH33" s="18">
        <f t="shared" si="6"/>
        <v>37</v>
      </c>
      <c r="AI33" s="18">
        <f t="shared" si="7"/>
        <v>1</v>
      </c>
      <c r="AJ33" s="24"/>
      <c r="AK33" s="25">
        <v>2</v>
      </c>
      <c r="AL33" s="31" t="s">
        <v>90</v>
      </c>
      <c r="AM33" s="25">
        <v>140395</v>
      </c>
      <c r="AN33" s="25"/>
      <c r="AO33" s="27" t="str">
        <f>Tabla1[[#This Row],[GESCAL_37]]</f>
        <v xml:space="preserve">08000760369000009         0033       </v>
      </c>
      <c r="AP33" s="27" t="str">
        <f>IF(Tabla1[[#This Row],[Calle]]&lt;&gt;"",Tabla1[[#This Row],[Calle]],"")</f>
        <v>Sant Josep, Calle</v>
      </c>
      <c r="AQ33" s="27" t="str">
        <f>Tabla1[[#This Row],[Número]]&amp;Tabla1[[#This Row],[Bis]]</f>
        <v>9</v>
      </c>
      <c r="AR33" s="27" t="str">
        <f>Tabla1[[#This Row],[PORTAL(O)]]&amp;Tabla1[[#This Row],[PUERTA(Y)]]</f>
        <v/>
      </c>
      <c r="AS33" s="27" t="str">
        <f>Tabla1[[#This Row],[BLOQUE(T)]]&amp;Tabla1[[#This Row],[BLOQUE(XX)]]</f>
        <v/>
      </c>
      <c r="AT33" s="27" t="str">
        <f>IF(Tabla1[[#This Row],[LETRA ]]&lt;&gt;"",Tabla1[[#This Row],[LETRA ]],"")</f>
        <v/>
      </c>
      <c r="AU33" s="27" t="str">
        <f>Tabla1[[#This Row],[S1]]&amp;Tabla1[[#This Row],[S2]]</f>
        <v/>
      </c>
      <c r="AV33" s="28"/>
      <c r="AW33" s="27">
        <f>Tabla1[[#This Row],[Planta]]</f>
        <v>3</v>
      </c>
      <c r="AX33" s="27" t="str">
        <f>Tabla1[[#This Row],[MMMM]]&amp;" "&amp;Tabla1[[#This Row],[NNNN]]</f>
        <v xml:space="preserve">3        </v>
      </c>
      <c r="AY33" s="29" t="s">
        <v>80</v>
      </c>
      <c r="AZ33" s="25">
        <v>6286989</v>
      </c>
      <c r="BA33" s="25"/>
      <c r="BB33" s="25" t="s">
        <v>91</v>
      </c>
      <c r="BC33" s="25" t="s">
        <v>82</v>
      </c>
      <c r="BD33" s="31" t="s">
        <v>90</v>
      </c>
      <c r="BE33" s="25" t="s">
        <v>83</v>
      </c>
      <c r="BF33" s="25" t="s">
        <v>84</v>
      </c>
      <c r="BG33" s="25">
        <v>2</v>
      </c>
      <c r="BH33" s="25" t="s">
        <v>85</v>
      </c>
      <c r="BI33" s="25" t="s">
        <v>86</v>
      </c>
      <c r="BJ33" s="25">
        <v>138</v>
      </c>
      <c r="BK33" s="25"/>
    </row>
    <row r="34" spans="1:63" ht="15.75" hidden="1" thickBot="1" x14ac:dyDescent="0.3">
      <c r="A34" s="17">
        <f t="shared" si="0"/>
        <v>27</v>
      </c>
      <c r="B34" s="18" t="str">
        <f t="shared" si="1"/>
        <v>NO</v>
      </c>
      <c r="C34" s="18" t="str">
        <f>IF(COUNTIF($D$8:$D$216,D34)&gt;1,"SI","NO")</f>
        <v>NO</v>
      </c>
      <c r="D34" s="18" t="str">
        <f t="shared" si="2"/>
        <v xml:space="preserve">08000760369000009         0034       </v>
      </c>
      <c r="E34" s="19" t="str">
        <f>VLOOKUP($G34,[1]LISTAS!$V:$AA,2,0)</f>
        <v>L'HOSPITALET DE LLOBREGAT</v>
      </c>
      <c r="F34" s="18" t="str">
        <f>VLOOKUP($G34,[1]LISTAS!$V:$AA,3,0)</f>
        <v>BARCELONA</v>
      </c>
      <c r="G34" s="20" t="s">
        <v>77</v>
      </c>
      <c r="H34" s="20">
        <v>9</v>
      </c>
      <c r="I34" s="21"/>
      <c r="J34" s="21"/>
      <c r="K34" s="21"/>
      <c r="L34" s="21"/>
      <c r="M34" s="21"/>
      <c r="N34" s="21"/>
      <c r="O34" s="21"/>
      <c r="P34" s="21"/>
      <c r="Q34" s="22">
        <v>3</v>
      </c>
      <c r="R34" s="20" t="s">
        <v>78</v>
      </c>
      <c r="S34" s="22">
        <v>4</v>
      </c>
      <c r="T34" s="23"/>
      <c r="U34" s="23"/>
      <c r="V34" s="18" t="str">
        <f>VLOOKUP($G34,[1]LISTAS!$V$3:$AD$20001,7,0)</f>
        <v>08</v>
      </c>
      <c r="W34" s="18" t="str">
        <f>VLOOKUP($G34,[1]LISTAS!$V$3:$AD$20001,8,0)</f>
        <v>00076</v>
      </c>
      <c r="X34" s="18" t="str">
        <f>VLOOKUP($G34,[1]LISTAS!$V$3:$AD$20001,9,0)</f>
        <v>03690</v>
      </c>
      <c r="Y34" s="18" t="str">
        <f t="shared" si="3"/>
        <v>00009</v>
      </c>
      <c r="Z34" s="18" t="str">
        <f>IF(I34=""," ",VLOOKUP(I34,[1]LISTAS!$B$3:$C$102,2))</f>
        <v xml:space="preserve"> </v>
      </c>
      <c r="AA34" s="18" t="str">
        <f t="shared" si="4"/>
        <v xml:space="preserve">   </v>
      </c>
      <c r="AB34" s="17" t="str">
        <f>IF(L34="","  ",VLOOKUP(L34,[1]LISTAS!$H$3:$I$14,2,0)&amp;REPT(" ",1-LEN(M34))&amp;M34)</f>
        <v xml:space="preserve">  </v>
      </c>
      <c r="AC34" s="18" t="str">
        <f t="shared" si="5"/>
        <v xml:space="preserve"> </v>
      </c>
      <c r="AD34" s="18" t="str">
        <f>IF(O34=""," ",VLOOKUP(O34,[1]LISTAS!$M$3:$N$38,2,0))&amp;IF(P34=""," ",VLOOKUP(P34,[1]LISTAS!$M$3:$N$38,2,0))</f>
        <v xml:space="preserve">  </v>
      </c>
      <c r="AE34" s="18" t="str">
        <f>IF(Q34="","   ",VLOOKUP(Q34,[1]LISTAS!$P$3:$Q$144,2,0))</f>
        <v>003</v>
      </c>
      <c r="AF34" s="18" t="str">
        <f>IF(ISERROR(IF(R34="texto libre",S34,VLOOKUP(R34,[1]LISTAS!$S$3:$T$100,2,0))&amp;REPT(" ",4-LEN(IF(R34="texto libre",S34,VLOOKUP(R34,[1]LISTAS!$S$3:$T$100,2,0))))),"    ",IF(R34="texto libre",S34,VLOOKUP(R34,[1]LISTAS!$S$3:$T$100,2,0))&amp;REPT(" ",4-LEN(IF(R34="texto libre",S34,VLOOKUP(R34,[1]LISTAS!$S$3:$T$100,2,0)))))</f>
        <v xml:space="preserve">4   </v>
      </c>
      <c r="AG34" s="18" t="str">
        <f>IF(ISERROR(IF(T34="texto libre",U34,VLOOKUP(T34,[1]LISTAS!$S$3:$T$100,2,0))&amp;REPT(" ",4-LEN(IF(T34="texto libre",U34,VLOOKUP(T34,[1]LISTAS!$S$3:$T$100,2,0))))),"    ",IF(T34="texto libre",U34,VLOOKUP(T34,[1]LISTAS!$S$3:$T$100,2,0))&amp;REPT(" ",4-LEN(IF(T34="texto libre",U34,VLOOKUP(T34,[1]LISTAS!$S$3:$T$100,2,0)))))</f>
        <v xml:space="preserve">    </v>
      </c>
      <c r="AH34" s="18">
        <f t="shared" si="6"/>
        <v>37</v>
      </c>
      <c r="AI34" s="18">
        <f t="shared" si="7"/>
        <v>1</v>
      </c>
      <c r="AJ34" s="24"/>
      <c r="AK34" s="25">
        <v>2</v>
      </c>
      <c r="AL34" s="31" t="s">
        <v>90</v>
      </c>
      <c r="AM34" s="25">
        <v>140395</v>
      </c>
      <c r="AN34" s="25"/>
      <c r="AO34" s="27" t="str">
        <f>Tabla1[[#This Row],[GESCAL_37]]</f>
        <v xml:space="preserve">08000760369000009         0034       </v>
      </c>
      <c r="AP34" s="27" t="str">
        <f>IF(Tabla1[[#This Row],[Calle]]&lt;&gt;"",Tabla1[[#This Row],[Calle]],"")</f>
        <v>Sant Josep, Calle</v>
      </c>
      <c r="AQ34" s="27" t="str">
        <f>Tabla1[[#This Row],[Número]]&amp;Tabla1[[#This Row],[Bis]]</f>
        <v>9</v>
      </c>
      <c r="AR34" s="27" t="str">
        <f>Tabla1[[#This Row],[PORTAL(O)]]&amp;Tabla1[[#This Row],[PUERTA(Y)]]</f>
        <v/>
      </c>
      <c r="AS34" s="27" t="str">
        <f>Tabla1[[#This Row],[BLOQUE(T)]]&amp;Tabla1[[#This Row],[BLOQUE(XX)]]</f>
        <v/>
      </c>
      <c r="AT34" s="27" t="str">
        <f>IF(Tabla1[[#This Row],[LETRA ]]&lt;&gt;"",Tabla1[[#This Row],[LETRA ]],"")</f>
        <v/>
      </c>
      <c r="AU34" s="27" t="str">
        <f>Tabla1[[#This Row],[S1]]&amp;Tabla1[[#This Row],[S2]]</f>
        <v/>
      </c>
      <c r="AV34" s="28"/>
      <c r="AW34" s="27">
        <f>Tabla1[[#This Row],[Planta]]</f>
        <v>3</v>
      </c>
      <c r="AX34" s="27" t="str">
        <f>Tabla1[[#This Row],[MMMM]]&amp;" "&amp;Tabla1[[#This Row],[NNNN]]</f>
        <v xml:space="preserve">4        </v>
      </c>
      <c r="AY34" s="29" t="s">
        <v>80</v>
      </c>
      <c r="AZ34" s="25">
        <v>6286989</v>
      </c>
      <c r="BA34" s="25"/>
      <c r="BB34" s="25" t="s">
        <v>91</v>
      </c>
      <c r="BC34" s="25" t="s">
        <v>82</v>
      </c>
      <c r="BD34" s="31" t="s">
        <v>90</v>
      </c>
      <c r="BE34" s="25" t="s">
        <v>83</v>
      </c>
      <c r="BF34" s="25" t="s">
        <v>84</v>
      </c>
      <c r="BG34" s="25">
        <v>2</v>
      </c>
      <c r="BH34" s="25" t="s">
        <v>85</v>
      </c>
      <c r="BI34" s="25" t="s">
        <v>86</v>
      </c>
      <c r="BJ34" s="25">
        <v>138</v>
      </c>
      <c r="BK34" s="25"/>
    </row>
    <row r="35" spans="1:63" ht="15.75" hidden="1" thickBot="1" x14ac:dyDescent="0.3">
      <c r="A35" s="17">
        <f t="shared" si="0"/>
        <v>28</v>
      </c>
      <c r="B35" s="18" t="str">
        <f t="shared" si="1"/>
        <v>NO</v>
      </c>
      <c r="C35" s="18" t="str">
        <f>IF(COUNTIF($D$8:$D$216,D35)&gt;1,"SI","NO")</f>
        <v>NO</v>
      </c>
      <c r="D35" s="18" t="str">
        <f t="shared" si="2"/>
        <v xml:space="preserve">08000760369000009         AT 1       </v>
      </c>
      <c r="E35" s="19" t="str">
        <f>VLOOKUP($G35,[1]LISTAS!$V:$AA,2,0)</f>
        <v>L'HOSPITALET DE LLOBREGAT</v>
      </c>
      <c r="F35" s="18" t="str">
        <f>VLOOKUP($G35,[1]LISTAS!$V:$AA,3,0)</f>
        <v>BARCELONA</v>
      </c>
      <c r="G35" s="20" t="s">
        <v>77</v>
      </c>
      <c r="H35" s="20">
        <v>9</v>
      </c>
      <c r="I35" s="21"/>
      <c r="J35" s="21"/>
      <c r="K35" s="21"/>
      <c r="L35" s="21"/>
      <c r="M35" s="21"/>
      <c r="N35" s="21"/>
      <c r="O35" s="21"/>
      <c r="P35" s="21"/>
      <c r="Q35" s="22" t="s">
        <v>87</v>
      </c>
      <c r="R35" s="20" t="s">
        <v>78</v>
      </c>
      <c r="S35" s="22">
        <v>1</v>
      </c>
      <c r="T35" s="23"/>
      <c r="U35" s="23"/>
      <c r="V35" s="18" t="str">
        <f>VLOOKUP($G35,[1]LISTAS!$V$3:$AD$20001,7,0)</f>
        <v>08</v>
      </c>
      <c r="W35" s="18" t="str">
        <f>VLOOKUP($G35,[1]LISTAS!$V$3:$AD$20001,8,0)</f>
        <v>00076</v>
      </c>
      <c r="X35" s="18" t="str">
        <f>VLOOKUP($G35,[1]LISTAS!$V$3:$AD$20001,9,0)</f>
        <v>03690</v>
      </c>
      <c r="Y35" s="18" t="str">
        <f t="shared" si="3"/>
        <v>00009</v>
      </c>
      <c r="Z35" s="18" t="str">
        <f>IF(I35=""," ",VLOOKUP(I35,[1]LISTAS!$B$3:$C$102,2))</f>
        <v xml:space="preserve"> </v>
      </c>
      <c r="AA35" s="18" t="str">
        <f t="shared" si="4"/>
        <v xml:space="preserve">   </v>
      </c>
      <c r="AB35" s="17" t="str">
        <f>IF(L35="","  ",VLOOKUP(L35,[1]LISTAS!$H$3:$I$14,2,0)&amp;REPT(" ",1-LEN(M35))&amp;M35)</f>
        <v xml:space="preserve">  </v>
      </c>
      <c r="AC35" s="18" t="str">
        <f t="shared" si="5"/>
        <v xml:space="preserve"> </v>
      </c>
      <c r="AD35" s="18" t="str">
        <f>IF(O35=""," ",VLOOKUP(O35,[1]LISTAS!$M$3:$N$38,2,0))&amp;IF(P35=""," ",VLOOKUP(P35,[1]LISTAS!$M$3:$N$38,2,0))</f>
        <v xml:space="preserve">  </v>
      </c>
      <c r="AE35" s="18" t="str">
        <f>IF(Q35="","   ",VLOOKUP(Q35,[1]LISTAS!$P$3:$Q$144,2,0))</f>
        <v xml:space="preserve">AT </v>
      </c>
      <c r="AF35" s="18" t="str">
        <f>IF(ISERROR(IF(R35="texto libre",S35,VLOOKUP(R35,[1]LISTAS!$S$3:$T$100,2,0))&amp;REPT(" ",4-LEN(IF(R35="texto libre",S35,VLOOKUP(R35,[1]LISTAS!$S$3:$T$100,2,0))))),"    ",IF(R35="texto libre",S35,VLOOKUP(R35,[1]LISTAS!$S$3:$T$100,2,0))&amp;REPT(" ",4-LEN(IF(R35="texto libre",S35,VLOOKUP(R35,[1]LISTAS!$S$3:$T$100,2,0)))))</f>
        <v xml:space="preserve">1   </v>
      </c>
      <c r="AG35" s="18" t="str">
        <f>IF(ISERROR(IF(T35="texto libre",U35,VLOOKUP(T35,[1]LISTAS!$S$3:$T$100,2,0))&amp;REPT(" ",4-LEN(IF(T35="texto libre",U35,VLOOKUP(T35,[1]LISTAS!$S$3:$T$100,2,0))))),"    ",IF(T35="texto libre",U35,VLOOKUP(T35,[1]LISTAS!$S$3:$T$100,2,0))&amp;REPT(" ",4-LEN(IF(T35="texto libre",U35,VLOOKUP(T35,[1]LISTAS!$S$3:$T$100,2,0)))))</f>
        <v xml:space="preserve">    </v>
      </c>
      <c r="AH35" s="18">
        <f t="shared" si="6"/>
        <v>37</v>
      </c>
      <c r="AI35" s="18">
        <f t="shared" si="7"/>
        <v>1</v>
      </c>
      <c r="AJ35" s="24"/>
      <c r="AK35" s="25">
        <v>2</v>
      </c>
      <c r="AL35" s="31" t="s">
        <v>90</v>
      </c>
      <c r="AM35" s="25">
        <v>140395</v>
      </c>
      <c r="AN35" s="25"/>
      <c r="AO35" s="27" t="str">
        <f>Tabla1[[#This Row],[GESCAL_37]]</f>
        <v xml:space="preserve">08000760369000009         AT 1       </v>
      </c>
      <c r="AP35" s="27" t="str">
        <f>IF(Tabla1[[#This Row],[Calle]]&lt;&gt;"",Tabla1[[#This Row],[Calle]],"")</f>
        <v>Sant Josep, Calle</v>
      </c>
      <c r="AQ35" s="27" t="str">
        <f>Tabla1[[#This Row],[Número]]&amp;Tabla1[[#This Row],[Bis]]</f>
        <v>9</v>
      </c>
      <c r="AR35" s="27" t="str">
        <f>Tabla1[[#This Row],[PORTAL(O)]]&amp;Tabla1[[#This Row],[PUERTA(Y)]]</f>
        <v/>
      </c>
      <c r="AS35" s="27" t="str">
        <f>Tabla1[[#This Row],[BLOQUE(T)]]&amp;Tabla1[[#This Row],[BLOQUE(XX)]]</f>
        <v/>
      </c>
      <c r="AT35" s="27" t="str">
        <f>IF(Tabla1[[#This Row],[LETRA ]]&lt;&gt;"",Tabla1[[#This Row],[LETRA ]],"")</f>
        <v/>
      </c>
      <c r="AU35" s="27" t="str">
        <f>Tabla1[[#This Row],[S1]]&amp;Tabla1[[#This Row],[S2]]</f>
        <v/>
      </c>
      <c r="AV35" s="28"/>
      <c r="AW35" s="27" t="str">
        <f>Tabla1[[#This Row],[Planta]]</f>
        <v>Atico</v>
      </c>
      <c r="AX35" s="27" t="str">
        <f>Tabla1[[#This Row],[MMMM]]&amp;" "&amp;Tabla1[[#This Row],[NNNN]]</f>
        <v xml:space="preserve">1        </v>
      </c>
      <c r="AY35" s="29" t="s">
        <v>80</v>
      </c>
      <c r="AZ35" s="25">
        <v>6286989</v>
      </c>
      <c r="BA35" s="25"/>
      <c r="BB35" s="25" t="s">
        <v>91</v>
      </c>
      <c r="BC35" s="25" t="s">
        <v>82</v>
      </c>
      <c r="BD35" s="31" t="s">
        <v>90</v>
      </c>
      <c r="BE35" s="25" t="s">
        <v>83</v>
      </c>
      <c r="BF35" s="25" t="s">
        <v>84</v>
      </c>
      <c r="BG35" s="25">
        <v>2</v>
      </c>
      <c r="BH35" s="25" t="s">
        <v>85</v>
      </c>
      <c r="BI35" s="25" t="s">
        <v>86</v>
      </c>
      <c r="BJ35" s="25">
        <v>138</v>
      </c>
      <c r="BK35" s="25"/>
    </row>
    <row r="36" spans="1:63" ht="15.75" hidden="1" thickBot="1" x14ac:dyDescent="0.3">
      <c r="A36" s="17">
        <f t="shared" si="0"/>
        <v>29</v>
      </c>
      <c r="B36" s="18" t="str">
        <f t="shared" si="1"/>
        <v>NO</v>
      </c>
      <c r="C36" s="18" t="str">
        <f>IF(COUNTIF($D$8:$D$216,D36)&gt;1,"SI","NO")</f>
        <v>NO</v>
      </c>
      <c r="D36" s="18" t="str">
        <f t="shared" si="2"/>
        <v xml:space="preserve">08000760369000009         AT 2       </v>
      </c>
      <c r="E36" s="19" t="str">
        <f>VLOOKUP($G36,[1]LISTAS!$V:$AA,2,0)</f>
        <v>L'HOSPITALET DE LLOBREGAT</v>
      </c>
      <c r="F36" s="18" t="str">
        <f>VLOOKUP($G36,[1]LISTAS!$V:$AA,3,0)</f>
        <v>BARCELONA</v>
      </c>
      <c r="G36" s="20" t="s">
        <v>77</v>
      </c>
      <c r="H36" s="20">
        <v>9</v>
      </c>
      <c r="I36" s="21"/>
      <c r="J36" s="21"/>
      <c r="K36" s="21"/>
      <c r="L36" s="21"/>
      <c r="M36" s="21"/>
      <c r="N36" s="21"/>
      <c r="O36" s="21"/>
      <c r="P36" s="21"/>
      <c r="Q36" s="22" t="s">
        <v>87</v>
      </c>
      <c r="R36" s="20" t="s">
        <v>78</v>
      </c>
      <c r="S36" s="22">
        <v>2</v>
      </c>
      <c r="T36" s="23"/>
      <c r="U36" s="23"/>
      <c r="V36" s="18" t="str">
        <f>VLOOKUP($G36,[1]LISTAS!$V$3:$AD$20001,7,0)</f>
        <v>08</v>
      </c>
      <c r="W36" s="18" t="str">
        <f>VLOOKUP($G36,[1]LISTAS!$V$3:$AD$20001,8,0)</f>
        <v>00076</v>
      </c>
      <c r="X36" s="18" t="str">
        <f>VLOOKUP($G36,[1]LISTAS!$V$3:$AD$20001,9,0)</f>
        <v>03690</v>
      </c>
      <c r="Y36" s="18" t="str">
        <f t="shared" si="3"/>
        <v>00009</v>
      </c>
      <c r="Z36" s="18" t="str">
        <f>IF(I36=""," ",VLOOKUP(I36,[1]LISTAS!$B$3:$C$102,2))</f>
        <v xml:space="preserve"> </v>
      </c>
      <c r="AA36" s="18" t="str">
        <f t="shared" si="4"/>
        <v xml:space="preserve">   </v>
      </c>
      <c r="AB36" s="17" t="str">
        <f>IF(L36="","  ",VLOOKUP(L36,[1]LISTAS!$H$3:$I$14,2,0)&amp;REPT(" ",1-LEN(M36))&amp;M36)</f>
        <v xml:space="preserve">  </v>
      </c>
      <c r="AC36" s="18" t="str">
        <f t="shared" si="5"/>
        <v xml:space="preserve"> </v>
      </c>
      <c r="AD36" s="18" t="str">
        <f>IF(O36=""," ",VLOOKUP(O36,[1]LISTAS!$M$3:$N$38,2,0))&amp;IF(P36=""," ",VLOOKUP(P36,[1]LISTAS!$M$3:$N$38,2,0))</f>
        <v xml:space="preserve">  </v>
      </c>
      <c r="AE36" s="18" t="str">
        <f>IF(Q36="","   ",VLOOKUP(Q36,[1]LISTAS!$P$3:$Q$144,2,0))</f>
        <v xml:space="preserve">AT </v>
      </c>
      <c r="AF36" s="18" t="str">
        <f>IF(ISERROR(IF(R36="texto libre",S36,VLOOKUP(R36,[1]LISTAS!$S$3:$T$100,2,0))&amp;REPT(" ",4-LEN(IF(R36="texto libre",S36,VLOOKUP(R36,[1]LISTAS!$S$3:$T$100,2,0))))),"    ",IF(R36="texto libre",S36,VLOOKUP(R36,[1]LISTAS!$S$3:$T$100,2,0))&amp;REPT(" ",4-LEN(IF(R36="texto libre",S36,VLOOKUP(R36,[1]LISTAS!$S$3:$T$100,2,0)))))</f>
        <v xml:space="preserve">2   </v>
      </c>
      <c r="AG36" s="18" t="str">
        <f>IF(ISERROR(IF(T36="texto libre",U36,VLOOKUP(T36,[1]LISTAS!$S$3:$T$100,2,0))&amp;REPT(" ",4-LEN(IF(T36="texto libre",U36,VLOOKUP(T36,[1]LISTAS!$S$3:$T$100,2,0))))),"    ",IF(T36="texto libre",U36,VLOOKUP(T36,[1]LISTAS!$S$3:$T$100,2,0))&amp;REPT(" ",4-LEN(IF(T36="texto libre",U36,VLOOKUP(T36,[1]LISTAS!$S$3:$T$100,2,0)))))</f>
        <v xml:space="preserve">    </v>
      </c>
      <c r="AH36" s="18">
        <f t="shared" si="6"/>
        <v>37</v>
      </c>
      <c r="AI36" s="18">
        <f t="shared" si="7"/>
        <v>1</v>
      </c>
      <c r="AJ36" s="24"/>
      <c r="AK36" s="25">
        <v>2</v>
      </c>
      <c r="AL36" s="31" t="s">
        <v>90</v>
      </c>
      <c r="AM36" s="25">
        <v>140395</v>
      </c>
      <c r="AN36" s="25"/>
      <c r="AO36" s="27" t="str">
        <f>Tabla1[[#This Row],[GESCAL_37]]</f>
        <v xml:space="preserve">08000760369000009         AT 2       </v>
      </c>
      <c r="AP36" s="27" t="str">
        <f>IF(Tabla1[[#This Row],[Calle]]&lt;&gt;"",Tabla1[[#This Row],[Calle]],"")</f>
        <v>Sant Josep, Calle</v>
      </c>
      <c r="AQ36" s="27" t="str">
        <f>Tabla1[[#This Row],[Número]]&amp;Tabla1[[#This Row],[Bis]]</f>
        <v>9</v>
      </c>
      <c r="AR36" s="27" t="str">
        <f>Tabla1[[#This Row],[PORTAL(O)]]&amp;Tabla1[[#This Row],[PUERTA(Y)]]</f>
        <v/>
      </c>
      <c r="AS36" s="27" t="str">
        <f>Tabla1[[#This Row],[BLOQUE(T)]]&amp;Tabla1[[#This Row],[BLOQUE(XX)]]</f>
        <v/>
      </c>
      <c r="AT36" s="27" t="str">
        <f>IF(Tabla1[[#This Row],[LETRA ]]&lt;&gt;"",Tabla1[[#This Row],[LETRA ]],"")</f>
        <v/>
      </c>
      <c r="AU36" s="27" t="str">
        <f>Tabla1[[#This Row],[S1]]&amp;Tabla1[[#This Row],[S2]]</f>
        <v/>
      </c>
      <c r="AV36" s="28"/>
      <c r="AW36" s="27" t="str">
        <f>Tabla1[[#This Row],[Planta]]</f>
        <v>Atico</v>
      </c>
      <c r="AX36" s="27" t="str">
        <f>Tabla1[[#This Row],[MMMM]]&amp;" "&amp;Tabla1[[#This Row],[NNNN]]</f>
        <v xml:space="preserve">2        </v>
      </c>
      <c r="AY36" s="29" t="s">
        <v>80</v>
      </c>
      <c r="AZ36" s="25">
        <v>6286989</v>
      </c>
      <c r="BA36" s="25"/>
      <c r="BB36" s="25" t="s">
        <v>91</v>
      </c>
      <c r="BC36" s="25" t="s">
        <v>82</v>
      </c>
      <c r="BD36" s="31" t="s">
        <v>90</v>
      </c>
      <c r="BE36" s="25" t="s">
        <v>83</v>
      </c>
      <c r="BF36" s="25" t="s">
        <v>84</v>
      </c>
      <c r="BG36" s="25">
        <v>2</v>
      </c>
      <c r="BH36" s="25" t="s">
        <v>85</v>
      </c>
      <c r="BI36" s="25" t="s">
        <v>86</v>
      </c>
      <c r="BJ36" s="25">
        <v>138</v>
      </c>
      <c r="BK36" s="25"/>
    </row>
    <row r="37" spans="1:63" ht="15.75" hidden="1" thickBot="1" x14ac:dyDescent="0.3">
      <c r="A37" s="17">
        <f t="shared" si="0"/>
        <v>30</v>
      </c>
      <c r="B37" s="18" t="str">
        <f t="shared" si="1"/>
        <v>NO</v>
      </c>
      <c r="C37" s="18" t="str">
        <f>IF(COUNTIF($D$8:$D$216,D37)&gt;1,"SI","NO")</f>
        <v>NO</v>
      </c>
      <c r="D37" s="18" t="str">
        <f t="shared" si="2"/>
        <v xml:space="preserve">08000760369000009         AT 3       </v>
      </c>
      <c r="E37" s="19" t="str">
        <f>VLOOKUP($G37,[1]LISTAS!$V:$AA,2,0)</f>
        <v>L'HOSPITALET DE LLOBREGAT</v>
      </c>
      <c r="F37" s="18" t="str">
        <f>VLOOKUP($G37,[1]LISTAS!$V:$AA,3,0)</f>
        <v>BARCELONA</v>
      </c>
      <c r="G37" s="20" t="s">
        <v>77</v>
      </c>
      <c r="H37" s="20">
        <v>9</v>
      </c>
      <c r="I37" s="21"/>
      <c r="J37" s="21"/>
      <c r="K37" s="21"/>
      <c r="L37" s="21"/>
      <c r="M37" s="21"/>
      <c r="N37" s="21"/>
      <c r="O37" s="21"/>
      <c r="P37" s="21"/>
      <c r="Q37" s="22" t="s">
        <v>87</v>
      </c>
      <c r="R37" s="20" t="s">
        <v>78</v>
      </c>
      <c r="S37" s="22">
        <v>3</v>
      </c>
      <c r="T37" s="23"/>
      <c r="U37" s="23"/>
      <c r="V37" s="18" t="str">
        <f>VLOOKUP($G37,[1]LISTAS!$V$3:$AD$20001,7,0)</f>
        <v>08</v>
      </c>
      <c r="W37" s="18" t="str">
        <f>VLOOKUP($G37,[1]LISTAS!$V$3:$AD$20001,8,0)</f>
        <v>00076</v>
      </c>
      <c r="X37" s="18" t="str">
        <f>VLOOKUP($G37,[1]LISTAS!$V$3:$AD$20001,9,0)</f>
        <v>03690</v>
      </c>
      <c r="Y37" s="18" t="str">
        <f t="shared" si="3"/>
        <v>00009</v>
      </c>
      <c r="Z37" s="18" t="str">
        <f>IF(I37=""," ",VLOOKUP(I37,[1]LISTAS!$B$3:$C$102,2))</f>
        <v xml:space="preserve"> </v>
      </c>
      <c r="AA37" s="18" t="str">
        <f t="shared" si="4"/>
        <v xml:space="preserve">   </v>
      </c>
      <c r="AB37" s="17" t="str">
        <f>IF(L37="","  ",VLOOKUP(L37,[1]LISTAS!$H$3:$I$14,2,0)&amp;REPT(" ",1-LEN(M37))&amp;M37)</f>
        <v xml:space="preserve">  </v>
      </c>
      <c r="AC37" s="18" t="str">
        <f t="shared" si="5"/>
        <v xml:space="preserve"> </v>
      </c>
      <c r="AD37" s="18" t="str">
        <f>IF(O37=""," ",VLOOKUP(O37,[1]LISTAS!$M$3:$N$38,2,0))&amp;IF(P37=""," ",VLOOKUP(P37,[1]LISTAS!$M$3:$N$38,2,0))</f>
        <v xml:space="preserve">  </v>
      </c>
      <c r="AE37" s="18" t="str">
        <f>IF(Q37="","   ",VLOOKUP(Q37,[1]LISTAS!$P$3:$Q$144,2,0))</f>
        <v xml:space="preserve">AT </v>
      </c>
      <c r="AF37" s="18" t="str">
        <f>IF(ISERROR(IF(R37="texto libre",S37,VLOOKUP(R37,[1]LISTAS!$S$3:$T$100,2,0))&amp;REPT(" ",4-LEN(IF(R37="texto libre",S37,VLOOKUP(R37,[1]LISTAS!$S$3:$T$100,2,0))))),"    ",IF(R37="texto libre",S37,VLOOKUP(R37,[1]LISTAS!$S$3:$T$100,2,0))&amp;REPT(" ",4-LEN(IF(R37="texto libre",S37,VLOOKUP(R37,[1]LISTAS!$S$3:$T$100,2,0)))))</f>
        <v xml:space="preserve">3   </v>
      </c>
      <c r="AG37" s="18" t="str">
        <f>IF(ISERROR(IF(T37="texto libre",U37,VLOOKUP(T37,[1]LISTAS!$S$3:$T$100,2,0))&amp;REPT(" ",4-LEN(IF(T37="texto libre",U37,VLOOKUP(T37,[1]LISTAS!$S$3:$T$100,2,0))))),"    ",IF(T37="texto libre",U37,VLOOKUP(T37,[1]LISTAS!$S$3:$T$100,2,0))&amp;REPT(" ",4-LEN(IF(T37="texto libre",U37,VLOOKUP(T37,[1]LISTAS!$S$3:$T$100,2,0)))))</f>
        <v xml:space="preserve">    </v>
      </c>
      <c r="AH37" s="18">
        <f t="shared" si="6"/>
        <v>37</v>
      </c>
      <c r="AI37" s="18">
        <f t="shared" si="7"/>
        <v>1</v>
      </c>
      <c r="AJ37" s="24"/>
      <c r="AK37" s="25">
        <v>2</v>
      </c>
      <c r="AL37" s="31" t="s">
        <v>90</v>
      </c>
      <c r="AM37" s="25">
        <v>140395</v>
      </c>
      <c r="AN37" s="25"/>
      <c r="AO37" s="27" t="str">
        <f>Tabla1[[#This Row],[GESCAL_37]]</f>
        <v xml:space="preserve">08000760369000009         AT 3       </v>
      </c>
      <c r="AP37" s="27" t="str">
        <f>IF(Tabla1[[#This Row],[Calle]]&lt;&gt;"",Tabla1[[#This Row],[Calle]],"")</f>
        <v>Sant Josep, Calle</v>
      </c>
      <c r="AQ37" s="27" t="str">
        <f>Tabla1[[#This Row],[Número]]&amp;Tabla1[[#This Row],[Bis]]</f>
        <v>9</v>
      </c>
      <c r="AR37" s="27" t="str">
        <f>Tabla1[[#This Row],[PORTAL(O)]]&amp;Tabla1[[#This Row],[PUERTA(Y)]]</f>
        <v/>
      </c>
      <c r="AS37" s="27" t="str">
        <f>Tabla1[[#This Row],[BLOQUE(T)]]&amp;Tabla1[[#This Row],[BLOQUE(XX)]]</f>
        <v/>
      </c>
      <c r="AT37" s="27" t="str">
        <f>IF(Tabla1[[#This Row],[LETRA ]]&lt;&gt;"",Tabla1[[#This Row],[LETRA ]],"")</f>
        <v/>
      </c>
      <c r="AU37" s="27" t="str">
        <f>Tabla1[[#This Row],[S1]]&amp;Tabla1[[#This Row],[S2]]</f>
        <v/>
      </c>
      <c r="AV37" s="28"/>
      <c r="AW37" s="27" t="str">
        <f>Tabla1[[#This Row],[Planta]]</f>
        <v>Atico</v>
      </c>
      <c r="AX37" s="27" t="str">
        <f>Tabla1[[#This Row],[MMMM]]&amp;" "&amp;Tabla1[[#This Row],[NNNN]]</f>
        <v xml:space="preserve">3        </v>
      </c>
      <c r="AY37" s="29" t="s">
        <v>80</v>
      </c>
      <c r="AZ37" s="25">
        <v>6286989</v>
      </c>
      <c r="BA37" s="25"/>
      <c r="BB37" s="25" t="s">
        <v>91</v>
      </c>
      <c r="BC37" s="25" t="s">
        <v>82</v>
      </c>
      <c r="BD37" s="31" t="s">
        <v>90</v>
      </c>
      <c r="BE37" s="25" t="s">
        <v>83</v>
      </c>
      <c r="BF37" s="25" t="s">
        <v>84</v>
      </c>
      <c r="BG37" s="25">
        <v>2</v>
      </c>
      <c r="BH37" s="25" t="s">
        <v>85</v>
      </c>
      <c r="BI37" s="25" t="s">
        <v>86</v>
      </c>
      <c r="BJ37" s="25">
        <v>138</v>
      </c>
      <c r="BK37" s="25"/>
    </row>
    <row r="38" spans="1:63" ht="15.75" hidden="1" thickBot="1" x14ac:dyDescent="0.3">
      <c r="A38" s="17">
        <f t="shared" si="0"/>
        <v>31</v>
      </c>
      <c r="B38" s="18" t="str">
        <f t="shared" si="1"/>
        <v>NO</v>
      </c>
      <c r="C38" s="18" t="str">
        <f>IF(COUNTIF($D$8:$D$216,D38)&gt;1,"SI","NO")</f>
        <v>NO</v>
      </c>
      <c r="D38" s="18" t="str">
        <f t="shared" si="2"/>
        <v xml:space="preserve">08000760369000009         AT 4       </v>
      </c>
      <c r="E38" s="19" t="str">
        <f>VLOOKUP($G38,[1]LISTAS!$V:$AA,2,0)</f>
        <v>L'HOSPITALET DE LLOBREGAT</v>
      </c>
      <c r="F38" s="18" t="str">
        <f>VLOOKUP($G38,[1]LISTAS!$V:$AA,3,0)</f>
        <v>BARCELONA</v>
      </c>
      <c r="G38" s="20" t="s">
        <v>77</v>
      </c>
      <c r="H38" s="20">
        <v>9</v>
      </c>
      <c r="I38" s="21"/>
      <c r="J38" s="21"/>
      <c r="K38" s="21"/>
      <c r="L38" s="21"/>
      <c r="M38" s="21"/>
      <c r="N38" s="21"/>
      <c r="O38" s="21"/>
      <c r="P38" s="21"/>
      <c r="Q38" s="22" t="s">
        <v>87</v>
      </c>
      <c r="R38" s="20" t="s">
        <v>78</v>
      </c>
      <c r="S38" s="22">
        <v>4</v>
      </c>
      <c r="T38" s="23"/>
      <c r="U38" s="23"/>
      <c r="V38" s="18" t="str">
        <f>VLOOKUP($G38,[1]LISTAS!$V$3:$AD$20001,7,0)</f>
        <v>08</v>
      </c>
      <c r="W38" s="18" t="str">
        <f>VLOOKUP($G38,[1]LISTAS!$V$3:$AD$20001,8,0)</f>
        <v>00076</v>
      </c>
      <c r="X38" s="18" t="str">
        <f>VLOOKUP($G38,[1]LISTAS!$V$3:$AD$20001,9,0)</f>
        <v>03690</v>
      </c>
      <c r="Y38" s="18" t="str">
        <f t="shared" si="3"/>
        <v>00009</v>
      </c>
      <c r="Z38" s="18" t="str">
        <f>IF(I38=""," ",VLOOKUP(I38,[1]LISTAS!$B$3:$C$102,2))</f>
        <v xml:space="preserve"> </v>
      </c>
      <c r="AA38" s="18" t="str">
        <f t="shared" si="4"/>
        <v xml:space="preserve">   </v>
      </c>
      <c r="AB38" s="17" t="str">
        <f>IF(L38="","  ",VLOOKUP(L38,[1]LISTAS!$H$3:$I$14,2,0)&amp;REPT(" ",1-LEN(M38))&amp;M38)</f>
        <v xml:space="preserve">  </v>
      </c>
      <c r="AC38" s="18" t="str">
        <f t="shared" si="5"/>
        <v xml:space="preserve"> </v>
      </c>
      <c r="AD38" s="18" t="str">
        <f>IF(O38=""," ",VLOOKUP(O38,[1]LISTAS!$M$3:$N$38,2,0))&amp;IF(P38=""," ",VLOOKUP(P38,[1]LISTAS!$M$3:$N$38,2,0))</f>
        <v xml:space="preserve">  </v>
      </c>
      <c r="AE38" s="18" t="str">
        <f>IF(Q38="","   ",VLOOKUP(Q38,[1]LISTAS!$P$3:$Q$144,2,0))</f>
        <v xml:space="preserve">AT </v>
      </c>
      <c r="AF38" s="18" t="str">
        <f>IF(ISERROR(IF(R38="texto libre",S38,VLOOKUP(R38,[1]LISTAS!$S$3:$T$100,2,0))&amp;REPT(" ",4-LEN(IF(R38="texto libre",S38,VLOOKUP(R38,[1]LISTAS!$S$3:$T$100,2,0))))),"    ",IF(R38="texto libre",S38,VLOOKUP(R38,[1]LISTAS!$S$3:$T$100,2,0))&amp;REPT(" ",4-LEN(IF(R38="texto libre",S38,VLOOKUP(R38,[1]LISTAS!$S$3:$T$100,2,0)))))</f>
        <v xml:space="preserve">4   </v>
      </c>
      <c r="AG38" s="18" t="str">
        <f>IF(ISERROR(IF(T38="texto libre",U38,VLOOKUP(T38,[1]LISTAS!$S$3:$T$100,2,0))&amp;REPT(" ",4-LEN(IF(T38="texto libre",U38,VLOOKUP(T38,[1]LISTAS!$S$3:$T$100,2,0))))),"    ",IF(T38="texto libre",U38,VLOOKUP(T38,[1]LISTAS!$S$3:$T$100,2,0))&amp;REPT(" ",4-LEN(IF(T38="texto libre",U38,VLOOKUP(T38,[1]LISTAS!$S$3:$T$100,2,0)))))</f>
        <v xml:space="preserve">    </v>
      </c>
      <c r="AH38" s="18">
        <f t="shared" si="6"/>
        <v>37</v>
      </c>
      <c r="AI38" s="18">
        <f t="shared" si="7"/>
        <v>1</v>
      </c>
      <c r="AJ38" s="24"/>
      <c r="AK38" s="25">
        <v>2</v>
      </c>
      <c r="AL38" s="31" t="s">
        <v>90</v>
      </c>
      <c r="AM38" s="25">
        <v>140395</v>
      </c>
      <c r="AN38" s="25"/>
      <c r="AO38" s="27" t="str">
        <f>Tabla1[[#This Row],[GESCAL_37]]</f>
        <v xml:space="preserve">08000760369000009         AT 4       </v>
      </c>
      <c r="AP38" s="27" t="str">
        <f>IF(Tabla1[[#This Row],[Calle]]&lt;&gt;"",Tabla1[[#This Row],[Calle]],"")</f>
        <v>Sant Josep, Calle</v>
      </c>
      <c r="AQ38" s="27" t="str">
        <f>Tabla1[[#This Row],[Número]]&amp;Tabla1[[#This Row],[Bis]]</f>
        <v>9</v>
      </c>
      <c r="AR38" s="27" t="str">
        <f>Tabla1[[#This Row],[PORTAL(O)]]&amp;Tabla1[[#This Row],[PUERTA(Y)]]</f>
        <v/>
      </c>
      <c r="AS38" s="27" t="str">
        <f>Tabla1[[#This Row],[BLOQUE(T)]]&amp;Tabla1[[#This Row],[BLOQUE(XX)]]</f>
        <v/>
      </c>
      <c r="AT38" s="27" t="str">
        <f>IF(Tabla1[[#This Row],[LETRA ]]&lt;&gt;"",Tabla1[[#This Row],[LETRA ]],"")</f>
        <v/>
      </c>
      <c r="AU38" s="27" t="str">
        <f>Tabla1[[#This Row],[S1]]&amp;Tabla1[[#This Row],[S2]]</f>
        <v/>
      </c>
      <c r="AV38" s="28"/>
      <c r="AW38" s="27" t="str">
        <f>Tabla1[[#This Row],[Planta]]</f>
        <v>Atico</v>
      </c>
      <c r="AX38" s="27" t="str">
        <f>Tabla1[[#This Row],[MMMM]]&amp;" "&amp;Tabla1[[#This Row],[NNNN]]</f>
        <v xml:space="preserve">4        </v>
      </c>
      <c r="AY38" s="29" t="s">
        <v>80</v>
      </c>
      <c r="AZ38" s="25">
        <v>6286989</v>
      </c>
      <c r="BA38" s="25"/>
      <c r="BB38" s="25" t="s">
        <v>91</v>
      </c>
      <c r="BC38" s="25" t="s">
        <v>82</v>
      </c>
      <c r="BD38" s="31" t="s">
        <v>90</v>
      </c>
      <c r="BE38" s="25" t="s">
        <v>83</v>
      </c>
      <c r="BF38" s="25" t="s">
        <v>84</v>
      </c>
      <c r="BG38" s="25">
        <v>2</v>
      </c>
      <c r="BH38" s="25" t="s">
        <v>85</v>
      </c>
      <c r="BI38" s="25" t="s">
        <v>86</v>
      </c>
      <c r="BJ38" s="25">
        <v>138</v>
      </c>
      <c r="BK38" s="25"/>
    </row>
    <row r="39" spans="1:63" ht="15.75" hidden="1" thickBot="1" x14ac:dyDescent="0.3">
      <c r="A39" s="17">
        <f t="shared" si="0"/>
        <v>32</v>
      </c>
      <c r="B39" s="18" t="str">
        <f t="shared" si="1"/>
        <v>NO</v>
      </c>
      <c r="C39" s="18" t="str">
        <f>IF(COUNTIF($D$8:$D$216,D39)&gt;1,"SI","NO")</f>
        <v>NO</v>
      </c>
      <c r="D39" s="18" t="str">
        <f t="shared" si="2"/>
        <v xml:space="preserve">08000760369000009         EN 1       </v>
      </c>
      <c r="E39" s="19" t="str">
        <f>VLOOKUP($G39,[1]LISTAS!$V:$AA,2,0)</f>
        <v>L'HOSPITALET DE LLOBREGAT</v>
      </c>
      <c r="F39" s="18" t="str">
        <f>VLOOKUP($G39,[1]LISTAS!$V:$AA,3,0)</f>
        <v>BARCELONA</v>
      </c>
      <c r="G39" s="20" t="s">
        <v>77</v>
      </c>
      <c r="H39" s="20">
        <v>9</v>
      </c>
      <c r="I39" s="21"/>
      <c r="J39" s="21"/>
      <c r="K39" s="21"/>
      <c r="L39" s="21"/>
      <c r="M39" s="21"/>
      <c r="N39" s="21"/>
      <c r="O39" s="21"/>
      <c r="P39" s="21"/>
      <c r="Q39" s="33" t="s">
        <v>92</v>
      </c>
      <c r="R39" s="20" t="s">
        <v>78</v>
      </c>
      <c r="S39" s="22">
        <v>1</v>
      </c>
      <c r="T39" s="23"/>
      <c r="U39" s="23"/>
      <c r="V39" s="18" t="str">
        <f>VLOOKUP($G39,[1]LISTAS!$V$3:$AD$20001,7,0)</f>
        <v>08</v>
      </c>
      <c r="W39" s="18" t="str">
        <f>VLOOKUP($G39,[1]LISTAS!$V$3:$AD$20001,8,0)</f>
        <v>00076</v>
      </c>
      <c r="X39" s="18" t="str">
        <f>VLOOKUP($G39,[1]LISTAS!$V$3:$AD$20001,9,0)</f>
        <v>03690</v>
      </c>
      <c r="Y39" s="18" t="str">
        <f t="shared" si="3"/>
        <v>00009</v>
      </c>
      <c r="Z39" s="18" t="str">
        <f>IF(I39=""," ",VLOOKUP(I39,[1]LISTAS!$B$3:$C$102,2))</f>
        <v xml:space="preserve"> </v>
      </c>
      <c r="AA39" s="18" t="str">
        <f t="shared" si="4"/>
        <v xml:space="preserve">   </v>
      </c>
      <c r="AB39" s="17" t="str">
        <f>IF(L39="","  ",VLOOKUP(L39,[1]LISTAS!$H$3:$I$14,2,0)&amp;REPT(" ",1-LEN(M39))&amp;M39)</f>
        <v xml:space="preserve">  </v>
      </c>
      <c r="AC39" s="18" t="str">
        <f t="shared" si="5"/>
        <v xml:space="preserve"> </v>
      </c>
      <c r="AD39" s="18" t="str">
        <f>IF(O39=""," ",VLOOKUP(O39,[1]LISTAS!$M$3:$N$38,2,0))&amp;IF(P39=""," ",VLOOKUP(P39,[1]LISTAS!$M$3:$N$38,2,0))</f>
        <v xml:space="preserve">  </v>
      </c>
      <c r="AE39" s="18" t="str">
        <f>IF(Q39="","   ",VLOOKUP(Q39,[1]LISTAS!$P$3:$Q$144,2,0))</f>
        <v xml:space="preserve">EN </v>
      </c>
      <c r="AF39" s="18" t="str">
        <f>IF(ISERROR(IF(R39="texto libre",S39,VLOOKUP(R39,[1]LISTAS!$S$3:$T$100,2,0))&amp;REPT(" ",4-LEN(IF(R39="texto libre",S39,VLOOKUP(R39,[1]LISTAS!$S$3:$T$100,2,0))))),"    ",IF(R39="texto libre",S39,VLOOKUP(R39,[1]LISTAS!$S$3:$T$100,2,0))&amp;REPT(" ",4-LEN(IF(R39="texto libre",S39,VLOOKUP(R39,[1]LISTAS!$S$3:$T$100,2,0)))))</f>
        <v xml:space="preserve">1   </v>
      </c>
      <c r="AG39" s="18" t="str">
        <f>IF(ISERROR(IF(T39="texto libre",U39,VLOOKUP(T39,[1]LISTAS!$S$3:$T$100,2,0))&amp;REPT(" ",4-LEN(IF(T39="texto libre",U39,VLOOKUP(T39,[1]LISTAS!$S$3:$T$100,2,0))))),"    ",IF(T39="texto libre",U39,VLOOKUP(T39,[1]LISTAS!$S$3:$T$100,2,0))&amp;REPT(" ",4-LEN(IF(T39="texto libre",U39,VLOOKUP(T39,[1]LISTAS!$S$3:$T$100,2,0)))))</f>
        <v xml:space="preserve">    </v>
      </c>
      <c r="AH39" s="18">
        <f t="shared" si="6"/>
        <v>37</v>
      </c>
      <c r="AI39" s="18">
        <f t="shared" si="7"/>
        <v>1</v>
      </c>
      <c r="AJ39" s="24"/>
      <c r="AK39" s="25">
        <v>2</v>
      </c>
      <c r="AL39" s="31" t="s">
        <v>90</v>
      </c>
      <c r="AM39" s="25">
        <v>140395</v>
      </c>
      <c r="AN39" s="25"/>
      <c r="AO39" s="27" t="str">
        <f>Tabla1[[#This Row],[GESCAL_37]]</f>
        <v xml:space="preserve">08000760369000009         EN 1       </v>
      </c>
      <c r="AP39" s="27" t="str">
        <f>IF(Tabla1[[#This Row],[Calle]]&lt;&gt;"",Tabla1[[#This Row],[Calle]],"")</f>
        <v>Sant Josep, Calle</v>
      </c>
      <c r="AQ39" s="27" t="str">
        <f>Tabla1[[#This Row],[Número]]&amp;Tabla1[[#This Row],[Bis]]</f>
        <v>9</v>
      </c>
      <c r="AR39" s="27" t="str">
        <f>Tabla1[[#This Row],[PORTAL(O)]]&amp;Tabla1[[#This Row],[PUERTA(Y)]]</f>
        <v/>
      </c>
      <c r="AS39" s="27" t="str">
        <f>Tabla1[[#This Row],[BLOQUE(T)]]&amp;Tabla1[[#This Row],[BLOQUE(XX)]]</f>
        <v/>
      </c>
      <c r="AT39" s="27" t="str">
        <f>IF(Tabla1[[#This Row],[LETRA ]]&lt;&gt;"",Tabla1[[#This Row],[LETRA ]],"")</f>
        <v/>
      </c>
      <c r="AU39" s="27" t="str">
        <f>Tabla1[[#This Row],[S1]]&amp;Tabla1[[#This Row],[S2]]</f>
        <v/>
      </c>
      <c r="AV39" s="28"/>
      <c r="AW39" s="27" t="str">
        <f>Tabla1[[#This Row],[Planta]]</f>
        <v>Entresuelo</v>
      </c>
      <c r="AX39" s="27" t="str">
        <f>Tabla1[[#This Row],[MMMM]]&amp;" "&amp;Tabla1[[#This Row],[NNNN]]</f>
        <v xml:space="preserve">1        </v>
      </c>
      <c r="AY39" s="29" t="s">
        <v>80</v>
      </c>
      <c r="AZ39" s="25">
        <v>6286989</v>
      </c>
      <c r="BA39" s="25"/>
      <c r="BB39" s="25" t="s">
        <v>91</v>
      </c>
      <c r="BC39" s="25" t="s">
        <v>82</v>
      </c>
      <c r="BD39" s="31" t="s">
        <v>90</v>
      </c>
      <c r="BE39" s="25" t="s">
        <v>83</v>
      </c>
      <c r="BF39" s="25" t="s">
        <v>84</v>
      </c>
      <c r="BG39" s="25">
        <v>2</v>
      </c>
      <c r="BH39" s="25" t="s">
        <v>85</v>
      </c>
      <c r="BI39" s="25" t="s">
        <v>86</v>
      </c>
      <c r="BJ39" s="25">
        <v>138</v>
      </c>
      <c r="BK39" s="25"/>
    </row>
    <row r="40" spans="1:63" ht="15.75" hidden="1" thickBot="1" x14ac:dyDescent="0.3">
      <c r="A40" s="17">
        <f t="shared" si="0"/>
        <v>33</v>
      </c>
      <c r="B40" s="18" t="str">
        <f t="shared" si="1"/>
        <v>NO</v>
      </c>
      <c r="C40" s="18" t="str">
        <f>IF(COUNTIF($D$8:$D$216,D40)&gt;1,"SI","NO")</f>
        <v>NO</v>
      </c>
      <c r="D40" s="18" t="str">
        <f t="shared" si="2"/>
        <v xml:space="preserve">08000760369000009         EN 2       </v>
      </c>
      <c r="E40" s="19" t="str">
        <f>VLOOKUP($G40,[1]LISTAS!$V:$AA,2,0)</f>
        <v>L'HOSPITALET DE LLOBREGAT</v>
      </c>
      <c r="F40" s="18" t="str">
        <f>VLOOKUP($G40,[1]LISTAS!$V:$AA,3,0)</f>
        <v>BARCELONA</v>
      </c>
      <c r="G40" s="20" t="s">
        <v>77</v>
      </c>
      <c r="H40" s="20">
        <v>9</v>
      </c>
      <c r="I40" s="21"/>
      <c r="J40" s="21"/>
      <c r="K40" s="21"/>
      <c r="L40" s="21"/>
      <c r="M40" s="21"/>
      <c r="N40" s="21"/>
      <c r="O40" s="21"/>
      <c r="P40" s="21"/>
      <c r="Q40" s="33" t="s">
        <v>92</v>
      </c>
      <c r="R40" s="20" t="s">
        <v>78</v>
      </c>
      <c r="S40" s="22">
        <v>2</v>
      </c>
      <c r="T40" s="23"/>
      <c r="U40" s="23"/>
      <c r="V40" s="18" t="str">
        <f>VLOOKUP($G40,[1]LISTAS!$V$3:$AD$20001,7,0)</f>
        <v>08</v>
      </c>
      <c r="W40" s="18" t="str">
        <f>VLOOKUP($G40,[1]LISTAS!$V$3:$AD$20001,8,0)</f>
        <v>00076</v>
      </c>
      <c r="X40" s="18" t="str">
        <f>VLOOKUP($G40,[1]LISTAS!$V$3:$AD$20001,9,0)</f>
        <v>03690</v>
      </c>
      <c r="Y40" s="18" t="str">
        <f t="shared" si="3"/>
        <v>00009</v>
      </c>
      <c r="Z40" s="18" t="str">
        <f>IF(I40=""," ",VLOOKUP(I40,[1]LISTAS!$B$3:$C$102,2))</f>
        <v xml:space="preserve"> </v>
      </c>
      <c r="AA40" s="18" t="str">
        <f t="shared" si="4"/>
        <v xml:space="preserve">   </v>
      </c>
      <c r="AB40" s="17" t="str">
        <f>IF(L40="","  ",VLOOKUP(L40,[1]LISTAS!$H$3:$I$14,2,0)&amp;REPT(" ",1-LEN(M40))&amp;M40)</f>
        <v xml:space="preserve">  </v>
      </c>
      <c r="AC40" s="18" t="str">
        <f t="shared" si="5"/>
        <v xml:space="preserve"> </v>
      </c>
      <c r="AD40" s="18" t="str">
        <f>IF(O40=""," ",VLOOKUP(O40,[1]LISTAS!$M$3:$N$38,2,0))&amp;IF(P40=""," ",VLOOKUP(P40,[1]LISTAS!$M$3:$N$38,2,0))</f>
        <v xml:space="preserve">  </v>
      </c>
      <c r="AE40" s="18" t="str">
        <f>IF(Q40="","   ",VLOOKUP(Q40,[1]LISTAS!$P$3:$Q$144,2,0))</f>
        <v xml:space="preserve">EN </v>
      </c>
      <c r="AF40" s="18" t="str">
        <f>IF(ISERROR(IF(R40="texto libre",S40,VLOOKUP(R40,[1]LISTAS!$S$3:$T$100,2,0))&amp;REPT(" ",4-LEN(IF(R40="texto libre",S40,VLOOKUP(R40,[1]LISTAS!$S$3:$T$100,2,0))))),"    ",IF(R40="texto libre",S40,VLOOKUP(R40,[1]LISTAS!$S$3:$T$100,2,0))&amp;REPT(" ",4-LEN(IF(R40="texto libre",S40,VLOOKUP(R40,[1]LISTAS!$S$3:$T$100,2,0)))))</f>
        <v xml:space="preserve">2   </v>
      </c>
      <c r="AG40" s="18" t="str">
        <f>IF(ISERROR(IF(T40="texto libre",U40,VLOOKUP(T40,[1]LISTAS!$S$3:$T$100,2,0))&amp;REPT(" ",4-LEN(IF(T40="texto libre",U40,VLOOKUP(T40,[1]LISTAS!$S$3:$T$100,2,0))))),"    ",IF(T40="texto libre",U40,VLOOKUP(T40,[1]LISTAS!$S$3:$T$100,2,0))&amp;REPT(" ",4-LEN(IF(T40="texto libre",U40,VLOOKUP(T40,[1]LISTAS!$S$3:$T$100,2,0)))))</f>
        <v xml:space="preserve">    </v>
      </c>
      <c r="AH40" s="18">
        <f t="shared" si="6"/>
        <v>37</v>
      </c>
      <c r="AI40" s="18">
        <f t="shared" si="7"/>
        <v>1</v>
      </c>
      <c r="AJ40" s="24"/>
      <c r="AK40" s="25">
        <v>2</v>
      </c>
      <c r="AL40" s="31" t="s">
        <v>90</v>
      </c>
      <c r="AM40" s="25">
        <v>140395</v>
      </c>
      <c r="AN40" s="25"/>
      <c r="AO40" s="27" t="str">
        <f>Tabla1[[#This Row],[GESCAL_37]]</f>
        <v xml:space="preserve">08000760369000009         EN 2       </v>
      </c>
      <c r="AP40" s="27" t="str">
        <f>IF(Tabla1[[#This Row],[Calle]]&lt;&gt;"",Tabla1[[#This Row],[Calle]],"")</f>
        <v>Sant Josep, Calle</v>
      </c>
      <c r="AQ40" s="27" t="str">
        <f>Tabla1[[#This Row],[Número]]&amp;Tabla1[[#This Row],[Bis]]</f>
        <v>9</v>
      </c>
      <c r="AR40" s="27" t="str">
        <f>Tabla1[[#This Row],[PORTAL(O)]]&amp;Tabla1[[#This Row],[PUERTA(Y)]]</f>
        <v/>
      </c>
      <c r="AS40" s="27" t="str">
        <f>Tabla1[[#This Row],[BLOQUE(T)]]&amp;Tabla1[[#This Row],[BLOQUE(XX)]]</f>
        <v/>
      </c>
      <c r="AT40" s="27" t="str">
        <f>IF(Tabla1[[#This Row],[LETRA ]]&lt;&gt;"",Tabla1[[#This Row],[LETRA ]],"")</f>
        <v/>
      </c>
      <c r="AU40" s="27" t="str">
        <f>Tabla1[[#This Row],[S1]]&amp;Tabla1[[#This Row],[S2]]</f>
        <v/>
      </c>
      <c r="AV40" s="28"/>
      <c r="AW40" s="27" t="str">
        <f>Tabla1[[#This Row],[Planta]]</f>
        <v>Entresuelo</v>
      </c>
      <c r="AX40" s="27" t="str">
        <f>Tabla1[[#This Row],[MMMM]]&amp;" "&amp;Tabla1[[#This Row],[NNNN]]</f>
        <v xml:space="preserve">2        </v>
      </c>
      <c r="AY40" s="29" t="s">
        <v>80</v>
      </c>
      <c r="AZ40" s="25">
        <v>6286989</v>
      </c>
      <c r="BA40" s="25"/>
      <c r="BB40" s="25" t="s">
        <v>91</v>
      </c>
      <c r="BC40" s="25" t="s">
        <v>82</v>
      </c>
      <c r="BD40" s="31" t="s">
        <v>90</v>
      </c>
      <c r="BE40" s="25" t="s">
        <v>83</v>
      </c>
      <c r="BF40" s="25" t="s">
        <v>84</v>
      </c>
      <c r="BG40" s="25">
        <v>2</v>
      </c>
      <c r="BH40" s="25" t="s">
        <v>85</v>
      </c>
      <c r="BI40" s="25" t="s">
        <v>86</v>
      </c>
      <c r="BJ40" s="25">
        <v>138</v>
      </c>
      <c r="BK40" s="25"/>
    </row>
    <row r="41" spans="1:63" ht="15.75" hidden="1" thickBot="1" x14ac:dyDescent="0.3">
      <c r="A41" s="17">
        <f t="shared" si="0"/>
        <v>34</v>
      </c>
      <c r="B41" s="18" t="str">
        <f t="shared" si="1"/>
        <v>NO</v>
      </c>
      <c r="C41" s="18" t="str">
        <f>IF(COUNTIF($D$8:$D$216,D41)&gt;1,"SI","NO")</f>
        <v>NO</v>
      </c>
      <c r="D41" s="18" t="str">
        <f t="shared" si="2"/>
        <v xml:space="preserve">08000760369000009         EN 3       </v>
      </c>
      <c r="E41" s="19" t="str">
        <f>VLOOKUP($G41,[1]LISTAS!$V:$AA,2,0)</f>
        <v>L'HOSPITALET DE LLOBREGAT</v>
      </c>
      <c r="F41" s="18" t="str">
        <f>VLOOKUP($G41,[1]LISTAS!$V:$AA,3,0)</f>
        <v>BARCELONA</v>
      </c>
      <c r="G41" s="20" t="s">
        <v>77</v>
      </c>
      <c r="H41" s="20">
        <v>9</v>
      </c>
      <c r="I41" s="21"/>
      <c r="J41" s="21"/>
      <c r="K41" s="21"/>
      <c r="L41" s="21"/>
      <c r="M41" s="21"/>
      <c r="N41" s="21"/>
      <c r="O41" s="21"/>
      <c r="P41" s="21"/>
      <c r="Q41" s="33" t="s">
        <v>92</v>
      </c>
      <c r="R41" s="20" t="s">
        <v>78</v>
      </c>
      <c r="S41" s="22">
        <v>3</v>
      </c>
      <c r="T41" s="23"/>
      <c r="U41" s="23"/>
      <c r="V41" s="18" t="str">
        <f>VLOOKUP($G41,[1]LISTAS!$V$3:$AD$20001,7,0)</f>
        <v>08</v>
      </c>
      <c r="W41" s="18" t="str">
        <f>VLOOKUP($G41,[1]LISTAS!$V$3:$AD$20001,8,0)</f>
        <v>00076</v>
      </c>
      <c r="X41" s="18" t="str">
        <f>VLOOKUP($G41,[1]LISTAS!$V$3:$AD$20001,9,0)</f>
        <v>03690</v>
      </c>
      <c r="Y41" s="18" t="str">
        <f t="shared" si="3"/>
        <v>00009</v>
      </c>
      <c r="Z41" s="18" t="str">
        <f>IF(I41=""," ",VLOOKUP(I41,[1]LISTAS!$B$3:$C$102,2))</f>
        <v xml:space="preserve"> </v>
      </c>
      <c r="AA41" s="18" t="str">
        <f t="shared" si="4"/>
        <v xml:space="preserve">   </v>
      </c>
      <c r="AB41" s="17" t="str">
        <f>IF(L41="","  ",VLOOKUP(L41,[1]LISTAS!$H$3:$I$14,2,0)&amp;REPT(" ",1-LEN(M41))&amp;M41)</f>
        <v xml:space="preserve">  </v>
      </c>
      <c r="AC41" s="18" t="str">
        <f t="shared" si="5"/>
        <v xml:space="preserve"> </v>
      </c>
      <c r="AD41" s="18" t="str">
        <f>IF(O41=""," ",VLOOKUP(O41,[1]LISTAS!$M$3:$N$38,2,0))&amp;IF(P41=""," ",VLOOKUP(P41,[1]LISTAS!$M$3:$N$38,2,0))</f>
        <v xml:space="preserve">  </v>
      </c>
      <c r="AE41" s="18" t="str">
        <f>IF(Q41="","   ",VLOOKUP(Q41,[1]LISTAS!$P$3:$Q$144,2,0))</f>
        <v xml:space="preserve">EN </v>
      </c>
      <c r="AF41" s="18" t="str">
        <f>IF(ISERROR(IF(R41="texto libre",S41,VLOOKUP(R41,[1]LISTAS!$S$3:$T$100,2,0))&amp;REPT(" ",4-LEN(IF(R41="texto libre",S41,VLOOKUP(R41,[1]LISTAS!$S$3:$T$100,2,0))))),"    ",IF(R41="texto libre",S41,VLOOKUP(R41,[1]LISTAS!$S$3:$T$100,2,0))&amp;REPT(" ",4-LEN(IF(R41="texto libre",S41,VLOOKUP(R41,[1]LISTAS!$S$3:$T$100,2,0)))))</f>
        <v xml:space="preserve">3   </v>
      </c>
      <c r="AG41" s="18" t="str">
        <f>IF(ISERROR(IF(T41="texto libre",U41,VLOOKUP(T41,[1]LISTAS!$S$3:$T$100,2,0))&amp;REPT(" ",4-LEN(IF(T41="texto libre",U41,VLOOKUP(T41,[1]LISTAS!$S$3:$T$100,2,0))))),"    ",IF(T41="texto libre",U41,VLOOKUP(T41,[1]LISTAS!$S$3:$T$100,2,0))&amp;REPT(" ",4-LEN(IF(T41="texto libre",U41,VLOOKUP(T41,[1]LISTAS!$S$3:$T$100,2,0)))))</f>
        <v xml:space="preserve">    </v>
      </c>
      <c r="AH41" s="18">
        <f t="shared" si="6"/>
        <v>37</v>
      </c>
      <c r="AI41" s="18">
        <f t="shared" si="7"/>
        <v>1</v>
      </c>
      <c r="AJ41" s="24"/>
      <c r="AK41" s="25">
        <v>2</v>
      </c>
      <c r="AL41" s="31" t="s">
        <v>90</v>
      </c>
      <c r="AM41" s="25">
        <v>140395</v>
      </c>
      <c r="AN41" s="25"/>
      <c r="AO41" s="27" t="str">
        <f>Tabla1[[#This Row],[GESCAL_37]]</f>
        <v xml:space="preserve">08000760369000009         EN 3       </v>
      </c>
      <c r="AP41" s="27" t="str">
        <f>IF(Tabla1[[#This Row],[Calle]]&lt;&gt;"",Tabla1[[#This Row],[Calle]],"")</f>
        <v>Sant Josep, Calle</v>
      </c>
      <c r="AQ41" s="27" t="str">
        <f>Tabla1[[#This Row],[Número]]&amp;Tabla1[[#This Row],[Bis]]</f>
        <v>9</v>
      </c>
      <c r="AR41" s="27" t="str">
        <f>Tabla1[[#This Row],[PORTAL(O)]]&amp;Tabla1[[#This Row],[PUERTA(Y)]]</f>
        <v/>
      </c>
      <c r="AS41" s="27" t="str">
        <f>Tabla1[[#This Row],[BLOQUE(T)]]&amp;Tabla1[[#This Row],[BLOQUE(XX)]]</f>
        <v/>
      </c>
      <c r="AT41" s="27" t="str">
        <f>IF(Tabla1[[#This Row],[LETRA ]]&lt;&gt;"",Tabla1[[#This Row],[LETRA ]],"")</f>
        <v/>
      </c>
      <c r="AU41" s="27" t="str">
        <f>Tabla1[[#This Row],[S1]]&amp;Tabla1[[#This Row],[S2]]</f>
        <v/>
      </c>
      <c r="AV41" s="28"/>
      <c r="AW41" s="27" t="str">
        <f>Tabla1[[#This Row],[Planta]]</f>
        <v>Entresuelo</v>
      </c>
      <c r="AX41" s="27" t="str">
        <f>Tabla1[[#This Row],[MMMM]]&amp;" "&amp;Tabla1[[#This Row],[NNNN]]</f>
        <v xml:space="preserve">3        </v>
      </c>
      <c r="AY41" s="29" t="s">
        <v>80</v>
      </c>
      <c r="AZ41" s="25">
        <v>6286989</v>
      </c>
      <c r="BA41" s="25"/>
      <c r="BB41" s="25" t="s">
        <v>91</v>
      </c>
      <c r="BC41" s="25" t="s">
        <v>82</v>
      </c>
      <c r="BD41" s="31" t="s">
        <v>90</v>
      </c>
      <c r="BE41" s="25" t="s">
        <v>83</v>
      </c>
      <c r="BF41" s="25" t="s">
        <v>84</v>
      </c>
      <c r="BG41" s="25">
        <v>2</v>
      </c>
      <c r="BH41" s="25" t="s">
        <v>85</v>
      </c>
      <c r="BI41" s="25" t="s">
        <v>86</v>
      </c>
      <c r="BJ41" s="25">
        <v>138</v>
      </c>
      <c r="BK41" s="25"/>
    </row>
    <row r="42" spans="1:63" ht="15.75" hidden="1" thickBot="1" x14ac:dyDescent="0.3">
      <c r="A42" s="17">
        <f t="shared" si="0"/>
        <v>35</v>
      </c>
      <c r="B42" s="18" t="str">
        <f t="shared" si="1"/>
        <v>NO</v>
      </c>
      <c r="C42" s="18" t="str">
        <f>IF(COUNTIF($D$8:$D$216,D42)&gt;1,"SI","NO")</f>
        <v>NO</v>
      </c>
      <c r="D42" s="18" t="str">
        <f t="shared" si="2"/>
        <v xml:space="preserve">08000760369000009         EN 4       </v>
      </c>
      <c r="E42" s="19" t="str">
        <f>VLOOKUP($G42,[1]LISTAS!$V:$AA,2,0)</f>
        <v>L'HOSPITALET DE LLOBREGAT</v>
      </c>
      <c r="F42" s="18" t="str">
        <f>VLOOKUP($G42,[1]LISTAS!$V:$AA,3,0)</f>
        <v>BARCELONA</v>
      </c>
      <c r="G42" s="20" t="s">
        <v>77</v>
      </c>
      <c r="H42" s="20">
        <v>9</v>
      </c>
      <c r="I42" s="21"/>
      <c r="J42" s="21"/>
      <c r="K42" s="21"/>
      <c r="L42" s="21"/>
      <c r="M42" s="21"/>
      <c r="N42" s="21"/>
      <c r="O42" s="21"/>
      <c r="P42" s="21"/>
      <c r="Q42" s="33" t="s">
        <v>92</v>
      </c>
      <c r="R42" s="20" t="s">
        <v>78</v>
      </c>
      <c r="S42" s="22">
        <v>4</v>
      </c>
      <c r="T42" s="23"/>
      <c r="U42" s="23"/>
      <c r="V42" s="18" t="str">
        <f>VLOOKUP($G42,[1]LISTAS!$V$3:$AD$20001,7,0)</f>
        <v>08</v>
      </c>
      <c r="W42" s="18" t="str">
        <f>VLOOKUP($G42,[1]LISTAS!$V$3:$AD$20001,8,0)</f>
        <v>00076</v>
      </c>
      <c r="X42" s="18" t="str">
        <f>VLOOKUP($G42,[1]LISTAS!$V$3:$AD$20001,9,0)</f>
        <v>03690</v>
      </c>
      <c r="Y42" s="18" t="str">
        <f t="shared" si="3"/>
        <v>00009</v>
      </c>
      <c r="Z42" s="18" t="str">
        <f>IF(I42=""," ",VLOOKUP(I42,[1]LISTAS!$B$3:$C$102,2))</f>
        <v xml:space="preserve"> </v>
      </c>
      <c r="AA42" s="18" t="str">
        <f t="shared" si="4"/>
        <v xml:space="preserve">   </v>
      </c>
      <c r="AB42" s="17" t="str">
        <f>IF(L42="","  ",VLOOKUP(L42,[1]LISTAS!$H$3:$I$14,2,0)&amp;REPT(" ",1-LEN(M42))&amp;M42)</f>
        <v xml:space="preserve">  </v>
      </c>
      <c r="AC42" s="18" t="str">
        <f t="shared" si="5"/>
        <v xml:space="preserve"> </v>
      </c>
      <c r="AD42" s="18" t="str">
        <f>IF(O42=""," ",VLOOKUP(O42,[1]LISTAS!$M$3:$N$38,2,0))&amp;IF(P42=""," ",VLOOKUP(P42,[1]LISTAS!$M$3:$N$38,2,0))</f>
        <v xml:space="preserve">  </v>
      </c>
      <c r="AE42" s="18" t="str">
        <f>IF(Q42="","   ",VLOOKUP(Q42,[1]LISTAS!$P$3:$Q$144,2,0))</f>
        <v xml:space="preserve">EN </v>
      </c>
      <c r="AF42" s="18" t="str">
        <f>IF(ISERROR(IF(R42="texto libre",S42,VLOOKUP(R42,[1]LISTAS!$S$3:$T$100,2,0))&amp;REPT(" ",4-LEN(IF(R42="texto libre",S42,VLOOKUP(R42,[1]LISTAS!$S$3:$T$100,2,0))))),"    ",IF(R42="texto libre",S42,VLOOKUP(R42,[1]LISTAS!$S$3:$T$100,2,0))&amp;REPT(" ",4-LEN(IF(R42="texto libre",S42,VLOOKUP(R42,[1]LISTAS!$S$3:$T$100,2,0)))))</f>
        <v xml:space="preserve">4   </v>
      </c>
      <c r="AG42" s="18" t="str">
        <f>IF(ISERROR(IF(T42="texto libre",U42,VLOOKUP(T42,[1]LISTAS!$S$3:$T$100,2,0))&amp;REPT(" ",4-LEN(IF(T42="texto libre",U42,VLOOKUP(T42,[1]LISTAS!$S$3:$T$100,2,0))))),"    ",IF(T42="texto libre",U42,VLOOKUP(T42,[1]LISTAS!$S$3:$T$100,2,0))&amp;REPT(" ",4-LEN(IF(T42="texto libre",U42,VLOOKUP(T42,[1]LISTAS!$S$3:$T$100,2,0)))))</f>
        <v xml:space="preserve">    </v>
      </c>
      <c r="AH42" s="18">
        <f t="shared" si="6"/>
        <v>37</v>
      </c>
      <c r="AI42" s="18">
        <f t="shared" si="7"/>
        <v>1</v>
      </c>
      <c r="AJ42" s="24"/>
      <c r="AK42" s="25">
        <v>2</v>
      </c>
      <c r="AL42" s="31" t="s">
        <v>90</v>
      </c>
      <c r="AM42" s="25">
        <v>140395</v>
      </c>
      <c r="AN42" s="25"/>
      <c r="AO42" s="27" t="str">
        <f>Tabla1[[#This Row],[GESCAL_37]]</f>
        <v xml:space="preserve">08000760369000009         EN 4       </v>
      </c>
      <c r="AP42" s="27" t="str">
        <f>IF(Tabla1[[#This Row],[Calle]]&lt;&gt;"",Tabla1[[#This Row],[Calle]],"")</f>
        <v>Sant Josep, Calle</v>
      </c>
      <c r="AQ42" s="27" t="str">
        <f>Tabla1[[#This Row],[Número]]&amp;Tabla1[[#This Row],[Bis]]</f>
        <v>9</v>
      </c>
      <c r="AR42" s="27" t="str">
        <f>Tabla1[[#This Row],[PORTAL(O)]]&amp;Tabla1[[#This Row],[PUERTA(Y)]]</f>
        <v/>
      </c>
      <c r="AS42" s="27" t="str">
        <f>Tabla1[[#This Row],[BLOQUE(T)]]&amp;Tabla1[[#This Row],[BLOQUE(XX)]]</f>
        <v/>
      </c>
      <c r="AT42" s="27" t="str">
        <f>IF(Tabla1[[#This Row],[LETRA ]]&lt;&gt;"",Tabla1[[#This Row],[LETRA ]],"")</f>
        <v/>
      </c>
      <c r="AU42" s="27" t="str">
        <f>Tabla1[[#This Row],[S1]]&amp;Tabla1[[#This Row],[S2]]</f>
        <v/>
      </c>
      <c r="AV42" s="28"/>
      <c r="AW42" s="27" t="str">
        <f>Tabla1[[#This Row],[Planta]]</f>
        <v>Entresuelo</v>
      </c>
      <c r="AX42" s="27" t="str">
        <f>Tabla1[[#This Row],[MMMM]]&amp;" "&amp;Tabla1[[#This Row],[NNNN]]</f>
        <v xml:space="preserve">4        </v>
      </c>
      <c r="AY42" s="29" t="s">
        <v>80</v>
      </c>
      <c r="AZ42" s="25">
        <v>6286989</v>
      </c>
      <c r="BA42" s="25"/>
      <c r="BB42" s="25" t="s">
        <v>91</v>
      </c>
      <c r="BC42" s="25" t="s">
        <v>82</v>
      </c>
      <c r="BD42" s="31" t="s">
        <v>90</v>
      </c>
      <c r="BE42" s="25" t="s">
        <v>83</v>
      </c>
      <c r="BF42" s="25" t="s">
        <v>84</v>
      </c>
      <c r="BG42" s="25">
        <v>2</v>
      </c>
      <c r="BH42" s="25" t="s">
        <v>85</v>
      </c>
      <c r="BI42" s="25" t="s">
        <v>86</v>
      </c>
      <c r="BJ42" s="25">
        <v>138</v>
      </c>
      <c r="BK42" s="25"/>
    </row>
    <row r="43" spans="1:63" ht="15.75" hidden="1" thickBot="1" x14ac:dyDescent="0.3">
      <c r="A43" s="17">
        <f t="shared" si="0"/>
        <v>36</v>
      </c>
      <c r="B43" s="18" t="str">
        <f t="shared" si="1"/>
        <v>NO</v>
      </c>
      <c r="C43" s="18" t="str">
        <f>IF(COUNTIF($D$8:$D$216,D43)&gt;1,"SI","NO")</f>
        <v>NO</v>
      </c>
      <c r="D43" s="18" t="str">
        <f t="shared" si="2"/>
        <v xml:space="preserve">08000760369000009         LO 1       </v>
      </c>
      <c r="E43" s="19" t="str">
        <f>VLOOKUP($G43,[1]LISTAS!$V:$AA,2,0)</f>
        <v>L'HOSPITALET DE LLOBREGAT</v>
      </c>
      <c r="F43" s="18" t="str">
        <f>VLOOKUP($G43,[1]LISTAS!$V:$AA,3,0)</f>
        <v>BARCELONA</v>
      </c>
      <c r="G43" s="20" t="s">
        <v>77</v>
      </c>
      <c r="H43" s="20">
        <v>9</v>
      </c>
      <c r="I43" s="21"/>
      <c r="J43" s="21"/>
      <c r="K43" s="21"/>
      <c r="L43" s="21"/>
      <c r="M43" s="21"/>
      <c r="N43" s="21"/>
      <c r="O43" s="21"/>
      <c r="P43" s="21"/>
      <c r="Q43" s="34" t="s">
        <v>89</v>
      </c>
      <c r="R43" s="20" t="s">
        <v>78</v>
      </c>
      <c r="S43" s="34">
        <v>1</v>
      </c>
      <c r="T43" s="23"/>
      <c r="U43" s="23"/>
      <c r="V43" s="18" t="str">
        <f>VLOOKUP($G43,[1]LISTAS!$V$3:$AD$20001,7,0)</f>
        <v>08</v>
      </c>
      <c r="W43" s="18" t="str">
        <f>VLOOKUP($G43,[1]LISTAS!$V$3:$AD$20001,8,0)</f>
        <v>00076</v>
      </c>
      <c r="X43" s="18" t="str">
        <f>VLOOKUP($G43,[1]LISTAS!$V$3:$AD$20001,9,0)</f>
        <v>03690</v>
      </c>
      <c r="Y43" s="18" t="str">
        <f t="shared" si="3"/>
        <v>00009</v>
      </c>
      <c r="Z43" s="18" t="str">
        <f>IF(I43=""," ",VLOOKUP(I43,[1]LISTAS!$B$3:$C$102,2))</f>
        <v xml:space="preserve"> </v>
      </c>
      <c r="AA43" s="18" t="str">
        <f t="shared" si="4"/>
        <v xml:space="preserve">   </v>
      </c>
      <c r="AB43" s="17" t="str">
        <f>IF(L43="","  ",VLOOKUP(L43,[1]LISTAS!$H$3:$I$14,2,0)&amp;REPT(" ",1-LEN(M43))&amp;M43)</f>
        <v xml:space="preserve">  </v>
      </c>
      <c r="AC43" s="18" t="str">
        <f t="shared" si="5"/>
        <v xml:space="preserve"> </v>
      </c>
      <c r="AD43" s="18" t="str">
        <f>IF(O43=""," ",VLOOKUP(O43,[1]LISTAS!$M$3:$N$38,2,0))&amp;IF(P43=""," ",VLOOKUP(P43,[1]LISTAS!$M$3:$N$38,2,0))</f>
        <v xml:space="preserve">  </v>
      </c>
      <c r="AE43" s="18" t="str">
        <f>IF(Q43="","   ",VLOOKUP(Q43,[1]LISTAS!$P$3:$Q$144,2,0))</f>
        <v xml:space="preserve">LO </v>
      </c>
      <c r="AF43" s="18" t="str">
        <f>IF(ISERROR(IF(R43="texto libre",S43,VLOOKUP(R43,[1]LISTAS!$S$3:$T$100,2,0))&amp;REPT(" ",4-LEN(IF(R43="texto libre",S43,VLOOKUP(R43,[1]LISTAS!$S$3:$T$100,2,0))))),"    ",IF(R43="texto libre",S43,VLOOKUP(R43,[1]LISTAS!$S$3:$T$100,2,0))&amp;REPT(" ",4-LEN(IF(R43="texto libre",S43,VLOOKUP(R43,[1]LISTAS!$S$3:$T$100,2,0)))))</f>
        <v xml:space="preserve">1   </v>
      </c>
      <c r="AG43" s="18" t="str">
        <f>IF(ISERROR(IF(T43="texto libre",U43,VLOOKUP(T43,[1]LISTAS!$S$3:$T$100,2,0))&amp;REPT(" ",4-LEN(IF(T43="texto libre",U43,VLOOKUP(T43,[1]LISTAS!$S$3:$T$100,2,0))))),"    ",IF(T43="texto libre",U43,VLOOKUP(T43,[1]LISTAS!$S$3:$T$100,2,0))&amp;REPT(" ",4-LEN(IF(T43="texto libre",U43,VLOOKUP(T43,[1]LISTAS!$S$3:$T$100,2,0)))))</f>
        <v xml:space="preserve">    </v>
      </c>
      <c r="AH43" s="18">
        <f t="shared" si="6"/>
        <v>37</v>
      </c>
      <c r="AI43" s="18">
        <f t="shared" si="7"/>
        <v>1</v>
      </c>
      <c r="AJ43" s="24"/>
      <c r="AK43" s="25">
        <v>2</v>
      </c>
      <c r="AL43" s="31" t="s">
        <v>90</v>
      </c>
      <c r="AM43" s="25">
        <v>140395</v>
      </c>
      <c r="AN43" s="25"/>
      <c r="AO43" s="27" t="str">
        <f>Tabla1[[#This Row],[GESCAL_37]]</f>
        <v xml:space="preserve">08000760369000009         LO 1       </v>
      </c>
      <c r="AP43" s="27" t="str">
        <f>IF(Tabla1[[#This Row],[Calle]]&lt;&gt;"",Tabla1[[#This Row],[Calle]],"")</f>
        <v>Sant Josep, Calle</v>
      </c>
      <c r="AQ43" s="27" t="str">
        <f>Tabla1[[#This Row],[Número]]&amp;Tabla1[[#This Row],[Bis]]</f>
        <v>9</v>
      </c>
      <c r="AR43" s="27" t="str">
        <f>Tabla1[[#This Row],[PORTAL(O)]]&amp;Tabla1[[#This Row],[PUERTA(Y)]]</f>
        <v/>
      </c>
      <c r="AS43" s="27" t="str">
        <f>Tabla1[[#This Row],[BLOQUE(T)]]&amp;Tabla1[[#This Row],[BLOQUE(XX)]]</f>
        <v/>
      </c>
      <c r="AT43" s="27" t="str">
        <f>IF(Tabla1[[#This Row],[LETRA ]]&lt;&gt;"",Tabla1[[#This Row],[LETRA ]],"")</f>
        <v/>
      </c>
      <c r="AU43" s="27" t="str">
        <f>Tabla1[[#This Row],[S1]]&amp;Tabla1[[#This Row],[S2]]</f>
        <v/>
      </c>
      <c r="AV43" s="28"/>
      <c r="AW43" s="27" t="str">
        <f>Tabla1[[#This Row],[Planta]]</f>
        <v>Local</v>
      </c>
      <c r="AX43" s="27" t="str">
        <f>Tabla1[[#This Row],[MMMM]]&amp;" "&amp;Tabla1[[#This Row],[NNNN]]</f>
        <v xml:space="preserve">1        </v>
      </c>
      <c r="AY43" s="29" t="s">
        <v>80</v>
      </c>
      <c r="AZ43" s="25">
        <v>6286989</v>
      </c>
      <c r="BA43" s="25"/>
      <c r="BB43" s="25" t="s">
        <v>91</v>
      </c>
      <c r="BC43" s="25" t="s">
        <v>82</v>
      </c>
      <c r="BD43" s="31" t="s">
        <v>90</v>
      </c>
      <c r="BE43" s="25" t="s">
        <v>83</v>
      </c>
      <c r="BF43" s="25" t="s">
        <v>84</v>
      </c>
      <c r="BG43" s="25">
        <v>2</v>
      </c>
      <c r="BH43" s="25" t="s">
        <v>85</v>
      </c>
      <c r="BI43" s="25" t="s">
        <v>86</v>
      </c>
      <c r="BJ43" s="25">
        <v>138</v>
      </c>
      <c r="BK43" s="25"/>
    </row>
    <row r="44" spans="1:63" ht="15.75" hidden="1" thickBot="1" x14ac:dyDescent="0.3">
      <c r="A44" s="17">
        <f t="shared" si="0"/>
        <v>37</v>
      </c>
      <c r="B44" s="18" t="str">
        <f t="shared" si="1"/>
        <v>NO</v>
      </c>
      <c r="C44" s="18" t="str">
        <f>IF(COUNTIF($D$8:$D$216,D44)&gt;1,"SI","NO")</f>
        <v>NO</v>
      </c>
      <c r="D44" s="18" t="str">
        <f t="shared" si="2"/>
        <v xml:space="preserve">08000760369000009         LO 2       </v>
      </c>
      <c r="E44" s="19" t="str">
        <f>VLOOKUP($G44,[1]LISTAS!$V:$AA,2,0)</f>
        <v>L'HOSPITALET DE LLOBREGAT</v>
      </c>
      <c r="F44" s="18" t="str">
        <f>VLOOKUP($G44,[1]LISTAS!$V:$AA,3,0)</f>
        <v>BARCELONA</v>
      </c>
      <c r="G44" s="20" t="s">
        <v>77</v>
      </c>
      <c r="H44" s="20">
        <v>9</v>
      </c>
      <c r="I44" s="21"/>
      <c r="J44" s="21"/>
      <c r="K44" s="21"/>
      <c r="L44" s="21"/>
      <c r="M44" s="21"/>
      <c r="N44" s="21"/>
      <c r="O44" s="21"/>
      <c r="P44" s="21"/>
      <c r="Q44" s="34" t="s">
        <v>89</v>
      </c>
      <c r="R44" s="20" t="s">
        <v>78</v>
      </c>
      <c r="S44" s="34">
        <v>2</v>
      </c>
      <c r="T44" s="23"/>
      <c r="U44" s="23"/>
      <c r="V44" s="18" t="str">
        <f>VLOOKUP($G44,[1]LISTAS!$V$3:$AD$20001,7,0)</f>
        <v>08</v>
      </c>
      <c r="W44" s="18" t="str">
        <f>VLOOKUP($G44,[1]LISTAS!$V$3:$AD$20001,8,0)</f>
        <v>00076</v>
      </c>
      <c r="X44" s="18" t="str">
        <f>VLOOKUP($G44,[1]LISTAS!$V$3:$AD$20001,9,0)</f>
        <v>03690</v>
      </c>
      <c r="Y44" s="18" t="str">
        <f t="shared" si="3"/>
        <v>00009</v>
      </c>
      <c r="Z44" s="18" t="str">
        <f>IF(I44=""," ",VLOOKUP(I44,[1]LISTAS!$B$3:$C$102,2))</f>
        <v xml:space="preserve"> </v>
      </c>
      <c r="AA44" s="18" t="str">
        <f t="shared" si="4"/>
        <v xml:space="preserve">   </v>
      </c>
      <c r="AB44" s="17" t="str">
        <f>IF(L44="","  ",VLOOKUP(L44,[1]LISTAS!$H$3:$I$14,2,0)&amp;REPT(" ",1-LEN(M44))&amp;M44)</f>
        <v xml:space="preserve">  </v>
      </c>
      <c r="AC44" s="18" t="str">
        <f t="shared" si="5"/>
        <v xml:space="preserve"> </v>
      </c>
      <c r="AD44" s="18" t="str">
        <f>IF(O44=""," ",VLOOKUP(O44,[1]LISTAS!$M$3:$N$38,2,0))&amp;IF(P44=""," ",VLOOKUP(P44,[1]LISTAS!$M$3:$N$38,2,0))</f>
        <v xml:space="preserve">  </v>
      </c>
      <c r="AE44" s="18" t="str">
        <f>IF(Q44="","   ",VLOOKUP(Q44,[1]LISTAS!$P$3:$Q$144,2,0))</f>
        <v xml:space="preserve">LO </v>
      </c>
      <c r="AF44" s="18" t="str">
        <f>IF(ISERROR(IF(R44="texto libre",S44,VLOOKUP(R44,[1]LISTAS!$S$3:$T$100,2,0))&amp;REPT(" ",4-LEN(IF(R44="texto libre",S44,VLOOKUP(R44,[1]LISTAS!$S$3:$T$100,2,0))))),"    ",IF(R44="texto libre",S44,VLOOKUP(R44,[1]LISTAS!$S$3:$T$100,2,0))&amp;REPT(" ",4-LEN(IF(R44="texto libre",S44,VLOOKUP(R44,[1]LISTAS!$S$3:$T$100,2,0)))))</f>
        <v xml:space="preserve">2   </v>
      </c>
      <c r="AG44" s="18" t="str">
        <f>IF(ISERROR(IF(T44="texto libre",U44,VLOOKUP(T44,[1]LISTAS!$S$3:$T$100,2,0))&amp;REPT(" ",4-LEN(IF(T44="texto libre",U44,VLOOKUP(T44,[1]LISTAS!$S$3:$T$100,2,0))))),"    ",IF(T44="texto libre",U44,VLOOKUP(T44,[1]LISTAS!$S$3:$T$100,2,0))&amp;REPT(" ",4-LEN(IF(T44="texto libre",U44,VLOOKUP(T44,[1]LISTAS!$S$3:$T$100,2,0)))))</f>
        <v xml:space="preserve">    </v>
      </c>
      <c r="AH44" s="18">
        <f t="shared" si="6"/>
        <v>37</v>
      </c>
      <c r="AI44" s="18">
        <f t="shared" si="7"/>
        <v>1</v>
      </c>
      <c r="AJ44" s="24"/>
      <c r="AK44" s="25">
        <v>2</v>
      </c>
      <c r="AL44" s="31" t="s">
        <v>90</v>
      </c>
      <c r="AM44" s="25">
        <v>140395</v>
      </c>
      <c r="AN44" s="25"/>
      <c r="AO44" s="27" t="str">
        <f>Tabla1[[#This Row],[GESCAL_37]]</f>
        <v xml:space="preserve">08000760369000009         LO 2       </v>
      </c>
      <c r="AP44" s="27" t="str">
        <f>IF(Tabla1[[#This Row],[Calle]]&lt;&gt;"",Tabla1[[#This Row],[Calle]],"")</f>
        <v>Sant Josep, Calle</v>
      </c>
      <c r="AQ44" s="27" t="str">
        <f>Tabla1[[#This Row],[Número]]&amp;Tabla1[[#This Row],[Bis]]</f>
        <v>9</v>
      </c>
      <c r="AR44" s="27" t="str">
        <f>Tabla1[[#This Row],[PORTAL(O)]]&amp;Tabla1[[#This Row],[PUERTA(Y)]]</f>
        <v/>
      </c>
      <c r="AS44" s="27" t="str">
        <f>Tabla1[[#This Row],[BLOQUE(T)]]&amp;Tabla1[[#This Row],[BLOQUE(XX)]]</f>
        <v/>
      </c>
      <c r="AT44" s="27" t="str">
        <f>IF(Tabla1[[#This Row],[LETRA ]]&lt;&gt;"",Tabla1[[#This Row],[LETRA ]],"")</f>
        <v/>
      </c>
      <c r="AU44" s="27" t="str">
        <f>Tabla1[[#This Row],[S1]]&amp;Tabla1[[#This Row],[S2]]</f>
        <v/>
      </c>
      <c r="AV44" s="28"/>
      <c r="AW44" s="27" t="str">
        <f>Tabla1[[#This Row],[Planta]]</f>
        <v>Local</v>
      </c>
      <c r="AX44" s="27" t="str">
        <f>Tabla1[[#This Row],[MMMM]]&amp;" "&amp;Tabla1[[#This Row],[NNNN]]</f>
        <v xml:space="preserve">2        </v>
      </c>
      <c r="AY44" s="29" t="s">
        <v>80</v>
      </c>
      <c r="AZ44" s="25">
        <v>6286989</v>
      </c>
      <c r="BA44" s="25"/>
      <c r="BB44" s="25" t="s">
        <v>91</v>
      </c>
      <c r="BC44" s="25" t="s">
        <v>82</v>
      </c>
      <c r="BD44" s="31" t="s">
        <v>90</v>
      </c>
      <c r="BE44" s="25" t="s">
        <v>83</v>
      </c>
      <c r="BF44" s="25" t="s">
        <v>84</v>
      </c>
      <c r="BG44" s="25">
        <v>2</v>
      </c>
      <c r="BH44" s="25" t="s">
        <v>85</v>
      </c>
      <c r="BI44" s="25" t="s">
        <v>86</v>
      </c>
      <c r="BJ44" s="25">
        <v>138</v>
      </c>
      <c r="BK44" s="25"/>
    </row>
    <row r="45" spans="1:63" ht="15.75" hidden="1" thickBot="1" x14ac:dyDescent="0.3">
      <c r="A45" s="17">
        <f t="shared" si="0"/>
        <v>38</v>
      </c>
      <c r="B45" s="18" t="str">
        <f t="shared" si="1"/>
        <v>NO</v>
      </c>
      <c r="C45" s="18" t="str">
        <f>IF(COUNTIF($D$8:$D$216,D45)&gt;1,"SI","NO")</f>
        <v>NO</v>
      </c>
      <c r="D45" s="18" t="str">
        <f t="shared" si="2"/>
        <v xml:space="preserve">08000760369000013         0011       </v>
      </c>
      <c r="E45" s="19" t="str">
        <f>VLOOKUP($G45,[1]LISTAS!$V:$AA,2,0)</f>
        <v>L'HOSPITALET DE LLOBREGAT</v>
      </c>
      <c r="F45" s="18" t="str">
        <f>VLOOKUP($G45,[1]LISTAS!$V:$AA,3,0)</f>
        <v>BARCELONA</v>
      </c>
      <c r="G45" s="20" t="s">
        <v>77</v>
      </c>
      <c r="H45" s="20">
        <v>13</v>
      </c>
      <c r="I45" s="20"/>
      <c r="J45" s="20"/>
      <c r="K45" s="20"/>
      <c r="L45" s="20"/>
      <c r="M45" s="20"/>
      <c r="N45" s="20"/>
      <c r="O45" s="20"/>
      <c r="P45" s="20"/>
      <c r="Q45" s="22">
        <v>1</v>
      </c>
      <c r="R45" s="20" t="s">
        <v>78</v>
      </c>
      <c r="S45" s="22">
        <v>1</v>
      </c>
      <c r="T45" s="23"/>
      <c r="U45" s="23"/>
      <c r="V45" s="18" t="str">
        <f>VLOOKUP($G45,[1]LISTAS!$V$3:$AD$20001,7,0)</f>
        <v>08</v>
      </c>
      <c r="W45" s="18" t="str">
        <f>VLOOKUP($G45,[1]LISTAS!$V$3:$AD$20001,8,0)</f>
        <v>00076</v>
      </c>
      <c r="X45" s="18" t="str">
        <f>VLOOKUP($G45,[1]LISTAS!$V$3:$AD$20001,9,0)</f>
        <v>03690</v>
      </c>
      <c r="Y45" s="18" t="str">
        <f t="shared" si="3"/>
        <v>00013</v>
      </c>
      <c r="Z45" s="18" t="str">
        <f>IF(I45=""," ",VLOOKUP(I45,[1]LISTAS!$B$3:$C$102,2))</f>
        <v xml:space="preserve"> </v>
      </c>
      <c r="AA45" s="18" t="str">
        <f t="shared" si="4"/>
        <v xml:space="preserve">   </v>
      </c>
      <c r="AB45" s="17" t="str">
        <f>IF(L45="","  ",VLOOKUP(L45,[1]LISTAS!$H$3:$I$14,2,0)&amp;REPT(" ",1-LEN(M45))&amp;M45)</f>
        <v xml:space="preserve">  </v>
      </c>
      <c r="AC45" s="18" t="str">
        <f t="shared" si="5"/>
        <v xml:space="preserve"> </v>
      </c>
      <c r="AD45" s="18" t="str">
        <f>IF(O45=""," ",VLOOKUP(O45,[1]LISTAS!$M$3:$N$38,2,0))&amp;IF(P45=""," ",VLOOKUP(P45,[1]LISTAS!$M$3:$N$38,2,0))</f>
        <v xml:space="preserve">  </v>
      </c>
      <c r="AE45" s="18" t="str">
        <f>IF(Q45="","   ",VLOOKUP(Q45,[1]LISTAS!$P$3:$Q$144,2,0))</f>
        <v>001</v>
      </c>
      <c r="AF45" s="18" t="str">
        <f>IF(ISERROR(IF(R45="texto libre",S45,VLOOKUP(R45,[1]LISTAS!$S$3:$T$100,2,0))&amp;REPT(" ",4-LEN(IF(R45="texto libre",S45,VLOOKUP(R45,[1]LISTAS!$S$3:$T$100,2,0))))),"    ",IF(R45="texto libre",S45,VLOOKUP(R45,[1]LISTAS!$S$3:$T$100,2,0))&amp;REPT(" ",4-LEN(IF(R45="texto libre",S45,VLOOKUP(R45,[1]LISTAS!$S$3:$T$100,2,0)))))</f>
        <v xml:space="preserve">1   </v>
      </c>
      <c r="AG45" s="18" t="str">
        <f>IF(ISERROR(IF(T45="texto libre",U45,VLOOKUP(T45,[1]LISTAS!$S$3:$T$100,2,0))&amp;REPT(" ",4-LEN(IF(T45="texto libre",U45,VLOOKUP(T45,[1]LISTAS!$S$3:$T$100,2,0))))),"    ",IF(T45="texto libre",U45,VLOOKUP(T45,[1]LISTAS!$S$3:$T$100,2,0))&amp;REPT(" ",4-LEN(IF(T45="texto libre",U45,VLOOKUP(T45,[1]LISTAS!$S$3:$T$100,2,0)))))</f>
        <v xml:space="preserve">    </v>
      </c>
      <c r="AH45" s="18">
        <f t="shared" si="6"/>
        <v>37</v>
      </c>
      <c r="AI45" s="18">
        <f t="shared" si="7"/>
        <v>1</v>
      </c>
      <c r="AJ45" s="24"/>
      <c r="AK45" s="25">
        <v>2</v>
      </c>
      <c r="AL45" s="31" t="s">
        <v>90</v>
      </c>
      <c r="AM45" s="25">
        <v>140395</v>
      </c>
      <c r="AN45" s="25"/>
      <c r="AO45" s="27" t="str">
        <f>Tabla1[[#This Row],[GESCAL_37]]</f>
        <v xml:space="preserve">08000760369000013         0011       </v>
      </c>
      <c r="AP45" s="27" t="str">
        <f>IF(Tabla1[[#This Row],[Calle]]&lt;&gt;"",Tabla1[[#This Row],[Calle]],"")</f>
        <v>Sant Josep, Calle</v>
      </c>
      <c r="AQ45" s="27" t="str">
        <f>Tabla1[[#This Row],[Número]]&amp;Tabla1[[#This Row],[Bis]]</f>
        <v>13</v>
      </c>
      <c r="AR45" s="27" t="str">
        <f>Tabla1[[#This Row],[PORTAL(O)]]&amp;Tabla1[[#This Row],[PUERTA(Y)]]</f>
        <v/>
      </c>
      <c r="AS45" s="27" t="str">
        <f>Tabla1[[#This Row],[BLOQUE(T)]]&amp;Tabla1[[#This Row],[BLOQUE(XX)]]</f>
        <v/>
      </c>
      <c r="AT45" s="27" t="str">
        <f>IF(Tabla1[[#This Row],[LETRA ]]&lt;&gt;"",Tabla1[[#This Row],[LETRA ]],"")</f>
        <v/>
      </c>
      <c r="AU45" s="27" t="str">
        <f>Tabla1[[#This Row],[S1]]&amp;Tabla1[[#This Row],[S2]]</f>
        <v/>
      </c>
      <c r="AV45" s="28"/>
      <c r="AW45" s="27">
        <f>Tabla1[[#This Row],[Planta]]</f>
        <v>1</v>
      </c>
      <c r="AX45" s="27" t="str">
        <f>Tabla1[[#This Row],[MMMM]]&amp;" "&amp;Tabla1[[#This Row],[NNNN]]</f>
        <v xml:space="preserve">1        </v>
      </c>
      <c r="AY45" s="29" t="s">
        <v>80</v>
      </c>
      <c r="AZ45" s="25">
        <v>6286989</v>
      </c>
      <c r="BA45" s="25"/>
      <c r="BB45" s="25" t="s">
        <v>91</v>
      </c>
      <c r="BC45" s="25" t="s">
        <v>82</v>
      </c>
      <c r="BD45" s="31" t="s">
        <v>90</v>
      </c>
      <c r="BE45" s="25" t="s">
        <v>83</v>
      </c>
      <c r="BF45" s="25" t="s">
        <v>84</v>
      </c>
      <c r="BG45" s="25">
        <v>2</v>
      </c>
      <c r="BH45" s="25" t="s">
        <v>85</v>
      </c>
      <c r="BI45" s="25" t="s">
        <v>86</v>
      </c>
      <c r="BJ45" s="25">
        <v>138</v>
      </c>
      <c r="BK45" s="25"/>
    </row>
    <row r="46" spans="1:63" ht="15.75" hidden="1" thickBot="1" x14ac:dyDescent="0.3">
      <c r="A46" s="17">
        <f t="shared" si="0"/>
        <v>39</v>
      </c>
      <c r="B46" s="18" t="str">
        <f t="shared" si="1"/>
        <v>NO</v>
      </c>
      <c r="C46" s="18" t="str">
        <f>IF(COUNTIF($D$8:$D$216,D46)&gt;1,"SI","NO")</f>
        <v>NO</v>
      </c>
      <c r="D46" s="18" t="str">
        <f t="shared" si="2"/>
        <v xml:space="preserve">08000760369000013         0012       </v>
      </c>
      <c r="E46" s="19" t="str">
        <f>VLOOKUP($G46,[1]LISTAS!$V:$AA,2,0)</f>
        <v>L'HOSPITALET DE LLOBREGAT</v>
      </c>
      <c r="F46" s="18" t="str">
        <f>VLOOKUP($G46,[1]LISTAS!$V:$AA,3,0)</f>
        <v>BARCELONA</v>
      </c>
      <c r="G46" s="20" t="s">
        <v>77</v>
      </c>
      <c r="H46" s="20">
        <v>13</v>
      </c>
      <c r="I46" s="20"/>
      <c r="J46" s="20"/>
      <c r="K46" s="20"/>
      <c r="L46" s="20"/>
      <c r="M46" s="20"/>
      <c r="N46" s="20"/>
      <c r="O46" s="20"/>
      <c r="P46" s="20"/>
      <c r="Q46" s="22">
        <v>1</v>
      </c>
      <c r="R46" s="20" t="s">
        <v>78</v>
      </c>
      <c r="S46" s="22">
        <v>2</v>
      </c>
      <c r="T46" s="23"/>
      <c r="U46" s="23"/>
      <c r="V46" s="18" t="str">
        <f>VLOOKUP($G46,[1]LISTAS!$V$3:$AD$20001,7,0)</f>
        <v>08</v>
      </c>
      <c r="W46" s="18" t="str">
        <f>VLOOKUP($G46,[1]LISTAS!$V$3:$AD$20001,8,0)</f>
        <v>00076</v>
      </c>
      <c r="X46" s="18" t="str">
        <f>VLOOKUP($G46,[1]LISTAS!$V$3:$AD$20001,9,0)</f>
        <v>03690</v>
      </c>
      <c r="Y46" s="18" t="str">
        <f t="shared" si="3"/>
        <v>00013</v>
      </c>
      <c r="Z46" s="18" t="str">
        <f>IF(I46=""," ",VLOOKUP(I46,[1]LISTAS!$B$3:$C$102,2))</f>
        <v xml:space="preserve"> </v>
      </c>
      <c r="AA46" s="18" t="str">
        <f t="shared" si="4"/>
        <v xml:space="preserve">   </v>
      </c>
      <c r="AB46" s="17" t="str">
        <f>IF(L46="","  ",VLOOKUP(L46,[1]LISTAS!$H$3:$I$14,2,0)&amp;REPT(" ",1-LEN(M46))&amp;M46)</f>
        <v xml:space="preserve">  </v>
      </c>
      <c r="AC46" s="18" t="str">
        <f t="shared" si="5"/>
        <v xml:space="preserve"> </v>
      </c>
      <c r="AD46" s="18" t="str">
        <f>IF(O46=""," ",VLOOKUP(O46,[1]LISTAS!$M$3:$N$38,2,0))&amp;IF(P46=""," ",VLOOKUP(P46,[1]LISTAS!$M$3:$N$38,2,0))</f>
        <v xml:space="preserve">  </v>
      </c>
      <c r="AE46" s="18" t="str">
        <f>IF(Q46="","   ",VLOOKUP(Q46,[1]LISTAS!$P$3:$Q$144,2,0))</f>
        <v>001</v>
      </c>
      <c r="AF46" s="18" t="str">
        <f>IF(ISERROR(IF(R46="texto libre",S46,VLOOKUP(R46,[1]LISTAS!$S$3:$T$100,2,0))&amp;REPT(" ",4-LEN(IF(R46="texto libre",S46,VLOOKUP(R46,[1]LISTAS!$S$3:$T$100,2,0))))),"    ",IF(R46="texto libre",S46,VLOOKUP(R46,[1]LISTAS!$S$3:$T$100,2,0))&amp;REPT(" ",4-LEN(IF(R46="texto libre",S46,VLOOKUP(R46,[1]LISTAS!$S$3:$T$100,2,0)))))</f>
        <v xml:space="preserve">2   </v>
      </c>
      <c r="AG46" s="18" t="str">
        <f>IF(ISERROR(IF(T46="texto libre",U46,VLOOKUP(T46,[1]LISTAS!$S$3:$T$100,2,0))&amp;REPT(" ",4-LEN(IF(T46="texto libre",U46,VLOOKUP(T46,[1]LISTAS!$S$3:$T$100,2,0))))),"    ",IF(T46="texto libre",U46,VLOOKUP(T46,[1]LISTAS!$S$3:$T$100,2,0))&amp;REPT(" ",4-LEN(IF(T46="texto libre",U46,VLOOKUP(T46,[1]LISTAS!$S$3:$T$100,2,0)))))</f>
        <v xml:space="preserve">    </v>
      </c>
      <c r="AH46" s="18">
        <f t="shared" si="6"/>
        <v>37</v>
      </c>
      <c r="AI46" s="18">
        <f t="shared" si="7"/>
        <v>1</v>
      </c>
      <c r="AJ46" s="24"/>
      <c r="AK46" s="25">
        <v>2</v>
      </c>
      <c r="AL46" s="31" t="s">
        <v>90</v>
      </c>
      <c r="AM46" s="25">
        <v>140395</v>
      </c>
      <c r="AN46" s="25"/>
      <c r="AO46" s="27" t="str">
        <f>Tabla1[[#This Row],[GESCAL_37]]</f>
        <v xml:space="preserve">08000760369000013         0012       </v>
      </c>
      <c r="AP46" s="27" t="str">
        <f>IF(Tabla1[[#This Row],[Calle]]&lt;&gt;"",Tabla1[[#This Row],[Calle]],"")</f>
        <v>Sant Josep, Calle</v>
      </c>
      <c r="AQ46" s="27" t="str">
        <f>Tabla1[[#This Row],[Número]]&amp;Tabla1[[#This Row],[Bis]]</f>
        <v>13</v>
      </c>
      <c r="AR46" s="27" t="str">
        <f>Tabla1[[#This Row],[PORTAL(O)]]&amp;Tabla1[[#This Row],[PUERTA(Y)]]</f>
        <v/>
      </c>
      <c r="AS46" s="27" t="str">
        <f>Tabla1[[#This Row],[BLOQUE(T)]]&amp;Tabla1[[#This Row],[BLOQUE(XX)]]</f>
        <v/>
      </c>
      <c r="AT46" s="27" t="str">
        <f>IF(Tabla1[[#This Row],[LETRA ]]&lt;&gt;"",Tabla1[[#This Row],[LETRA ]],"")</f>
        <v/>
      </c>
      <c r="AU46" s="27" t="str">
        <f>Tabla1[[#This Row],[S1]]&amp;Tabla1[[#This Row],[S2]]</f>
        <v/>
      </c>
      <c r="AV46" s="28"/>
      <c r="AW46" s="27">
        <f>Tabla1[[#This Row],[Planta]]</f>
        <v>1</v>
      </c>
      <c r="AX46" s="27" t="str">
        <f>Tabla1[[#This Row],[MMMM]]&amp;" "&amp;Tabla1[[#This Row],[NNNN]]</f>
        <v xml:space="preserve">2        </v>
      </c>
      <c r="AY46" s="29" t="s">
        <v>80</v>
      </c>
      <c r="AZ46" s="25">
        <v>6286989</v>
      </c>
      <c r="BA46" s="25"/>
      <c r="BB46" s="25" t="s">
        <v>91</v>
      </c>
      <c r="BC46" s="25" t="s">
        <v>82</v>
      </c>
      <c r="BD46" s="31" t="s">
        <v>90</v>
      </c>
      <c r="BE46" s="25" t="s">
        <v>83</v>
      </c>
      <c r="BF46" s="25" t="s">
        <v>84</v>
      </c>
      <c r="BG46" s="25">
        <v>2</v>
      </c>
      <c r="BH46" s="25" t="s">
        <v>85</v>
      </c>
      <c r="BI46" s="25" t="s">
        <v>86</v>
      </c>
      <c r="BJ46" s="25">
        <v>138</v>
      </c>
      <c r="BK46" s="25"/>
    </row>
    <row r="47" spans="1:63" ht="15.75" hidden="1" thickBot="1" x14ac:dyDescent="0.3">
      <c r="A47" s="17">
        <f t="shared" si="0"/>
        <v>40</v>
      </c>
      <c r="B47" s="18" t="str">
        <f t="shared" si="1"/>
        <v>NO</v>
      </c>
      <c r="C47" s="18" t="str">
        <f>IF(COUNTIF($D$8:$D$216,D47)&gt;1,"SI","NO")</f>
        <v>NO</v>
      </c>
      <c r="D47" s="18" t="str">
        <f t="shared" si="2"/>
        <v xml:space="preserve">08000760369000013         0013       </v>
      </c>
      <c r="E47" s="19" t="str">
        <f>VLOOKUP($G47,[1]LISTAS!$V:$AA,2,0)</f>
        <v>L'HOSPITALET DE LLOBREGAT</v>
      </c>
      <c r="F47" s="18" t="str">
        <f>VLOOKUP($G47,[1]LISTAS!$V:$AA,3,0)</f>
        <v>BARCELONA</v>
      </c>
      <c r="G47" s="20" t="s">
        <v>77</v>
      </c>
      <c r="H47" s="20">
        <v>13</v>
      </c>
      <c r="I47" s="20"/>
      <c r="J47" s="20"/>
      <c r="K47" s="20"/>
      <c r="L47" s="20"/>
      <c r="M47" s="20"/>
      <c r="N47" s="20"/>
      <c r="O47" s="20"/>
      <c r="P47" s="20"/>
      <c r="Q47" s="22">
        <v>1</v>
      </c>
      <c r="R47" s="20" t="s">
        <v>78</v>
      </c>
      <c r="S47" s="22">
        <v>3</v>
      </c>
      <c r="T47" s="23"/>
      <c r="U47" s="23"/>
      <c r="V47" s="18" t="str">
        <f>VLOOKUP($G47,[1]LISTAS!$V$3:$AD$20001,7,0)</f>
        <v>08</v>
      </c>
      <c r="W47" s="18" t="str">
        <f>VLOOKUP($G47,[1]LISTAS!$V$3:$AD$20001,8,0)</f>
        <v>00076</v>
      </c>
      <c r="X47" s="18" t="str">
        <f>VLOOKUP($G47,[1]LISTAS!$V$3:$AD$20001,9,0)</f>
        <v>03690</v>
      </c>
      <c r="Y47" s="18" t="str">
        <f t="shared" si="3"/>
        <v>00013</v>
      </c>
      <c r="Z47" s="18" t="str">
        <f>IF(I47=""," ",VLOOKUP(I47,[1]LISTAS!$B$3:$C$102,2))</f>
        <v xml:space="preserve"> </v>
      </c>
      <c r="AA47" s="18" t="str">
        <f t="shared" si="4"/>
        <v xml:space="preserve">   </v>
      </c>
      <c r="AB47" s="17" t="str">
        <f>IF(L47="","  ",VLOOKUP(L47,[1]LISTAS!$H$3:$I$14,2,0)&amp;REPT(" ",1-LEN(M47))&amp;M47)</f>
        <v xml:space="preserve">  </v>
      </c>
      <c r="AC47" s="18" t="str">
        <f t="shared" si="5"/>
        <v xml:space="preserve"> </v>
      </c>
      <c r="AD47" s="18" t="str">
        <f>IF(O47=""," ",VLOOKUP(O47,[1]LISTAS!$M$3:$N$38,2,0))&amp;IF(P47=""," ",VLOOKUP(P47,[1]LISTAS!$M$3:$N$38,2,0))</f>
        <v xml:space="preserve">  </v>
      </c>
      <c r="AE47" s="18" t="str">
        <f>IF(Q47="","   ",VLOOKUP(Q47,[1]LISTAS!$P$3:$Q$144,2,0))</f>
        <v>001</v>
      </c>
      <c r="AF47" s="18" t="str">
        <f>IF(ISERROR(IF(R47="texto libre",S47,VLOOKUP(R47,[1]LISTAS!$S$3:$T$100,2,0))&amp;REPT(" ",4-LEN(IF(R47="texto libre",S47,VLOOKUP(R47,[1]LISTAS!$S$3:$T$100,2,0))))),"    ",IF(R47="texto libre",S47,VLOOKUP(R47,[1]LISTAS!$S$3:$T$100,2,0))&amp;REPT(" ",4-LEN(IF(R47="texto libre",S47,VLOOKUP(R47,[1]LISTAS!$S$3:$T$100,2,0)))))</f>
        <v xml:space="preserve">3   </v>
      </c>
      <c r="AG47" s="18" t="str">
        <f>IF(ISERROR(IF(T47="texto libre",U47,VLOOKUP(T47,[1]LISTAS!$S$3:$T$100,2,0))&amp;REPT(" ",4-LEN(IF(T47="texto libre",U47,VLOOKUP(T47,[1]LISTAS!$S$3:$T$100,2,0))))),"    ",IF(T47="texto libre",U47,VLOOKUP(T47,[1]LISTAS!$S$3:$T$100,2,0))&amp;REPT(" ",4-LEN(IF(T47="texto libre",U47,VLOOKUP(T47,[1]LISTAS!$S$3:$T$100,2,0)))))</f>
        <v xml:space="preserve">    </v>
      </c>
      <c r="AH47" s="18">
        <f t="shared" si="6"/>
        <v>37</v>
      </c>
      <c r="AI47" s="18">
        <f t="shared" si="7"/>
        <v>1</v>
      </c>
      <c r="AJ47" s="24"/>
      <c r="AK47" s="25">
        <v>2</v>
      </c>
      <c r="AL47" s="31" t="s">
        <v>90</v>
      </c>
      <c r="AM47" s="25">
        <v>140395</v>
      </c>
      <c r="AN47" s="25"/>
      <c r="AO47" s="27" t="str">
        <f>Tabla1[[#This Row],[GESCAL_37]]</f>
        <v xml:space="preserve">08000760369000013         0013       </v>
      </c>
      <c r="AP47" s="27" t="str">
        <f>IF(Tabla1[[#This Row],[Calle]]&lt;&gt;"",Tabla1[[#This Row],[Calle]],"")</f>
        <v>Sant Josep, Calle</v>
      </c>
      <c r="AQ47" s="27" t="str">
        <f>Tabla1[[#This Row],[Número]]&amp;Tabla1[[#This Row],[Bis]]</f>
        <v>13</v>
      </c>
      <c r="AR47" s="27" t="str">
        <f>Tabla1[[#This Row],[PORTAL(O)]]&amp;Tabla1[[#This Row],[PUERTA(Y)]]</f>
        <v/>
      </c>
      <c r="AS47" s="27" t="str">
        <f>Tabla1[[#This Row],[BLOQUE(T)]]&amp;Tabla1[[#This Row],[BLOQUE(XX)]]</f>
        <v/>
      </c>
      <c r="AT47" s="27" t="str">
        <f>IF(Tabla1[[#This Row],[LETRA ]]&lt;&gt;"",Tabla1[[#This Row],[LETRA ]],"")</f>
        <v/>
      </c>
      <c r="AU47" s="27" t="str">
        <f>Tabla1[[#This Row],[S1]]&amp;Tabla1[[#This Row],[S2]]</f>
        <v/>
      </c>
      <c r="AV47" s="28"/>
      <c r="AW47" s="27">
        <f>Tabla1[[#This Row],[Planta]]</f>
        <v>1</v>
      </c>
      <c r="AX47" s="27" t="str">
        <f>Tabla1[[#This Row],[MMMM]]&amp;" "&amp;Tabla1[[#This Row],[NNNN]]</f>
        <v xml:space="preserve">3        </v>
      </c>
      <c r="AY47" s="29" t="s">
        <v>80</v>
      </c>
      <c r="AZ47" s="25">
        <v>6286989</v>
      </c>
      <c r="BA47" s="25"/>
      <c r="BB47" s="25" t="s">
        <v>91</v>
      </c>
      <c r="BC47" s="25" t="s">
        <v>82</v>
      </c>
      <c r="BD47" s="31" t="s">
        <v>90</v>
      </c>
      <c r="BE47" s="25" t="s">
        <v>83</v>
      </c>
      <c r="BF47" s="25" t="s">
        <v>84</v>
      </c>
      <c r="BG47" s="25">
        <v>2</v>
      </c>
      <c r="BH47" s="25" t="s">
        <v>85</v>
      </c>
      <c r="BI47" s="25" t="s">
        <v>86</v>
      </c>
      <c r="BJ47" s="25">
        <v>138</v>
      </c>
      <c r="BK47" s="25"/>
    </row>
    <row r="48" spans="1:63" ht="15.75" hidden="1" thickBot="1" x14ac:dyDescent="0.3">
      <c r="A48" s="17">
        <f t="shared" si="0"/>
        <v>41</v>
      </c>
      <c r="B48" s="18" t="str">
        <f t="shared" si="1"/>
        <v>NO</v>
      </c>
      <c r="C48" s="18" t="str">
        <f>IF(COUNTIF($D$8:$D$216,D48)&gt;1,"SI","NO")</f>
        <v>NO</v>
      </c>
      <c r="D48" s="18" t="str">
        <f t="shared" si="2"/>
        <v xml:space="preserve">08000760369000013         0021       </v>
      </c>
      <c r="E48" s="19" t="str">
        <f>VLOOKUP($G48,[1]LISTAS!$V:$AA,2,0)</f>
        <v>L'HOSPITALET DE LLOBREGAT</v>
      </c>
      <c r="F48" s="18" t="str">
        <f>VLOOKUP($G48,[1]LISTAS!$V:$AA,3,0)</f>
        <v>BARCELONA</v>
      </c>
      <c r="G48" s="20" t="s">
        <v>77</v>
      </c>
      <c r="H48" s="20">
        <v>13</v>
      </c>
      <c r="I48" s="20"/>
      <c r="J48" s="20"/>
      <c r="K48" s="20"/>
      <c r="L48" s="20"/>
      <c r="M48" s="20"/>
      <c r="N48" s="20"/>
      <c r="O48" s="20"/>
      <c r="P48" s="20"/>
      <c r="Q48" s="22">
        <v>2</v>
      </c>
      <c r="R48" s="20" t="s">
        <v>78</v>
      </c>
      <c r="S48" s="22">
        <v>1</v>
      </c>
      <c r="T48" s="23"/>
      <c r="U48" s="23"/>
      <c r="V48" s="18" t="str">
        <f>VLOOKUP($G48,[1]LISTAS!$V$3:$AD$20001,7,0)</f>
        <v>08</v>
      </c>
      <c r="W48" s="18" t="str">
        <f>VLOOKUP($G48,[1]LISTAS!$V$3:$AD$20001,8,0)</f>
        <v>00076</v>
      </c>
      <c r="X48" s="18" t="str">
        <f>VLOOKUP($G48,[1]LISTAS!$V$3:$AD$20001,9,0)</f>
        <v>03690</v>
      </c>
      <c r="Y48" s="18" t="str">
        <f t="shared" si="3"/>
        <v>00013</v>
      </c>
      <c r="Z48" s="18" t="str">
        <f>IF(I48=""," ",VLOOKUP(I48,[1]LISTAS!$B$3:$C$102,2))</f>
        <v xml:space="preserve"> </v>
      </c>
      <c r="AA48" s="18" t="str">
        <f t="shared" si="4"/>
        <v xml:space="preserve">   </v>
      </c>
      <c r="AB48" s="17" t="str">
        <f>IF(L48="","  ",VLOOKUP(L48,[1]LISTAS!$H$3:$I$14,2,0)&amp;REPT(" ",1-LEN(M48))&amp;M48)</f>
        <v xml:space="preserve">  </v>
      </c>
      <c r="AC48" s="18" t="str">
        <f t="shared" si="5"/>
        <v xml:space="preserve"> </v>
      </c>
      <c r="AD48" s="18" t="str">
        <f>IF(O48=""," ",VLOOKUP(O48,[1]LISTAS!$M$3:$N$38,2,0))&amp;IF(P48=""," ",VLOOKUP(P48,[1]LISTAS!$M$3:$N$38,2,0))</f>
        <v xml:space="preserve">  </v>
      </c>
      <c r="AE48" s="18" t="str">
        <f>IF(Q48="","   ",VLOOKUP(Q48,[1]LISTAS!$P$3:$Q$144,2,0))</f>
        <v>002</v>
      </c>
      <c r="AF48" s="18" t="str">
        <f>IF(ISERROR(IF(R48="texto libre",S48,VLOOKUP(R48,[1]LISTAS!$S$3:$T$100,2,0))&amp;REPT(" ",4-LEN(IF(R48="texto libre",S48,VLOOKUP(R48,[1]LISTAS!$S$3:$T$100,2,0))))),"    ",IF(R48="texto libre",S48,VLOOKUP(R48,[1]LISTAS!$S$3:$T$100,2,0))&amp;REPT(" ",4-LEN(IF(R48="texto libre",S48,VLOOKUP(R48,[1]LISTAS!$S$3:$T$100,2,0)))))</f>
        <v xml:space="preserve">1   </v>
      </c>
      <c r="AG48" s="18" t="str">
        <f>IF(ISERROR(IF(T48="texto libre",U48,VLOOKUP(T48,[1]LISTAS!$S$3:$T$100,2,0))&amp;REPT(" ",4-LEN(IF(T48="texto libre",U48,VLOOKUP(T48,[1]LISTAS!$S$3:$T$100,2,0))))),"    ",IF(T48="texto libre",U48,VLOOKUP(T48,[1]LISTAS!$S$3:$T$100,2,0))&amp;REPT(" ",4-LEN(IF(T48="texto libre",U48,VLOOKUP(T48,[1]LISTAS!$S$3:$T$100,2,0)))))</f>
        <v xml:space="preserve">    </v>
      </c>
      <c r="AH48" s="18">
        <f t="shared" si="6"/>
        <v>37</v>
      </c>
      <c r="AI48" s="18">
        <f t="shared" si="7"/>
        <v>1</v>
      </c>
      <c r="AJ48" s="24"/>
      <c r="AK48" s="25">
        <v>2</v>
      </c>
      <c r="AL48" s="31" t="s">
        <v>90</v>
      </c>
      <c r="AM48" s="25">
        <v>140395</v>
      </c>
      <c r="AN48" s="25"/>
      <c r="AO48" s="27" t="str">
        <f>Tabla1[[#This Row],[GESCAL_37]]</f>
        <v xml:space="preserve">08000760369000013         0021       </v>
      </c>
      <c r="AP48" s="27" t="str">
        <f>IF(Tabla1[[#This Row],[Calle]]&lt;&gt;"",Tabla1[[#This Row],[Calle]],"")</f>
        <v>Sant Josep, Calle</v>
      </c>
      <c r="AQ48" s="27" t="str">
        <f>Tabla1[[#This Row],[Número]]&amp;Tabla1[[#This Row],[Bis]]</f>
        <v>13</v>
      </c>
      <c r="AR48" s="27" t="str">
        <f>Tabla1[[#This Row],[PORTAL(O)]]&amp;Tabla1[[#This Row],[PUERTA(Y)]]</f>
        <v/>
      </c>
      <c r="AS48" s="27" t="str">
        <f>Tabla1[[#This Row],[BLOQUE(T)]]&amp;Tabla1[[#This Row],[BLOQUE(XX)]]</f>
        <v/>
      </c>
      <c r="AT48" s="27" t="str">
        <f>IF(Tabla1[[#This Row],[LETRA ]]&lt;&gt;"",Tabla1[[#This Row],[LETRA ]],"")</f>
        <v/>
      </c>
      <c r="AU48" s="27" t="str">
        <f>Tabla1[[#This Row],[S1]]&amp;Tabla1[[#This Row],[S2]]</f>
        <v/>
      </c>
      <c r="AV48" s="28"/>
      <c r="AW48" s="27">
        <f>Tabla1[[#This Row],[Planta]]</f>
        <v>2</v>
      </c>
      <c r="AX48" s="27" t="str">
        <f>Tabla1[[#This Row],[MMMM]]&amp;" "&amp;Tabla1[[#This Row],[NNNN]]</f>
        <v xml:space="preserve">1        </v>
      </c>
      <c r="AY48" s="29" t="s">
        <v>80</v>
      </c>
      <c r="AZ48" s="25">
        <v>6286989</v>
      </c>
      <c r="BA48" s="25"/>
      <c r="BB48" s="25" t="s">
        <v>91</v>
      </c>
      <c r="BC48" s="25" t="s">
        <v>82</v>
      </c>
      <c r="BD48" s="31" t="s">
        <v>90</v>
      </c>
      <c r="BE48" s="25" t="s">
        <v>83</v>
      </c>
      <c r="BF48" s="25" t="s">
        <v>84</v>
      </c>
      <c r="BG48" s="25">
        <v>2</v>
      </c>
      <c r="BH48" s="25" t="s">
        <v>85</v>
      </c>
      <c r="BI48" s="25" t="s">
        <v>86</v>
      </c>
      <c r="BJ48" s="25">
        <v>138</v>
      </c>
      <c r="BK48" s="25"/>
    </row>
    <row r="49" spans="1:63" ht="15.75" hidden="1" thickBot="1" x14ac:dyDescent="0.3">
      <c r="A49" s="17">
        <f t="shared" si="0"/>
        <v>42</v>
      </c>
      <c r="B49" s="18" t="str">
        <f t="shared" si="1"/>
        <v>NO</v>
      </c>
      <c r="C49" s="18" t="str">
        <f>IF(COUNTIF($D$8:$D$216,D49)&gt;1,"SI","NO")</f>
        <v>NO</v>
      </c>
      <c r="D49" s="18" t="str">
        <f t="shared" si="2"/>
        <v xml:space="preserve">08000760369000013         0022       </v>
      </c>
      <c r="E49" s="19" t="str">
        <f>VLOOKUP($G49,[1]LISTAS!$V:$AA,2,0)</f>
        <v>L'HOSPITALET DE LLOBREGAT</v>
      </c>
      <c r="F49" s="18" t="str">
        <f>VLOOKUP($G49,[1]LISTAS!$V:$AA,3,0)</f>
        <v>BARCELONA</v>
      </c>
      <c r="G49" s="20" t="s">
        <v>77</v>
      </c>
      <c r="H49" s="20">
        <v>13</v>
      </c>
      <c r="I49" s="21"/>
      <c r="J49" s="21"/>
      <c r="K49" s="21"/>
      <c r="L49" s="21"/>
      <c r="M49" s="21"/>
      <c r="N49" s="21"/>
      <c r="O49" s="21"/>
      <c r="P49" s="21"/>
      <c r="Q49" s="22">
        <v>2</v>
      </c>
      <c r="R49" s="20" t="s">
        <v>78</v>
      </c>
      <c r="S49" s="22">
        <v>2</v>
      </c>
      <c r="T49" s="23"/>
      <c r="U49" s="23"/>
      <c r="V49" s="18" t="str">
        <f>VLOOKUP($G49,[1]LISTAS!$V$3:$AD$20001,7,0)</f>
        <v>08</v>
      </c>
      <c r="W49" s="18" t="str">
        <f>VLOOKUP($G49,[1]LISTAS!$V$3:$AD$20001,8,0)</f>
        <v>00076</v>
      </c>
      <c r="X49" s="18" t="str">
        <f>VLOOKUP($G49,[1]LISTAS!$V$3:$AD$20001,9,0)</f>
        <v>03690</v>
      </c>
      <c r="Y49" s="18" t="str">
        <f t="shared" si="3"/>
        <v>00013</v>
      </c>
      <c r="Z49" s="18" t="str">
        <f>IF(I49=""," ",VLOOKUP(I49,[1]LISTAS!$B$3:$C$102,2))</f>
        <v xml:space="preserve"> </v>
      </c>
      <c r="AA49" s="18" t="str">
        <f t="shared" si="4"/>
        <v xml:space="preserve">   </v>
      </c>
      <c r="AB49" s="17" t="str">
        <f>IF(L49="","  ",VLOOKUP(L49,[1]LISTAS!$H$3:$I$14,2,0)&amp;REPT(" ",1-LEN(M49))&amp;M49)</f>
        <v xml:space="preserve">  </v>
      </c>
      <c r="AC49" s="18" t="str">
        <f t="shared" si="5"/>
        <v xml:space="preserve"> </v>
      </c>
      <c r="AD49" s="18" t="str">
        <f>IF(O49=""," ",VLOOKUP(O49,[1]LISTAS!$M$3:$N$38,2,0))&amp;IF(P49=""," ",VLOOKUP(P49,[1]LISTAS!$M$3:$N$38,2,0))</f>
        <v xml:space="preserve">  </v>
      </c>
      <c r="AE49" s="18" t="str">
        <f>IF(Q49="","   ",VLOOKUP(Q49,[1]LISTAS!$P$3:$Q$144,2,0))</f>
        <v>002</v>
      </c>
      <c r="AF49" s="18" t="str">
        <f>IF(ISERROR(IF(R49="texto libre",S49,VLOOKUP(R49,[1]LISTAS!$S$3:$T$100,2,0))&amp;REPT(" ",4-LEN(IF(R49="texto libre",S49,VLOOKUP(R49,[1]LISTAS!$S$3:$T$100,2,0))))),"    ",IF(R49="texto libre",S49,VLOOKUP(R49,[1]LISTAS!$S$3:$T$100,2,0))&amp;REPT(" ",4-LEN(IF(R49="texto libre",S49,VLOOKUP(R49,[1]LISTAS!$S$3:$T$100,2,0)))))</f>
        <v xml:space="preserve">2   </v>
      </c>
      <c r="AG49" s="18" t="str">
        <f>IF(ISERROR(IF(T49="texto libre",U49,VLOOKUP(T49,[1]LISTAS!$S$3:$T$100,2,0))&amp;REPT(" ",4-LEN(IF(T49="texto libre",U49,VLOOKUP(T49,[1]LISTAS!$S$3:$T$100,2,0))))),"    ",IF(T49="texto libre",U49,VLOOKUP(T49,[1]LISTAS!$S$3:$T$100,2,0))&amp;REPT(" ",4-LEN(IF(T49="texto libre",U49,VLOOKUP(T49,[1]LISTAS!$S$3:$T$100,2,0)))))</f>
        <v xml:space="preserve">    </v>
      </c>
      <c r="AH49" s="18">
        <f t="shared" si="6"/>
        <v>37</v>
      </c>
      <c r="AI49" s="18">
        <f t="shared" si="7"/>
        <v>1</v>
      </c>
      <c r="AJ49" s="24"/>
      <c r="AK49" s="25">
        <v>2</v>
      </c>
      <c r="AL49" s="31" t="s">
        <v>90</v>
      </c>
      <c r="AM49" s="25">
        <v>140395</v>
      </c>
      <c r="AN49" s="25"/>
      <c r="AO49" s="27" t="str">
        <f>Tabla1[[#This Row],[GESCAL_37]]</f>
        <v xml:space="preserve">08000760369000013         0022       </v>
      </c>
      <c r="AP49" s="27" t="str">
        <f>IF(Tabla1[[#This Row],[Calle]]&lt;&gt;"",Tabla1[[#This Row],[Calle]],"")</f>
        <v>Sant Josep, Calle</v>
      </c>
      <c r="AQ49" s="27" t="str">
        <f>Tabla1[[#This Row],[Número]]&amp;Tabla1[[#This Row],[Bis]]</f>
        <v>13</v>
      </c>
      <c r="AR49" s="27" t="str">
        <f>Tabla1[[#This Row],[PORTAL(O)]]&amp;Tabla1[[#This Row],[PUERTA(Y)]]</f>
        <v/>
      </c>
      <c r="AS49" s="27" t="str">
        <f>Tabla1[[#This Row],[BLOQUE(T)]]&amp;Tabla1[[#This Row],[BLOQUE(XX)]]</f>
        <v/>
      </c>
      <c r="AT49" s="27" t="str">
        <f>IF(Tabla1[[#This Row],[LETRA ]]&lt;&gt;"",Tabla1[[#This Row],[LETRA ]],"")</f>
        <v/>
      </c>
      <c r="AU49" s="27" t="str">
        <f>Tabla1[[#This Row],[S1]]&amp;Tabla1[[#This Row],[S2]]</f>
        <v/>
      </c>
      <c r="AV49" s="28"/>
      <c r="AW49" s="27">
        <f>Tabla1[[#This Row],[Planta]]</f>
        <v>2</v>
      </c>
      <c r="AX49" s="27" t="str">
        <f>Tabla1[[#This Row],[MMMM]]&amp;" "&amp;Tabla1[[#This Row],[NNNN]]</f>
        <v xml:space="preserve">2        </v>
      </c>
      <c r="AY49" s="29" t="s">
        <v>80</v>
      </c>
      <c r="AZ49" s="25">
        <v>6286989</v>
      </c>
      <c r="BA49" s="25"/>
      <c r="BB49" s="25" t="s">
        <v>91</v>
      </c>
      <c r="BC49" s="25" t="s">
        <v>82</v>
      </c>
      <c r="BD49" s="31" t="s">
        <v>90</v>
      </c>
      <c r="BE49" s="25" t="s">
        <v>83</v>
      </c>
      <c r="BF49" s="25" t="s">
        <v>84</v>
      </c>
      <c r="BG49" s="25">
        <v>2</v>
      </c>
      <c r="BH49" s="25" t="s">
        <v>85</v>
      </c>
      <c r="BI49" s="25" t="s">
        <v>86</v>
      </c>
      <c r="BJ49" s="25">
        <v>138</v>
      </c>
      <c r="BK49" s="25"/>
    </row>
    <row r="50" spans="1:63" ht="15.75" hidden="1" thickBot="1" x14ac:dyDescent="0.3">
      <c r="A50" s="17">
        <f t="shared" si="0"/>
        <v>43</v>
      </c>
      <c r="B50" s="18" t="str">
        <f t="shared" si="1"/>
        <v>NO</v>
      </c>
      <c r="C50" s="18" t="str">
        <f>IF(COUNTIF($D$8:$D$216,D50)&gt;1,"SI","NO")</f>
        <v>NO</v>
      </c>
      <c r="D50" s="18" t="str">
        <f t="shared" si="2"/>
        <v xml:space="preserve">08000760369000013         0023       </v>
      </c>
      <c r="E50" s="19" t="str">
        <f>VLOOKUP($G50,[1]LISTAS!$V:$AA,2,0)</f>
        <v>L'HOSPITALET DE LLOBREGAT</v>
      </c>
      <c r="F50" s="18" t="str">
        <f>VLOOKUP($G50,[1]LISTAS!$V:$AA,3,0)</f>
        <v>BARCELONA</v>
      </c>
      <c r="G50" s="20" t="s">
        <v>77</v>
      </c>
      <c r="H50" s="20">
        <v>13</v>
      </c>
      <c r="I50" s="21"/>
      <c r="J50" s="21"/>
      <c r="K50" s="21"/>
      <c r="L50" s="21"/>
      <c r="M50" s="21"/>
      <c r="N50" s="21"/>
      <c r="O50" s="21"/>
      <c r="P50" s="21"/>
      <c r="Q50" s="22">
        <v>2</v>
      </c>
      <c r="R50" s="20" t="s">
        <v>78</v>
      </c>
      <c r="S50" s="22">
        <v>3</v>
      </c>
      <c r="T50" s="23"/>
      <c r="U50" s="23"/>
      <c r="V50" s="18" t="str">
        <f>VLOOKUP($G50,[1]LISTAS!$V$3:$AD$20001,7,0)</f>
        <v>08</v>
      </c>
      <c r="W50" s="18" t="str">
        <f>VLOOKUP($G50,[1]LISTAS!$V$3:$AD$20001,8,0)</f>
        <v>00076</v>
      </c>
      <c r="X50" s="18" t="str">
        <f>VLOOKUP($G50,[1]LISTAS!$V$3:$AD$20001,9,0)</f>
        <v>03690</v>
      </c>
      <c r="Y50" s="18" t="str">
        <f t="shared" si="3"/>
        <v>00013</v>
      </c>
      <c r="Z50" s="18" t="str">
        <f>IF(I50=""," ",VLOOKUP(I50,[1]LISTAS!$B$3:$C$102,2))</f>
        <v xml:space="preserve"> </v>
      </c>
      <c r="AA50" s="18" t="str">
        <f t="shared" si="4"/>
        <v xml:space="preserve">   </v>
      </c>
      <c r="AB50" s="17" t="str">
        <f>IF(L50="","  ",VLOOKUP(L50,[1]LISTAS!$H$3:$I$14,2,0)&amp;REPT(" ",1-LEN(M50))&amp;M50)</f>
        <v xml:space="preserve">  </v>
      </c>
      <c r="AC50" s="18" t="str">
        <f t="shared" si="5"/>
        <v xml:space="preserve"> </v>
      </c>
      <c r="AD50" s="18" t="str">
        <f>IF(O50=""," ",VLOOKUP(O50,[1]LISTAS!$M$3:$N$38,2,0))&amp;IF(P50=""," ",VLOOKUP(P50,[1]LISTAS!$M$3:$N$38,2,0))</f>
        <v xml:space="preserve">  </v>
      </c>
      <c r="AE50" s="18" t="str">
        <f>IF(Q50="","   ",VLOOKUP(Q50,[1]LISTAS!$P$3:$Q$144,2,0))</f>
        <v>002</v>
      </c>
      <c r="AF50" s="18" t="str">
        <f>IF(ISERROR(IF(R50="texto libre",S50,VLOOKUP(R50,[1]LISTAS!$S$3:$T$100,2,0))&amp;REPT(" ",4-LEN(IF(R50="texto libre",S50,VLOOKUP(R50,[1]LISTAS!$S$3:$T$100,2,0))))),"    ",IF(R50="texto libre",S50,VLOOKUP(R50,[1]LISTAS!$S$3:$T$100,2,0))&amp;REPT(" ",4-LEN(IF(R50="texto libre",S50,VLOOKUP(R50,[1]LISTAS!$S$3:$T$100,2,0)))))</f>
        <v xml:space="preserve">3   </v>
      </c>
      <c r="AG50" s="18" t="str">
        <f>IF(ISERROR(IF(T50="texto libre",U50,VLOOKUP(T50,[1]LISTAS!$S$3:$T$100,2,0))&amp;REPT(" ",4-LEN(IF(T50="texto libre",U50,VLOOKUP(T50,[1]LISTAS!$S$3:$T$100,2,0))))),"    ",IF(T50="texto libre",U50,VLOOKUP(T50,[1]LISTAS!$S$3:$T$100,2,0))&amp;REPT(" ",4-LEN(IF(T50="texto libre",U50,VLOOKUP(T50,[1]LISTAS!$S$3:$T$100,2,0)))))</f>
        <v xml:space="preserve">    </v>
      </c>
      <c r="AH50" s="18">
        <f t="shared" si="6"/>
        <v>37</v>
      </c>
      <c r="AI50" s="18">
        <f t="shared" si="7"/>
        <v>1</v>
      </c>
      <c r="AJ50" s="24"/>
      <c r="AK50" s="25">
        <v>2</v>
      </c>
      <c r="AL50" s="31" t="s">
        <v>90</v>
      </c>
      <c r="AM50" s="25">
        <v>140395</v>
      </c>
      <c r="AN50" s="25"/>
      <c r="AO50" s="27" t="str">
        <f>Tabla1[[#This Row],[GESCAL_37]]</f>
        <v xml:space="preserve">08000760369000013         0023       </v>
      </c>
      <c r="AP50" s="27" t="str">
        <f>IF(Tabla1[[#This Row],[Calle]]&lt;&gt;"",Tabla1[[#This Row],[Calle]],"")</f>
        <v>Sant Josep, Calle</v>
      </c>
      <c r="AQ50" s="27" t="str">
        <f>Tabla1[[#This Row],[Número]]&amp;Tabla1[[#This Row],[Bis]]</f>
        <v>13</v>
      </c>
      <c r="AR50" s="27" t="str">
        <f>Tabla1[[#This Row],[PORTAL(O)]]&amp;Tabla1[[#This Row],[PUERTA(Y)]]</f>
        <v/>
      </c>
      <c r="AS50" s="27" t="str">
        <f>Tabla1[[#This Row],[BLOQUE(T)]]&amp;Tabla1[[#This Row],[BLOQUE(XX)]]</f>
        <v/>
      </c>
      <c r="AT50" s="27" t="str">
        <f>IF(Tabla1[[#This Row],[LETRA ]]&lt;&gt;"",Tabla1[[#This Row],[LETRA ]],"")</f>
        <v/>
      </c>
      <c r="AU50" s="27" t="str">
        <f>Tabla1[[#This Row],[S1]]&amp;Tabla1[[#This Row],[S2]]</f>
        <v/>
      </c>
      <c r="AV50" s="28"/>
      <c r="AW50" s="27">
        <f>Tabla1[[#This Row],[Planta]]</f>
        <v>2</v>
      </c>
      <c r="AX50" s="27" t="str">
        <f>Tabla1[[#This Row],[MMMM]]&amp;" "&amp;Tabla1[[#This Row],[NNNN]]</f>
        <v xml:space="preserve">3        </v>
      </c>
      <c r="AY50" s="29" t="s">
        <v>80</v>
      </c>
      <c r="AZ50" s="25">
        <v>6286989</v>
      </c>
      <c r="BA50" s="25"/>
      <c r="BB50" s="25" t="s">
        <v>91</v>
      </c>
      <c r="BC50" s="25" t="s">
        <v>82</v>
      </c>
      <c r="BD50" s="31" t="s">
        <v>90</v>
      </c>
      <c r="BE50" s="25" t="s">
        <v>83</v>
      </c>
      <c r="BF50" s="25" t="s">
        <v>84</v>
      </c>
      <c r="BG50" s="25">
        <v>2</v>
      </c>
      <c r="BH50" s="25" t="s">
        <v>85</v>
      </c>
      <c r="BI50" s="25" t="s">
        <v>86</v>
      </c>
      <c r="BJ50" s="25">
        <v>138</v>
      </c>
      <c r="BK50" s="25"/>
    </row>
    <row r="51" spans="1:63" ht="15.75" hidden="1" thickBot="1" x14ac:dyDescent="0.3">
      <c r="A51" s="17">
        <f t="shared" si="0"/>
        <v>44</v>
      </c>
      <c r="B51" s="18" t="str">
        <f t="shared" si="1"/>
        <v>NO</v>
      </c>
      <c r="C51" s="18" t="str">
        <f>IF(COUNTIF($D$8:$D$216,D51)&gt;1,"SI","NO")</f>
        <v>NO</v>
      </c>
      <c r="D51" s="18" t="str">
        <f t="shared" si="2"/>
        <v xml:space="preserve">08000760369000013         0031       </v>
      </c>
      <c r="E51" s="19" t="str">
        <f>VLOOKUP($G51,[1]LISTAS!$V:$AA,2,0)</f>
        <v>L'HOSPITALET DE LLOBREGAT</v>
      </c>
      <c r="F51" s="18" t="str">
        <f>VLOOKUP($G51,[1]LISTAS!$V:$AA,3,0)</f>
        <v>BARCELONA</v>
      </c>
      <c r="G51" s="20" t="s">
        <v>77</v>
      </c>
      <c r="H51" s="20">
        <v>13</v>
      </c>
      <c r="I51" s="21"/>
      <c r="J51" s="21"/>
      <c r="K51" s="21"/>
      <c r="L51" s="21"/>
      <c r="M51" s="21"/>
      <c r="N51" s="21"/>
      <c r="O51" s="21"/>
      <c r="P51" s="21"/>
      <c r="Q51" s="22">
        <v>3</v>
      </c>
      <c r="R51" s="20" t="s">
        <v>78</v>
      </c>
      <c r="S51" s="22">
        <v>1</v>
      </c>
      <c r="T51" s="23"/>
      <c r="U51" s="23"/>
      <c r="V51" s="18" t="str">
        <f>VLOOKUP($G51,[1]LISTAS!$V$3:$AD$20001,7,0)</f>
        <v>08</v>
      </c>
      <c r="W51" s="18" t="str">
        <f>VLOOKUP($G51,[1]LISTAS!$V$3:$AD$20001,8,0)</f>
        <v>00076</v>
      </c>
      <c r="X51" s="18" t="str">
        <f>VLOOKUP($G51,[1]LISTAS!$V$3:$AD$20001,9,0)</f>
        <v>03690</v>
      </c>
      <c r="Y51" s="18" t="str">
        <f t="shared" si="3"/>
        <v>00013</v>
      </c>
      <c r="Z51" s="18" t="str">
        <f>IF(I51=""," ",VLOOKUP(I51,[1]LISTAS!$B$3:$C$102,2))</f>
        <v xml:space="preserve"> </v>
      </c>
      <c r="AA51" s="18" t="str">
        <f t="shared" si="4"/>
        <v xml:space="preserve">   </v>
      </c>
      <c r="AB51" s="17" t="str">
        <f>IF(L51="","  ",VLOOKUP(L51,[1]LISTAS!$H$3:$I$14,2,0)&amp;REPT(" ",1-LEN(M51))&amp;M51)</f>
        <v xml:space="preserve">  </v>
      </c>
      <c r="AC51" s="18" t="str">
        <f t="shared" si="5"/>
        <v xml:space="preserve"> </v>
      </c>
      <c r="AD51" s="18" t="str">
        <f>IF(O51=""," ",VLOOKUP(O51,[1]LISTAS!$M$3:$N$38,2,0))&amp;IF(P51=""," ",VLOOKUP(P51,[1]LISTAS!$M$3:$N$38,2,0))</f>
        <v xml:space="preserve">  </v>
      </c>
      <c r="AE51" s="18" t="str">
        <f>IF(Q51="","   ",VLOOKUP(Q51,[1]LISTAS!$P$3:$Q$144,2,0))</f>
        <v>003</v>
      </c>
      <c r="AF51" s="18" t="str">
        <f>IF(ISERROR(IF(R51="texto libre",S51,VLOOKUP(R51,[1]LISTAS!$S$3:$T$100,2,0))&amp;REPT(" ",4-LEN(IF(R51="texto libre",S51,VLOOKUP(R51,[1]LISTAS!$S$3:$T$100,2,0))))),"    ",IF(R51="texto libre",S51,VLOOKUP(R51,[1]LISTAS!$S$3:$T$100,2,0))&amp;REPT(" ",4-LEN(IF(R51="texto libre",S51,VLOOKUP(R51,[1]LISTAS!$S$3:$T$100,2,0)))))</f>
        <v xml:space="preserve">1   </v>
      </c>
      <c r="AG51" s="18" t="str">
        <f>IF(ISERROR(IF(T51="texto libre",U51,VLOOKUP(T51,[1]LISTAS!$S$3:$T$100,2,0))&amp;REPT(" ",4-LEN(IF(T51="texto libre",U51,VLOOKUP(T51,[1]LISTAS!$S$3:$T$100,2,0))))),"    ",IF(T51="texto libre",U51,VLOOKUP(T51,[1]LISTAS!$S$3:$T$100,2,0))&amp;REPT(" ",4-LEN(IF(T51="texto libre",U51,VLOOKUP(T51,[1]LISTAS!$S$3:$T$100,2,0)))))</f>
        <v xml:space="preserve">    </v>
      </c>
      <c r="AH51" s="18">
        <f t="shared" si="6"/>
        <v>37</v>
      </c>
      <c r="AI51" s="18">
        <f t="shared" si="7"/>
        <v>1</v>
      </c>
      <c r="AJ51" s="24"/>
      <c r="AK51" s="25">
        <v>2</v>
      </c>
      <c r="AL51" s="31" t="s">
        <v>90</v>
      </c>
      <c r="AM51" s="25">
        <v>140395</v>
      </c>
      <c r="AN51" s="25"/>
      <c r="AO51" s="27" t="str">
        <f>Tabla1[[#This Row],[GESCAL_37]]</f>
        <v xml:space="preserve">08000760369000013         0031       </v>
      </c>
      <c r="AP51" s="27" t="str">
        <f>IF(Tabla1[[#This Row],[Calle]]&lt;&gt;"",Tabla1[[#This Row],[Calle]],"")</f>
        <v>Sant Josep, Calle</v>
      </c>
      <c r="AQ51" s="27" t="str">
        <f>Tabla1[[#This Row],[Número]]&amp;Tabla1[[#This Row],[Bis]]</f>
        <v>13</v>
      </c>
      <c r="AR51" s="27" t="str">
        <f>Tabla1[[#This Row],[PORTAL(O)]]&amp;Tabla1[[#This Row],[PUERTA(Y)]]</f>
        <v/>
      </c>
      <c r="AS51" s="27" t="str">
        <f>Tabla1[[#This Row],[BLOQUE(T)]]&amp;Tabla1[[#This Row],[BLOQUE(XX)]]</f>
        <v/>
      </c>
      <c r="AT51" s="27" t="str">
        <f>IF(Tabla1[[#This Row],[LETRA ]]&lt;&gt;"",Tabla1[[#This Row],[LETRA ]],"")</f>
        <v/>
      </c>
      <c r="AU51" s="27" t="str">
        <f>Tabla1[[#This Row],[S1]]&amp;Tabla1[[#This Row],[S2]]</f>
        <v/>
      </c>
      <c r="AV51" s="28"/>
      <c r="AW51" s="27">
        <f>Tabla1[[#This Row],[Planta]]</f>
        <v>3</v>
      </c>
      <c r="AX51" s="27" t="str">
        <f>Tabla1[[#This Row],[MMMM]]&amp;" "&amp;Tabla1[[#This Row],[NNNN]]</f>
        <v xml:space="preserve">1        </v>
      </c>
      <c r="AY51" s="29" t="s">
        <v>80</v>
      </c>
      <c r="AZ51" s="25">
        <v>6286989</v>
      </c>
      <c r="BA51" s="25"/>
      <c r="BB51" s="25" t="s">
        <v>91</v>
      </c>
      <c r="BC51" s="25" t="s">
        <v>82</v>
      </c>
      <c r="BD51" s="31" t="s">
        <v>90</v>
      </c>
      <c r="BE51" s="25" t="s">
        <v>83</v>
      </c>
      <c r="BF51" s="25" t="s">
        <v>84</v>
      </c>
      <c r="BG51" s="25">
        <v>2</v>
      </c>
      <c r="BH51" s="25" t="s">
        <v>85</v>
      </c>
      <c r="BI51" s="25" t="s">
        <v>86</v>
      </c>
      <c r="BJ51" s="25">
        <v>138</v>
      </c>
      <c r="BK51" s="25"/>
    </row>
    <row r="52" spans="1:63" ht="15.75" hidden="1" thickBot="1" x14ac:dyDescent="0.3">
      <c r="A52" s="17">
        <f t="shared" si="0"/>
        <v>45</v>
      </c>
      <c r="B52" s="18" t="str">
        <f t="shared" si="1"/>
        <v>NO</v>
      </c>
      <c r="C52" s="18" t="str">
        <f>IF(COUNTIF($D$8:$D$216,D52)&gt;1,"SI","NO")</f>
        <v>NO</v>
      </c>
      <c r="D52" s="18" t="str">
        <f t="shared" si="2"/>
        <v xml:space="preserve">08000760369000013         0032       </v>
      </c>
      <c r="E52" s="19" t="str">
        <f>VLOOKUP($G52,[1]LISTAS!$V:$AA,2,0)</f>
        <v>L'HOSPITALET DE LLOBREGAT</v>
      </c>
      <c r="F52" s="18" t="str">
        <f>VLOOKUP($G52,[1]LISTAS!$V:$AA,3,0)</f>
        <v>BARCELONA</v>
      </c>
      <c r="G52" s="20" t="s">
        <v>77</v>
      </c>
      <c r="H52" s="20">
        <v>13</v>
      </c>
      <c r="I52" s="21"/>
      <c r="J52" s="21"/>
      <c r="K52" s="21"/>
      <c r="L52" s="21"/>
      <c r="M52" s="21"/>
      <c r="N52" s="21"/>
      <c r="O52" s="21"/>
      <c r="P52" s="21"/>
      <c r="Q52" s="22">
        <v>3</v>
      </c>
      <c r="R52" s="20" t="s">
        <v>78</v>
      </c>
      <c r="S52" s="22">
        <v>2</v>
      </c>
      <c r="T52" s="23"/>
      <c r="U52" s="23"/>
      <c r="V52" s="18" t="str">
        <f>VLOOKUP($G52,[1]LISTAS!$V$3:$AD$20001,7,0)</f>
        <v>08</v>
      </c>
      <c r="W52" s="18" t="str">
        <f>VLOOKUP($G52,[1]LISTAS!$V$3:$AD$20001,8,0)</f>
        <v>00076</v>
      </c>
      <c r="X52" s="18" t="str">
        <f>VLOOKUP($G52,[1]LISTAS!$V$3:$AD$20001,9,0)</f>
        <v>03690</v>
      </c>
      <c r="Y52" s="18" t="str">
        <f t="shared" si="3"/>
        <v>00013</v>
      </c>
      <c r="Z52" s="18" t="str">
        <f>IF(I52=""," ",VLOOKUP(I52,[1]LISTAS!$B$3:$C$102,2))</f>
        <v xml:space="preserve"> </v>
      </c>
      <c r="AA52" s="18" t="str">
        <f t="shared" si="4"/>
        <v xml:space="preserve">   </v>
      </c>
      <c r="AB52" s="17" t="str">
        <f>IF(L52="","  ",VLOOKUP(L52,[1]LISTAS!$H$3:$I$14,2,0)&amp;REPT(" ",1-LEN(M52))&amp;M52)</f>
        <v xml:space="preserve">  </v>
      </c>
      <c r="AC52" s="18" t="str">
        <f t="shared" si="5"/>
        <v xml:space="preserve"> </v>
      </c>
      <c r="AD52" s="18" t="str">
        <f>IF(O52=""," ",VLOOKUP(O52,[1]LISTAS!$M$3:$N$38,2,0))&amp;IF(P52=""," ",VLOOKUP(P52,[1]LISTAS!$M$3:$N$38,2,0))</f>
        <v xml:space="preserve">  </v>
      </c>
      <c r="AE52" s="18" t="str">
        <f>IF(Q52="","   ",VLOOKUP(Q52,[1]LISTAS!$P$3:$Q$144,2,0))</f>
        <v>003</v>
      </c>
      <c r="AF52" s="18" t="str">
        <f>IF(ISERROR(IF(R52="texto libre",S52,VLOOKUP(R52,[1]LISTAS!$S$3:$T$100,2,0))&amp;REPT(" ",4-LEN(IF(R52="texto libre",S52,VLOOKUP(R52,[1]LISTAS!$S$3:$T$100,2,0))))),"    ",IF(R52="texto libre",S52,VLOOKUP(R52,[1]LISTAS!$S$3:$T$100,2,0))&amp;REPT(" ",4-LEN(IF(R52="texto libre",S52,VLOOKUP(R52,[1]LISTAS!$S$3:$T$100,2,0)))))</f>
        <v xml:space="preserve">2   </v>
      </c>
      <c r="AG52" s="18" t="str">
        <f>IF(ISERROR(IF(T52="texto libre",U52,VLOOKUP(T52,[1]LISTAS!$S$3:$T$100,2,0))&amp;REPT(" ",4-LEN(IF(T52="texto libre",U52,VLOOKUP(T52,[1]LISTAS!$S$3:$T$100,2,0))))),"    ",IF(T52="texto libre",U52,VLOOKUP(T52,[1]LISTAS!$S$3:$T$100,2,0))&amp;REPT(" ",4-LEN(IF(T52="texto libre",U52,VLOOKUP(T52,[1]LISTAS!$S$3:$T$100,2,0)))))</f>
        <v xml:space="preserve">    </v>
      </c>
      <c r="AH52" s="18">
        <f t="shared" si="6"/>
        <v>37</v>
      </c>
      <c r="AI52" s="18">
        <f t="shared" si="7"/>
        <v>1</v>
      </c>
      <c r="AJ52" s="24"/>
      <c r="AK52" s="25">
        <v>2</v>
      </c>
      <c r="AL52" s="31" t="s">
        <v>90</v>
      </c>
      <c r="AM52" s="25">
        <v>140395</v>
      </c>
      <c r="AN52" s="25"/>
      <c r="AO52" s="27" t="str">
        <f>Tabla1[[#This Row],[GESCAL_37]]</f>
        <v xml:space="preserve">08000760369000013         0032       </v>
      </c>
      <c r="AP52" s="27" t="str">
        <f>IF(Tabla1[[#This Row],[Calle]]&lt;&gt;"",Tabla1[[#This Row],[Calle]],"")</f>
        <v>Sant Josep, Calle</v>
      </c>
      <c r="AQ52" s="27" t="str">
        <f>Tabla1[[#This Row],[Número]]&amp;Tabla1[[#This Row],[Bis]]</f>
        <v>13</v>
      </c>
      <c r="AR52" s="27" t="str">
        <f>Tabla1[[#This Row],[PORTAL(O)]]&amp;Tabla1[[#This Row],[PUERTA(Y)]]</f>
        <v/>
      </c>
      <c r="AS52" s="27" t="str">
        <f>Tabla1[[#This Row],[BLOQUE(T)]]&amp;Tabla1[[#This Row],[BLOQUE(XX)]]</f>
        <v/>
      </c>
      <c r="AT52" s="27" t="str">
        <f>IF(Tabla1[[#This Row],[LETRA ]]&lt;&gt;"",Tabla1[[#This Row],[LETRA ]],"")</f>
        <v/>
      </c>
      <c r="AU52" s="27" t="str">
        <f>Tabla1[[#This Row],[S1]]&amp;Tabla1[[#This Row],[S2]]</f>
        <v/>
      </c>
      <c r="AV52" s="28"/>
      <c r="AW52" s="27">
        <f>Tabla1[[#This Row],[Planta]]</f>
        <v>3</v>
      </c>
      <c r="AX52" s="27" t="str">
        <f>Tabla1[[#This Row],[MMMM]]&amp;" "&amp;Tabla1[[#This Row],[NNNN]]</f>
        <v xml:space="preserve">2        </v>
      </c>
      <c r="AY52" s="29" t="s">
        <v>80</v>
      </c>
      <c r="AZ52" s="25">
        <v>6286989</v>
      </c>
      <c r="BA52" s="25"/>
      <c r="BB52" s="25" t="s">
        <v>91</v>
      </c>
      <c r="BC52" s="25" t="s">
        <v>82</v>
      </c>
      <c r="BD52" s="31" t="s">
        <v>90</v>
      </c>
      <c r="BE52" s="25" t="s">
        <v>83</v>
      </c>
      <c r="BF52" s="25" t="s">
        <v>84</v>
      </c>
      <c r="BG52" s="25">
        <v>2</v>
      </c>
      <c r="BH52" s="25" t="s">
        <v>85</v>
      </c>
      <c r="BI52" s="25" t="s">
        <v>86</v>
      </c>
      <c r="BJ52" s="25">
        <v>138</v>
      </c>
      <c r="BK52" s="25"/>
    </row>
    <row r="53" spans="1:63" ht="15.75" hidden="1" thickBot="1" x14ac:dyDescent="0.3">
      <c r="A53" s="17">
        <f t="shared" si="0"/>
        <v>46</v>
      </c>
      <c r="B53" s="18" t="str">
        <f t="shared" si="1"/>
        <v>NO</v>
      </c>
      <c r="C53" s="18" t="str">
        <f>IF(COUNTIF($D$8:$D$216,D53)&gt;1,"SI","NO")</f>
        <v>NO</v>
      </c>
      <c r="D53" s="18" t="str">
        <f t="shared" si="2"/>
        <v xml:space="preserve">08000760369000013         0033       </v>
      </c>
      <c r="E53" s="19" t="str">
        <f>VLOOKUP($G53,[1]LISTAS!$V:$AA,2,0)</f>
        <v>L'HOSPITALET DE LLOBREGAT</v>
      </c>
      <c r="F53" s="18" t="str">
        <f>VLOOKUP($G53,[1]LISTAS!$V:$AA,3,0)</f>
        <v>BARCELONA</v>
      </c>
      <c r="G53" s="20" t="s">
        <v>77</v>
      </c>
      <c r="H53" s="20">
        <v>13</v>
      </c>
      <c r="I53" s="21"/>
      <c r="J53" s="21"/>
      <c r="K53" s="21"/>
      <c r="L53" s="21"/>
      <c r="M53" s="21"/>
      <c r="N53" s="21"/>
      <c r="O53" s="21"/>
      <c r="P53" s="21"/>
      <c r="Q53" s="22">
        <v>3</v>
      </c>
      <c r="R53" s="20" t="s">
        <v>78</v>
      </c>
      <c r="S53" s="22">
        <v>3</v>
      </c>
      <c r="T53" s="23"/>
      <c r="U53" s="23"/>
      <c r="V53" s="18" t="str">
        <f>VLOOKUP($G53,[1]LISTAS!$V$3:$AD$20001,7,0)</f>
        <v>08</v>
      </c>
      <c r="W53" s="18" t="str">
        <f>VLOOKUP($G53,[1]LISTAS!$V$3:$AD$20001,8,0)</f>
        <v>00076</v>
      </c>
      <c r="X53" s="18" t="str">
        <f>VLOOKUP($G53,[1]LISTAS!$V$3:$AD$20001,9,0)</f>
        <v>03690</v>
      </c>
      <c r="Y53" s="18" t="str">
        <f t="shared" si="3"/>
        <v>00013</v>
      </c>
      <c r="Z53" s="18" t="str">
        <f>IF(I53=""," ",VLOOKUP(I53,[1]LISTAS!$B$3:$C$102,2))</f>
        <v xml:space="preserve"> </v>
      </c>
      <c r="AA53" s="18" t="str">
        <f t="shared" si="4"/>
        <v xml:space="preserve">   </v>
      </c>
      <c r="AB53" s="17" t="str">
        <f>IF(L53="","  ",VLOOKUP(L53,[1]LISTAS!$H$3:$I$14,2,0)&amp;REPT(" ",1-LEN(M53))&amp;M53)</f>
        <v xml:space="preserve">  </v>
      </c>
      <c r="AC53" s="18" t="str">
        <f t="shared" si="5"/>
        <v xml:space="preserve"> </v>
      </c>
      <c r="AD53" s="18" t="str">
        <f>IF(O53=""," ",VLOOKUP(O53,[1]LISTAS!$M$3:$N$38,2,0))&amp;IF(P53=""," ",VLOOKUP(P53,[1]LISTAS!$M$3:$N$38,2,0))</f>
        <v xml:space="preserve">  </v>
      </c>
      <c r="AE53" s="18" t="str">
        <f>IF(Q53="","   ",VLOOKUP(Q53,[1]LISTAS!$P$3:$Q$144,2,0))</f>
        <v>003</v>
      </c>
      <c r="AF53" s="18" t="str">
        <f>IF(ISERROR(IF(R53="texto libre",S53,VLOOKUP(R53,[1]LISTAS!$S$3:$T$100,2,0))&amp;REPT(" ",4-LEN(IF(R53="texto libre",S53,VLOOKUP(R53,[1]LISTAS!$S$3:$T$100,2,0))))),"    ",IF(R53="texto libre",S53,VLOOKUP(R53,[1]LISTAS!$S$3:$T$100,2,0))&amp;REPT(" ",4-LEN(IF(R53="texto libre",S53,VLOOKUP(R53,[1]LISTAS!$S$3:$T$100,2,0)))))</f>
        <v xml:space="preserve">3   </v>
      </c>
      <c r="AG53" s="18" t="str">
        <f>IF(ISERROR(IF(T53="texto libre",U53,VLOOKUP(T53,[1]LISTAS!$S$3:$T$100,2,0))&amp;REPT(" ",4-LEN(IF(T53="texto libre",U53,VLOOKUP(T53,[1]LISTAS!$S$3:$T$100,2,0))))),"    ",IF(T53="texto libre",U53,VLOOKUP(T53,[1]LISTAS!$S$3:$T$100,2,0))&amp;REPT(" ",4-LEN(IF(T53="texto libre",U53,VLOOKUP(T53,[1]LISTAS!$S$3:$T$100,2,0)))))</f>
        <v xml:space="preserve">    </v>
      </c>
      <c r="AH53" s="18">
        <f t="shared" si="6"/>
        <v>37</v>
      </c>
      <c r="AI53" s="18">
        <f t="shared" si="7"/>
        <v>1</v>
      </c>
      <c r="AJ53" s="24"/>
      <c r="AK53" s="25">
        <v>2</v>
      </c>
      <c r="AL53" s="31" t="s">
        <v>90</v>
      </c>
      <c r="AM53" s="25">
        <v>140395</v>
      </c>
      <c r="AN53" s="25"/>
      <c r="AO53" s="27" t="str">
        <f>Tabla1[[#This Row],[GESCAL_37]]</f>
        <v xml:space="preserve">08000760369000013         0033       </v>
      </c>
      <c r="AP53" s="27" t="str">
        <f>IF(Tabla1[[#This Row],[Calle]]&lt;&gt;"",Tabla1[[#This Row],[Calle]],"")</f>
        <v>Sant Josep, Calle</v>
      </c>
      <c r="AQ53" s="27" t="str">
        <f>Tabla1[[#This Row],[Número]]&amp;Tabla1[[#This Row],[Bis]]</f>
        <v>13</v>
      </c>
      <c r="AR53" s="27" t="str">
        <f>Tabla1[[#This Row],[PORTAL(O)]]&amp;Tabla1[[#This Row],[PUERTA(Y)]]</f>
        <v/>
      </c>
      <c r="AS53" s="27" t="str">
        <f>Tabla1[[#This Row],[BLOQUE(T)]]&amp;Tabla1[[#This Row],[BLOQUE(XX)]]</f>
        <v/>
      </c>
      <c r="AT53" s="27" t="str">
        <f>IF(Tabla1[[#This Row],[LETRA ]]&lt;&gt;"",Tabla1[[#This Row],[LETRA ]],"")</f>
        <v/>
      </c>
      <c r="AU53" s="27" t="str">
        <f>Tabla1[[#This Row],[S1]]&amp;Tabla1[[#This Row],[S2]]</f>
        <v/>
      </c>
      <c r="AV53" s="28"/>
      <c r="AW53" s="27">
        <f>Tabla1[[#This Row],[Planta]]</f>
        <v>3</v>
      </c>
      <c r="AX53" s="27" t="str">
        <f>Tabla1[[#This Row],[MMMM]]&amp;" "&amp;Tabla1[[#This Row],[NNNN]]</f>
        <v xml:space="preserve">3        </v>
      </c>
      <c r="AY53" s="29" t="s">
        <v>80</v>
      </c>
      <c r="AZ53" s="25">
        <v>6286989</v>
      </c>
      <c r="BA53" s="25"/>
      <c r="BB53" s="25" t="s">
        <v>91</v>
      </c>
      <c r="BC53" s="25" t="s">
        <v>82</v>
      </c>
      <c r="BD53" s="31" t="s">
        <v>90</v>
      </c>
      <c r="BE53" s="25" t="s">
        <v>83</v>
      </c>
      <c r="BF53" s="25" t="s">
        <v>84</v>
      </c>
      <c r="BG53" s="25">
        <v>2</v>
      </c>
      <c r="BH53" s="25" t="s">
        <v>85</v>
      </c>
      <c r="BI53" s="25" t="s">
        <v>86</v>
      </c>
      <c r="BJ53" s="25">
        <v>138</v>
      </c>
      <c r="BK53" s="25"/>
    </row>
    <row r="54" spans="1:63" ht="15.75" hidden="1" thickBot="1" x14ac:dyDescent="0.3">
      <c r="A54" s="17">
        <f t="shared" si="0"/>
        <v>47</v>
      </c>
      <c r="B54" s="18" t="str">
        <f t="shared" si="1"/>
        <v>NO</v>
      </c>
      <c r="C54" s="18" t="str">
        <f>IF(COUNTIF($D$8:$D$216,D54)&gt;1,"SI","NO")</f>
        <v>NO</v>
      </c>
      <c r="D54" s="18" t="str">
        <f t="shared" si="2"/>
        <v xml:space="preserve">08000760369000013         EN 1       </v>
      </c>
      <c r="E54" s="19" t="str">
        <f>VLOOKUP($G54,[1]LISTAS!$V:$AA,2,0)</f>
        <v>L'HOSPITALET DE LLOBREGAT</v>
      </c>
      <c r="F54" s="18" t="str">
        <f>VLOOKUP($G54,[1]LISTAS!$V:$AA,3,0)</f>
        <v>BARCELONA</v>
      </c>
      <c r="G54" s="20" t="s">
        <v>77</v>
      </c>
      <c r="H54" s="20">
        <v>13</v>
      </c>
      <c r="I54" s="20"/>
      <c r="J54" s="20"/>
      <c r="K54" s="20"/>
      <c r="L54" s="20"/>
      <c r="M54" s="20"/>
      <c r="N54" s="20"/>
      <c r="O54" s="20"/>
      <c r="P54" s="20"/>
      <c r="Q54" s="33" t="s">
        <v>92</v>
      </c>
      <c r="R54" s="20" t="s">
        <v>78</v>
      </c>
      <c r="S54" s="22">
        <v>1</v>
      </c>
      <c r="T54" s="23"/>
      <c r="U54" s="23"/>
      <c r="V54" s="18" t="str">
        <f>VLOOKUP($G54,[1]LISTAS!$V$3:$AD$20001,7,0)</f>
        <v>08</v>
      </c>
      <c r="W54" s="18" t="str">
        <f>VLOOKUP($G54,[1]LISTAS!$V$3:$AD$20001,8,0)</f>
        <v>00076</v>
      </c>
      <c r="X54" s="18" t="str">
        <f>VLOOKUP($G54,[1]LISTAS!$V$3:$AD$20001,9,0)</f>
        <v>03690</v>
      </c>
      <c r="Y54" s="18" t="str">
        <f t="shared" si="3"/>
        <v>00013</v>
      </c>
      <c r="Z54" s="18" t="str">
        <f>IF(I54=""," ",VLOOKUP(I54,[1]LISTAS!$B$3:$C$102,2))</f>
        <v xml:space="preserve"> </v>
      </c>
      <c r="AA54" s="18" t="str">
        <f t="shared" si="4"/>
        <v xml:space="preserve">   </v>
      </c>
      <c r="AB54" s="17" t="str">
        <f>IF(L54="","  ",VLOOKUP(L54,[1]LISTAS!$H$3:$I$14,2,0)&amp;REPT(" ",1-LEN(M54))&amp;M54)</f>
        <v xml:space="preserve">  </v>
      </c>
      <c r="AC54" s="18" t="str">
        <f t="shared" si="5"/>
        <v xml:space="preserve"> </v>
      </c>
      <c r="AD54" s="18" t="str">
        <f>IF(O54=""," ",VLOOKUP(O54,[1]LISTAS!$M$3:$N$38,2,0))&amp;IF(P54=""," ",VLOOKUP(P54,[1]LISTAS!$M$3:$N$38,2,0))</f>
        <v xml:space="preserve">  </v>
      </c>
      <c r="AE54" s="18" t="str">
        <f>IF(Q54="","   ",VLOOKUP(Q54,[1]LISTAS!$P$3:$Q$144,2,0))</f>
        <v xml:space="preserve">EN </v>
      </c>
      <c r="AF54" s="18" t="str">
        <f>IF(ISERROR(IF(R54="texto libre",S54,VLOOKUP(R54,[1]LISTAS!$S$3:$T$100,2,0))&amp;REPT(" ",4-LEN(IF(R54="texto libre",S54,VLOOKUP(R54,[1]LISTAS!$S$3:$T$100,2,0))))),"    ",IF(R54="texto libre",S54,VLOOKUP(R54,[1]LISTAS!$S$3:$T$100,2,0))&amp;REPT(" ",4-LEN(IF(R54="texto libre",S54,VLOOKUP(R54,[1]LISTAS!$S$3:$T$100,2,0)))))</f>
        <v xml:space="preserve">1   </v>
      </c>
      <c r="AG54" s="18" t="str">
        <f>IF(ISERROR(IF(T54="texto libre",U54,VLOOKUP(T54,[1]LISTAS!$S$3:$T$100,2,0))&amp;REPT(" ",4-LEN(IF(T54="texto libre",U54,VLOOKUP(T54,[1]LISTAS!$S$3:$T$100,2,0))))),"    ",IF(T54="texto libre",U54,VLOOKUP(T54,[1]LISTAS!$S$3:$T$100,2,0))&amp;REPT(" ",4-LEN(IF(T54="texto libre",U54,VLOOKUP(T54,[1]LISTAS!$S$3:$T$100,2,0)))))</f>
        <v xml:space="preserve">    </v>
      </c>
      <c r="AH54" s="18">
        <f t="shared" si="6"/>
        <v>37</v>
      </c>
      <c r="AI54" s="18">
        <f t="shared" si="7"/>
        <v>1</v>
      </c>
      <c r="AJ54" s="24"/>
      <c r="AK54" s="25">
        <v>2</v>
      </c>
      <c r="AL54" s="31" t="s">
        <v>90</v>
      </c>
      <c r="AM54" s="25">
        <v>140395</v>
      </c>
      <c r="AN54" s="25"/>
      <c r="AO54" s="27" t="str">
        <f>Tabla1[[#This Row],[GESCAL_37]]</f>
        <v xml:space="preserve">08000760369000013         EN 1       </v>
      </c>
      <c r="AP54" s="27" t="str">
        <f>IF(Tabla1[[#This Row],[Calle]]&lt;&gt;"",Tabla1[[#This Row],[Calle]],"")</f>
        <v>Sant Josep, Calle</v>
      </c>
      <c r="AQ54" s="27" t="str">
        <f>Tabla1[[#This Row],[Número]]&amp;Tabla1[[#This Row],[Bis]]</f>
        <v>13</v>
      </c>
      <c r="AR54" s="27" t="str">
        <f>Tabla1[[#This Row],[PORTAL(O)]]&amp;Tabla1[[#This Row],[PUERTA(Y)]]</f>
        <v/>
      </c>
      <c r="AS54" s="27" t="str">
        <f>Tabla1[[#This Row],[BLOQUE(T)]]&amp;Tabla1[[#This Row],[BLOQUE(XX)]]</f>
        <v/>
      </c>
      <c r="AT54" s="27" t="str">
        <f>IF(Tabla1[[#This Row],[LETRA ]]&lt;&gt;"",Tabla1[[#This Row],[LETRA ]],"")</f>
        <v/>
      </c>
      <c r="AU54" s="27" t="str">
        <f>Tabla1[[#This Row],[S1]]&amp;Tabla1[[#This Row],[S2]]</f>
        <v/>
      </c>
      <c r="AV54" s="28"/>
      <c r="AW54" s="27" t="str">
        <f>Tabla1[[#This Row],[Planta]]</f>
        <v>Entresuelo</v>
      </c>
      <c r="AX54" s="27" t="str">
        <f>Tabla1[[#This Row],[MMMM]]&amp;" "&amp;Tabla1[[#This Row],[NNNN]]</f>
        <v xml:space="preserve">1        </v>
      </c>
      <c r="AY54" s="29" t="s">
        <v>80</v>
      </c>
      <c r="AZ54" s="25">
        <v>6286989</v>
      </c>
      <c r="BA54" s="25"/>
      <c r="BB54" s="25" t="s">
        <v>91</v>
      </c>
      <c r="BC54" s="25" t="s">
        <v>82</v>
      </c>
      <c r="BD54" s="31" t="s">
        <v>90</v>
      </c>
      <c r="BE54" s="25" t="s">
        <v>83</v>
      </c>
      <c r="BF54" s="25" t="s">
        <v>84</v>
      </c>
      <c r="BG54" s="25">
        <v>2</v>
      </c>
      <c r="BH54" s="25" t="s">
        <v>85</v>
      </c>
      <c r="BI54" s="25" t="s">
        <v>86</v>
      </c>
      <c r="BJ54" s="25">
        <v>138</v>
      </c>
      <c r="BK54" s="25"/>
    </row>
    <row r="55" spans="1:63" ht="15.75" hidden="1" thickBot="1" x14ac:dyDescent="0.3">
      <c r="A55" s="17">
        <f t="shared" si="0"/>
        <v>48</v>
      </c>
      <c r="B55" s="18" t="str">
        <f t="shared" si="1"/>
        <v>NO</v>
      </c>
      <c r="C55" s="18" t="str">
        <f>IF(COUNTIF($D$8:$D$216,D55)&gt;1,"SI","NO")</f>
        <v>NO</v>
      </c>
      <c r="D55" s="18" t="str">
        <f t="shared" si="2"/>
        <v xml:space="preserve">08000760369000013         EN 2       </v>
      </c>
      <c r="E55" s="19" t="str">
        <f>VLOOKUP($G55,[1]LISTAS!$V:$AA,2,0)</f>
        <v>L'HOSPITALET DE LLOBREGAT</v>
      </c>
      <c r="F55" s="18" t="str">
        <f>VLOOKUP($G55,[1]LISTAS!$V:$AA,3,0)</f>
        <v>BARCELONA</v>
      </c>
      <c r="G55" s="20" t="s">
        <v>77</v>
      </c>
      <c r="H55" s="20">
        <v>13</v>
      </c>
      <c r="I55" s="21"/>
      <c r="J55" s="21"/>
      <c r="K55" s="21"/>
      <c r="L55" s="21"/>
      <c r="M55" s="21"/>
      <c r="N55" s="21"/>
      <c r="O55" s="21"/>
      <c r="P55" s="21"/>
      <c r="Q55" s="33" t="s">
        <v>92</v>
      </c>
      <c r="R55" s="20" t="s">
        <v>78</v>
      </c>
      <c r="S55" s="22">
        <v>2</v>
      </c>
      <c r="T55" s="23"/>
      <c r="U55" s="23"/>
      <c r="V55" s="18" t="str">
        <f>VLOOKUP($G55,[1]LISTAS!$V$3:$AD$20001,7,0)</f>
        <v>08</v>
      </c>
      <c r="W55" s="18" t="str">
        <f>VLOOKUP($G55,[1]LISTAS!$V$3:$AD$20001,8,0)</f>
        <v>00076</v>
      </c>
      <c r="X55" s="18" t="str">
        <f>VLOOKUP($G55,[1]LISTAS!$V$3:$AD$20001,9,0)</f>
        <v>03690</v>
      </c>
      <c r="Y55" s="18" t="str">
        <f t="shared" si="3"/>
        <v>00013</v>
      </c>
      <c r="Z55" s="18" t="str">
        <f>IF(I55=""," ",VLOOKUP(I55,[1]LISTAS!$B$3:$C$102,2))</f>
        <v xml:space="preserve"> </v>
      </c>
      <c r="AA55" s="18" t="str">
        <f t="shared" si="4"/>
        <v xml:space="preserve">   </v>
      </c>
      <c r="AB55" s="17" t="str">
        <f>IF(L55="","  ",VLOOKUP(L55,[1]LISTAS!$H$3:$I$14,2,0)&amp;REPT(" ",1-LEN(M55))&amp;M55)</f>
        <v xml:space="preserve">  </v>
      </c>
      <c r="AC55" s="18" t="str">
        <f t="shared" si="5"/>
        <v xml:space="preserve"> </v>
      </c>
      <c r="AD55" s="18" t="str">
        <f>IF(O55=""," ",VLOOKUP(O55,[1]LISTAS!$M$3:$N$38,2,0))&amp;IF(P55=""," ",VLOOKUP(P55,[1]LISTAS!$M$3:$N$38,2,0))</f>
        <v xml:space="preserve">  </v>
      </c>
      <c r="AE55" s="18" t="str">
        <f>IF(Q55="","   ",VLOOKUP(Q55,[1]LISTAS!$P$3:$Q$144,2,0))</f>
        <v xml:space="preserve">EN </v>
      </c>
      <c r="AF55" s="18" t="str">
        <f>IF(ISERROR(IF(R55="texto libre",S55,VLOOKUP(R55,[1]LISTAS!$S$3:$T$100,2,0))&amp;REPT(" ",4-LEN(IF(R55="texto libre",S55,VLOOKUP(R55,[1]LISTAS!$S$3:$T$100,2,0))))),"    ",IF(R55="texto libre",S55,VLOOKUP(R55,[1]LISTAS!$S$3:$T$100,2,0))&amp;REPT(" ",4-LEN(IF(R55="texto libre",S55,VLOOKUP(R55,[1]LISTAS!$S$3:$T$100,2,0)))))</f>
        <v xml:space="preserve">2   </v>
      </c>
      <c r="AG55" s="18" t="str">
        <f>IF(ISERROR(IF(T55="texto libre",U55,VLOOKUP(T55,[1]LISTAS!$S$3:$T$100,2,0))&amp;REPT(" ",4-LEN(IF(T55="texto libre",U55,VLOOKUP(T55,[1]LISTAS!$S$3:$T$100,2,0))))),"    ",IF(T55="texto libre",U55,VLOOKUP(T55,[1]LISTAS!$S$3:$T$100,2,0))&amp;REPT(" ",4-LEN(IF(T55="texto libre",U55,VLOOKUP(T55,[1]LISTAS!$S$3:$T$100,2,0)))))</f>
        <v xml:space="preserve">    </v>
      </c>
      <c r="AH55" s="18">
        <f t="shared" si="6"/>
        <v>37</v>
      </c>
      <c r="AI55" s="18">
        <f t="shared" si="7"/>
        <v>1</v>
      </c>
      <c r="AJ55" s="24"/>
      <c r="AK55" s="25">
        <v>2</v>
      </c>
      <c r="AL55" s="31" t="s">
        <v>90</v>
      </c>
      <c r="AM55" s="25">
        <v>140395</v>
      </c>
      <c r="AN55" s="25"/>
      <c r="AO55" s="27" t="str">
        <f>Tabla1[[#This Row],[GESCAL_37]]</f>
        <v xml:space="preserve">08000760369000013         EN 2       </v>
      </c>
      <c r="AP55" s="27" t="str">
        <f>IF(Tabla1[[#This Row],[Calle]]&lt;&gt;"",Tabla1[[#This Row],[Calle]],"")</f>
        <v>Sant Josep, Calle</v>
      </c>
      <c r="AQ55" s="27" t="str">
        <f>Tabla1[[#This Row],[Número]]&amp;Tabla1[[#This Row],[Bis]]</f>
        <v>13</v>
      </c>
      <c r="AR55" s="27" t="str">
        <f>Tabla1[[#This Row],[PORTAL(O)]]&amp;Tabla1[[#This Row],[PUERTA(Y)]]</f>
        <v/>
      </c>
      <c r="AS55" s="27" t="str">
        <f>Tabla1[[#This Row],[BLOQUE(T)]]&amp;Tabla1[[#This Row],[BLOQUE(XX)]]</f>
        <v/>
      </c>
      <c r="AT55" s="27" t="str">
        <f>IF(Tabla1[[#This Row],[LETRA ]]&lt;&gt;"",Tabla1[[#This Row],[LETRA ]],"")</f>
        <v/>
      </c>
      <c r="AU55" s="27" t="str">
        <f>Tabla1[[#This Row],[S1]]&amp;Tabla1[[#This Row],[S2]]</f>
        <v/>
      </c>
      <c r="AV55" s="28"/>
      <c r="AW55" s="27" t="str">
        <f>Tabla1[[#This Row],[Planta]]</f>
        <v>Entresuelo</v>
      </c>
      <c r="AX55" s="27" t="str">
        <f>Tabla1[[#This Row],[MMMM]]&amp;" "&amp;Tabla1[[#This Row],[NNNN]]</f>
        <v xml:space="preserve">2        </v>
      </c>
      <c r="AY55" s="29" t="s">
        <v>80</v>
      </c>
      <c r="AZ55" s="25">
        <v>6286989</v>
      </c>
      <c r="BA55" s="25"/>
      <c r="BB55" s="25" t="s">
        <v>91</v>
      </c>
      <c r="BC55" s="25" t="s">
        <v>82</v>
      </c>
      <c r="BD55" s="31" t="s">
        <v>90</v>
      </c>
      <c r="BE55" s="25" t="s">
        <v>83</v>
      </c>
      <c r="BF55" s="25" t="s">
        <v>84</v>
      </c>
      <c r="BG55" s="25">
        <v>2</v>
      </c>
      <c r="BH55" s="25" t="s">
        <v>85</v>
      </c>
      <c r="BI55" s="25" t="s">
        <v>86</v>
      </c>
      <c r="BJ55" s="25">
        <v>138</v>
      </c>
      <c r="BK55" s="25"/>
    </row>
    <row r="56" spans="1:63" ht="15.75" hidden="1" thickBot="1" x14ac:dyDescent="0.3">
      <c r="A56" s="17">
        <f t="shared" si="0"/>
        <v>49</v>
      </c>
      <c r="B56" s="18" t="str">
        <f t="shared" si="1"/>
        <v>NO</v>
      </c>
      <c r="C56" s="18" t="str">
        <f>IF(COUNTIF($D$8:$D$216,D56)&gt;1,"SI","NO")</f>
        <v>NO</v>
      </c>
      <c r="D56" s="18" t="str">
        <f t="shared" si="2"/>
        <v xml:space="preserve">08000760369000013         EN 3       </v>
      </c>
      <c r="E56" s="19" t="str">
        <f>VLOOKUP($G56,[1]LISTAS!$V:$AA,2,0)</f>
        <v>L'HOSPITALET DE LLOBREGAT</v>
      </c>
      <c r="F56" s="18" t="str">
        <f>VLOOKUP($G56,[1]LISTAS!$V:$AA,3,0)</f>
        <v>BARCELONA</v>
      </c>
      <c r="G56" s="20" t="s">
        <v>77</v>
      </c>
      <c r="H56" s="20">
        <v>13</v>
      </c>
      <c r="I56" s="20"/>
      <c r="J56" s="20"/>
      <c r="K56" s="20"/>
      <c r="L56" s="20"/>
      <c r="M56" s="20"/>
      <c r="N56" s="20"/>
      <c r="O56" s="20"/>
      <c r="P56" s="20"/>
      <c r="Q56" s="33" t="s">
        <v>92</v>
      </c>
      <c r="R56" s="20" t="s">
        <v>78</v>
      </c>
      <c r="S56" s="22">
        <v>3</v>
      </c>
      <c r="T56" s="23"/>
      <c r="U56" s="23"/>
      <c r="V56" s="18" t="str">
        <f>VLOOKUP($G56,[1]LISTAS!$V$3:$AD$20001,7,0)</f>
        <v>08</v>
      </c>
      <c r="W56" s="18" t="str">
        <f>VLOOKUP($G56,[1]LISTAS!$V$3:$AD$20001,8,0)</f>
        <v>00076</v>
      </c>
      <c r="X56" s="18" t="str">
        <f>VLOOKUP($G56,[1]LISTAS!$V$3:$AD$20001,9,0)</f>
        <v>03690</v>
      </c>
      <c r="Y56" s="18" t="str">
        <f t="shared" si="3"/>
        <v>00013</v>
      </c>
      <c r="Z56" s="18" t="str">
        <f>IF(I56=""," ",VLOOKUP(I56,[1]LISTAS!$B$3:$C$102,2))</f>
        <v xml:space="preserve"> </v>
      </c>
      <c r="AA56" s="18" t="str">
        <f t="shared" si="4"/>
        <v xml:space="preserve">   </v>
      </c>
      <c r="AB56" s="17" t="str">
        <f>IF(L56="","  ",VLOOKUP(L56,[1]LISTAS!$H$3:$I$14,2,0)&amp;REPT(" ",1-LEN(M56))&amp;M56)</f>
        <v xml:space="preserve">  </v>
      </c>
      <c r="AC56" s="18" t="str">
        <f t="shared" si="5"/>
        <v xml:space="preserve"> </v>
      </c>
      <c r="AD56" s="18" t="str">
        <f>IF(O56=""," ",VLOOKUP(O56,[1]LISTAS!$M$3:$N$38,2,0))&amp;IF(P56=""," ",VLOOKUP(P56,[1]LISTAS!$M$3:$N$38,2,0))</f>
        <v xml:space="preserve">  </v>
      </c>
      <c r="AE56" s="18" t="str">
        <f>IF(Q56="","   ",VLOOKUP(Q56,[1]LISTAS!$P$3:$Q$144,2,0))</f>
        <v xml:space="preserve">EN </v>
      </c>
      <c r="AF56" s="18" t="str">
        <f>IF(ISERROR(IF(R56="texto libre",S56,VLOOKUP(R56,[1]LISTAS!$S$3:$T$100,2,0))&amp;REPT(" ",4-LEN(IF(R56="texto libre",S56,VLOOKUP(R56,[1]LISTAS!$S$3:$T$100,2,0))))),"    ",IF(R56="texto libre",S56,VLOOKUP(R56,[1]LISTAS!$S$3:$T$100,2,0))&amp;REPT(" ",4-LEN(IF(R56="texto libre",S56,VLOOKUP(R56,[1]LISTAS!$S$3:$T$100,2,0)))))</f>
        <v xml:space="preserve">3   </v>
      </c>
      <c r="AG56" s="18" t="str">
        <f>IF(ISERROR(IF(T56="texto libre",U56,VLOOKUP(T56,[1]LISTAS!$S$3:$T$100,2,0))&amp;REPT(" ",4-LEN(IF(T56="texto libre",U56,VLOOKUP(T56,[1]LISTAS!$S$3:$T$100,2,0))))),"    ",IF(T56="texto libre",U56,VLOOKUP(T56,[1]LISTAS!$S$3:$T$100,2,0))&amp;REPT(" ",4-LEN(IF(T56="texto libre",U56,VLOOKUP(T56,[1]LISTAS!$S$3:$T$100,2,0)))))</f>
        <v xml:space="preserve">    </v>
      </c>
      <c r="AH56" s="18">
        <f t="shared" si="6"/>
        <v>37</v>
      </c>
      <c r="AI56" s="18">
        <f t="shared" si="7"/>
        <v>1</v>
      </c>
      <c r="AJ56" s="24"/>
      <c r="AK56" s="25">
        <v>2</v>
      </c>
      <c r="AL56" s="31" t="s">
        <v>90</v>
      </c>
      <c r="AM56" s="25">
        <v>140395</v>
      </c>
      <c r="AN56" s="25"/>
      <c r="AO56" s="27" t="str">
        <f>Tabla1[[#This Row],[GESCAL_37]]</f>
        <v xml:space="preserve">08000760369000013         EN 3       </v>
      </c>
      <c r="AP56" s="27" t="str">
        <f>IF(Tabla1[[#This Row],[Calle]]&lt;&gt;"",Tabla1[[#This Row],[Calle]],"")</f>
        <v>Sant Josep, Calle</v>
      </c>
      <c r="AQ56" s="27" t="str">
        <f>Tabla1[[#This Row],[Número]]&amp;Tabla1[[#This Row],[Bis]]</f>
        <v>13</v>
      </c>
      <c r="AR56" s="27" t="str">
        <f>Tabla1[[#This Row],[PORTAL(O)]]&amp;Tabla1[[#This Row],[PUERTA(Y)]]</f>
        <v/>
      </c>
      <c r="AS56" s="27" t="str">
        <f>Tabla1[[#This Row],[BLOQUE(T)]]&amp;Tabla1[[#This Row],[BLOQUE(XX)]]</f>
        <v/>
      </c>
      <c r="AT56" s="27" t="str">
        <f>IF(Tabla1[[#This Row],[LETRA ]]&lt;&gt;"",Tabla1[[#This Row],[LETRA ]],"")</f>
        <v/>
      </c>
      <c r="AU56" s="27" t="str">
        <f>Tabla1[[#This Row],[S1]]&amp;Tabla1[[#This Row],[S2]]</f>
        <v/>
      </c>
      <c r="AV56" s="28"/>
      <c r="AW56" s="27" t="str">
        <f>Tabla1[[#This Row],[Planta]]</f>
        <v>Entresuelo</v>
      </c>
      <c r="AX56" s="27" t="str">
        <f>Tabla1[[#This Row],[MMMM]]&amp;" "&amp;Tabla1[[#This Row],[NNNN]]</f>
        <v xml:space="preserve">3        </v>
      </c>
      <c r="AY56" s="29" t="s">
        <v>80</v>
      </c>
      <c r="AZ56" s="25">
        <v>6286989</v>
      </c>
      <c r="BA56" s="25"/>
      <c r="BB56" s="25" t="s">
        <v>91</v>
      </c>
      <c r="BC56" s="25" t="s">
        <v>82</v>
      </c>
      <c r="BD56" s="31" t="s">
        <v>90</v>
      </c>
      <c r="BE56" s="25" t="s">
        <v>83</v>
      </c>
      <c r="BF56" s="25" t="s">
        <v>84</v>
      </c>
      <c r="BG56" s="25">
        <v>2</v>
      </c>
      <c r="BH56" s="25" t="s">
        <v>85</v>
      </c>
      <c r="BI56" s="25" t="s">
        <v>86</v>
      </c>
      <c r="BJ56" s="25">
        <v>138</v>
      </c>
      <c r="BK56" s="25"/>
    </row>
    <row r="57" spans="1:63" ht="15.75" hidden="1" thickBot="1" x14ac:dyDescent="0.3">
      <c r="A57" s="17">
        <f t="shared" si="0"/>
        <v>50</v>
      </c>
      <c r="B57" s="18" t="str">
        <f t="shared" si="1"/>
        <v>NO</v>
      </c>
      <c r="C57" s="18" t="str">
        <f>IF(COUNTIF($D$8:$D$216,D57)&gt;1,"SI","NO")</f>
        <v>NO</v>
      </c>
      <c r="D57" s="18" t="str">
        <f t="shared" si="2"/>
        <v xml:space="preserve">08000760369000013         LO 1       </v>
      </c>
      <c r="E57" s="19" t="str">
        <f>VLOOKUP($G57,[1]LISTAS!$V:$AA,2,0)</f>
        <v>L'HOSPITALET DE LLOBREGAT</v>
      </c>
      <c r="F57" s="18" t="str">
        <f>VLOOKUP($G57,[1]LISTAS!$V:$AA,3,0)</f>
        <v>BARCELONA</v>
      </c>
      <c r="G57" s="20" t="s">
        <v>77</v>
      </c>
      <c r="H57" s="20">
        <v>13</v>
      </c>
      <c r="I57" s="21"/>
      <c r="J57" s="21"/>
      <c r="K57" s="21"/>
      <c r="L57" s="21"/>
      <c r="M57" s="21"/>
      <c r="N57" s="21"/>
      <c r="O57" s="21"/>
      <c r="P57" s="21"/>
      <c r="Q57" s="34" t="s">
        <v>89</v>
      </c>
      <c r="R57" s="20" t="s">
        <v>78</v>
      </c>
      <c r="S57" s="34">
        <v>1</v>
      </c>
      <c r="T57" s="23"/>
      <c r="U57" s="23"/>
      <c r="V57" s="18" t="str">
        <f>VLOOKUP($G57,[1]LISTAS!$V$3:$AD$20001,7,0)</f>
        <v>08</v>
      </c>
      <c r="W57" s="18" t="str">
        <f>VLOOKUP($G57,[1]LISTAS!$V$3:$AD$20001,8,0)</f>
        <v>00076</v>
      </c>
      <c r="X57" s="18" t="str">
        <f>VLOOKUP($G57,[1]LISTAS!$V$3:$AD$20001,9,0)</f>
        <v>03690</v>
      </c>
      <c r="Y57" s="18" t="str">
        <f t="shared" si="3"/>
        <v>00013</v>
      </c>
      <c r="Z57" s="18" t="str">
        <f>IF(I57=""," ",VLOOKUP(I57,[1]LISTAS!$B$3:$C$102,2))</f>
        <v xml:space="preserve"> </v>
      </c>
      <c r="AA57" s="18" t="str">
        <f t="shared" si="4"/>
        <v xml:space="preserve">   </v>
      </c>
      <c r="AB57" s="17" t="str">
        <f>IF(L57="","  ",VLOOKUP(L57,[1]LISTAS!$H$3:$I$14,2,0)&amp;REPT(" ",1-LEN(M57))&amp;M57)</f>
        <v xml:space="preserve">  </v>
      </c>
      <c r="AC57" s="18" t="str">
        <f t="shared" si="5"/>
        <v xml:space="preserve"> </v>
      </c>
      <c r="AD57" s="18" t="str">
        <f>IF(O57=""," ",VLOOKUP(O57,[1]LISTAS!$M$3:$N$38,2,0))&amp;IF(P57=""," ",VLOOKUP(P57,[1]LISTAS!$M$3:$N$38,2,0))</f>
        <v xml:space="preserve">  </v>
      </c>
      <c r="AE57" s="18" t="str">
        <f>IF(Q57="","   ",VLOOKUP(Q57,[1]LISTAS!$P$3:$Q$144,2,0))</f>
        <v xml:space="preserve">LO </v>
      </c>
      <c r="AF57" s="18" t="str">
        <f>IF(ISERROR(IF(R57="texto libre",S57,VLOOKUP(R57,[1]LISTAS!$S$3:$T$100,2,0))&amp;REPT(" ",4-LEN(IF(R57="texto libre",S57,VLOOKUP(R57,[1]LISTAS!$S$3:$T$100,2,0))))),"    ",IF(R57="texto libre",S57,VLOOKUP(R57,[1]LISTAS!$S$3:$T$100,2,0))&amp;REPT(" ",4-LEN(IF(R57="texto libre",S57,VLOOKUP(R57,[1]LISTAS!$S$3:$T$100,2,0)))))</f>
        <v xml:space="preserve">1   </v>
      </c>
      <c r="AG57" s="18" t="str">
        <f>IF(ISERROR(IF(T57="texto libre",U57,VLOOKUP(T57,[1]LISTAS!$S$3:$T$100,2,0))&amp;REPT(" ",4-LEN(IF(T57="texto libre",U57,VLOOKUP(T57,[1]LISTAS!$S$3:$T$100,2,0))))),"    ",IF(T57="texto libre",U57,VLOOKUP(T57,[1]LISTAS!$S$3:$T$100,2,0))&amp;REPT(" ",4-LEN(IF(T57="texto libre",U57,VLOOKUP(T57,[1]LISTAS!$S$3:$T$100,2,0)))))</f>
        <v xml:space="preserve">    </v>
      </c>
      <c r="AH57" s="18">
        <f t="shared" si="6"/>
        <v>37</v>
      </c>
      <c r="AI57" s="18">
        <f t="shared" si="7"/>
        <v>1</v>
      </c>
      <c r="AJ57" s="24"/>
      <c r="AK57" s="25">
        <v>2</v>
      </c>
      <c r="AL57" s="31" t="s">
        <v>90</v>
      </c>
      <c r="AM57" s="25">
        <v>140395</v>
      </c>
      <c r="AN57" s="25"/>
      <c r="AO57" s="27" t="str">
        <f>Tabla1[[#This Row],[GESCAL_37]]</f>
        <v xml:space="preserve">08000760369000013         LO 1       </v>
      </c>
      <c r="AP57" s="27" t="str">
        <f>IF(Tabla1[[#This Row],[Calle]]&lt;&gt;"",Tabla1[[#This Row],[Calle]],"")</f>
        <v>Sant Josep, Calle</v>
      </c>
      <c r="AQ57" s="27" t="str">
        <f>Tabla1[[#This Row],[Número]]&amp;Tabla1[[#This Row],[Bis]]</f>
        <v>13</v>
      </c>
      <c r="AR57" s="27" t="str">
        <f>Tabla1[[#This Row],[PORTAL(O)]]&amp;Tabla1[[#This Row],[PUERTA(Y)]]</f>
        <v/>
      </c>
      <c r="AS57" s="27" t="str">
        <f>Tabla1[[#This Row],[BLOQUE(T)]]&amp;Tabla1[[#This Row],[BLOQUE(XX)]]</f>
        <v/>
      </c>
      <c r="AT57" s="27" t="str">
        <f>IF(Tabla1[[#This Row],[LETRA ]]&lt;&gt;"",Tabla1[[#This Row],[LETRA ]],"")</f>
        <v/>
      </c>
      <c r="AU57" s="27" t="str">
        <f>Tabla1[[#This Row],[S1]]&amp;Tabla1[[#This Row],[S2]]</f>
        <v/>
      </c>
      <c r="AV57" s="28"/>
      <c r="AW57" s="27" t="str">
        <f>Tabla1[[#This Row],[Planta]]</f>
        <v>Local</v>
      </c>
      <c r="AX57" s="27" t="str">
        <f>Tabla1[[#This Row],[MMMM]]&amp;" "&amp;Tabla1[[#This Row],[NNNN]]</f>
        <v xml:space="preserve">1        </v>
      </c>
      <c r="AY57" s="29" t="s">
        <v>80</v>
      </c>
      <c r="AZ57" s="25">
        <v>6286989</v>
      </c>
      <c r="BA57" s="25"/>
      <c r="BB57" s="25" t="s">
        <v>91</v>
      </c>
      <c r="BC57" s="25" t="s">
        <v>82</v>
      </c>
      <c r="BD57" s="31" t="s">
        <v>90</v>
      </c>
      <c r="BE57" s="25" t="s">
        <v>83</v>
      </c>
      <c r="BF57" s="25" t="s">
        <v>84</v>
      </c>
      <c r="BG57" s="25">
        <v>2</v>
      </c>
      <c r="BH57" s="25" t="s">
        <v>85</v>
      </c>
      <c r="BI57" s="25" t="s">
        <v>86</v>
      </c>
      <c r="BJ57" s="25">
        <v>138</v>
      </c>
      <c r="BK57" s="25"/>
    </row>
    <row r="58" spans="1:63" ht="15.75" hidden="1" thickBot="1" x14ac:dyDescent="0.3">
      <c r="A58" s="17">
        <f t="shared" si="0"/>
        <v>51</v>
      </c>
      <c r="B58" s="18" t="str">
        <f t="shared" si="1"/>
        <v>NO</v>
      </c>
      <c r="C58" s="18" t="str">
        <f>IF(COUNTIF($D$8:$D$216,D58)&gt;1,"SI","NO")</f>
        <v>NO</v>
      </c>
      <c r="D58" s="18" t="str">
        <f t="shared" si="2"/>
        <v xml:space="preserve">08000760369000017         0011       </v>
      </c>
      <c r="E58" s="19" t="str">
        <f>VLOOKUP($G58,[1]LISTAS!$V:$AA,2,0)</f>
        <v>L'HOSPITALET DE LLOBREGAT</v>
      </c>
      <c r="F58" s="18" t="str">
        <f>VLOOKUP($G58,[1]LISTAS!$V:$AA,3,0)</f>
        <v>BARCELONA</v>
      </c>
      <c r="G58" s="20" t="s">
        <v>77</v>
      </c>
      <c r="H58" s="20">
        <v>17</v>
      </c>
      <c r="I58" s="20"/>
      <c r="J58" s="20"/>
      <c r="K58" s="20"/>
      <c r="L58" s="20"/>
      <c r="M58" s="20"/>
      <c r="N58" s="20"/>
      <c r="O58" s="20"/>
      <c r="P58" s="20"/>
      <c r="Q58" s="22">
        <v>1</v>
      </c>
      <c r="R58" s="20" t="s">
        <v>78</v>
      </c>
      <c r="S58" s="22">
        <v>1</v>
      </c>
      <c r="T58" s="23"/>
      <c r="U58" s="23"/>
      <c r="V58" s="18" t="str">
        <f>VLOOKUP($G58,[1]LISTAS!$V$3:$AD$20001,7,0)</f>
        <v>08</v>
      </c>
      <c r="W58" s="18" t="str">
        <f>VLOOKUP($G58,[1]LISTAS!$V$3:$AD$20001,8,0)</f>
        <v>00076</v>
      </c>
      <c r="X58" s="18" t="str">
        <f>VLOOKUP($G58,[1]LISTAS!$V$3:$AD$20001,9,0)</f>
        <v>03690</v>
      </c>
      <c r="Y58" s="18" t="str">
        <f t="shared" si="3"/>
        <v>00017</v>
      </c>
      <c r="Z58" s="18" t="str">
        <f>IF(I58=""," ",VLOOKUP(I58,[1]LISTAS!$B$3:$C$102,2))</f>
        <v xml:space="preserve"> </v>
      </c>
      <c r="AA58" s="18" t="str">
        <f t="shared" si="4"/>
        <v xml:space="preserve">   </v>
      </c>
      <c r="AB58" s="17" t="str">
        <f>IF(L58="","  ",VLOOKUP(L58,[1]LISTAS!$H$3:$I$14,2,0)&amp;REPT(" ",1-LEN(M58))&amp;M58)</f>
        <v xml:space="preserve">  </v>
      </c>
      <c r="AC58" s="18" t="str">
        <f t="shared" si="5"/>
        <v xml:space="preserve"> </v>
      </c>
      <c r="AD58" s="18" t="str">
        <f>IF(O58=""," ",VLOOKUP(O58,[1]LISTAS!$M$3:$N$38,2,0))&amp;IF(P58=""," ",VLOOKUP(P58,[1]LISTAS!$M$3:$N$38,2,0))</f>
        <v xml:space="preserve">  </v>
      </c>
      <c r="AE58" s="18" t="str">
        <f>IF(Q58="","   ",VLOOKUP(Q58,[1]LISTAS!$P$3:$Q$144,2,0))</f>
        <v>001</v>
      </c>
      <c r="AF58" s="18" t="str">
        <f>IF(ISERROR(IF(R58="texto libre",S58,VLOOKUP(R58,[1]LISTAS!$S$3:$T$100,2,0))&amp;REPT(" ",4-LEN(IF(R58="texto libre",S58,VLOOKUP(R58,[1]LISTAS!$S$3:$T$100,2,0))))),"    ",IF(R58="texto libre",S58,VLOOKUP(R58,[1]LISTAS!$S$3:$T$100,2,0))&amp;REPT(" ",4-LEN(IF(R58="texto libre",S58,VLOOKUP(R58,[1]LISTAS!$S$3:$T$100,2,0)))))</f>
        <v xml:space="preserve">1   </v>
      </c>
      <c r="AG58" s="18" t="str">
        <f>IF(ISERROR(IF(T58="texto libre",U58,VLOOKUP(T58,[1]LISTAS!$S$3:$T$100,2,0))&amp;REPT(" ",4-LEN(IF(T58="texto libre",U58,VLOOKUP(T58,[1]LISTAS!$S$3:$T$100,2,0))))),"    ",IF(T58="texto libre",U58,VLOOKUP(T58,[1]LISTAS!$S$3:$T$100,2,0))&amp;REPT(" ",4-LEN(IF(T58="texto libre",U58,VLOOKUP(T58,[1]LISTAS!$S$3:$T$100,2,0)))))</f>
        <v xml:space="preserve">    </v>
      </c>
      <c r="AH58" s="18">
        <f t="shared" si="6"/>
        <v>37</v>
      </c>
      <c r="AI58" s="18">
        <f t="shared" si="7"/>
        <v>1</v>
      </c>
      <c r="AJ58" s="24"/>
      <c r="AK58" s="25">
        <v>2</v>
      </c>
      <c r="AL58" s="31" t="s">
        <v>90</v>
      </c>
      <c r="AM58" s="25">
        <v>140395</v>
      </c>
      <c r="AN58" s="25"/>
      <c r="AO58" s="27" t="str">
        <f>Tabla1[[#This Row],[GESCAL_37]]</f>
        <v xml:space="preserve">08000760369000017         0011       </v>
      </c>
      <c r="AP58" s="27" t="str">
        <f>IF(Tabla1[[#This Row],[Calle]]&lt;&gt;"",Tabla1[[#This Row],[Calle]],"")</f>
        <v>Sant Josep, Calle</v>
      </c>
      <c r="AQ58" s="27" t="str">
        <f>Tabla1[[#This Row],[Número]]&amp;Tabla1[[#This Row],[Bis]]</f>
        <v>17</v>
      </c>
      <c r="AR58" s="27" t="str">
        <f>Tabla1[[#This Row],[PORTAL(O)]]&amp;Tabla1[[#This Row],[PUERTA(Y)]]</f>
        <v/>
      </c>
      <c r="AS58" s="27" t="str">
        <f>Tabla1[[#This Row],[BLOQUE(T)]]&amp;Tabla1[[#This Row],[BLOQUE(XX)]]</f>
        <v/>
      </c>
      <c r="AT58" s="27" t="str">
        <f>IF(Tabla1[[#This Row],[LETRA ]]&lt;&gt;"",Tabla1[[#This Row],[LETRA ]],"")</f>
        <v/>
      </c>
      <c r="AU58" s="27" t="str">
        <f>Tabla1[[#This Row],[S1]]&amp;Tabla1[[#This Row],[S2]]</f>
        <v/>
      </c>
      <c r="AV58" s="28"/>
      <c r="AW58" s="27">
        <f>Tabla1[[#This Row],[Planta]]</f>
        <v>1</v>
      </c>
      <c r="AX58" s="27" t="str">
        <f>Tabla1[[#This Row],[MMMM]]&amp;" "&amp;Tabla1[[#This Row],[NNNN]]</f>
        <v xml:space="preserve">1        </v>
      </c>
      <c r="AY58" s="29" t="s">
        <v>80</v>
      </c>
      <c r="AZ58" s="25">
        <v>6286989</v>
      </c>
      <c r="BA58" s="25"/>
      <c r="BB58" s="25" t="s">
        <v>91</v>
      </c>
      <c r="BC58" s="25" t="s">
        <v>82</v>
      </c>
      <c r="BD58" s="31" t="s">
        <v>90</v>
      </c>
      <c r="BE58" s="25" t="s">
        <v>83</v>
      </c>
      <c r="BF58" s="25" t="s">
        <v>84</v>
      </c>
      <c r="BG58" s="25">
        <v>2</v>
      </c>
      <c r="BH58" s="25" t="s">
        <v>85</v>
      </c>
      <c r="BI58" s="25" t="s">
        <v>86</v>
      </c>
      <c r="BJ58" s="25">
        <v>138</v>
      </c>
      <c r="BK58" s="25"/>
    </row>
    <row r="59" spans="1:63" ht="15.75" hidden="1" thickBot="1" x14ac:dyDescent="0.3">
      <c r="A59" s="17">
        <f t="shared" si="0"/>
        <v>52</v>
      </c>
      <c r="B59" s="18" t="str">
        <f t="shared" si="1"/>
        <v>NO</v>
      </c>
      <c r="C59" s="18" t="str">
        <f>IF(COUNTIF($D$8:$D$216,D59)&gt;1,"SI","NO")</f>
        <v>NO</v>
      </c>
      <c r="D59" s="18" t="str">
        <f t="shared" si="2"/>
        <v xml:space="preserve">08000760369000017         0012       </v>
      </c>
      <c r="E59" s="19" t="str">
        <f>VLOOKUP($G59,[1]LISTAS!$V:$AA,2,0)</f>
        <v>L'HOSPITALET DE LLOBREGAT</v>
      </c>
      <c r="F59" s="18" t="str">
        <f>VLOOKUP($G59,[1]LISTAS!$V:$AA,3,0)</f>
        <v>BARCELONA</v>
      </c>
      <c r="G59" s="20" t="s">
        <v>77</v>
      </c>
      <c r="H59" s="20">
        <v>17</v>
      </c>
      <c r="I59" s="20"/>
      <c r="J59" s="20"/>
      <c r="K59" s="20"/>
      <c r="L59" s="20"/>
      <c r="M59" s="20"/>
      <c r="N59" s="20"/>
      <c r="O59" s="20"/>
      <c r="P59" s="20"/>
      <c r="Q59" s="22">
        <v>1</v>
      </c>
      <c r="R59" s="20" t="s">
        <v>78</v>
      </c>
      <c r="S59" s="22">
        <v>2</v>
      </c>
      <c r="T59" s="23"/>
      <c r="U59" s="23"/>
      <c r="V59" s="18" t="str">
        <f>VLOOKUP($G59,[1]LISTAS!$V$3:$AD$20001,7,0)</f>
        <v>08</v>
      </c>
      <c r="W59" s="18" t="str">
        <f>VLOOKUP($G59,[1]LISTAS!$V$3:$AD$20001,8,0)</f>
        <v>00076</v>
      </c>
      <c r="X59" s="18" t="str">
        <f>VLOOKUP($G59,[1]LISTAS!$V$3:$AD$20001,9,0)</f>
        <v>03690</v>
      </c>
      <c r="Y59" s="18" t="str">
        <f t="shared" si="3"/>
        <v>00017</v>
      </c>
      <c r="Z59" s="18" t="str">
        <f>IF(I59=""," ",VLOOKUP(I59,[1]LISTAS!$B$3:$C$102,2))</f>
        <v xml:space="preserve"> </v>
      </c>
      <c r="AA59" s="18" t="str">
        <f t="shared" si="4"/>
        <v xml:space="preserve">   </v>
      </c>
      <c r="AB59" s="17" t="str">
        <f>IF(L59="","  ",VLOOKUP(L59,[1]LISTAS!$H$3:$I$14,2,0)&amp;REPT(" ",1-LEN(M59))&amp;M59)</f>
        <v xml:space="preserve">  </v>
      </c>
      <c r="AC59" s="18" t="str">
        <f t="shared" si="5"/>
        <v xml:space="preserve"> </v>
      </c>
      <c r="AD59" s="18" t="str">
        <f>IF(O59=""," ",VLOOKUP(O59,[1]LISTAS!$M$3:$N$38,2,0))&amp;IF(P59=""," ",VLOOKUP(P59,[1]LISTAS!$M$3:$N$38,2,0))</f>
        <v xml:space="preserve">  </v>
      </c>
      <c r="AE59" s="18" t="str">
        <f>IF(Q59="","   ",VLOOKUP(Q59,[1]LISTAS!$P$3:$Q$144,2,0))</f>
        <v>001</v>
      </c>
      <c r="AF59" s="18" t="str">
        <f>IF(ISERROR(IF(R59="texto libre",S59,VLOOKUP(R59,[1]LISTAS!$S$3:$T$100,2,0))&amp;REPT(" ",4-LEN(IF(R59="texto libre",S59,VLOOKUP(R59,[1]LISTAS!$S$3:$T$100,2,0))))),"    ",IF(R59="texto libre",S59,VLOOKUP(R59,[1]LISTAS!$S$3:$T$100,2,0))&amp;REPT(" ",4-LEN(IF(R59="texto libre",S59,VLOOKUP(R59,[1]LISTAS!$S$3:$T$100,2,0)))))</f>
        <v xml:space="preserve">2   </v>
      </c>
      <c r="AG59" s="18" t="str">
        <f>IF(ISERROR(IF(T59="texto libre",U59,VLOOKUP(T59,[1]LISTAS!$S$3:$T$100,2,0))&amp;REPT(" ",4-LEN(IF(T59="texto libre",U59,VLOOKUP(T59,[1]LISTAS!$S$3:$T$100,2,0))))),"    ",IF(T59="texto libre",U59,VLOOKUP(T59,[1]LISTAS!$S$3:$T$100,2,0))&amp;REPT(" ",4-LEN(IF(T59="texto libre",U59,VLOOKUP(T59,[1]LISTAS!$S$3:$T$100,2,0)))))</f>
        <v xml:space="preserve">    </v>
      </c>
      <c r="AH59" s="18">
        <f t="shared" si="6"/>
        <v>37</v>
      </c>
      <c r="AI59" s="18">
        <f t="shared" si="7"/>
        <v>1</v>
      </c>
      <c r="AJ59" s="24"/>
      <c r="AK59" s="25">
        <v>2</v>
      </c>
      <c r="AL59" s="31" t="s">
        <v>90</v>
      </c>
      <c r="AM59" s="25">
        <v>140395</v>
      </c>
      <c r="AN59" s="25"/>
      <c r="AO59" s="27" t="str">
        <f>Tabla1[[#This Row],[GESCAL_37]]</f>
        <v xml:space="preserve">08000760369000017         0012       </v>
      </c>
      <c r="AP59" s="27" t="str">
        <f>IF(Tabla1[[#This Row],[Calle]]&lt;&gt;"",Tabla1[[#This Row],[Calle]],"")</f>
        <v>Sant Josep, Calle</v>
      </c>
      <c r="AQ59" s="27" t="str">
        <f>Tabla1[[#This Row],[Número]]&amp;Tabla1[[#This Row],[Bis]]</f>
        <v>17</v>
      </c>
      <c r="AR59" s="27" t="str">
        <f>Tabla1[[#This Row],[PORTAL(O)]]&amp;Tabla1[[#This Row],[PUERTA(Y)]]</f>
        <v/>
      </c>
      <c r="AS59" s="27" t="str">
        <f>Tabla1[[#This Row],[BLOQUE(T)]]&amp;Tabla1[[#This Row],[BLOQUE(XX)]]</f>
        <v/>
      </c>
      <c r="AT59" s="27" t="str">
        <f>IF(Tabla1[[#This Row],[LETRA ]]&lt;&gt;"",Tabla1[[#This Row],[LETRA ]],"")</f>
        <v/>
      </c>
      <c r="AU59" s="27" t="str">
        <f>Tabla1[[#This Row],[S1]]&amp;Tabla1[[#This Row],[S2]]</f>
        <v/>
      </c>
      <c r="AV59" s="28"/>
      <c r="AW59" s="27">
        <f>Tabla1[[#This Row],[Planta]]</f>
        <v>1</v>
      </c>
      <c r="AX59" s="27" t="str">
        <f>Tabla1[[#This Row],[MMMM]]&amp;" "&amp;Tabla1[[#This Row],[NNNN]]</f>
        <v xml:space="preserve">2        </v>
      </c>
      <c r="AY59" s="29" t="s">
        <v>80</v>
      </c>
      <c r="AZ59" s="25">
        <v>6286989</v>
      </c>
      <c r="BA59" s="25"/>
      <c r="BB59" s="25" t="s">
        <v>91</v>
      </c>
      <c r="BC59" s="25" t="s">
        <v>82</v>
      </c>
      <c r="BD59" s="31" t="s">
        <v>90</v>
      </c>
      <c r="BE59" s="25" t="s">
        <v>83</v>
      </c>
      <c r="BF59" s="25" t="s">
        <v>84</v>
      </c>
      <c r="BG59" s="25">
        <v>2</v>
      </c>
      <c r="BH59" s="25" t="s">
        <v>85</v>
      </c>
      <c r="BI59" s="25" t="s">
        <v>86</v>
      </c>
      <c r="BJ59" s="25">
        <v>138</v>
      </c>
      <c r="BK59" s="25"/>
    </row>
    <row r="60" spans="1:63" ht="15.75" hidden="1" thickBot="1" x14ac:dyDescent="0.3">
      <c r="A60" s="17">
        <f t="shared" si="0"/>
        <v>53</v>
      </c>
      <c r="B60" s="18" t="str">
        <f t="shared" si="1"/>
        <v>NO</v>
      </c>
      <c r="C60" s="18" t="str">
        <f>IF(COUNTIF($D$8:$D$216,D60)&gt;1,"SI","NO")</f>
        <v>NO</v>
      </c>
      <c r="D60" s="18" t="str">
        <f t="shared" si="2"/>
        <v xml:space="preserve">08000760369000017         0013       </v>
      </c>
      <c r="E60" s="19" t="str">
        <f>VLOOKUP($G60,[1]LISTAS!$V:$AA,2,0)</f>
        <v>L'HOSPITALET DE LLOBREGAT</v>
      </c>
      <c r="F60" s="18" t="str">
        <f>VLOOKUP($G60,[1]LISTAS!$V:$AA,3,0)</f>
        <v>BARCELONA</v>
      </c>
      <c r="G60" s="20" t="s">
        <v>77</v>
      </c>
      <c r="H60" s="20">
        <v>17</v>
      </c>
      <c r="I60" s="20"/>
      <c r="J60" s="20"/>
      <c r="K60" s="20"/>
      <c r="L60" s="20"/>
      <c r="M60" s="20"/>
      <c r="N60" s="20"/>
      <c r="O60" s="20"/>
      <c r="P60" s="20"/>
      <c r="Q60" s="22">
        <v>1</v>
      </c>
      <c r="R60" s="20" t="s">
        <v>78</v>
      </c>
      <c r="S60" s="22">
        <v>3</v>
      </c>
      <c r="T60" s="23"/>
      <c r="U60" s="23"/>
      <c r="V60" s="18" t="str">
        <f>VLOOKUP($G60,[1]LISTAS!$V$3:$AD$20001,7,0)</f>
        <v>08</v>
      </c>
      <c r="W60" s="18" t="str">
        <f>VLOOKUP($G60,[1]LISTAS!$V$3:$AD$20001,8,0)</f>
        <v>00076</v>
      </c>
      <c r="X60" s="18" t="str">
        <f>VLOOKUP($G60,[1]LISTAS!$V$3:$AD$20001,9,0)</f>
        <v>03690</v>
      </c>
      <c r="Y60" s="18" t="str">
        <f t="shared" si="3"/>
        <v>00017</v>
      </c>
      <c r="Z60" s="18" t="str">
        <f>IF(I60=""," ",VLOOKUP(I60,[1]LISTAS!$B$3:$C$102,2))</f>
        <v xml:space="preserve"> </v>
      </c>
      <c r="AA60" s="18" t="str">
        <f t="shared" si="4"/>
        <v xml:space="preserve">   </v>
      </c>
      <c r="AB60" s="17" t="str">
        <f>IF(L60="","  ",VLOOKUP(L60,[1]LISTAS!$H$3:$I$14,2,0)&amp;REPT(" ",1-LEN(M60))&amp;M60)</f>
        <v xml:space="preserve">  </v>
      </c>
      <c r="AC60" s="18" t="str">
        <f t="shared" si="5"/>
        <v xml:space="preserve"> </v>
      </c>
      <c r="AD60" s="18" t="str">
        <f>IF(O60=""," ",VLOOKUP(O60,[1]LISTAS!$M$3:$N$38,2,0))&amp;IF(P60=""," ",VLOOKUP(P60,[1]LISTAS!$M$3:$N$38,2,0))</f>
        <v xml:space="preserve">  </v>
      </c>
      <c r="AE60" s="18" t="str">
        <f>IF(Q60="","   ",VLOOKUP(Q60,[1]LISTAS!$P$3:$Q$144,2,0))</f>
        <v>001</v>
      </c>
      <c r="AF60" s="18" t="str">
        <f>IF(ISERROR(IF(R60="texto libre",S60,VLOOKUP(R60,[1]LISTAS!$S$3:$T$100,2,0))&amp;REPT(" ",4-LEN(IF(R60="texto libre",S60,VLOOKUP(R60,[1]LISTAS!$S$3:$T$100,2,0))))),"    ",IF(R60="texto libre",S60,VLOOKUP(R60,[1]LISTAS!$S$3:$T$100,2,0))&amp;REPT(" ",4-LEN(IF(R60="texto libre",S60,VLOOKUP(R60,[1]LISTAS!$S$3:$T$100,2,0)))))</f>
        <v xml:space="preserve">3   </v>
      </c>
      <c r="AG60" s="18" t="str">
        <f>IF(ISERROR(IF(T60="texto libre",U60,VLOOKUP(T60,[1]LISTAS!$S$3:$T$100,2,0))&amp;REPT(" ",4-LEN(IF(T60="texto libre",U60,VLOOKUP(T60,[1]LISTAS!$S$3:$T$100,2,0))))),"    ",IF(T60="texto libre",U60,VLOOKUP(T60,[1]LISTAS!$S$3:$T$100,2,0))&amp;REPT(" ",4-LEN(IF(T60="texto libre",U60,VLOOKUP(T60,[1]LISTAS!$S$3:$T$100,2,0)))))</f>
        <v xml:space="preserve">    </v>
      </c>
      <c r="AH60" s="18">
        <f t="shared" si="6"/>
        <v>37</v>
      </c>
      <c r="AI60" s="18">
        <f t="shared" si="7"/>
        <v>1</v>
      </c>
      <c r="AJ60" s="24"/>
      <c r="AK60" s="25">
        <v>2</v>
      </c>
      <c r="AL60" s="31" t="s">
        <v>90</v>
      </c>
      <c r="AM60" s="25">
        <v>140395</v>
      </c>
      <c r="AN60" s="25"/>
      <c r="AO60" s="27" t="str">
        <f>Tabla1[[#This Row],[GESCAL_37]]</f>
        <v xml:space="preserve">08000760369000017         0013       </v>
      </c>
      <c r="AP60" s="27" t="str">
        <f>IF(Tabla1[[#This Row],[Calle]]&lt;&gt;"",Tabla1[[#This Row],[Calle]],"")</f>
        <v>Sant Josep, Calle</v>
      </c>
      <c r="AQ60" s="27" t="str">
        <f>Tabla1[[#This Row],[Número]]&amp;Tabla1[[#This Row],[Bis]]</f>
        <v>17</v>
      </c>
      <c r="AR60" s="27" t="str">
        <f>Tabla1[[#This Row],[PORTAL(O)]]&amp;Tabla1[[#This Row],[PUERTA(Y)]]</f>
        <v/>
      </c>
      <c r="AS60" s="27" t="str">
        <f>Tabla1[[#This Row],[BLOQUE(T)]]&amp;Tabla1[[#This Row],[BLOQUE(XX)]]</f>
        <v/>
      </c>
      <c r="AT60" s="27" t="str">
        <f>IF(Tabla1[[#This Row],[LETRA ]]&lt;&gt;"",Tabla1[[#This Row],[LETRA ]],"")</f>
        <v/>
      </c>
      <c r="AU60" s="27" t="str">
        <f>Tabla1[[#This Row],[S1]]&amp;Tabla1[[#This Row],[S2]]</f>
        <v/>
      </c>
      <c r="AV60" s="28"/>
      <c r="AW60" s="27">
        <f>Tabla1[[#This Row],[Planta]]</f>
        <v>1</v>
      </c>
      <c r="AX60" s="27" t="str">
        <f>Tabla1[[#This Row],[MMMM]]&amp;" "&amp;Tabla1[[#This Row],[NNNN]]</f>
        <v xml:space="preserve">3        </v>
      </c>
      <c r="AY60" s="29" t="s">
        <v>80</v>
      </c>
      <c r="AZ60" s="25">
        <v>6286989</v>
      </c>
      <c r="BA60" s="25"/>
      <c r="BB60" s="25" t="s">
        <v>91</v>
      </c>
      <c r="BC60" s="25" t="s">
        <v>82</v>
      </c>
      <c r="BD60" s="31" t="s">
        <v>90</v>
      </c>
      <c r="BE60" s="25" t="s">
        <v>83</v>
      </c>
      <c r="BF60" s="25" t="s">
        <v>84</v>
      </c>
      <c r="BG60" s="25">
        <v>2</v>
      </c>
      <c r="BH60" s="25" t="s">
        <v>85</v>
      </c>
      <c r="BI60" s="25" t="s">
        <v>86</v>
      </c>
      <c r="BJ60" s="25">
        <v>138</v>
      </c>
      <c r="BK60" s="25"/>
    </row>
    <row r="61" spans="1:63" ht="15.75" hidden="1" thickBot="1" x14ac:dyDescent="0.3">
      <c r="A61" s="17">
        <f t="shared" si="0"/>
        <v>54</v>
      </c>
      <c r="B61" s="18" t="str">
        <f t="shared" si="1"/>
        <v>NO</v>
      </c>
      <c r="C61" s="18" t="str">
        <f>IF(COUNTIF($D$8:$D$216,D61)&gt;1,"SI","NO")</f>
        <v>NO</v>
      </c>
      <c r="D61" s="18" t="str">
        <f t="shared" si="2"/>
        <v xml:space="preserve">08000760369000017         0021       </v>
      </c>
      <c r="E61" s="19" t="str">
        <f>VLOOKUP($G61,[1]LISTAS!$V:$AA,2,0)</f>
        <v>L'HOSPITALET DE LLOBREGAT</v>
      </c>
      <c r="F61" s="18" t="str">
        <f>VLOOKUP($G61,[1]LISTAS!$V:$AA,3,0)</f>
        <v>BARCELONA</v>
      </c>
      <c r="G61" s="20" t="s">
        <v>77</v>
      </c>
      <c r="H61" s="20">
        <v>17</v>
      </c>
      <c r="I61" s="20"/>
      <c r="J61" s="20"/>
      <c r="K61" s="20"/>
      <c r="L61" s="20"/>
      <c r="M61" s="20"/>
      <c r="N61" s="20"/>
      <c r="O61" s="20"/>
      <c r="P61" s="20"/>
      <c r="Q61" s="22">
        <v>2</v>
      </c>
      <c r="R61" s="20" t="s">
        <v>78</v>
      </c>
      <c r="S61" s="22">
        <v>1</v>
      </c>
      <c r="T61" s="23"/>
      <c r="U61" s="23"/>
      <c r="V61" s="18" t="str">
        <f>VLOOKUP($G61,[1]LISTAS!$V$3:$AD$20001,7,0)</f>
        <v>08</v>
      </c>
      <c r="W61" s="18" t="str">
        <f>VLOOKUP($G61,[1]LISTAS!$V$3:$AD$20001,8,0)</f>
        <v>00076</v>
      </c>
      <c r="X61" s="18" t="str">
        <f>VLOOKUP($G61,[1]LISTAS!$V$3:$AD$20001,9,0)</f>
        <v>03690</v>
      </c>
      <c r="Y61" s="18" t="str">
        <f t="shared" si="3"/>
        <v>00017</v>
      </c>
      <c r="Z61" s="18" t="str">
        <f>IF(I61=""," ",VLOOKUP(I61,[1]LISTAS!$B$3:$C$102,2))</f>
        <v xml:space="preserve"> </v>
      </c>
      <c r="AA61" s="18" t="str">
        <f t="shared" si="4"/>
        <v xml:space="preserve">   </v>
      </c>
      <c r="AB61" s="17" t="str">
        <f>IF(L61="","  ",VLOOKUP(L61,[1]LISTAS!$H$3:$I$14,2,0)&amp;REPT(" ",1-LEN(M61))&amp;M61)</f>
        <v xml:space="preserve">  </v>
      </c>
      <c r="AC61" s="18" t="str">
        <f t="shared" si="5"/>
        <v xml:space="preserve"> </v>
      </c>
      <c r="AD61" s="18" t="str">
        <f>IF(O61=""," ",VLOOKUP(O61,[1]LISTAS!$M$3:$N$38,2,0))&amp;IF(P61=""," ",VLOOKUP(P61,[1]LISTAS!$M$3:$N$38,2,0))</f>
        <v xml:space="preserve">  </v>
      </c>
      <c r="AE61" s="18" t="str">
        <f>IF(Q61="","   ",VLOOKUP(Q61,[1]LISTAS!$P$3:$Q$144,2,0))</f>
        <v>002</v>
      </c>
      <c r="AF61" s="18" t="str">
        <f>IF(ISERROR(IF(R61="texto libre",S61,VLOOKUP(R61,[1]LISTAS!$S$3:$T$100,2,0))&amp;REPT(" ",4-LEN(IF(R61="texto libre",S61,VLOOKUP(R61,[1]LISTAS!$S$3:$T$100,2,0))))),"    ",IF(R61="texto libre",S61,VLOOKUP(R61,[1]LISTAS!$S$3:$T$100,2,0))&amp;REPT(" ",4-LEN(IF(R61="texto libre",S61,VLOOKUP(R61,[1]LISTAS!$S$3:$T$100,2,0)))))</f>
        <v xml:space="preserve">1   </v>
      </c>
      <c r="AG61" s="18" t="str">
        <f>IF(ISERROR(IF(T61="texto libre",U61,VLOOKUP(T61,[1]LISTAS!$S$3:$T$100,2,0))&amp;REPT(" ",4-LEN(IF(T61="texto libre",U61,VLOOKUP(T61,[1]LISTAS!$S$3:$T$100,2,0))))),"    ",IF(T61="texto libre",U61,VLOOKUP(T61,[1]LISTAS!$S$3:$T$100,2,0))&amp;REPT(" ",4-LEN(IF(T61="texto libre",U61,VLOOKUP(T61,[1]LISTAS!$S$3:$T$100,2,0)))))</f>
        <v xml:space="preserve">    </v>
      </c>
      <c r="AH61" s="18">
        <f t="shared" si="6"/>
        <v>37</v>
      </c>
      <c r="AI61" s="18">
        <f t="shared" si="7"/>
        <v>1</v>
      </c>
      <c r="AJ61" s="24"/>
      <c r="AK61" s="25">
        <v>2</v>
      </c>
      <c r="AL61" s="31" t="s">
        <v>90</v>
      </c>
      <c r="AM61" s="25">
        <v>140395</v>
      </c>
      <c r="AN61" s="25"/>
      <c r="AO61" s="27" t="str">
        <f>Tabla1[[#This Row],[GESCAL_37]]</f>
        <v xml:space="preserve">08000760369000017         0021       </v>
      </c>
      <c r="AP61" s="27" t="str">
        <f>IF(Tabla1[[#This Row],[Calle]]&lt;&gt;"",Tabla1[[#This Row],[Calle]],"")</f>
        <v>Sant Josep, Calle</v>
      </c>
      <c r="AQ61" s="27" t="str">
        <f>Tabla1[[#This Row],[Número]]&amp;Tabla1[[#This Row],[Bis]]</f>
        <v>17</v>
      </c>
      <c r="AR61" s="27" t="str">
        <f>Tabla1[[#This Row],[PORTAL(O)]]&amp;Tabla1[[#This Row],[PUERTA(Y)]]</f>
        <v/>
      </c>
      <c r="AS61" s="27" t="str">
        <f>Tabla1[[#This Row],[BLOQUE(T)]]&amp;Tabla1[[#This Row],[BLOQUE(XX)]]</f>
        <v/>
      </c>
      <c r="AT61" s="27" t="str">
        <f>IF(Tabla1[[#This Row],[LETRA ]]&lt;&gt;"",Tabla1[[#This Row],[LETRA ]],"")</f>
        <v/>
      </c>
      <c r="AU61" s="27" t="str">
        <f>Tabla1[[#This Row],[S1]]&amp;Tabla1[[#This Row],[S2]]</f>
        <v/>
      </c>
      <c r="AV61" s="28"/>
      <c r="AW61" s="27">
        <f>Tabla1[[#This Row],[Planta]]</f>
        <v>2</v>
      </c>
      <c r="AX61" s="27" t="str">
        <f>Tabla1[[#This Row],[MMMM]]&amp;" "&amp;Tabla1[[#This Row],[NNNN]]</f>
        <v xml:space="preserve">1        </v>
      </c>
      <c r="AY61" s="29" t="s">
        <v>80</v>
      </c>
      <c r="AZ61" s="25">
        <v>6286989</v>
      </c>
      <c r="BA61" s="25"/>
      <c r="BB61" s="25" t="s">
        <v>91</v>
      </c>
      <c r="BC61" s="25" t="s">
        <v>82</v>
      </c>
      <c r="BD61" s="31" t="s">
        <v>90</v>
      </c>
      <c r="BE61" s="25" t="s">
        <v>83</v>
      </c>
      <c r="BF61" s="25" t="s">
        <v>84</v>
      </c>
      <c r="BG61" s="25">
        <v>2</v>
      </c>
      <c r="BH61" s="25" t="s">
        <v>85</v>
      </c>
      <c r="BI61" s="25" t="s">
        <v>86</v>
      </c>
      <c r="BJ61" s="25">
        <v>138</v>
      </c>
      <c r="BK61" s="25"/>
    </row>
    <row r="62" spans="1:63" ht="15.75" hidden="1" thickBot="1" x14ac:dyDescent="0.3">
      <c r="A62" s="17">
        <f t="shared" si="0"/>
        <v>55</v>
      </c>
      <c r="B62" s="18" t="str">
        <f t="shared" si="1"/>
        <v>NO</v>
      </c>
      <c r="C62" s="18" t="str">
        <f>IF(COUNTIF($D$8:$D$216,D62)&gt;1,"SI","NO")</f>
        <v>NO</v>
      </c>
      <c r="D62" s="18" t="str">
        <f t="shared" si="2"/>
        <v xml:space="preserve">08000760369000017         0022       </v>
      </c>
      <c r="E62" s="19" t="str">
        <f>VLOOKUP($G62,[1]LISTAS!$V:$AA,2,0)</f>
        <v>L'HOSPITALET DE LLOBREGAT</v>
      </c>
      <c r="F62" s="18" t="str">
        <f>VLOOKUP($G62,[1]LISTAS!$V:$AA,3,0)</f>
        <v>BARCELONA</v>
      </c>
      <c r="G62" s="20" t="s">
        <v>77</v>
      </c>
      <c r="H62" s="20">
        <v>17</v>
      </c>
      <c r="I62" s="20"/>
      <c r="J62" s="20"/>
      <c r="K62" s="20"/>
      <c r="L62" s="20"/>
      <c r="M62" s="20"/>
      <c r="N62" s="20"/>
      <c r="O62" s="20"/>
      <c r="P62" s="20"/>
      <c r="Q62" s="22">
        <v>2</v>
      </c>
      <c r="R62" s="20" t="s">
        <v>78</v>
      </c>
      <c r="S62" s="22">
        <v>2</v>
      </c>
      <c r="T62" s="23"/>
      <c r="U62" s="23"/>
      <c r="V62" s="18" t="str">
        <f>VLOOKUP($G62,[1]LISTAS!$V$3:$AD$20001,7,0)</f>
        <v>08</v>
      </c>
      <c r="W62" s="18" t="str">
        <f>VLOOKUP($G62,[1]LISTAS!$V$3:$AD$20001,8,0)</f>
        <v>00076</v>
      </c>
      <c r="X62" s="18" t="str">
        <f>VLOOKUP($G62,[1]LISTAS!$V$3:$AD$20001,9,0)</f>
        <v>03690</v>
      </c>
      <c r="Y62" s="18" t="str">
        <f t="shared" si="3"/>
        <v>00017</v>
      </c>
      <c r="Z62" s="18" t="str">
        <f>IF(I62=""," ",VLOOKUP(I62,[1]LISTAS!$B$3:$C$102,2))</f>
        <v xml:space="preserve"> </v>
      </c>
      <c r="AA62" s="18" t="str">
        <f t="shared" si="4"/>
        <v xml:space="preserve">   </v>
      </c>
      <c r="AB62" s="17" t="str">
        <f>IF(L62="","  ",VLOOKUP(L62,[1]LISTAS!$H$3:$I$14,2,0)&amp;REPT(" ",1-LEN(M62))&amp;M62)</f>
        <v xml:space="preserve">  </v>
      </c>
      <c r="AC62" s="18" t="str">
        <f t="shared" si="5"/>
        <v xml:space="preserve"> </v>
      </c>
      <c r="AD62" s="18" t="str">
        <f>IF(O62=""," ",VLOOKUP(O62,[1]LISTAS!$M$3:$N$38,2,0))&amp;IF(P62=""," ",VLOOKUP(P62,[1]LISTAS!$M$3:$N$38,2,0))</f>
        <v xml:space="preserve">  </v>
      </c>
      <c r="AE62" s="18" t="str">
        <f>IF(Q62="","   ",VLOOKUP(Q62,[1]LISTAS!$P$3:$Q$144,2,0))</f>
        <v>002</v>
      </c>
      <c r="AF62" s="18" t="str">
        <f>IF(ISERROR(IF(R62="texto libre",S62,VLOOKUP(R62,[1]LISTAS!$S$3:$T$100,2,0))&amp;REPT(" ",4-LEN(IF(R62="texto libre",S62,VLOOKUP(R62,[1]LISTAS!$S$3:$T$100,2,0))))),"    ",IF(R62="texto libre",S62,VLOOKUP(R62,[1]LISTAS!$S$3:$T$100,2,0))&amp;REPT(" ",4-LEN(IF(R62="texto libre",S62,VLOOKUP(R62,[1]LISTAS!$S$3:$T$100,2,0)))))</f>
        <v xml:space="preserve">2   </v>
      </c>
      <c r="AG62" s="18" t="str">
        <f>IF(ISERROR(IF(T62="texto libre",U62,VLOOKUP(T62,[1]LISTAS!$S$3:$T$100,2,0))&amp;REPT(" ",4-LEN(IF(T62="texto libre",U62,VLOOKUP(T62,[1]LISTAS!$S$3:$T$100,2,0))))),"    ",IF(T62="texto libre",U62,VLOOKUP(T62,[1]LISTAS!$S$3:$T$100,2,0))&amp;REPT(" ",4-LEN(IF(T62="texto libre",U62,VLOOKUP(T62,[1]LISTAS!$S$3:$T$100,2,0)))))</f>
        <v xml:space="preserve">    </v>
      </c>
      <c r="AH62" s="18">
        <f t="shared" si="6"/>
        <v>37</v>
      </c>
      <c r="AI62" s="18">
        <f t="shared" si="7"/>
        <v>1</v>
      </c>
      <c r="AJ62" s="24"/>
      <c r="AK62" s="25">
        <v>2</v>
      </c>
      <c r="AL62" s="31" t="s">
        <v>90</v>
      </c>
      <c r="AM62" s="25">
        <v>140395</v>
      </c>
      <c r="AN62" s="25"/>
      <c r="AO62" s="27" t="str">
        <f>Tabla1[[#This Row],[GESCAL_37]]</f>
        <v xml:space="preserve">08000760369000017         0022       </v>
      </c>
      <c r="AP62" s="27" t="str">
        <f>IF(Tabla1[[#This Row],[Calle]]&lt;&gt;"",Tabla1[[#This Row],[Calle]],"")</f>
        <v>Sant Josep, Calle</v>
      </c>
      <c r="AQ62" s="27" t="str">
        <f>Tabla1[[#This Row],[Número]]&amp;Tabla1[[#This Row],[Bis]]</f>
        <v>17</v>
      </c>
      <c r="AR62" s="27" t="str">
        <f>Tabla1[[#This Row],[PORTAL(O)]]&amp;Tabla1[[#This Row],[PUERTA(Y)]]</f>
        <v/>
      </c>
      <c r="AS62" s="27" t="str">
        <f>Tabla1[[#This Row],[BLOQUE(T)]]&amp;Tabla1[[#This Row],[BLOQUE(XX)]]</f>
        <v/>
      </c>
      <c r="AT62" s="27" t="str">
        <f>IF(Tabla1[[#This Row],[LETRA ]]&lt;&gt;"",Tabla1[[#This Row],[LETRA ]],"")</f>
        <v/>
      </c>
      <c r="AU62" s="27" t="str">
        <f>Tabla1[[#This Row],[S1]]&amp;Tabla1[[#This Row],[S2]]</f>
        <v/>
      </c>
      <c r="AV62" s="28"/>
      <c r="AW62" s="27">
        <f>Tabla1[[#This Row],[Planta]]</f>
        <v>2</v>
      </c>
      <c r="AX62" s="27" t="str">
        <f>Tabla1[[#This Row],[MMMM]]&amp;" "&amp;Tabla1[[#This Row],[NNNN]]</f>
        <v xml:space="preserve">2        </v>
      </c>
      <c r="AY62" s="29" t="s">
        <v>80</v>
      </c>
      <c r="AZ62" s="25">
        <v>6286989</v>
      </c>
      <c r="BA62" s="25"/>
      <c r="BB62" s="25" t="s">
        <v>91</v>
      </c>
      <c r="BC62" s="25" t="s">
        <v>82</v>
      </c>
      <c r="BD62" s="31" t="s">
        <v>90</v>
      </c>
      <c r="BE62" s="25" t="s">
        <v>83</v>
      </c>
      <c r="BF62" s="25" t="s">
        <v>84</v>
      </c>
      <c r="BG62" s="25">
        <v>2</v>
      </c>
      <c r="BH62" s="25" t="s">
        <v>85</v>
      </c>
      <c r="BI62" s="25" t="s">
        <v>86</v>
      </c>
      <c r="BJ62" s="25">
        <v>138</v>
      </c>
      <c r="BK62" s="25"/>
    </row>
    <row r="63" spans="1:63" ht="15.75" hidden="1" thickBot="1" x14ac:dyDescent="0.3">
      <c r="A63" s="17">
        <f t="shared" si="0"/>
        <v>56</v>
      </c>
      <c r="B63" s="18" t="str">
        <f t="shared" si="1"/>
        <v>NO</v>
      </c>
      <c r="C63" s="18" t="str">
        <f>IF(COUNTIF($D$8:$D$216,D63)&gt;1,"SI","NO")</f>
        <v>NO</v>
      </c>
      <c r="D63" s="18" t="str">
        <f t="shared" si="2"/>
        <v xml:space="preserve">08000760369000017         0023       </v>
      </c>
      <c r="E63" s="19" t="str">
        <f>VLOOKUP($G63,[1]LISTAS!$V:$AA,2,0)</f>
        <v>L'HOSPITALET DE LLOBREGAT</v>
      </c>
      <c r="F63" s="18" t="str">
        <f>VLOOKUP($G63,[1]LISTAS!$V:$AA,3,0)</f>
        <v>BARCELONA</v>
      </c>
      <c r="G63" s="20" t="s">
        <v>77</v>
      </c>
      <c r="H63" s="20">
        <v>17</v>
      </c>
      <c r="I63" s="20"/>
      <c r="J63" s="20"/>
      <c r="K63" s="20"/>
      <c r="L63" s="20"/>
      <c r="M63" s="20"/>
      <c r="N63" s="20"/>
      <c r="O63" s="20"/>
      <c r="P63" s="20"/>
      <c r="Q63" s="22">
        <v>2</v>
      </c>
      <c r="R63" s="20" t="s">
        <v>78</v>
      </c>
      <c r="S63" s="22">
        <v>3</v>
      </c>
      <c r="T63" s="23"/>
      <c r="U63" s="23"/>
      <c r="V63" s="18" t="str">
        <f>VLOOKUP($G63,[1]LISTAS!$V$3:$AD$20001,7,0)</f>
        <v>08</v>
      </c>
      <c r="W63" s="18" t="str">
        <f>VLOOKUP($G63,[1]LISTAS!$V$3:$AD$20001,8,0)</f>
        <v>00076</v>
      </c>
      <c r="X63" s="18" t="str">
        <f>VLOOKUP($G63,[1]LISTAS!$V$3:$AD$20001,9,0)</f>
        <v>03690</v>
      </c>
      <c r="Y63" s="18" t="str">
        <f t="shared" si="3"/>
        <v>00017</v>
      </c>
      <c r="Z63" s="18" t="str">
        <f>IF(I63=""," ",VLOOKUP(I63,[1]LISTAS!$B$3:$C$102,2))</f>
        <v xml:space="preserve"> </v>
      </c>
      <c r="AA63" s="18" t="str">
        <f t="shared" si="4"/>
        <v xml:space="preserve">   </v>
      </c>
      <c r="AB63" s="17" t="str">
        <f>IF(L63="","  ",VLOOKUP(L63,[1]LISTAS!$H$3:$I$14,2,0)&amp;REPT(" ",1-LEN(M63))&amp;M63)</f>
        <v xml:space="preserve">  </v>
      </c>
      <c r="AC63" s="18" t="str">
        <f t="shared" si="5"/>
        <v xml:space="preserve"> </v>
      </c>
      <c r="AD63" s="18" t="str">
        <f>IF(O63=""," ",VLOOKUP(O63,[1]LISTAS!$M$3:$N$38,2,0))&amp;IF(P63=""," ",VLOOKUP(P63,[1]LISTAS!$M$3:$N$38,2,0))</f>
        <v xml:space="preserve">  </v>
      </c>
      <c r="AE63" s="18" t="str">
        <f>IF(Q63="","   ",VLOOKUP(Q63,[1]LISTAS!$P$3:$Q$144,2,0))</f>
        <v>002</v>
      </c>
      <c r="AF63" s="18" t="str">
        <f>IF(ISERROR(IF(R63="texto libre",S63,VLOOKUP(R63,[1]LISTAS!$S$3:$T$100,2,0))&amp;REPT(" ",4-LEN(IF(R63="texto libre",S63,VLOOKUP(R63,[1]LISTAS!$S$3:$T$100,2,0))))),"    ",IF(R63="texto libre",S63,VLOOKUP(R63,[1]LISTAS!$S$3:$T$100,2,0))&amp;REPT(" ",4-LEN(IF(R63="texto libre",S63,VLOOKUP(R63,[1]LISTAS!$S$3:$T$100,2,0)))))</f>
        <v xml:space="preserve">3   </v>
      </c>
      <c r="AG63" s="18" t="str">
        <f>IF(ISERROR(IF(T63="texto libre",U63,VLOOKUP(T63,[1]LISTAS!$S$3:$T$100,2,0))&amp;REPT(" ",4-LEN(IF(T63="texto libre",U63,VLOOKUP(T63,[1]LISTAS!$S$3:$T$100,2,0))))),"    ",IF(T63="texto libre",U63,VLOOKUP(T63,[1]LISTAS!$S$3:$T$100,2,0))&amp;REPT(" ",4-LEN(IF(T63="texto libre",U63,VLOOKUP(T63,[1]LISTAS!$S$3:$T$100,2,0)))))</f>
        <v xml:space="preserve">    </v>
      </c>
      <c r="AH63" s="18">
        <f t="shared" si="6"/>
        <v>37</v>
      </c>
      <c r="AI63" s="18">
        <f t="shared" si="7"/>
        <v>1</v>
      </c>
      <c r="AJ63" s="24"/>
      <c r="AK63" s="25">
        <v>2</v>
      </c>
      <c r="AL63" s="31" t="s">
        <v>90</v>
      </c>
      <c r="AM63" s="25">
        <v>140395</v>
      </c>
      <c r="AN63" s="25"/>
      <c r="AO63" s="27" t="str">
        <f>Tabla1[[#This Row],[GESCAL_37]]</f>
        <v xml:space="preserve">08000760369000017         0023       </v>
      </c>
      <c r="AP63" s="27" t="str">
        <f>IF(Tabla1[[#This Row],[Calle]]&lt;&gt;"",Tabla1[[#This Row],[Calle]],"")</f>
        <v>Sant Josep, Calle</v>
      </c>
      <c r="AQ63" s="27" t="str">
        <f>Tabla1[[#This Row],[Número]]&amp;Tabla1[[#This Row],[Bis]]</f>
        <v>17</v>
      </c>
      <c r="AR63" s="27" t="str">
        <f>Tabla1[[#This Row],[PORTAL(O)]]&amp;Tabla1[[#This Row],[PUERTA(Y)]]</f>
        <v/>
      </c>
      <c r="AS63" s="27" t="str">
        <f>Tabla1[[#This Row],[BLOQUE(T)]]&amp;Tabla1[[#This Row],[BLOQUE(XX)]]</f>
        <v/>
      </c>
      <c r="AT63" s="27" t="str">
        <f>IF(Tabla1[[#This Row],[LETRA ]]&lt;&gt;"",Tabla1[[#This Row],[LETRA ]],"")</f>
        <v/>
      </c>
      <c r="AU63" s="27" t="str">
        <f>Tabla1[[#This Row],[S1]]&amp;Tabla1[[#This Row],[S2]]</f>
        <v/>
      </c>
      <c r="AV63" s="28"/>
      <c r="AW63" s="27">
        <f>Tabla1[[#This Row],[Planta]]</f>
        <v>2</v>
      </c>
      <c r="AX63" s="27" t="str">
        <f>Tabla1[[#This Row],[MMMM]]&amp;" "&amp;Tabla1[[#This Row],[NNNN]]</f>
        <v xml:space="preserve">3        </v>
      </c>
      <c r="AY63" s="29" t="s">
        <v>80</v>
      </c>
      <c r="AZ63" s="25">
        <v>6286989</v>
      </c>
      <c r="BA63" s="25"/>
      <c r="BB63" s="25" t="s">
        <v>91</v>
      </c>
      <c r="BC63" s="25" t="s">
        <v>82</v>
      </c>
      <c r="BD63" s="31" t="s">
        <v>90</v>
      </c>
      <c r="BE63" s="25" t="s">
        <v>83</v>
      </c>
      <c r="BF63" s="25" t="s">
        <v>84</v>
      </c>
      <c r="BG63" s="25">
        <v>2</v>
      </c>
      <c r="BH63" s="25" t="s">
        <v>85</v>
      </c>
      <c r="BI63" s="25" t="s">
        <v>86</v>
      </c>
      <c r="BJ63" s="25">
        <v>138</v>
      </c>
      <c r="BK63" s="25"/>
    </row>
    <row r="64" spans="1:63" ht="15.75" hidden="1" thickBot="1" x14ac:dyDescent="0.3">
      <c r="A64" s="17">
        <f t="shared" si="0"/>
        <v>57</v>
      </c>
      <c r="B64" s="18" t="str">
        <f t="shared" si="1"/>
        <v>NO</v>
      </c>
      <c r="C64" s="18" t="str">
        <f>IF(COUNTIF($D$8:$D$216,D64)&gt;1,"SI","NO")</f>
        <v>NO</v>
      </c>
      <c r="D64" s="18" t="str">
        <f t="shared" si="2"/>
        <v xml:space="preserve">08000760369000017         0031       </v>
      </c>
      <c r="E64" s="19" t="str">
        <f>VLOOKUP($G64,[1]LISTAS!$V:$AA,2,0)</f>
        <v>L'HOSPITALET DE LLOBREGAT</v>
      </c>
      <c r="F64" s="18" t="str">
        <f>VLOOKUP($G64,[1]LISTAS!$V:$AA,3,0)</f>
        <v>BARCELONA</v>
      </c>
      <c r="G64" s="20" t="s">
        <v>77</v>
      </c>
      <c r="H64" s="20">
        <v>17</v>
      </c>
      <c r="I64" s="20"/>
      <c r="J64" s="20"/>
      <c r="K64" s="20"/>
      <c r="L64" s="20"/>
      <c r="M64" s="20"/>
      <c r="N64" s="20"/>
      <c r="O64" s="20"/>
      <c r="P64" s="20"/>
      <c r="Q64" s="22">
        <v>3</v>
      </c>
      <c r="R64" s="20" t="s">
        <v>78</v>
      </c>
      <c r="S64" s="22">
        <v>1</v>
      </c>
      <c r="T64" s="23"/>
      <c r="U64" s="23"/>
      <c r="V64" s="18" t="str">
        <f>VLOOKUP($G64,[1]LISTAS!$V$3:$AD$20001,7,0)</f>
        <v>08</v>
      </c>
      <c r="W64" s="18" t="str">
        <f>VLOOKUP($G64,[1]LISTAS!$V$3:$AD$20001,8,0)</f>
        <v>00076</v>
      </c>
      <c r="X64" s="18" t="str">
        <f>VLOOKUP($G64,[1]LISTAS!$V$3:$AD$20001,9,0)</f>
        <v>03690</v>
      </c>
      <c r="Y64" s="18" t="str">
        <f t="shared" si="3"/>
        <v>00017</v>
      </c>
      <c r="Z64" s="18" t="str">
        <f>IF(I64=""," ",VLOOKUP(I64,[1]LISTAS!$B$3:$C$102,2))</f>
        <v xml:space="preserve"> </v>
      </c>
      <c r="AA64" s="18" t="str">
        <f t="shared" si="4"/>
        <v xml:space="preserve">   </v>
      </c>
      <c r="AB64" s="17" t="str">
        <f>IF(L64="","  ",VLOOKUP(L64,[1]LISTAS!$H$3:$I$14,2,0)&amp;REPT(" ",1-LEN(M64))&amp;M64)</f>
        <v xml:space="preserve">  </v>
      </c>
      <c r="AC64" s="18" t="str">
        <f t="shared" si="5"/>
        <v xml:space="preserve"> </v>
      </c>
      <c r="AD64" s="18" t="str">
        <f>IF(O64=""," ",VLOOKUP(O64,[1]LISTAS!$M$3:$N$38,2,0))&amp;IF(P64=""," ",VLOOKUP(P64,[1]LISTAS!$M$3:$N$38,2,0))</f>
        <v xml:space="preserve">  </v>
      </c>
      <c r="AE64" s="18" t="str">
        <f>IF(Q64="","   ",VLOOKUP(Q64,[1]LISTAS!$P$3:$Q$144,2,0))</f>
        <v>003</v>
      </c>
      <c r="AF64" s="18" t="str">
        <f>IF(ISERROR(IF(R64="texto libre",S64,VLOOKUP(R64,[1]LISTAS!$S$3:$T$100,2,0))&amp;REPT(" ",4-LEN(IF(R64="texto libre",S64,VLOOKUP(R64,[1]LISTAS!$S$3:$T$100,2,0))))),"    ",IF(R64="texto libre",S64,VLOOKUP(R64,[1]LISTAS!$S$3:$T$100,2,0))&amp;REPT(" ",4-LEN(IF(R64="texto libre",S64,VLOOKUP(R64,[1]LISTAS!$S$3:$T$100,2,0)))))</f>
        <v xml:space="preserve">1   </v>
      </c>
      <c r="AG64" s="18" t="str">
        <f>IF(ISERROR(IF(T64="texto libre",U64,VLOOKUP(T64,[1]LISTAS!$S$3:$T$100,2,0))&amp;REPT(" ",4-LEN(IF(T64="texto libre",U64,VLOOKUP(T64,[1]LISTAS!$S$3:$T$100,2,0))))),"    ",IF(T64="texto libre",U64,VLOOKUP(T64,[1]LISTAS!$S$3:$T$100,2,0))&amp;REPT(" ",4-LEN(IF(T64="texto libre",U64,VLOOKUP(T64,[1]LISTAS!$S$3:$T$100,2,0)))))</f>
        <v xml:space="preserve">    </v>
      </c>
      <c r="AH64" s="18">
        <f t="shared" si="6"/>
        <v>37</v>
      </c>
      <c r="AI64" s="18">
        <f t="shared" si="7"/>
        <v>1</v>
      </c>
      <c r="AJ64" s="24"/>
      <c r="AK64" s="25">
        <v>2</v>
      </c>
      <c r="AL64" s="31" t="s">
        <v>90</v>
      </c>
      <c r="AM64" s="25">
        <v>140395</v>
      </c>
      <c r="AN64" s="25"/>
      <c r="AO64" s="27" t="str">
        <f>Tabla1[[#This Row],[GESCAL_37]]</f>
        <v xml:space="preserve">08000760369000017         0031       </v>
      </c>
      <c r="AP64" s="27" t="str">
        <f>IF(Tabla1[[#This Row],[Calle]]&lt;&gt;"",Tabla1[[#This Row],[Calle]],"")</f>
        <v>Sant Josep, Calle</v>
      </c>
      <c r="AQ64" s="27" t="str">
        <f>Tabla1[[#This Row],[Número]]&amp;Tabla1[[#This Row],[Bis]]</f>
        <v>17</v>
      </c>
      <c r="AR64" s="27" t="str">
        <f>Tabla1[[#This Row],[PORTAL(O)]]&amp;Tabla1[[#This Row],[PUERTA(Y)]]</f>
        <v/>
      </c>
      <c r="AS64" s="27" t="str">
        <f>Tabla1[[#This Row],[BLOQUE(T)]]&amp;Tabla1[[#This Row],[BLOQUE(XX)]]</f>
        <v/>
      </c>
      <c r="AT64" s="27" t="str">
        <f>IF(Tabla1[[#This Row],[LETRA ]]&lt;&gt;"",Tabla1[[#This Row],[LETRA ]],"")</f>
        <v/>
      </c>
      <c r="AU64" s="27" t="str">
        <f>Tabla1[[#This Row],[S1]]&amp;Tabla1[[#This Row],[S2]]</f>
        <v/>
      </c>
      <c r="AV64" s="28"/>
      <c r="AW64" s="27">
        <f>Tabla1[[#This Row],[Planta]]</f>
        <v>3</v>
      </c>
      <c r="AX64" s="27" t="str">
        <f>Tabla1[[#This Row],[MMMM]]&amp;" "&amp;Tabla1[[#This Row],[NNNN]]</f>
        <v xml:space="preserve">1        </v>
      </c>
      <c r="AY64" s="29" t="s">
        <v>80</v>
      </c>
      <c r="AZ64" s="25">
        <v>6286989</v>
      </c>
      <c r="BA64" s="25"/>
      <c r="BB64" s="25" t="s">
        <v>91</v>
      </c>
      <c r="BC64" s="25" t="s">
        <v>82</v>
      </c>
      <c r="BD64" s="31" t="s">
        <v>90</v>
      </c>
      <c r="BE64" s="25" t="s">
        <v>83</v>
      </c>
      <c r="BF64" s="25" t="s">
        <v>84</v>
      </c>
      <c r="BG64" s="25">
        <v>2</v>
      </c>
      <c r="BH64" s="25" t="s">
        <v>85</v>
      </c>
      <c r="BI64" s="25" t="s">
        <v>86</v>
      </c>
      <c r="BJ64" s="25">
        <v>138</v>
      </c>
      <c r="BK64" s="25"/>
    </row>
    <row r="65" spans="1:63" ht="15.75" hidden="1" thickBot="1" x14ac:dyDescent="0.3">
      <c r="A65" s="17">
        <f t="shared" si="0"/>
        <v>58</v>
      </c>
      <c r="B65" s="18" t="str">
        <f t="shared" si="1"/>
        <v>NO</v>
      </c>
      <c r="C65" s="18" t="str">
        <f>IF(COUNTIF($D$8:$D$216,D65)&gt;1,"SI","NO")</f>
        <v>NO</v>
      </c>
      <c r="D65" s="18" t="str">
        <f t="shared" si="2"/>
        <v xml:space="preserve">08000760369000017         0032       </v>
      </c>
      <c r="E65" s="19" t="str">
        <f>VLOOKUP($G65,[1]LISTAS!$V:$AA,2,0)</f>
        <v>L'HOSPITALET DE LLOBREGAT</v>
      </c>
      <c r="F65" s="18" t="str">
        <f>VLOOKUP($G65,[1]LISTAS!$V:$AA,3,0)</f>
        <v>BARCELONA</v>
      </c>
      <c r="G65" s="20" t="s">
        <v>77</v>
      </c>
      <c r="H65" s="20">
        <v>17</v>
      </c>
      <c r="I65" s="20"/>
      <c r="J65" s="20"/>
      <c r="K65" s="20"/>
      <c r="L65" s="20"/>
      <c r="M65" s="20"/>
      <c r="N65" s="20"/>
      <c r="O65" s="20"/>
      <c r="P65" s="20"/>
      <c r="Q65" s="22">
        <v>3</v>
      </c>
      <c r="R65" s="20" t="s">
        <v>78</v>
      </c>
      <c r="S65" s="22">
        <v>2</v>
      </c>
      <c r="T65" s="23"/>
      <c r="U65" s="23"/>
      <c r="V65" s="18" t="str">
        <f>VLOOKUP($G65,[1]LISTAS!$V$3:$AD$20001,7,0)</f>
        <v>08</v>
      </c>
      <c r="W65" s="18" t="str">
        <f>VLOOKUP($G65,[1]LISTAS!$V$3:$AD$20001,8,0)</f>
        <v>00076</v>
      </c>
      <c r="X65" s="18" t="str">
        <f>VLOOKUP($G65,[1]LISTAS!$V$3:$AD$20001,9,0)</f>
        <v>03690</v>
      </c>
      <c r="Y65" s="18" t="str">
        <f t="shared" si="3"/>
        <v>00017</v>
      </c>
      <c r="Z65" s="18" t="str">
        <f>IF(I65=""," ",VLOOKUP(I65,[1]LISTAS!$B$3:$C$102,2))</f>
        <v xml:space="preserve"> </v>
      </c>
      <c r="AA65" s="18" t="str">
        <f t="shared" si="4"/>
        <v xml:space="preserve">   </v>
      </c>
      <c r="AB65" s="17" t="str">
        <f>IF(L65="","  ",VLOOKUP(L65,[1]LISTAS!$H$3:$I$14,2,0)&amp;REPT(" ",1-LEN(M65))&amp;M65)</f>
        <v xml:space="preserve">  </v>
      </c>
      <c r="AC65" s="18" t="str">
        <f t="shared" si="5"/>
        <v xml:space="preserve"> </v>
      </c>
      <c r="AD65" s="18" t="str">
        <f>IF(O65=""," ",VLOOKUP(O65,[1]LISTAS!$M$3:$N$38,2,0))&amp;IF(P65=""," ",VLOOKUP(P65,[1]LISTAS!$M$3:$N$38,2,0))</f>
        <v xml:space="preserve">  </v>
      </c>
      <c r="AE65" s="18" t="str">
        <f>IF(Q65="","   ",VLOOKUP(Q65,[1]LISTAS!$P$3:$Q$144,2,0))</f>
        <v>003</v>
      </c>
      <c r="AF65" s="18" t="str">
        <f>IF(ISERROR(IF(R65="texto libre",S65,VLOOKUP(R65,[1]LISTAS!$S$3:$T$100,2,0))&amp;REPT(" ",4-LEN(IF(R65="texto libre",S65,VLOOKUP(R65,[1]LISTAS!$S$3:$T$100,2,0))))),"    ",IF(R65="texto libre",S65,VLOOKUP(R65,[1]LISTAS!$S$3:$T$100,2,0))&amp;REPT(" ",4-LEN(IF(R65="texto libre",S65,VLOOKUP(R65,[1]LISTAS!$S$3:$T$100,2,0)))))</f>
        <v xml:space="preserve">2   </v>
      </c>
      <c r="AG65" s="18" t="str">
        <f>IF(ISERROR(IF(T65="texto libre",U65,VLOOKUP(T65,[1]LISTAS!$S$3:$T$100,2,0))&amp;REPT(" ",4-LEN(IF(T65="texto libre",U65,VLOOKUP(T65,[1]LISTAS!$S$3:$T$100,2,0))))),"    ",IF(T65="texto libre",U65,VLOOKUP(T65,[1]LISTAS!$S$3:$T$100,2,0))&amp;REPT(" ",4-LEN(IF(T65="texto libre",U65,VLOOKUP(T65,[1]LISTAS!$S$3:$T$100,2,0)))))</f>
        <v xml:space="preserve">    </v>
      </c>
      <c r="AH65" s="18">
        <f t="shared" si="6"/>
        <v>37</v>
      </c>
      <c r="AI65" s="18">
        <f t="shared" si="7"/>
        <v>1</v>
      </c>
      <c r="AJ65" s="24"/>
      <c r="AK65" s="25">
        <v>2</v>
      </c>
      <c r="AL65" s="31" t="s">
        <v>90</v>
      </c>
      <c r="AM65" s="25">
        <v>140395</v>
      </c>
      <c r="AN65" s="25"/>
      <c r="AO65" s="27" t="str">
        <f>Tabla1[[#This Row],[GESCAL_37]]</f>
        <v xml:space="preserve">08000760369000017         0032       </v>
      </c>
      <c r="AP65" s="27" t="str">
        <f>IF(Tabla1[[#This Row],[Calle]]&lt;&gt;"",Tabla1[[#This Row],[Calle]],"")</f>
        <v>Sant Josep, Calle</v>
      </c>
      <c r="AQ65" s="27" t="str">
        <f>Tabla1[[#This Row],[Número]]&amp;Tabla1[[#This Row],[Bis]]</f>
        <v>17</v>
      </c>
      <c r="AR65" s="27" t="str">
        <f>Tabla1[[#This Row],[PORTAL(O)]]&amp;Tabla1[[#This Row],[PUERTA(Y)]]</f>
        <v/>
      </c>
      <c r="AS65" s="27" t="str">
        <f>Tabla1[[#This Row],[BLOQUE(T)]]&amp;Tabla1[[#This Row],[BLOQUE(XX)]]</f>
        <v/>
      </c>
      <c r="AT65" s="27" t="str">
        <f>IF(Tabla1[[#This Row],[LETRA ]]&lt;&gt;"",Tabla1[[#This Row],[LETRA ]],"")</f>
        <v/>
      </c>
      <c r="AU65" s="27" t="str">
        <f>Tabla1[[#This Row],[S1]]&amp;Tabla1[[#This Row],[S2]]</f>
        <v/>
      </c>
      <c r="AV65" s="28"/>
      <c r="AW65" s="27">
        <f>Tabla1[[#This Row],[Planta]]</f>
        <v>3</v>
      </c>
      <c r="AX65" s="27" t="str">
        <f>Tabla1[[#This Row],[MMMM]]&amp;" "&amp;Tabla1[[#This Row],[NNNN]]</f>
        <v xml:space="preserve">2        </v>
      </c>
      <c r="AY65" s="29" t="s">
        <v>80</v>
      </c>
      <c r="AZ65" s="25">
        <v>6286989</v>
      </c>
      <c r="BA65" s="25"/>
      <c r="BB65" s="25" t="s">
        <v>91</v>
      </c>
      <c r="BC65" s="25" t="s">
        <v>82</v>
      </c>
      <c r="BD65" s="31" t="s">
        <v>90</v>
      </c>
      <c r="BE65" s="25" t="s">
        <v>83</v>
      </c>
      <c r="BF65" s="25" t="s">
        <v>84</v>
      </c>
      <c r="BG65" s="25">
        <v>2</v>
      </c>
      <c r="BH65" s="25" t="s">
        <v>85</v>
      </c>
      <c r="BI65" s="25" t="s">
        <v>86</v>
      </c>
      <c r="BJ65" s="25">
        <v>138</v>
      </c>
      <c r="BK65" s="25"/>
    </row>
    <row r="66" spans="1:63" ht="15.75" hidden="1" thickBot="1" x14ac:dyDescent="0.3">
      <c r="A66" s="17">
        <f t="shared" si="0"/>
        <v>59</v>
      </c>
      <c r="B66" s="18" t="str">
        <f t="shared" si="1"/>
        <v>NO</v>
      </c>
      <c r="C66" s="18" t="str">
        <f>IF(COUNTIF($D$8:$D$216,D66)&gt;1,"SI","NO")</f>
        <v>NO</v>
      </c>
      <c r="D66" s="18" t="str">
        <f t="shared" si="2"/>
        <v xml:space="preserve">08000760369000017         0033       </v>
      </c>
      <c r="E66" s="19" t="str">
        <f>VLOOKUP($G66,[1]LISTAS!$V:$AA,2,0)</f>
        <v>L'HOSPITALET DE LLOBREGAT</v>
      </c>
      <c r="F66" s="18" t="str">
        <f>VLOOKUP($G66,[1]LISTAS!$V:$AA,3,0)</f>
        <v>BARCELONA</v>
      </c>
      <c r="G66" s="20" t="s">
        <v>77</v>
      </c>
      <c r="H66" s="20">
        <v>17</v>
      </c>
      <c r="I66" s="20"/>
      <c r="J66" s="20"/>
      <c r="K66" s="20"/>
      <c r="L66" s="20"/>
      <c r="M66" s="20"/>
      <c r="N66" s="20"/>
      <c r="O66" s="20"/>
      <c r="P66" s="20"/>
      <c r="Q66" s="22">
        <v>3</v>
      </c>
      <c r="R66" s="20" t="s">
        <v>78</v>
      </c>
      <c r="S66" s="22">
        <v>3</v>
      </c>
      <c r="T66" s="23"/>
      <c r="U66" s="23"/>
      <c r="V66" s="18" t="str">
        <f>VLOOKUP($G66,[1]LISTAS!$V$3:$AD$20001,7,0)</f>
        <v>08</v>
      </c>
      <c r="W66" s="18" t="str">
        <f>VLOOKUP($G66,[1]LISTAS!$V$3:$AD$20001,8,0)</f>
        <v>00076</v>
      </c>
      <c r="X66" s="18" t="str">
        <f>VLOOKUP($G66,[1]LISTAS!$V$3:$AD$20001,9,0)</f>
        <v>03690</v>
      </c>
      <c r="Y66" s="18" t="str">
        <f t="shared" si="3"/>
        <v>00017</v>
      </c>
      <c r="Z66" s="18" t="str">
        <f>IF(I66=""," ",VLOOKUP(I66,[1]LISTAS!$B$3:$C$102,2))</f>
        <v xml:space="preserve"> </v>
      </c>
      <c r="AA66" s="18" t="str">
        <f t="shared" si="4"/>
        <v xml:space="preserve">   </v>
      </c>
      <c r="AB66" s="17" t="str">
        <f>IF(L66="","  ",VLOOKUP(L66,[1]LISTAS!$H$3:$I$14,2,0)&amp;REPT(" ",1-LEN(M66))&amp;M66)</f>
        <v xml:space="preserve">  </v>
      </c>
      <c r="AC66" s="18" t="str">
        <f t="shared" si="5"/>
        <v xml:space="preserve"> </v>
      </c>
      <c r="AD66" s="18" t="str">
        <f>IF(O66=""," ",VLOOKUP(O66,[1]LISTAS!$M$3:$N$38,2,0))&amp;IF(P66=""," ",VLOOKUP(P66,[1]LISTAS!$M$3:$N$38,2,0))</f>
        <v xml:space="preserve">  </v>
      </c>
      <c r="AE66" s="18" t="str">
        <f>IF(Q66="","   ",VLOOKUP(Q66,[1]LISTAS!$P$3:$Q$144,2,0))</f>
        <v>003</v>
      </c>
      <c r="AF66" s="18" t="str">
        <f>IF(ISERROR(IF(R66="texto libre",S66,VLOOKUP(R66,[1]LISTAS!$S$3:$T$100,2,0))&amp;REPT(" ",4-LEN(IF(R66="texto libre",S66,VLOOKUP(R66,[1]LISTAS!$S$3:$T$100,2,0))))),"    ",IF(R66="texto libre",S66,VLOOKUP(R66,[1]LISTAS!$S$3:$T$100,2,0))&amp;REPT(" ",4-LEN(IF(R66="texto libre",S66,VLOOKUP(R66,[1]LISTAS!$S$3:$T$100,2,0)))))</f>
        <v xml:space="preserve">3   </v>
      </c>
      <c r="AG66" s="18" t="str">
        <f>IF(ISERROR(IF(T66="texto libre",U66,VLOOKUP(T66,[1]LISTAS!$S$3:$T$100,2,0))&amp;REPT(" ",4-LEN(IF(T66="texto libre",U66,VLOOKUP(T66,[1]LISTAS!$S$3:$T$100,2,0))))),"    ",IF(T66="texto libre",U66,VLOOKUP(T66,[1]LISTAS!$S$3:$T$100,2,0))&amp;REPT(" ",4-LEN(IF(T66="texto libre",U66,VLOOKUP(T66,[1]LISTAS!$S$3:$T$100,2,0)))))</f>
        <v xml:space="preserve">    </v>
      </c>
      <c r="AH66" s="18">
        <f t="shared" si="6"/>
        <v>37</v>
      </c>
      <c r="AI66" s="18">
        <f t="shared" si="7"/>
        <v>1</v>
      </c>
      <c r="AJ66" s="24"/>
      <c r="AK66" s="25">
        <v>2</v>
      </c>
      <c r="AL66" s="31" t="s">
        <v>90</v>
      </c>
      <c r="AM66" s="25">
        <v>140395</v>
      </c>
      <c r="AN66" s="25"/>
      <c r="AO66" s="27" t="str">
        <f>Tabla1[[#This Row],[GESCAL_37]]</f>
        <v xml:space="preserve">08000760369000017         0033       </v>
      </c>
      <c r="AP66" s="27" t="str">
        <f>IF(Tabla1[[#This Row],[Calle]]&lt;&gt;"",Tabla1[[#This Row],[Calle]],"")</f>
        <v>Sant Josep, Calle</v>
      </c>
      <c r="AQ66" s="27" t="str">
        <f>Tabla1[[#This Row],[Número]]&amp;Tabla1[[#This Row],[Bis]]</f>
        <v>17</v>
      </c>
      <c r="AR66" s="27" t="str">
        <f>Tabla1[[#This Row],[PORTAL(O)]]&amp;Tabla1[[#This Row],[PUERTA(Y)]]</f>
        <v/>
      </c>
      <c r="AS66" s="27" t="str">
        <f>Tabla1[[#This Row],[BLOQUE(T)]]&amp;Tabla1[[#This Row],[BLOQUE(XX)]]</f>
        <v/>
      </c>
      <c r="AT66" s="27" t="str">
        <f>IF(Tabla1[[#This Row],[LETRA ]]&lt;&gt;"",Tabla1[[#This Row],[LETRA ]],"")</f>
        <v/>
      </c>
      <c r="AU66" s="27" t="str">
        <f>Tabla1[[#This Row],[S1]]&amp;Tabla1[[#This Row],[S2]]</f>
        <v/>
      </c>
      <c r="AV66" s="28"/>
      <c r="AW66" s="27">
        <f>Tabla1[[#This Row],[Planta]]</f>
        <v>3</v>
      </c>
      <c r="AX66" s="27" t="str">
        <f>Tabla1[[#This Row],[MMMM]]&amp;" "&amp;Tabla1[[#This Row],[NNNN]]</f>
        <v xml:space="preserve">3        </v>
      </c>
      <c r="AY66" s="29" t="s">
        <v>80</v>
      </c>
      <c r="AZ66" s="25">
        <v>6286989</v>
      </c>
      <c r="BA66" s="25"/>
      <c r="BB66" s="25" t="s">
        <v>91</v>
      </c>
      <c r="BC66" s="25" t="s">
        <v>82</v>
      </c>
      <c r="BD66" s="31" t="s">
        <v>90</v>
      </c>
      <c r="BE66" s="25" t="s">
        <v>83</v>
      </c>
      <c r="BF66" s="25" t="s">
        <v>84</v>
      </c>
      <c r="BG66" s="25">
        <v>2</v>
      </c>
      <c r="BH66" s="25" t="s">
        <v>85</v>
      </c>
      <c r="BI66" s="25" t="s">
        <v>86</v>
      </c>
      <c r="BJ66" s="25">
        <v>138</v>
      </c>
      <c r="BK66" s="25"/>
    </row>
    <row r="67" spans="1:63" ht="15.75" hidden="1" thickBot="1" x14ac:dyDescent="0.3">
      <c r="A67" s="17">
        <f t="shared" si="0"/>
        <v>60</v>
      </c>
      <c r="B67" s="18" t="str">
        <f t="shared" si="1"/>
        <v>NO</v>
      </c>
      <c r="C67" s="18" t="str">
        <f>IF(COUNTIF($D$8:$D$216,D67)&gt;1,"SI","NO")</f>
        <v>NO</v>
      </c>
      <c r="D67" s="18" t="str">
        <f t="shared" si="2"/>
        <v xml:space="preserve">08000760369000017         AT 1       </v>
      </c>
      <c r="E67" s="19" t="str">
        <f>VLOOKUP($G67,[1]LISTAS!$V:$AA,2,0)</f>
        <v>L'HOSPITALET DE LLOBREGAT</v>
      </c>
      <c r="F67" s="18" t="str">
        <f>VLOOKUP($G67,[1]LISTAS!$V:$AA,3,0)</f>
        <v>BARCELONA</v>
      </c>
      <c r="G67" s="20" t="s">
        <v>77</v>
      </c>
      <c r="H67" s="20">
        <v>17</v>
      </c>
      <c r="I67" s="20"/>
      <c r="J67" s="20"/>
      <c r="K67" s="20"/>
      <c r="L67" s="20"/>
      <c r="M67" s="20"/>
      <c r="N67" s="20"/>
      <c r="O67" s="20"/>
      <c r="P67" s="20"/>
      <c r="Q67" s="22" t="s">
        <v>87</v>
      </c>
      <c r="R67" s="20" t="s">
        <v>78</v>
      </c>
      <c r="S67" s="22">
        <v>1</v>
      </c>
      <c r="T67" s="23"/>
      <c r="U67" s="23"/>
      <c r="V67" s="18" t="str">
        <f>VLOOKUP($G67,[1]LISTAS!$V$3:$AD$20001,7,0)</f>
        <v>08</v>
      </c>
      <c r="W67" s="18" t="str">
        <f>VLOOKUP($G67,[1]LISTAS!$V$3:$AD$20001,8,0)</f>
        <v>00076</v>
      </c>
      <c r="X67" s="18" t="str">
        <f>VLOOKUP($G67,[1]LISTAS!$V$3:$AD$20001,9,0)</f>
        <v>03690</v>
      </c>
      <c r="Y67" s="18" t="str">
        <f t="shared" si="3"/>
        <v>00017</v>
      </c>
      <c r="Z67" s="18" t="str">
        <f>IF(I67=""," ",VLOOKUP(I67,[1]LISTAS!$B$3:$C$102,2))</f>
        <v xml:space="preserve"> </v>
      </c>
      <c r="AA67" s="18" t="str">
        <f t="shared" si="4"/>
        <v xml:space="preserve">   </v>
      </c>
      <c r="AB67" s="17" t="str">
        <f>IF(L67="","  ",VLOOKUP(L67,[1]LISTAS!$H$3:$I$14,2,0)&amp;REPT(" ",1-LEN(M67))&amp;M67)</f>
        <v xml:space="preserve">  </v>
      </c>
      <c r="AC67" s="18" t="str">
        <f t="shared" si="5"/>
        <v xml:space="preserve"> </v>
      </c>
      <c r="AD67" s="18" t="str">
        <f>IF(O67=""," ",VLOOKUP(O67,[1]LISTAS!$M$3:$N$38,2,0))&amp;IF(P67=""," ",VLOOKUP(P67,[1]LISTAS!$M$3:$N$38,2,0))</f>
        <v xml:space="preserve">  </v>
      </c>
      <c r="AE67" s="18" t="str">
        <f>IF(Q67="","   ",VLOOKUP(Q67,[1]LISTAS!$P$3:$Q$144,2,0))</f>
        <v xml:space="preserve">AT </v>
      </c>
      <c r="AF67" s="18" t="str">
        <f>IF(ISERROR(IF(R67="texto libre",S67,VLOOKUP(R67,[1]LISTAS!$S$3:$T$100,2,0))&amp;REPT(" ",4-LEN(IF(R67="texto libre",S67,VLOOKUP(R67,[1]LISTAS!$S$3:$T$100,2,0))))),"    ",IF(R67="texto libre",S67,VLOOKUP(R67,[1]LISTAS!$S$3:$T$100,2,0))&amp;REPT(" ",4-LEN(IF(R67="texto libre",S67,VLOOKUP(R67,[1]LISTAS!$S$3:$T$100,2,0)))))</f>
        <v xml:space="preserve">1   </v>
      </c>
      <c r="AG67" s="18" t="str">
        <f>IF(ISERROR(IF(T67="texto libre",U67,VLOOKUP(T67,[1]LISTAS!$S$3:$T$100,2,0))&amp;REPT(" ",4-LEN(IF(T67="texto libre",U67,VLOOKUP(T67,[1]LISTAS!$S$3:$T$100,2,0))))),"    ",IF(T67="texto libre",U67,VLOOKUP(T67,[1]LISTAS!$S$3:$T$100,2,0))&amp;REPT(" ",4-LEN(IF(T67="texto libre",U67,VLOOKUP(T67,[1]LISTAS!$S$3:$T$100,2,0)))))</f>
        <v xml:space="preserve">    </v>
      </c>
      <c r="AH67" s="18">
        <f t="shared" si="6"/>
        <v>37</v>
      </c>
      <c r="AI67" s="18">
        <f t="shared" si="7"/>
        <v>1</v>
      </c>
      <c r="AJ67" s="24"/>
      <c r="AK67" s="25">
        <v>2</v>
      </c>
      <c r="AL67" s="31" t="s">
        <v>90</v>
      </c>
      <c r="AM67" s="25">
        <v>140395</v>
      </c>
      <c r="AN67" s="25"/>
      <c r="AO67" s="27" t="str">
        <f>Tabla1[[#This Row],[GESCAL_37]]</f>
        <v xml:space="preserve">08000760369000017         AT 1       </v>
      </c>
      <c r="AP67" s="27" t="str">
        <f>IF(Tabla1[[#This Row],[Calle]]&lt;&gt;"",Tabla1[[#This Row],[Calle]],"")</f>
        <v>Sant Josep, Calle</v>
      </c>
      <c r="AQ67" s="27" t="str">
        <f>Tabla1[[#This Row],[Número]]&amp;Tabla1[[#This Row],[Bis]]</f>
        <v>17</v>
      </c>
      <c r="AR67" s="27" t="str">
        <f>Tabla1[[#This Row],[PORTAL(O)]]&amp;Tabla1[[#This Row],[PUERTA(Y)]]</f>
        <v/>
      </c>
      <c r="AS67" s="27" t="str">
        <f>Tabla1[[#This Row],[BLOQUE(T)]]&amp;Tabla1[[#This Row],[BLOQUE(XX)]]</f>
        <v/>
      </c>
      <c r="AT67" s="27" t="str">
        <f>IF(Tabla1[[#This Row],[LETRA ]]&lt;&gt;"",Tabla1[[#This Row],[LETRA ]],"")</f>
        <v/>
      </c>
      <c r="AU67" s="27" t="str">
        <f>Tabla1[[#This Row],[S1]]&amp;Tabla1[[#This Row],[S2]]</f>
        <v/>
      </c>
      <c r="AV67" s="28"/>
      <c r="AW67" s="27" t="str">
        <f>Tabla1[[#This Row],[Planta]]</f>
        <v>Atico</v>
      </c>
      <c r="AX67" s="27" t="str">
        <f>Tabla1[[#This Row],[MMMM]]&amp;" "&amp;Tabla1[[#This Row],[NNNN]]</f>
        <v xml:space="preserve">1        </v>
      </c>
      <c r="AY67" s="29" t="s">
        <v>80</v>
      </c>
      <c r="AZ67" s="25">
        <v>6286989</v>
      </c>
      <c r="BA67" s="25"/>
      <c r="BB67" s="25" t="s">
        <v>91</v>
      </c>
      <c r="BC67" s="25" t="s">
        <v>82</v>
      </c>
      <c r="BD67" s="31" t="s">
        <v>90</v>
      </c>
      <c r="BE67" s="25" t="s">
        <v>83</v>
      </c>
      <c r="BF67" s="25" t="s">
        <v>84</v>
      </c>
      <c r="BG67" s="25">
        <v>2</v>
      </c>
      <c r="BH67" s="25" t="s">
        <v>85</v>
      </c>
      <c r="BI67" s="25" t="s">
        <v>86</v>
      </c>
      <c r="BJ67" s="25">
        <v>138</v>
      </c>
      <c r="BK67" s="25"/>
    </row>
    <row r="68" spans="1:63" ht="15.75" hidden="1" thickBot="1" x14ac:dyDescent="0.3">
      <c r="A68" s="17">
        <f t="shared" si="0"/>
        <v>61</v>
      </c>
      <c r="B68" s="18" t="str">
        <f t="shared" si="1"/>
        <v>NO</v>
      </c>
      <c r="C68" s="18" t="str">
        <f>IF(COUNTIF($D$8:$D$216,D68)&gt;1,"SI","NO")</f>
        <v>NO</v>
      </c>
      <c r="D68" s="18" t="str">
        <f t="shared" si="2"/>
        <v xml:space="preserve">08000760369000017         AT 2       </v>
      </c>
      <c r="E68" s="19" t="str">
        <f>VLOOKUP($G68,[1]LISTAS!$V:$AA,2,0)</f>
        <v>L'HOSPITALET DE LLOBREGAT</v>
      </c>
      <c r="F68" s="18" t="str">
        <f>VLOOKUP($G68,[1]LISTAS!$V:$AA,3,0)</f>
        <v>BARCELONA</v>
      </c>
      <c r="G68" s="20" t="s">
        <v>77</v>
      </c>
      <c r="H68" s="20">
        <v>17</v>
      </c>
      <c r="I68" s="20"/>
      <c r="J68" s="20"/>
      <c r="K68" s="20"/>
      <c r="L68" s="20"/>
      <c r="M68" s="20"/>
      <c r="N68" s="20"/>
      <c r="O68" s="20"/>
      <c r="P68" s="20"/>
      <c r="Q68" s="22" t="s">
        <v>87</v>
      </c>
      <c r="R68" s="20" t="s">
        <v>78</v>
      </c>
      <c r="S68" s="22">
        <v>2</v>
      </c>
      <c r="T68" s="23"/>
      <c r="U68" s="23"/>
      <c r="V68" s="18" t="str">
        <f>VLOOKUP($G68,[1]LISTAS!$V$3:$AD$20001,7,0)</f>
        <v>08</v>
      </c>
      <c r="W68" s="18" t="str">
        <f>VLOOKUP($G68,[1]LISTAS!$V$3:$AD$20001,8,0)</f>
        <v>00076</v>
      </c>
      <c r="X68" s="18" t="str">
        <f>VLOOKUP($G68,[1]LISTAS!$V$3:$AD$20001,9,0)</f>
        <v>03690</v>
      </c>
      <c r="Y68" s="18" t="str">
        <f t="shared" si="3"/>
        <v>00017</v>
      </c>
      <c r="Z68" s="18" t="str">
        <f>IF(I68=""," ",VLOOKUP(I68,[1]LISTAS!$B$3:$C$102,2))</f>
        <v xml:space="preserve"> </v>
      </c>
      <c r="AA68" s="18" t="str">
        <f t="shared" si="4"/>
        <v xml:space="preserve">   </v>
      </c>
      <c r="AB68" s="17" t="str">
        <f>IF(L68="","  ",VLOOKUP(L68,[1]LISTAS!$H$3:$I$14,2,0)&amp;REPT(" ",1-LEN(M68))&amp;M68)</f>
        <v xml:space="preserve">  </v>
      </c>
      <c r="AC68" s="18" t="str">
        <f t="shared" si="5"/>
        <v xml:space="preserve"> </v>
      </c>
      <c r="AD68" s="18" t="str">
        <f>IF(O68=""," ",VLOOKUP(O68,[1]LISTAS!$M$3:$N$38,2,0))&amp;IF(P68=""," ",VLOOKUP(P68,[1]LISTAS!$M$3:$N$38,2,0))</f>
        <v xml:space="preserve">  </v>
      </c>
      <c r="AE68" s="18" t="str">
        <f>IF(Q68="","   ",VLOOKUP(Q68,[1]LISTAS!$P$3:$Q$144,2,0))</f>
        <v xml:space="preserve">AT </v>
      </c>
      <c r="AF68" s="18" t="str">
        <f>IF(ISERROR(IF(R68="texto libre",S68,VLOOKUP(R68,[1]LISTAS!$S$3:$T$100,2,0))&amp;REPT(" ",4-LEN(IF(R68="texto libre",S68,VLOOKUP(R68,[1]LISTAS!$S$3:$T$100,2,0))))),"    ",IF(R68="texto libre",S68,VLOOKUP(R68,[1]LISTAS!$S$3:$T$100,2,0))&amp;REPT(" ",4-LEN(IF(R68="texto libre",S68,VLOOKUP(R68,[1]LISTAS!$S$3:$T$100,2,0)))))</f>
        <v xml:space="preserve">2   </v>
      </c>
      <c r="AG68" s="18" t="str">
        <f>IF(ISERROR(IF(T68="texto libre",U68,VLOOKUP(T68,[1]LISTAS!$S$3:$T$100,2,0))&amp;REPT(" ",4-LEN(IF(T68="texto libre",U68,VLOOKUP(T68,[1]LISTAS!$S$3:$T$100,2,0))))),"    ",IF(T68="texto libre",U68,VLOOKUP(T68,[1]LISTAS!$S$3:$T$100,2,0))&amp;REPT(" ",4-LEN(IF(T68="texto libre",U68,VLOOKUP(T68,[1]LISTAS!$S$3:$T$100,2,0)))))</f>
        <v xml:space="preserve">    </v>
      </c>
      <c r="AH68" s="18">
        <f t="shared" si="6"/>
        <v>37</v>
      </c>
      <c r="AI68" s="18">
        <f t="shared" si="7"/>
        <v>1</v>
      </c>
      <c r="AJ68" s="24"/>
      <c r="AK68" s="25">
        <v>2</v>
      </c>
      <c r="AL68" s="31" t="s">
        <v>90</v>
      </c>
      <c r="AM68" s="25">
        <v>140395</v>
      </c>
      <c r="AN68" s="25"/>
      <c r="AO68" s="27" t="str">
        <f>Tabla1[[#This Row],[GESCAL_37]]</f>
        <v xml:space="preserve">08000760369000017         AT 2       </v>
      </c>
      <c r="AP68" s="27" t="str">
        <f>IF(Tabla1[[#This Row],[Calle]]&lt;&gt;"",Tabla1[[#This Row],[Calle]],"")</f>
        <v>Sant Josep, Calle</v>
      </c>
      <c r="AQ68" s="27" t="str">
        <f>Tabla1[[#This Row],[Número]]&amp;Tabla1[[#This Row],[Bis]]</f>
        <v>17</v>
      </c>
      <c r="AR68" s="27" t="str">
        <f>Tabla1[[#This Row],[PORTAL(O)]]&amp;Tabla1[[#This Row],[PUERTA(Y)]]</f>
        <v/>
      </c>
      <c r="AS68" s="27" t="str">
        <f>Tabla1[[#This Row],[BLOQUE(T)]]&amp;Tabla1[[#This Row],[BLOQUE(XX)]]</f>
        <v/>
      </c>
      <c r="AT68" s="27" t="str">
        <f>IF(Tabla1[[#This Row],[LETRA ]]&lt;&gt;"",Tabla1[[#This Row],[LETRA ]],"")</f>
        <v/>
      </c>
      <c r="AU68" s="27" t="str">
        <f>Tabla1[[#This Row],[S1]]&amp;Tabla1[[#This Row],[S2]]</f>
        <v/>
      </c>
      <c r="AV68" s="28"/>
      <c r="AW68" s="27" t="str">
        <f>Tabla1[[#This Row],[Planta]]</f>
        <v>Atico</v>
      </c>
      <c r="AX68" s="27" t="str">
        <f>Tabla1[[#This Row],[MMMM]]&amp;" "&amp;Tabla1[[#This Row],[NNNN]]</f>
        <v xml:space="preserve">2        </v>
      </c>
      <c r="AY68" s="29" t="s">
        <v>80</v>
      </c>
      <c r="AZ68" s="25">
        <v>6286989</v>
      </c>
      <c r="BA68" s="25"/>
      <c r="BB68" s="25" t="s">
        <v>91</v>
      </c>
      <c r="BC68" s="25" t="s">
        <v>82</v>
      </c>
      <c r="BD68" s="31" t="s">
        <v>90</v>
      </c>
      <c r="BE68" s="25" t="s">
        <v>83</v>
      </c>
      <c r="BF68" s="25" t="s">
        <v>84</v>
      </c>
      <c r="BG68" s="25">
        <v>2</v>
      </c>
      <c r="BH68" s="25" t="s">
        <v>85</v>
      </c>
      <c r="BI68" s="25" t="s">
        <v>86</v>
      </c>
      <c r="BJ68" s="25">
        <v>138</v>
      </c>
      <c r="BK68" s="25"/>
    </row>
    <row r="69" spans="1:63" ht="15.75" hidden="1" thickBot="1" x14ac:dyDescent="0.3">
      <c r="A69" s="17">
        <f t="shared" si="0"/>
        <v>62</v>
      </c>
      <c r="B69" s="18" t="str">
        <f t="shared" si="1"/>
        <v>NO</v>
      </c>
      <c r="C69" s="18" t="str">
        <f>IF(COUNTIF($D$8:$D$216,D69)&gt;1,"SI","NO")</f>
        <v>NO</v>
      </c>
      <c r="D69" s="18" t="str">
        <f t="shared" si="2"/>
        <v xml:space="preserve">08000760369000017         LO 1       </v>
      </c>
      <c r="E69" s="19" t="str">
        <f>VLOOKUP($G69,[1]LISTAS!$V:$AA,2,0)</f>
        <v>L'HOSPITALET DE LLOBREGAT</v>
      </c>
      <c r="F69" s="18" t="str">
        <f>VLOOKUP($G69,[1]LISTAS!$V:$AA,3,0)</f>
        <v>BARCELONA</v>
      </c>
      <c r="G69" s="20" t="s">
        <v>77</v>
      </c>
      <c r="H69" s="20">
        <v>17</v>
      </c>
      <c r="I69" s="20"/>
      <c r="J69" s="20"/>
      <c r="K69" s="20"/>
      <c r="L69" s="20"/>
      <c r="M69" s="20"/>
      <c r="N69" s="20"/>
      <c r="O69" s="20"/>
      <c r="P69" s="20"/>
      <c r="Q69" s="22" t="s">
        <v>89</v>
      </c>
      <c r="R69" s="20" t="s">
        <v>78</v>
      </c>
      <c r="S69" s="22">
        <v>1</v>
      </c>
      <c r="T69" s="23"/>
      <c r="U69" s="23"/>
      <c r="V69" s="18" t="str">
        <f>VLOOKUP($G69,[1]LISTAS!$V$3:$AD$20001,7,0)</f>
        <v>08</v>
      </c>
      <c r="W69" s="18" t="str">
        <f>VLOOKUP($G69,[1]LISTAS!$V$3:$AD$20001,8,0)</f>
        <v>00076</v>
      </c>
      <c r="X69" s="18" t="str">
        <f>VLOOKUP($G69,[1]LISTAS!$V$3:$AD$20001,9,0)</f>
        <v>03690</v>
      </c>
      <c r="Y69" s="18" t="str">
        <f t="shared" si="3"/>
        <v>00017</v>
      </c>
      <c r="Z69" s="18" t="str">
        <f>IF(I69=""," ",VLOOKUP(I69,[1]LISTAS!$B$3:$C$102,2))</f>
        <v xml:space="preserve"> </v>
      </c>
      <c r="AA69" s="18" t="str">
        <f t="shared" si="4"/>
        <v xml:space="preserve">   </v>
      </c>
      <c r="AB69" s="17" t="str">
        <f>IF(L69="","  ",VLOOKUP(L69,[1]LISTAS!$H$3:$I$14,2,0)&amp;REPT(" ",1-LEN(M69))&amp;M69)</f>
        <v xml:space="preserve">  </v>
      </c>
      <c r="AC69" s="18" t="str">
        <f t="shared" si="5"/>
        <v xml:space="preserve"> </v>
      </c>
      <c r="AD69" s="18" t="str">
        <f>IF(O69=""," ",VLOOKUP(O69,[1]LISTAS!$M$3:$N$38,2,0))&amp;IF(P69=""," ",VLOOKUP(P69,[1]LISTAS!$M$3:$N$38,2,0))</f>
        <v xml:space="preserve">  </v>
      </c>
      <c r="AE69" s="18" t="str">
        <f>IF(Q69="","   ",VLOOKUP(Q69,[1]LISTAS!$P$3:$Q$144,2,0))</f>
        <v xml:space="preserve">LO </v>
      </c>
      <c r="AF69" s="18" t="str">
        <f>IF(ISERROR(IF(R69="texto libre",S69,VLOOKUP(R69,[1]LISTAS!$S$3:$T$100,2,0))&amp;REPT(" ",4-LEN(IF(R69="texto libre",S69,VLOOKUP(R69,[1]LISTAS!$S$3:$T$100,2,0))))),"    ",IF(R69="texto libre",S69,VLOOKUP(R69,[1]LISTAS!$S$3:$T$100,2,0))&amp;REPT(" ",4-LEN(IF(R69="texto libre",S69,VLOOKUP(R69,[1]LISTAS!$S$3:$T$100,2,0)))))</f>
        <v xml:space="preserve">1   </v>
      </c>
      <c r="AG69" s="18" t="str">
        <f>IF(ISERROR(IF(T69="texto libre",U69,VLOOKUP(T69,[1]LISTAS!$S$3:$T$100,2,0))&amp;REPT(" ",4-LEN(IF(T69="texto libre",U69,VLOOKUP(T69,[1]LISTAS!$S$3:$T$100,2,0))))),"    ",IF(T69="texto libre",U69,VLOOKUP(T69,[1]LISTAS!$S$3:$T$100,2,0))&amp;REPT(" ",4-LEN(IF(T69="texto libre",U69,VLOOKUP(T69,[1]LISTAS!$S$3:$T$100,2,0)))))</f>
        <v xml:space="preserve">    </v>
      </c>
      <c r="AH69" s="18">
        <f t="shared" si="6"/>
        <v>37</v>
      </c>
      <c r="AI69" s="18">
        <f t="shared" si="7"/>
        <v>1</v>
      </c>
      <c r="AJ69" s="24"/>
      <c r="AK69" s="25">
        <v>2</v>
      </c>
      <c r="AL69" s="31" t="s">
        <v>90</v>
      </c>
      <c r="AM69" s="25">
        <v>140395</v>
      </c>
      <c r="AN69" s="25"/>
      <c r="AO69" s="27" t="str">
        <f>Tabla1[[#This Row],[GESCAL_37]]</f>
        <v xml:space="preserve">08000760369000017         LO 1       </v>
      </c>
      <c r="AP69" s="27" t="str">
        <f>IF(Tabla1[[#This Row],[Calle]]&lt;&gt;"",Tabla1[[#This Row],[Calle]],"")</f>
        <v>Sant Josep, Calle</v>
      </c>
      <c r="AQ69" s="27" t="str">
        <f>Tabla1[[#This Row],[Número]]&amp;Tabla1[[#This Row],[Bis]]</f>
        <v>17</v>
      </c>
      <c r="AR69" s="27" t="str">
        <f>Tabla1[[#This Row],[PORTAL(O)]]&amp;Tabla1[[#This Row],[PUERTA(Y)]]</f>
        <v/>
      </c>
      <c r="AS69" s="27" t="str">
        <f>Tabla1[[#This Row],[BLOQUE(T)]]&amp;Tabla1[[#This Row],[BLOQUE(XX)]]</f>
        <v/>
      </c>
      <c r="AT69" s="27" t="str">
        <f>IF(Tabla1[[#This Row],[LETRA ]]&lt;&gt;"",Tabla1[[#This Row],[LETRA ]],"")</f>
        <v/>
      </c>
      <c r="AU69" s="27" t="str">
        <f>Tabla1[[#This Row],[S1]]&amp;Tabla1[[#This Row],[S2]]</f>
        <v/>
      </c>
      <c r="AV69" s="28"/>
      <c r="AW69" s="27" t="str">
        <f>Tabla1[[#This Row],[Planta]]</f>
        <v>Local</v>
      </c>
      <c r="AX69" s="27" t="str">
        <f>Tabla1[[#This Row],[MMMM]]&amp;" "&amp;Tabla1[[#This Row],[NNNN]]</f>
        <v xml:space="preserve">1        </v>
      </c>
      <c r="AY69" s="29" t="s">
        <v>80</v>
      </c>
      <c r="AZ69" s="25">
        <v>6286989</v>
      </c>
      <c r="BA69" s="25"/>
      <c r="BB69" s="25" t="s">
        <v>91</v>
      </c>
      <c r="BC69" s="25" t="s">
        <v>82</v>
      </c>
      <c r="BD69" s="31" t="s">
        <v>90</v>
      </c>
      <c r="BE69" s="25" t="s">
        <v>83</v>
      </c>
      <c r="BF69" s="25" t="s">
        <v>84</v>
      </c>
      <c r="BG69" s="25">
        <v>2</v>
      </c>
      <c r="BH69" s="25" t="s">
        <v>85</v>
      </c>
      <c r="BI69" s="25" t="s">
        <v>86</v>
      </c>
      <c r="BJ69" s="25">
        <v>138</v>
      </c>
      <c r="BK69" s="25"/>
    </row>
    <row r="70" spans="1:63" ht="15.75" hidden="1" thickBot="1" x14ac:dyDescent="0.3">
      <c r="A70" s="17">
        <f t="shared" si="0"/>
        <v>63</v>
      </c>
      <c r="B70" s="18" t="str">
        <f t="shared" si="1"/>
        <v>NO</v>
      </c>
      <c r="C70" s="18" t="str">
        <f>IF(COUNTIF($D$8:$D$216,D70)&gt;1,"SI","NO")</f>
        <v>NO</v>
      </c>
      <c r="D70" s="18" t="str">
        <f t="shared" si="2"/>
        <v xml:space="preserve">08000760369000017         LO 2       </v>
      </c>
      <c r="E70" s="19" t="str">
        <f>VLOOKUP($G70,[1]LISTAS!$V:$AA,2,0)</f>
        <v>L'HOSPITALET DE LLOBREGAT</v>
      </c>
      <c r="F70" s="18" t="str">
        <f>VLOOKUP($G70,[1]LISTAS!$V:$AA,3,0)</f>
        <v>BARCELONA</v>
      </c>
      <c r="G70" s="20" t="s">
        <v>77</v>
      </c>
      <c r="H70" s="20">
        <v>17</v>
      </c>
      <c r="I70" s="20"/>
      <c r="J70" s="20"/>
      <c r="K70" s="20"/>
      <c r="L70" s="20"/>
      <c r="M70" s="20"/>
      <c r="N70" s="20"/>
      <c r="O70" s="20"/>
      <c r="P70" s="20"/>
      <c r="Q70" s="22" t="s">
        <v>89</v>
      </c>
      <c r="R70" s="20" t="s">
        <v>78</v>
      </c>
      <c r="S70" s="22">
        <v>2</v>
      </c>
      <c r="T70" s="23"/>
      <c r="U70" s="23"/>
      <c r="V70" s="18" t="str">
        <f>VLOOKUP($G70,[1]LISTAS!$V$3:$AD$20001,7,0)</f>
        <v>08</v>
      </c>
      <c r="W70" s="18" t="str">
        <f>VLOOKUP($G70,[1]LISTAS!$V$3:$AD$20001,8,0)</f>
        <v>00076</v>
      </c>
      <c r="X70" s="18" t="str">
        <f>VLOOKUP($G70,[1]LISTAS!$V$3:$AD$20001,9,0)</f>
        <v>03690</v>
      </c>
      <c r="Y70" s="18" t="str">
        <f t="shared" si="3"/>
        <v>00017</v>
      </c>
      <c r="Z70" s="18" t="str">
        <f>IF(I70=""," ",VLOOKUP(I70,[1]LISTAS!$B$3:$C$102,2))</f>
        <v xml:space="preserve"> </v>
      </c>
      <c r="AA70" s="18" t="str">
        <f t="shared" si="4"/>
        <v xml:space="preserve">   </v>
      </c>
      <c r="AB70" s="17" t="str">
        <f>IF(L70="","  ",VLOOKUP(L70,[1]LISTAS!$H$3:$I$14,2,0)&amp;REPT(" ",1-LEN(M70))&amp;M70)</f>
        <v xml:space="preserve">  </v>
      </c>
      <c r="AC70" s="18" t="str">
        <f t="shared" si="5"/>
        <v xml:space="preserve"> </v>
      </c>
      <c r="AD70" s="18" t="str">
        <f>IF(O70=""," ",VLOOKUP(O70,[1]LISTAS!$M$3:$N$38,2,0))&amp;IF(P70=""," ",VLOOKUP(P70,[1]LISTAS!$M$3:$N$38,2,0))</f>
        <v xml:space="preserve">  </v>
      </c>
      <c r="AE70" s="18" t="str">
        <f>IF(Q70="","   ",VLOOKUP(Q70,[1]LISTAS!$P$3:$Q$144,2,0))</f>
        <v xml:space="preserve">LO </v>
      </c>
      <c r="AF70" s="18" t="str">
        <f>IF(ISERROR(IF(R70="texto libre",S70,VLOOKUP(R70,[1]LISTAS!$S$3:$T$100,2,0))&amp;REPT(" ",4-LEN(IF(R70="texto libre",S70,VLOOKUP(R70,[1]LISTAS!$S$3:$T$100,2,0))))),"    ",IF(R70="texto libre",S70,VLOOKUP(R70,[1]LISTAS!$S$3:$T$100,2,0))&amp;REPT(" ",4-LEN(IF(R70="texto libre",S70,VLOOKUP(R70,[1]LISTAS!$S$3:$T$100,2,0)))))</f>
        <v xml:space="preserve">2   </v>
      </c>
      <c r="AG70" s="18" t="str">
        <f>IF(ISERROR(IF(T70="texto libre",U70,VLOOKUP(T70,[1]LISTAS!$S$3:$T$100,2,0))&amp;REPT(" ",4-LEN(IF(T70="texto libre",U70,VLOOKUP(T70,[1]LISTAS!$S$3:$T$100,2,0))))),"    ",IF(T70="texto libre",U70,VLOOKUP(T70,[1]LISTAS!$S$3:$T$100,2,0))&amp;REPT(" ",4-LEN(IF(T70="texto libre",U70,VLOOKUP(T70,[1]LISTAS!$S$3:$T$100,2,0)))))</f>
        <v xml:space="preserve">    </v>
      </c>
      <c r="AH70" s="18">
        <f t="shared" si="6"/>
        <v>37</v>
      </c>
      <c r="AI70" s="18">
        <f t="shared" si="7"/>
        <v>1</v>
      </c>
      <c r="AJ70" s="24"/>
      <c r="AK70" s="25">
        <v>2</v>
      </c>
      <c r="AL70" s="31" t="s">
        <v>90</v>
      </c>
      <c r="AM70" s="25">
        <v>140395</v>
      </c>
      <c r="AN70" s="25"/>
      <c r="AO70" s="27" t="str">
        <f>Tabla1[[#This Row],[GESCAL_37]]</f>
        <v xml:space="preserve">08000760369000017         LO 2       </v>
      </c>
      <c r="AP70" s="27" t="str">
        <f>IF(Tabla1[[#This Row],[Calle]]&lt;&gt;"",Tabla1[[#This Row],[Calle]],"")</f>
        <v>Sant Josep, Calle</v>
      </c>
      <c r="AQ70" s="27" t="str">
        <f>Tabla1[[#This Row],[Número]]&amp;Tabla1[[#This Row],[Bis]]</f>
        <v>17</v>
      </c>
      <c r="AR70" s="27" t="str">
        <f>Tabla1[[#This Row],[PORTAL(O)]]&amp;Tabla1[[#This Row],[PUERTA(Y)]]</f>
        <v/>
      </c>
      <c r="AS70" s="27" t="str">
        <f>Tabla1[[#This Row],[BLOQUE(T)]]&amp;Tabla1[[#This Row],[BLOQUE(XX)]]</f>
        <v/>
      </c>
      <c r="AT70" s="27" t="str">
        <f>IF(Tabla1[[#This Row],[LETRA ]]&lt;&gt;"",Tabla1[[#This Row],[LETRA ]],"")</f>
        <v/>
      </c>
      <c r="AU70" s="27" t="str">
        <f>Tabla1[[#This Row],[S1]]&amp;Tabla1[[#This Row],[S2]]</f>
        <v/>
      </c>
      <c r="AV70" s="28"/>
      <c r="AW70" s="27" t="str">
        <f>Tabla1[[#This Row],[Planta]]</f>
        <v>Local</v>
      </c>
      <c r="AX70" s="27" t="str">
        <f>Tabla1[[#This Row],[MMMM]]&amp;" "&amp;Tabla1[[#This Row],[NNNN]]</f>
        <v xml:space="preserve">2        </v>
      </c>
      <c r="AY70" s="29" t="s">
        <v>80</v>
      </c>
      <c r="AZ70" s="25">
        <v>6286989</v>
      </c>
      <c r="BA70" s="25"/>
      <c r="BB70" s="25" t="s">
        <v>91</v>
      </c>
      <c r="BC70" s="25" t="s">
        <v>82</v>
      </c>
      <c r="BD70" s="31" t="s">
        <v>90</v>
      </c>
      <c r="BE70" s="25" t="s">
        <v>83</v>
      </c>
      <c r="BF70" s="25" t="s">
        <v>84</v>
      </c>
      <c r="BG70" s="25">
        <v>2</v>
      </c>
      <c r="BH70" s="25" t="s">
        <v>85</v>
      </c>
      <c r="BI70" s="25" t="s">
        <v>86</v>
      </c>
      <c r="BJ70" s="25">
        <v>138</v>
      </c>
      <c r="BK70" s="25"/>
    </row>
    <row r="71" spans="1:63" ht="15.75" hidden="1" thickBot="1" x14ac:dyDescent="0.3">
      <c r="A71" s="17">
        <f t="shared" si="0"/>
        <v>64</v>
      </c>
      <c r="B71" s="18" t="str">
        <f t="shared" si="1"/>
        <v>NO</v>
      </c>
      <c r="C71" s="18" t="str">
        <f>IF(COUNTIF($D$8:$D$216,D71)&gt;1,"SI","NO")</f>
        <v>NO</v>
      </c>
      <c r="D71" s="18" t="str">
        <f t="shared" si="2"/>
        <v xml:space="preserve">08000760369000017         SA 1       </v>
      </c>
      <c r="E71" s="19" t="str">
        <f>VLOOKUP($G71,[1]LISTAS!$V:$AA,2,0)</f>
        <v>L'HOSPITALET DE LLOBREGAT</v>
      </c>
      <c r="F71" s="18" t="str">
        <f>VLOOKUP($G71,[1]LISTAS!$V:$AA,3,0)</f>
        <v>BARCELONA</v>
      </c>
      <c r="G71" s="20" t="s">
        <v>77</v>
      </c>
      <c r="H71" s="20">
        <v>17</v>
      </c>
      <c r="I71" s="20"/>
      <c r="J71" s="20"/>
      <c r="K71" s="20"/>
      <c r="L71" s="20"/>
      <c r="M71" s="20"/>
      <c r="N71" s="20"/>
      <c r="O71" s="20"/>
      <c r="P71" s="20"/>
      <c r="Q71" s="22" t="s">
        <v>93</v>
      </c>
      <c r="R71" s="20" t="s">
        <v>78</v>
      </c>
      <c r="S71" s="22">
        <v>1</v>
      </c>
      <c r="T71" s="23"/>
      <c r="U71" s="23"/>
      <c r="V71" s="18" t="str">
        <f>VLOOKUP($G71,[1]LISTAS!$V$3:$AD$20001,7,0)</f>
        <v>08</v>
      </c>
      <c r="W71" s="18" t="str">
        <f>VLOOKUP($G71,[1]LISTAS!$V$3:$AD$20001,8,0)</f>
        <v>00076</v>
      </c>
      <c r="X71" s="18" t="str">
        <f>VLOOKUP($G71,[1]LISTAS!$V$3:$AD$20001,9,0)</f>
        <v>03690</v>
      </c>
      <c r="Y71" s="18" t="str">
        <f t="shared" si="3"/>
        <v>00017</v>
      </c>
      <c r="Z71" s="18" t="str">
        <f>IF(I71=""," ",VLOOKUP(I71,[1]LISTAS!$B$3:$C$102,2))</f>
        <v xml:space="preserve"> </v>
      </c>
      <c r="AA71" s="18" t="str">
        <f t="shared" si="4"/>
        <v xml:space="preserve">   </v>
      </c>
      <c r="AB71" s="17" t="str">
        <f>IF(L71="","  ",VLOOKUP(L71,[1]LISTAS!$H$3:$I$14,2,0)&amp;REPT(" ",1-LEN(M71))&amp;M71)</f>
        <v xml:space="preserve">  </v>
      </c>
      <c r="AC71" s="18" t="str">
        <f t="shared" si="5"/>
        <v xml:space="preserve"> </v>
      </c>
      <c r="AD71" s="18" t="str">
        <f>IF(O71=""," ",VLOOKUP(O71,[1]LISTAS!$M$3:$N$38,2,0))&amp;IF(P71=""," ",VLOOKUP(P71,[1]LISTAS!$M$3:$N$38,2,0))</f>
        <v xml:space="preserve">  </v>
      </c>
      <c r="AE71" s="18" t="str">
        <f>IF(Q71="","   ",VLOOKUP(Q71,[1]LISTAS!$P$3:$Q$144,2,0))</f>
        <v xml:space="preserve">SA </v>
      </c>
      <c r="AF71" s="18" t="str">
        <f>IF(ISERROR(IF(R71="texto libre",S71,VLOOKUP(R71,[1]LISTAS!$S$3:$T$100,2,0))&amp;REPT(" ",4-LEN(IF(R71="texto libre",S71,VLOOKUP(R71,[1]LISTAS!$S$3:$T$100,2,0))))),"    ",IF(R71="texto libre",S71,VLOOKUP(R71,[1]LISTAS!$S$3:$T$100,2,0))&amp;REPT(" ",4-LEN(IF(R71="texto libre",S71,VLOOKUP(R71,[1]LISTAS!$S$3:$T$100,2,0)))))</f>
        <v xml:space="preserve">1   </v>
      </c>
      <c r="AG71" s="18" t="str">
        <f>IF(ISERROR(IF(T71="texto libre",U71,VLOOKUP(T71,[1]LISTAS!$S$3:$T$100,2,0))&amp;REPT(" ",4-LEN(IF(T71="texto libre",U71,VLOOKUP(T71,[1]LISTAS!$S$3:$T$100,2,0))))),"    ",IF(T71="texto libre",U71,VLOOKUP(T71,[1]LISTAS!$S$3:$T$100,2,0))&amp;REPT(" ",4-LEN(IF(T71="texto libre",U71,VLOOKUP(T71,[1]LISTAS!$S$3:$T$100,2,0)))))</f>
        <v xml:space="preserve">    </v>
      </c>
      <c r="AH71" s="18">
        <f t="shared" si="6"/>
        <v>37</v>
      </c>
      <c r="AI71" s="18">
        <f t="shared" si="7"/>
        <v>1</v>
      </c>
      <c r="AJ71" s="24"/>
      <c r="AK71" s="25">
        <v>2</v>
      </c>
      <c r="AL71" s="31" t="s">
        <v>90</v>
      </c>
      <c r="AM71" s="25">
        <v>140395</v>
      </c>
      <c r="AN71" s="25"/>
      <c r="AO71" s="27" t="str">
        <f>Tabla1[[#This Row],[GESCAL_37]]</f>
        <v xml:space="preserve">08000760369000017         SA 1       </v>
      </c>
      <c r="AP71" s="27" t="str">
        <f>IF(Tabla1[[#This Row],[Calle]]&lt;&gt;"",Tabla1[[#This Row],[Calle]],"")</f>
        <v>Sant Josep, Calle</v>
      </c>
      <c r="AQ71" s="27" t="str">
        <f>Tabla1[[#This Row],[Número]]&amp;Tabla1[[#This Row],[Bis]]</f>
        <v>17</v>
      </c>
      <c r="AR71" s="27" t="str">
        <f>Tabla1[[#This Row],[PORTAL(O)]]&amp;Tabla1[[#This Row],[PUERTA(Y)]]</f>
        <v/>
      </c>
      <c r="AS71" s="27" t="str">
        <f>Tabla1[[#This Row],[BLOQUE(T)]]&amp;Tabla1[[#This Row],[BLOQUE(XX)]]</f>
        <v/>
      </c>
      <c r="AT71" s="27" t="str">
        <f>IF(Tabla1[[#This Row],[LETRA ]]&lt;&gt;"",Tabla1[[#This Row],[LETRA ]],"")</f>
        <v/>
      </c>
      <c r="AU71" s="27" t="str">
        <f>Tabla1[[#This Row],[S1]]&amp;Tabla1[[#This Row],[S2]]</f>
        <v/>
      </c>
      <c r="AV71" s="28"/>
      <c r="AW71" s="27" t="str">
        <f>Tabla1[[#This Row],[Planta]]</f>
        <v>Sobreático</v>
      </c>
      <c r="AX71" s="27" t="str">
        <f>Tabla1[[#This Row],[MMMM]]&amp;" "&amp;Tabla1[[#This Row],[NNNN]]</f>
        <v xml:space="preserve">1        </v>
      </c>
      <c r="AY71" s="29" t="s">
        <v>80</v>
      </c>
      <c r="AZ71" s="25">
        <v>6286989</v>
      </c>
      <c r="BA71" s="25"/>
      <c r="BB71" s="25" t="s">
        <v>91</v>
      </c>
      <c r="BC71" s="25" t="s">
        <v>82</v>
      </c>
      <c r="BD71" s="31" t="s">
        <v>90</v>
      </c>
      <c r="BE71" s="25" t="s">
        <v>83</v>
      </c>
      <c r="BF71" s="25" t="s">
        <v>84</v>
      </c>
      <c r="BG71" s="25">
        <v>2</v>
      </c>
      <c r="BH71" s="25" t="s">
        <v>85</v>
      </c>
      <c r="BI71" s="25" t="s">
        <v>86</v>
      </c>
      <c r="BJ71" s="25">
        <v>138</v>
      </c>
      <c r="BK71" s="25"/>
    </row>
    <row r="72" spans="1:63" ht="15.75" hidden="1" thickBot="1" x14ac:dyDescent="0.3">
      <c r="A72" s="17">
        <f t="shared" ref="A72:A134" si="8">ROW(A72)-ROW($A$7)</f>
        <v>65</v>
      </c>
      <c r="B72" s="18" t="str">
        <f t="shared" ref="B72:B134" si="9">IF(G72="","NO",IF(AI72*AH72=37,"NO","SI"))</f>
        <v>NO</v>
      </c>
      <c r="C72" s="18" t="str">
        <f>IF(COUNTIF($D$8:$D$216,D72)&gt;1,"SI","NO")</f>
        <v>NO</v>
      </c>
      <c r="D72" s="18" t="str">
        <f t="shared" ref="D72:D134" si="10">IF(G72="",REPT(" ",37),V72&amp;W72&amp;X72&amp;Y72&amp;Z72&amp;AA72&amp;AB72&amp;AC72&amp;AD72&amp;AE72&amp;AF72&amp;AG72)</f>
        <v xml:space="preserve">08000760369000019         CH 1       </v>
      </c>
      <c r="E72" s="19" t="str">
        <f>VLOOKUP($G72,[1]LISTAS!$V:$AA,2,0)</f>
        <v>L'HOSPITALET DE LLOBREGAT</v>
      </c>
      <c r="F72" s="18" t="str">
        <f>VLOOKUP($G72,[1]LISTAS!$V:$AA,3,0)</f>
        <v>BARCELONA</v>
      </c>
      <c r="G72" s="20" t="s">
        <v>77</v>
      </c>
      <c r="H72" s="20">
        <v>19</v>
      </c>
      <c r="I72" s="20"/>
      <c r="J72" s="20"/>
      <c r="K72" s="20"/>
      <c r="L72" s="20"/>
      <c r="M72" s="20"/>
      <c r="N72" s="20"/>
      <c r="O72" s="20"/>
      <c r="P72" s="20"/>
      <c r="Q72" s="22" t="s">
        <v>94</v>
      </c>
      <c r="R72" s="20" t="s">
        <v>78</v>
      </c>
      <c r="S72" s="20">
        <v>1</v>
      </c>
      <c r="T72" s="23"/>
      <c r="U72" s="23"/>
      <c r="V72" s="18" t="str">
        <f>VLOOKUP($G72,[1]LISTAS!$V$3:$AD$20001,7,0)</f>
        <v>08</v>
      </c>
      <c r="W72" s="18" t="str">
        <f>VLOOKUP($G72,[1]LISTAS!$V$3:$AD$20001,8,0)</f>
        <v>00076</v>
      </c>
      <c r="X72" s="18" t="str">
        <f>VLOOKUP($G72,[1]LISTAS!$V$3:$AD$20001,9,0)</f>
        <v>03690</v>
      </c>
      <c r="Y72" s="18" t="str">
        <f t="shared" ref="Y72:Y134" si="11">REPT("0",5-LEN(H72))&amp;H72</f>
        <v>00019</v>
      </c>
      <c r="Z72" s="18" t="str">
        <f>IF(I72=""," ",VLOOKUP(I72,[1]LISTAS!$B$3:$C$102,2))</f>
        <v xml:space="preserve"> </v>
      </c>
      <c r="AA72" s="18" t="str">
        <f t="shared" ref="AA72:AA134" si="12">IF(J72=""," ",VLOOKUP(J72,BLOQUE,2,0))&amp;REPT(" ",2-LEN(K72))&amp;K72</f>
        <v xml:space="preserve">   </v>
      </c>
      <c r="AB72" s="17" t="str">
        <f>IF(L72="","  ",VLOOKUP(L72,[1]LISTAS!$H$3:$I$14,2,0)&amp;REPT(" ",1-LEN(M72))&amp;M72)</f>
        <v xml:space="preserve">  </v>
      </c>
      <c r="AC72" s="18" t="str">
        <f t="shared" ref="AC72:AC134" si="13">IF(N72=""," ",N72)</f>
        <v xml:space="preserve"> </v>
      </c>
      <c r="AD72" s="18" t="str">
        <f>IF(O72=""," ",VLOOKUP(O72,[1]LISTAS!$M$3:$N$38,2,0))&amp;IF(P72=""," ",VLOOKUP(P72,[1]LISTAS!$M$3:$N$38,2,0))</f>
        <v xml:space="preserve">  </v>
      </c>
      <c r="AE72" s="18" t="str">
        <f>IF(Q72="","   ",VLOOKUP(Q72,[1]LISTAS!$P$3:$Q$144,2,0))</f>
        <v xml:space="preserve">CH </v>
      </c>
      <c r="AF72" s="18" t="str">
        <f>IF(ISERROR(IF(R72="texto libre",S72,VLOOKUP(R72,[1]LISTAS!$S$3:$T$100,2,0))&amp;REPT(" ",4-LEN(IF(R72="texto libre",S72,VLOOKUP(R72,[1]LISTAS!$S$3:$T$100,2,0))))),"    ",IF(R72="texto libre",S72,VLOOKUP(R72,[1]LISTAS!$S$3:$T$100,2,0))&amp;REPT(" ",4-LEN(IF(R72="texto libre",S72,VLOOKUP(R72,[1]LISTAS!$S$3:$T$100,2,0)))))</f>
        <v xml:space="preserve">1   </v>
      </c>
      <c r="AG72" s="18" t="str">
        <f>IF(ISERROR(IF(T72="texto libre",U72,VLOOKUP(T72,[1]LISTAS!$S$3:$T$100,2,0))&amp;REPT(" ",4-LEN(IF(T72="texto libre",U72,VLOOKUP(T72,[1]LISTAS!$S$3:$T$100,2,0))))),"    ",IF(T72="texto libre",U72,VLOOKUP(T72,[1]LISTAS!$S$3:$T$100,2,0))&amp;REPT(" ",4-LEN(IF(T72="texto libre",U72,VLOOKUP(T72,[1]LISTAS!$S$3:$T$100,2,0)))))</f>
        <v xml:space="preserve">    </v>
      </c>
      <c r="AH72" s="18">
        <f t="shared" ref="AH72:AH134" si="14">LEN(D72)</f>
        <v>37</v>
      </c>
      <c r="AI72" s="18">
        <f t="shared" ref="AI72:AI134" si="15">IF(H72="",0,1)*IF(Q72="",0,1)</f>
        <v>1</v>
      </c>
      <c r="AJ72" s="24"/>
      <c r="AK72" s="25">
        <v>2</v>
      </c>
      <c r="AL72" s="31" t="s">
        <v>90</v>
      </c>
      <c r="AM72" s="25">
        <v>140395</v>
      </c>
      <c r="AN72" s="25"/>
      <c r="AO72" s="27" t="str">
        <f>Tabla1[[#This Row],[GESCAL_37]]</f>
        <v xml:space="preserve">08000760369000019         CH 1       </v>
      </c>
      <c r="AP72" s="27" t="str">
        <f>IF(Tabla1[[#This Row],[Calle]]&lt;&gt;"",Tabla1[[#This Row],[Calle]],"")</f>
        <v>Sant Josep, Calle</v>
      </c>
      <c r="AQ72" s="27" t="str">
        <f>Tabla1[[#This Row],[Número]]&amp;Tabla1[[#This Row],[Bis]]</f>
        <v>19</v>
      </c>
      <c r="AR72" s="27" t="str">
        <f>Tabla1[[#This Row],[PORTAL(O)]]&amp;Tabla1[[#This Row],[PUERTA(Y)]]</f>
        <v/>
      </c>
      <c r="AS72" s="27" t="str">
        <f>Tabla1[[#This Row],[BLOQUE(T)]]&amp;Tabla1[[#This Row],[BLOQUE(XX)]]</f>
        <v/>
      </c>
      <c r="AT72" s="27" t="str">
        <f>IF(Tabla1[[#This Row],[LETRA ]]&lt;&gt;"",Tabla1[[#This Row],[LETRA ]],"")</f>
        <v/>
      </c>
      <c r="AU72" s="27" t="str">
        <f>Tabla1[[#This Row],[S1]]&amp;Tabla1[[#This Row],[S2]]</f>
        <v/>
      </c>
      <c r="AV72" s="28"/>
      <c r="AW72" s="27" t="str">
        <f>Tabla1[[#This Row],[Planta]]</f>
        <v>Chalet</v>
      </c>
      <c r="AX72" s="27" t="str">
        <f>Tabla1[[#This Row],[MMMM]]&amp;" "&amp;Tabla1[[#This Row],[NNNN]]</f>
        <v xml:space="preserve">1        </v>
      </c>
      <c r="AY72" s="29" t="s">
        <v>80</v>
      </c>
      <c r="AZ72" s="25">
        <v>6286989</v>
      </c>
      <c r="BA72" s="25"/>
      <c r="BB72" s="25" t="s">
        <v>91</v>
      </c>
      <c r="BC72" s="25" t="s">
        <v>82</v>
      </c>
      <c r="BD72" s="31" t="s">
        <v>90</v>
      </c>
      <c r="BE72" s="25" t="s">
        <v>83</v>
      </c>
      <c r="BF72" s="25" t="s">
        <v>84</v>
      </c>
      <c r="BG72" s="25">
        <v>2</v>
      </c>
      <c r="BH72" s="25" t="s">
        <v>85</v>
      </c>
      <c r="BI72" s="25" t="s">
        <v>86</v>
      </c>
      <c r="BJ72" s="25">
        <v>138</v>
      </c>
      <c r="BK72" s="25"/>
    </row>
    <row r="73" spans="1:63" ht="15.75" hidden="1" thickBot="1" x14ac:dyDescent="0.3">
      <c r="A73" s="17">
        <f t="shared" si="8"/>
        <v>66</v>
      </c>
      <c r="B73" s="18" t="str">
        <f t="shared" si="9"/>
        <v>NO</v>
      </c>
      <c r="C73" s="18" t="str">
        <f>IF(COUNTIF($D$8:$D$216,D73)&gt;1,"SI","NO")</f>
        <v>NO</v>
      </c>
      <c r="D73" s="18" t="str">
        <f t="shared" si="10"/>
        <v xml:space="preserve">08000760369000021         CH LOC     </v>
      </c>
      <c r="E73" s="19" t="str">
        <f>VLOOKUP($G73,[1]LISTAS!$V:$AA,2,0)</f>
        <v>L'HOSPITALET DE LLOBREGAT</v>
      </c>
      <c r="F73" s="18" t="str">
        <f>VLOOKUP($G73,[1]LISTAS!$V:$AA,3,0)</f>
        <v>BARCELONA</v>
      </c>
      <c r="G73" s="20" t="s">
        <v>77</v>
      </c>
      <c r="H73" s="20">
        <v>21</v>
      </c>
      <c r="I73" s="20"/>
      <c r="J73" s="20"/>
      <c r="K73" s="20"/>
      <c r="L73" s="20"/>
      <c r="M73" s="20"/>
      <c r="N73" s="20"/>
      <c r="O73" s="20"/>
      <c r="P73" s="20"/>
      <c r="Q73" s="22" t="s">
        <v>94</v>
      </c>
      <c r="R73" s="20" t="s">
        <v>89</v>
      </c>
      <c r="S73" s="20">
        <v>1</v>
      </c>
      <c r="T73" s="23"/>
      <c r="U73" s="23"/>
      <c r="V73" s="18" t="str">
        <f>VLOOKUP($G73,[1]LISTAS!$V$3:$AD$20001,7,0)</f>
        <v>08</v>
      </c>
      <c r="W73" s="18" t="str">
        <f>VLOOKUP($G73,[1]LISTAS!$V$3:$AD$20001,8,0)</f>
        <v>00076</v>
      </c>
      <c r="X73" s="18" t="str">
        <f>VLOOKUP($G73,[1]LISTAS!$V$3:$AD$20001,9,0)</f>
        <v>03690</v>
      </c>
      <c r="Y73" s="18" t="str">
        <f t="shared" si="11"/>
        <v>00021</v>
      </c>
      <c r="Z73" s="18" t="str">
        <f>IF(I73=""," ",VLOOKUP(I73,[1]LISTAS!$B$3:$C$102,2))</f>
        <v xml:space="preserve"> </v>
      </c>
      <c r="AA73" s="18" t="str">
        <f t="shared" si="12"/>
        <v xml:space="preserve">   </v>
      </c>
      <c r="AB73" s="17" t="str">
        <f>IF(L73="","  ",VLOOKUP(L73,[1]LISTAS!$H$3:$I$14,2,0)&amp;REPT(" ",1-LEN(M73))&amp;M73)</f>
        <v xml:space="preserve">  </v>
      </c>
      <c r="AC73" s="18" t="str">
        <f t="shared" si="13"/>
        <v xml:space="preserve"> </v>
      </c>
      <c r="AD73" s="18" t="str">
        <f>IF(O73=""," ",VLOOKUP(O73,[1]LISTAS!$M$3:$N$38,2,0))&amp;IF(P73=""," ",VLOOKUP(P73,[1]LISTAS!$M$3:$N$38,2,0))</f>
        <v xml:space="preserve">  </v>
      </c>
      <c r="AE73" s="18" t="str">
        <f>IF(Q73="","   ",VLOOKUP(Q73,[1]LISTAS!$P$3:$Q$144,2,0))</f>
        <v xml:space="preserve">CH </v>
      </c>
      <c r="AF73" s="18" t="str">
        <f>IF(ISERROR(IF(R73="texto libre",S73,VLOOKUP(R73,[1]LISTAS!$S$3:$T$100,2,0))&amp;REPT(" ",4-LEN(IF(R73="texto libre",S73,VLOOKUP(R73,[1]LISTAS!$S$3:$T$100,2,0))))),"    ",IF(R73="texto libre",S73,VLOOKUP(R73,[1]LISTAS!$S$3:$T$100,2,0))&amp;REPT(" ",4-LEN(IF(R73="texto libre",S73,VLOOKUP(R73,[1]LISTAS!$S$3:$T$100,2,0)))))</f>
        <v xml:space="preserve">LOC </v>
      </c>
      <c r="AG73" s="18" t="str">
        <f>IF(ISERROR(IF(T73="texto libre",U73,VLOOKUP(T73,[1]LISTAS!$S$3:$T$100,2,0))&amp;REPT(" ",4-LEN(IF(T73="texto libre",U73,VLOOKUP(T73,[1]LISTAS!$S$3:$T$100,2,0))))),"    ",IF(T73="texto libre",U73,VLOOKUP(T73,[1]LISTAS!$S$3:$T$100,2,0))&amp;REPT(" ",4-LEN(IF(T73="texto libre",U73,VLOOKUP(T73,[1]LISTAS!$S$3:$T$100,2,0)))))</f>
        <v xml:space="preserve">    </v>
      </c>
      <c r="AH73" s="18">
        <f t="shared" si="14"/>
        <v>37</v>
      </c>
      <c r="AI73" s="18">
        <f t="shared" si="15"/>
        <v>1</v>
      </c>
      <c r="AJ73" s="24"/>
      <c r="AK73" s="25">
        <v>2</v>
      </c>
      <c r="AL73" s="31" t="s">
        <v>90</v>
      </c>
      <c r="AM73" s="25">
        <v>140395</v>
      </c>
      <c r="AN73" s="25"/>
      <c r="AO73" s="27" t="str">
        <f>Tabla1[[#This Row],[GESCAL_37]]</f>
        <v xml:space="preserve">08000760369000021         CH LOC     </v>
      </c>
      <c r="AP73" s="27" t="str">
        <f>IF(Tabla1[[#This Row],[Calle]]&lt;&gt;"",Tabla1[[#This Row],[Calle]],"")</f>
        <v>Sant Josep, Calle</v>
      </c>
      <c r="AQ73" s="27" t="str">
        <f>Tabla1[[#This Row],[Número]]&amp;Tabla1[[#This Row],[Bis]]</f>
        <v>21</v>
      </c>
      <c r="AR73" s="27" t="str">
        <f>Tabla1[[#This Row],[PORTAL(O)]]&amp;Tabla1[[#This Row],[PUERTA(Y)]]</f>
        <v/>
      </c>
      <c r="AS73" s="27" t="str">
        <f>Tabla1[[#This Row],[BLOQUE(T)]]&amp;Tabla1[[#This Row],[BLOQUE(XX)]]</f>
        <v/>
      </c>
      <c r="AT73" s="27" t="str">
        <f>IF(Tabla1[[#This Row],[LETRA ]]&lt;&gt;"",Tabla1[[#This Row],[LETRA ]],"")</f>
        <v/>
      </c>
      <c r="AU73" s="27" t="str">
        <f>Tabla1[[#This Row],[S1]]&amp;Tabla1[[#This Row],[S2]]</f>
        <v/>
      </c>
      <c r="AV73" s="28"/>
      <c r="AW73" s="27" t="str">
        <f>Tabla1[[#This Row],[Planta]]</f>
        <v>Chalet</v>
      </c>
      <c r="AX73" s="27" t="str">
        <f>Tabla1[[#This Row],[MMMM]]&amp;" "&amp;Tabla1[[#This Row],[NNNN]]</f>
        <v xml:space="preserve">LOC      </v>
      </c>
      <c r="AY73" s="29" t="s">
        <v>80</v>
      </c>
      <c r="AZ73" s="25">
        <v>6286989</v>
      </c>
      <c r="BA73" s="25"/>
      <c r="BB73" s="25" t="s">
        <v>91</v>
      </c>
      <c r="BC73" s="25" t="s">
        <v>82</v>
      </c>
      <c r="BD73" s="31" t="s">
        <v>90</v>
      </c>
      <c r="BE73" s="25" t="s">
        <v>83</v>
      </c>
      <c r="BF73" s="25" t="s">
        <v>84</v>
      </c>
      <c r="BG73" s="25">
        <v>2</v>
      </c>
      <c r="BH73" s="25" t="s">
        <v>85</v>
      </c>
      <c r="BI73" s="25" t="s">
        <v>86</v>
      </c>
      <c r="BJ73" s="25">
        <v>138</v>
      </c>
      <c r="BK73" s="25"/>
    </row>
    <row r="74" spans="1:63" ht="15.75" hidden="1" thickBot="1" x14ac:dyDescent="0.3">
      <c r="A74" s="17">
        <f t="shared" si="8"/>
        <v>67</v>
      </c>
      <c r="B74" s="18" t="str">
        <f t="shared" si="9"/>
        <v>NO</v>
      </c>
      <c r="C74" s="18" t="str">
        <f>IF(COUNTIF($D$8:$D$216,D74)&gt;1,"SI","NO")</f>
        <v>NO</v>
      </c>
      <c r="D74" s="18" t="str">
        <f t="shared" si="10"/>
        <v xml:space="preserve">08000760369000021         CH 1       </v>
      </c>
      <c r="E74" s="19" t="str">
        <f>VLOOKUP($G74,[1]LISTAS!$V:$AA,2,0)</f>
        <v>L'HOSPITALET DE LLOBREGAT</v>
      </c>
      <c r="F74" s="18" t="str">
        <f>VLOOKUP($G74,[1]LISTAS!$V:$AA,3,0)</f>
        <v>BARCELONA</v>
      </c>
      <c r="G74" s="20" t="s">
        <v>77</v>
      </c>
      <c r="H74" s="20">
        <v>21</v>
      </c>
      <c r="I74" s="20"/>
      <c r="J74" s="20"/>
      <c r="K74" s="20"/>
      <c r="L74" s="20"/>
      <c r="M74" s="20"/>
      <c r="N74" s="20"/>
      <c r="O74" s="20"/>
      <c r="P74" s="20"/>
      <c r="Q74" s="22" t="s">
        <v>94</v>
      </c>
      <c r="R74" s="20" t="s">
        <v>78</v>
      </c>
      <c r="S74" s="20">
        <v>1</v>
      </c>
      <c r="T74" s="23"/>
      <c r="U74" s="23"/>
      <c r="V74" s="18" t="str">
        <f>VLOOKUP($G74,[1]LISTAS!$V$3:$AD$20001,7,0)</f>
        <v>08</v>
      </c>
      <c r="W74" s="18" t="str">
        <f>VLOOKUP($G74,[1]LISTAS!$V$3:$AD$20001,8,0)</f>
        <v>00076</v>
      </c>
      <c r="X74" s="18" t="str">
        <f>VLOOKUP($G74,[1]LISTAS!$V$3:$AD$20001,9,0)</f>
        <v>03690</v>
      </c>
      <c r="Y74" s="18" t="str">
        <f t="shared" si="11"/>
        <v>00021</v>
      </c>
      <c r="Z74" s="18" t="str">
        <f>IF(I74=""," ",VLOOKUP(I74,[1]LISTAS!$B$3:$C$102,2))</f>
        <v xml:space="preserve"> </v>
      </c>
      <c r="AA74" s="18" t="str">
        <f t="shared" si="12"/>
        <v xml:space="preserve">   </v>
      </c>
      <c r="AB74" s="17" t="str">
        <f>IF(L74="","  ",VLOOKUP(L74,[1]LISTAS!$H$3:$I$14,2,0)&amp;REPT(" ",1-LEN(M74))&amp;M74)</f>
        <v xml:space="preserve">  </v>
      </c>
      <c r="AC74" s="18" t="str">
        <f t="shared" si="13"/>
        <v xml:space="preserve"> </v>
      </c>
      <c r="AD74" s="18" t="str">
        <f>IF(O74=""," ",VLOOKUP(O74,[1]LISTAS!$M$3:$N$38,2,0))&amp;IF(P74=""," ",VLOOKUP(P74,[1]LISTAS!$M$3:$N$38,2,0))</f>
        <v xml:space="preserve">  </v>
      </c>
      <c r="AE74" s="18" t="str">
        <f>IF(Q74="","   ",VLOOKUP(Q74,[1]LISTAS!$P$3:$Q$144,2,0))</f>
        <v xml:space="preserve">CH </v>
      </c>
      <c r="AF74" s="18" t="str">
        <f>IF(ISERROR(IF(R74="texto libre",S74,VLOOKUP(R74,[1]LISTAS!$S$3:$T$100,2,0))&amp;REPT(" ",4-LEN(IF(R74="texto libre",S74,VLOOKUP(R74,[1]LISTAS!$S$3:$T$100,2,0))))),"    ",IF(R74="texto libre",S74,VLOOKUP(R74,[1]LISTAS!$S$3:$T$100,2,0))&amp;REPT(" ",4-LEN(IF(R74="texto libre",S74,VLOOKUP(R74,[1]LISTAS!$S$3:$T$100,2,0)))))</f>
        <v xml:space="preserve">1   </v>
      </c>
      <c r="AG74" s="18" t="str">
        <f>IF(ISERROR(IF(T74="texto libre",U74,VLOOKUP(T74,[1]LISTAS!$S$3:$T$100,2,0))&amp;REPT(" ",4-LEN(IF(T74="texto libre",U74,VLOOKUP(T74,[1]LISTAS!$S$3:$T$100,2,0))))),"    ",IF(T74="texto libre",U74,VLOOKUP(T74,[1]LISTAS!$S$3:$T$100,2,0))&amp;REPT(" ",4-LEN(IF(T74="texto libre",U74,VLOOKUP(T74,[1]LISTAS!$S$3:$T$100,2,0)))))</f>
        <v xml:space="preserve">    </v>
      </c>
      <c r="AH74" s="18">
        <f t="shared" si="14"/>
        <v>37</v>
      </c>
      <c r="AI74" s="18">
        <f t="shared" si="15"/>
        <v>1</v>
      </c>
      <c r="AJ74" s="24"/>
      <c r="AK74" s="25">
        <v>2</v>
      </c>
      <c r="AL74" s="31" t="s">
        <v>90</v>
      </c>
      <c r="AM74" s="25">
        <v>140395</v>
      </c>
      <c r="AN74" s="25"/>
      <c r="AO74" s="27" t="str">
        <f>Tabla1[[#This Row],[GESCAL_37]]</f>
        <v xml:space="preserve">08000760369000021         CH 1       </v>
      </c>
      <c r="AP74" s="27" t="str">
        <f>IF(Tabla1[[#This Row],[Calle]]&lt;&gt;"",Tabla1[[#This Row],[Calle]],"")</f>
        <v>Sant Josep, Calle</v>
      </c>
      <c r="AQ74" s="27" t="str">
        <f>Tabla1[[#This Row],[Número]]&amp;Tabla1[[#This Row],[Bis]]</f>
        <v>21</v>
      </c>
      <c r="AR74" s="27" t="str">
        <f>Tabla1[[#This Row],[PORTAL(O)]]&amp;Tabla1[[#This Row],[PUERTA(Y)]]</f>
        <v/>
      </c>
      <c r="AS74" s="27" t="str">
        <f>Tabla1[[#This Row],[BLOQUE(T)]]&amp;Tabla1[[#This Row],[BLOQUE(XX)]]</f>
        <v/>
      </c>
      <c r="AT74" s="27" t="str">
        <f>IF(Tabla1[[#This Row],[LETRA ]]&lt;&gt;"",Tabla1[[#This Row],[LETRA ]],"")</f>
        <v/>
      </c>
      <c r="AU74" s="27" t="str">
        <f>Tabla1[[#This Row],[S1]]&amp;Tabla1[[#This Row],[S2]]</f>
        <v/>
      </c>
      <c r="AV74" s="28"/>
      <c r="AW74" s="27" t="str">
        <f>Tabla1[[#This Row],[Planta]]</f>
        <v>Chalet</v>
      </c>
      <c r="AX74" s="27" t="str">
        <f>Tabla1[[#This Row],[MMMM]]&amp;" "&amp;Tabla1[[#This Row],[NNNN]]</f>
        <v xml:space="preserve">1        </v>
      </c>
      <c r="AY74" s="29" t="s">
        <v>80</v>
      </c>
      <c r="AZ74" s="25">
        <v>6286989</v>
      </c>
      <c r="BA74" s="25"/>
      <c r="BB74" s="25" t="s">
        <v>91</v>
      </c>
      <c r="BC74" s="25" t="s">
        <v>82</v>
      </c>
      <c r="BD74" s="31" t="s">
        <v>90</v>
      </c>
      <c r="BE74" s="25" t="s">
        <v>83</v>
      </c>
      <c r="BF74" s="25" t="s">
        <v>84</v>
      </c>
      <c r="BG74" s="25">
        <v>2</v>
      </c>
      <c r="BH74" s="25" t="s">
        <v>85</v>
      </c>
      <c r="BI74" s="25" t="s">
        <v>86</v>
      </c>
      <c r="BJ74" s="25">
        <v>138</v>
      </c>
      <c r="BK74" s="25"/>
    </row>
    <row r="75" spans="1:63" ht="15.75" hidden="1" thickBot="1" x14ac:dyDescent="0.3">
      <c r="A75" s="30">
        <f t="shared" si="8"/>
        <v>68</v>
      </c>
      <c r="B75" s="19" t="str">
        <f t="shared" si="9"/>
        <v>NO</v>
      </c>
      <c r="C75" s="19" t="str">
        <f>IF(COUNTIF($D$8:$D$216,D75)&gt;1,"SI","NO")</f>
        <v>NO</v>
      </c>
      <c r="D75" s="19" t="str">
        <f t="shared" si="10"/>
        <v xml:space="preserve">08000760369000023         0011       </v>
      </c>
      <c r="E75" s="19" t="str">
        <f>VLOOKUP($G75,[1]LISTAS!$V:$AA,2,0)</f>
        <v>L'HOSPITALET DE LLOBREGAT</v>
      </c>
      <c r="F75" s="19" t="str">
        <f>VLOOKUP($G75,[1]LISTAS!$V:$AA,3,0)</f>
        <v>BARCELONA</v>
      </c>
      <c r="G75" s="20" t="s">
        <v>77</v>
      </c>
      <c r="H75" s="20">
        <v>23</v>
      </c>
      <c r="I75" s="20"/>
      <c r="J75" s="20"/>
      <c r="K75" s="20"/>
      <c r="L75" s="20"/>
      <c r="M75" s="20"/>
      <c r="N75" s="20"/>
      <c r="O75" s="20"/>
      <c r="P75" s="20"/>
      <c r="Q75" s="22">
        <v>1</v>
      </c>
      <c r="R75" s="20" t="s">
        <v>78</v>
      </c>
      <c r="S75" s="20">
        <v>1</v>
      </c>
      <c r="T75" s="20"/>
      <c r="U75" s="20"/>
      <c r="V75" s="19" t="str">
        <f>VLOOKUP($G75,[1]LISTAS!$V$3:$AD$20001,7,0)</f>
        <v>08</v>
      </c>
      <c r="W75" s="19" t="str">
        <f>VLOOKUP($G75,[1]LISTAS!$V$3:$AD$20001,8,0)</f>
        <v>00076</v>
      </c>
      <c r="X75" s="19" t="str">
        <f>VLOOKUP($G75,[1]LISTAS!$V$3:$AD$20001,9,0)</f>
        <v>03690</v>
      </c>
      <c r="Y75" s="19" t="str">
        <f t="shared" si="11"/>
        <v>00023</v>
      </c>
      <c r="Z75" s="19" t="str">
        <f>IF(I75=""," ",VLOOKUP(I75,[1]LISTAS!$B$3:$C$102,2))</f>
        <v xml:space="preserve"> </v>
      </c>
      <c r="AA75" s="19" t="str">
        <f t="shared" si="12"/>
        <v xml:space="preserve">   </v>
      </c>
      <c r="AB75" s="30" t="str">
        <f>IF(L75="","  ",VLOOKUP(L75,[1]LISTAS!$H$3:$I$14,2,0)&amp;REPT(" ",1-LEN(M75))&amp;M75)</f>
        <v xml:space="preserve">  </v>
      </c>
      <c r="AC75" s="19" t="str">
        <f t="shared" si="13"/>
        <v xml:space="preserve"> </v>
      </c>
      <c r="AD75" s="19" t="str">
        <f>IF(O75=""," ",VLOOKUP(O75,[1]LISTAS!$M$3:$N$38,2,0))&amp;IF(P75=""," ",VLOOKUP(P75,[1]LISTAS!$M$3:$N$38,2,0))</f>
        <v xml:space="preserve">  </v>
      </c>
      <c r="AE75" s="19" t="str">
        <f>IF(Q75="","   ",VLOOKUP(Q75,[1]LISTAS!$P$3:$Q$144,2,0))</f>
        <v>001</v>
      </c>
      <c r="AF75" s="19" t="str">
        <f>IF(ISERROR(IF(R75="texto libre",S75,VLOOKUP(R75,[1]LISTAS!$S$3:$T$100,2,0))&amp;REPT(" ",4-LEN(IF(R75="texto libre",S75,VLOOKUP(R75,[1]LISTAS!$S$3:$T$100,2,0))))),"    ",IF(R75="texto libre",S75,VLOOKUP(R75,[1]LISTAS!$S$3:$T$100,2,0))&amp;REPT(" ",4-LEN(IF(R75="texto libre",S75,VLOOKUP(R75,[1]LISTAS!$S$3:$T$100,2,0)))))</f>
        <v xml:space="preserve">1   </v>
      </c>
      <c r="AG75" s="19" t="str">
        <f>IF(ISERROR(IF(T75="texto libre",U75,VLOOKUP(T75,[1]LISTAS!$S$3:$T$100,2,0))&amp;REPT(" ",4-LEN(IF(T75="texto libre",U75,VLOOKUP(T75,[1]LISTAS!$S$3:$T$100,2,0))))),"    ",IF(T75="texto libre",U75,VLOOKUP(T75,[1]LISTAS!$S$3:$T$100,2,0))&amp;REPT(" ",4-LEN(IF(T75="texto libre",U75,VLOOKUP(T75,[1]LISTAS!$S$3:$T$100,2,0)))))</f>
        <v xml:space="preserve">    </v>
      </c>
      <c r="AH75" s="19">
        <f t="shared" si="14"/>
        <v>37</v>
      </c>
      <c r="AI75" s="19">
        <f t="shared" si="15"/>
        <v>1</v>
      </c>
      <c r="AJ75" s="24"/>
      <c r="AK75" s="25">
        <v>2</v>
      </c>
      <c r="AL75" s="31" t="s">
        <v>90</v>
      </c>
      <c r="AM75" s="25">
        <v>140395</v>
      </c>
      <c r="AN75" s="25"/>
      <c r="AO75" s="27" t="str">
        <f>Tabla1[[#This Row],[GESCAL_37]]</f>
        <v xml:space="preserve">08000760369000023         0011       </v>
      </c>
      <c r="AP75" s="27" t="str">
        <f>IF(Tabla1[[#This Row],[Calle]]&lt;&gt;"",Tabla1[[#This Row],[Calle]],"")</f>
        <v>Sant Josep, Calle</v>
      </c>
      <c r="AQ75" s="27" t="str">
        <f>Tabla1[[#This Row],[Número]]&amp;Tabla1[[#This Row],[Bis]]</f>
        <v>23</v>
      </c>
      <c r="AR75" s="27" t="str">
        <f>Tabla1[[#This Row],[PORTAL(O)]]&amp;Tabla1[[#This Row],[PUERTA(Y)]]</f>
        <v/>
      </c>
      <c r="AS75" s="27" t="str">
        <f>Tabla1[[#This Row],[BLOQUE(T)]]&amp;Tabla1[[#This Row],[BLOQUE(XX)]]</f>
        <v/>
      </c>
      <c r="AT75" s="27" t="str">
        <f>IF(Tabla1[[#This Row],[LETRA ]]&lt;&gt;"",Tabla1[[#This Row],[LETRA ]],"")</f>
        <v/>
      </c>
      <c r="AU75" s="27" t="str">
        <f>Tabla1[[#This Row],[S1]]&amp;Tabla1[[#This Row],[S2]]</f>
        <v/>
      </c>
      <c r="AV75" s="28"/>
      <c r="AW75" s="27">
        <f>Tabla1[[#This Row],[Planta]]</f>
        <v>1</v>
      </c>
      <c r="AX75" s="27" t="str">
        <f>Tabla1[[#This Row],[MMMM]]&amp;" "&amp;Tabla1[[#This Row],[NNNN]]</f>
        <v xml:space="preserve">1        </v>
      </c>
      <c r="AY75" s="29" t="s">
        <v>80</v>
      </c>
      <c r="AZ75" s="25">
        <v>6286989</v>
      </c>
      <c r="BA75" s="25"/>
      <c r="BB75" s="25" t="s">
        <v>91</v>
      </c>
      <c r="BC75" s="25" t="s">
        <v>82</v>
      </c>
      <c r="BD75" s="31" t="s">
        <v>90</v>
      </c>
      <c r="BE75" s="25" t="s">
        <v>83</v>
      </c>
      <c r="BF75" s="25" t="s">
        <v>84</v>
      </c>
      <c r="BG75" s="25">
        <v>2</v>
      </c>
      <c r="BH75" s="25" t="s">
        <v>85</v>
      </c>
      <c r="BI75" s="25" t="s">
        <v>86</v>
      </c>
      <c r="BJ75" s="25">
        <v>138</v>
      </c>
      <c r="BK75" s="25"/>
    </row>
    <row r="76" spans="1:63" ht="15.75" hidden="1" thickBot="1" x14ac:dyDescent="0.3">
      <c r="A76" s="17">
        <f t="shared" si="8"/>
        <v>69</v>
      </c>
      <c r="B76" s="18" t="str">
        <f t="shared" si="9"/>
        <v>NO</v>
      </c>
      <c r="C76" s="18" t="str">
        <f>IF(COUNTIF($D$8:$D$216,D76)&gt;1,"SI","NO")</f>
        <v>NO</v>
      </c>
      <c r="D76" s="18" t="str">
        <f t="shared" si="10"/>
        <v xml:space="preserve">08000760369000023         0012       </v>
      </c>
      <c r="E76" s="19" t="str">
        <f>VLOOKUP($G76,[1]LISTAS!$V:$AA,2,0)</f>
        <v>L'HOSPITALET DE LLOBREGAT</v>
      </c>
      <c r="F76" s="18" t="str">
        <f>VLOOKUP($G76,[1]LISTAS!$V:$AA,3,0)</f>
        <v>BARCELONA</v>
      </c>
      <c r="G76" s="20" t="s">
        <v>77</v>
      </c>
      <c r="H76" s="20">
        <v>23</v>
      </c>
      <c r="I76" s="20"/>
      <c r="J76" s="20"/>
      <c r="K76" s="20"/>
      <c r="L76" s="20"/>
      <c r="M76" s="20"/>
      <c r="N76" s="20"/>
      <c r="O76" s="20"/>
      <c r="P76" s="20"/>
      <c r="Q76" s="22">
        <v>1</v>
      </c>
      <c r="R76" s="20" t="s">
        <v>78</v>
      </c>
      <c r="S76" s="20">
        <v>2</v>
      </c>
      <c r="T76" s="23"/>
      <c r="U76" s="23"/>
      <c r="V76" s="18" t="str">
        <f>VLOOKUP($G76,[1]LISTAS!$V$3:$AD$20001,7,0)</f>
        <v>08</v>
      </c>
      <c r="W76" s="18" t="str">
        <f>VLOOKUP($G76,[1]LISTAS!$V$3:$AD$20001,8,0)</f>
        <v>00076</v>
      </c>
      <c r="X76" s="18" t="str">
        <f>VLOOKUP($G76,[1]LISTAS!$V$3:$AD$20001,9,0)</f>
        <v>03690</v>
      </c>
      <c r="Y76" s="18" t="str">
        <f t="shared" si="11"/>
        <v>00023</v>
      </c>
      <c r="Z76" s="18" t="str">
        <f>IF(I76=""," ",VLOOKUP(I76,[1]LISTAS!$B$3:$C$102,2))</f>
        <v xml:space="preserve"> </v>
      </c>
      <c r="AA76" s="18" t="str">
        <f t="shared" si="12"/>
        <v xml:space="preserve">   </v>
      </c>
      <c r="AB76" s="17" t="str">
        <f>IF(L76="","  ",VLOOKUP(L76,[1]LISTAS!$H$3:$I$14,2,0)&amp;REPT(" ",1-LEN(M76))&amp;M76)</f>
        <v xml:space="preserve">  </v>
      </c>
      <c r="AC76" s="18" t="str">
        <f t="shared" si="13"/>
        <v xml:space="preserve"> </v>
      </c>
      <c r="AD76" s="18" t="str">
        <f>IF(O76=""," ",VLOOKUP(O76,[1]LISTAS!$M$3:$N$38,2,0))&amp;IF(P76=""," ",VLOOKUP(P76,[1]LISTAS!$M$3:$N$38,2,0))</f>
        <v xml:space="preserve">  </v>
      </c>
      <c r="AE76" s="18" t="str">
        <f>IF(Q76="","   ",VLOOKUP(Q76,[1]LISTAS!$P$3:$Q$144,2,0))</f>
        <v>001</v>
      </c>
      <c r="AF76" s="18" t="str">
        <f>IF(ISERROR(IF(R76="texto libre",S76,VLOOKUP(R76,[1]LISTAS!$S$3:$T$100,2,0))&amp;REPT(" ",4-LEN(IF(R76="texto libre",S76,VLOOKUP(R76,[1]LISTAS!$S$3:$T$100,2,0))))),"    ",IF(R76="texto libre",S76,VLOOKUP(R76,[1]LISTAS!$S$3:$T$100,2,0))&amp;REPT(" ",4-LEN(IF(R76="texto libre",S76,VLOOKUP(R76,[1]LISTAS!$S$3:$T$100,2,0)))))</f>
        <v xml:space="preserve">2   </v>
      </c>
      <c r="AG76" s="18" t="str">
        <f>IF(ISERROR(IF(T76="texto libre",U76,VLOOKUP(T76,[1]LISTAS!$S$3:$T$100,2,0))&amp;REPT(" ",4-LEN(IF(T76="texto libre",U76,VLOOKUP(T76,[1]LISTAS!$S$3:$T$100,2,0))))),"    ",IF(T76="texto libre",U76,VLOOKUP(T76,[1]LISTAS!$S$3:$T$100,2,0))&amp;REPT(" ",4-LEN(IF(T76="texto libre",U76,VLOOKUP(T76,[1]LISTAS!$S$3:$T$100,2,0)))))</f>
        <v xml:space="preserve">    </v>
      </c>
      <c r="AH76" s="18">
        <f t="shared" si="14"/>
        <v>37</v>
      </c>
      <c r="AI76" s="18">
        <f t="shared" si="15"/>
        <v>1</v>
      </c>
      <c r="AJ76" s="24"/>
      <c r="AK76" s="25">
        <v>2</v>
      </c>
      <c r="AL76" s="31" t="s">
        <v>90</v>
      </c>
      <c r="AM76" s="25">
        <v>140395</v>
      </c>
      <c r="AN76" s="25"/>
      <c r="AO76" s="27" t="str">
        <f>Tabla1[[#This Row],[GESCAL_37]]</f>
        <v xml:space="preserve">08000760369000023         0012       </v>
      </c>
      <c r="AP76" s="27" t="str">
        <f>IF(Tabla1[[#This Row],[Calle]]&lt;&gt;"",Tabla1[[#This Row],[Calle]],"")</f>
        <v>Sant Josep, Calle</v>
      </c>
      <c r="AQ76" s="27" t="str">
        <f>Tabla1[[#This Row],[Número]]&amp;Tabla1[[#This Row],[Bis]]</f>
        <v>23</v>
      </c>
      <c r="AR76" s="27" t="str">
        <f>Tabla1[[#This Row],[PORTAL(O)]]&amp;Tabla1[[#This Row],[PUERTA(Y)]]</f>
        <v/>
      </c>
      <c r="AS76" s="27" t="str">
        <f>Tabla1[[#This Row],[BLOQUE(T)]]&amp;Tabla1[[#This Row],[BLOQUE(XX)]]</f>
        <v/>
      </c>
      <c r="AT76" s="27" t="str">
        <f>IF(Tabla1[[#This Row],[LETRA ]]&lt;&gt;"",Tabla1[[#This Row],[LETRA ]],"")</f>
        <v/>
      </c>
      <c r="AU76" s="27" t="str">
        <f>Tabla1[[#This Row],[S1]]&amp;Tabla1[[#This Row],[S2]]</f>
        <v/>
      </c>
      <c r="AV76" s="28"/>
      <c r="AW76" s="27">
        <f>Tabla1[[#This Row],[Planta]]</f>
        <v>1</v>
      </c>
      <c r="AX76" s="27" t="str">
        <f>Tabla1[[#This Row],[MMMM]]&amp;" "&amp;Tabla1[[#This Row],[NNNN]]</f>
        <v xml:space="preserve">2        </v>
      </c>
      <c r="AY76" s="29" t="s">
        <v>80</v>
      </c>
      <c r="AZ76" s="25">
        <v>6286989</v>
      </c>
      <c r="BA76" s="25"/>
      <c r="BB76" s="25" t="s">
        <v>91</v>
      </c>
      <c r="BC76" s="25" t="s">
        <v>82</v>
      </c>
      <c r="BD76" s="31" t="s">
        <v>90</v>
      </c>
      <c r="BE76" s="25" t="s">
        <v>83</v>
      </c>
      <c r="BF76" s="25" t="s">
        <v>84</v>
      </c>
      <c r="BG76" s="25">
        <v>2</v>
      </c>
      <c r="BH76" s="25" t="s">
        <v>85</v>
      </c>
      <c r="BI76" s="25" t="s">
        <v>86</v>
      </c>
      <c r="BJ76" s="25">
        <v>138</v>
      </c>
      <c r="BK76" s="25"/>
    </row>
    <row r="77" spans="1:63" ht="15.75" hidden="1" thickBot="1" x14ac:dyDescent="0.3">
      <c r="A77" s="17">
        <f t="shared" si="8"/>
        <v>70</v>
      </c>
      <c r="B77" s="18" t="str">
        <f t="shared" si="9"/>
        <v>NO</v>
      </c>
      <c r="C77" s="18" t="str">
        <f>IF(COUNTIF($D$8:$D$216,D77)&gt;1,"SI","NO")</f>
        <v>NO</v>
      </c>
      <c r="D77" s="18" t="str">
        <f t="shared" si="10"/>
        <v xml:space="preserve">08000760369000023         0021       </v>
      </c>
      <c r="E77" s="19" t="str">
        <f>VLOOKUP($G77,[1]LISTAS!$V:$AA,2,0)</f>
        <v>L'HOSPITALET DE LLOBREGAT</v>
      </c>
      <c r="F77" s="18" t="str">
        <f>VLOOKUP($G77,[1]LISTAS!$V:$AA,3,0)</f>
        <v>BARCELONA</v>
      </c>
      <c r="G77" s="20" t="s">
        <v>77</v>
      </c>
      <c r="H77" s="20">
        <v>23</v>
      </c>
      <c r="I77" s="20"/>
      <c r="J77" s="20"/>
      <c r="K77" s="20"/>
      <c r="L77" s="20"/>
      <c r="M77" s="20"/>
      <c r="N77" s="20"/>
      <c r="O77" s="20"/>
      <c r="P77" s="20"/>
      <c r="Q77" s="22">
        <v>2</v>
      </c>
      <c r="R77" s="20" t="s">
        <v>78</v>
      </c>
      <c r="S77" s="20">
        <v>1</v>
      </c>
      <c r="T77" s="23"/>
      <c r="U77" s="23"/>
      <c r="V77" s="18" t="str">
        <f>VLOOKUP($G77,[1]LISTAS!$V$3:$AD$20001,7,0)</f>
        <v>08</v>
      </c>
      <c r="W77" s="18" t="str">
        <f>VLOOKUP($G77,[1]LISTAS!$V$3:$AD$20001,8,0)</f>
        <v>00076</v>
      </c>
      <c r="X77" s="18" t="str">
        <f>VLOOKUP($G77,[1]LISTAS!$V$3:$AD$20001,9,0)</f>
        <v>03690</v>
      </c>
      <c r="Y77" s="18" t="str">
        <f t="shared" si="11"/>
        <v>00023</v>
      </c>
      <c r="Z77" s="18" t="str">
        <f>IF(I77=""," ",VLOOKUP(I77,[1]LISTAS!$B$3:$C$102,2))</f>
        <v xml:space="preserve"> </v>
      </c>
      <c r="AA77" s="18" t="str">
        <f t="shared" si="12"/>
        <v xml:space="preserve">   </v>
      </c>
      <c r="AB77" s="17" t="str">
        <f>IF(L77="","  ",VLOOKUP(L77,[1]LISTAS!$H$3:$I$14,2,0)&amp;REPT(" ",1-LEN(M77))&amp;M77)</f>
        <v xml:space="preserve">  </v>
      </c>
      <c r="AC77" s="18" t="str">
        <f t="shared" si="13"/>
        <v xml:space="preserve"> </v>
      </c>
      <c r="AD77" s="18" t="str">
        <f>IF(O77=""," ",VLOOKUP(O77,[1]LISTAS!$M$3:$N$38,2,0))&amp;IF(P77=""," ",VLOOKUP(P77,[1]LISTAS!$M$3:$N$38,2,0))</f>
        <v xml:space="preserve">  </v>
      </c>
      <c r="AE77" s="18" t="str">
        <f>IF(Q77="","   ",VLOOKUP(Q77,[1]LISTAS!$P$3:$Q$144,2,0))</f>
        <v>002</v>
      </c>
      <c r="AF77" s="18" t="str">
        <f>IF(ISERROR(IF(R77="texto libre",S77,VLOOKUP(R77,[1]LISTAS!$S$3:$T$100,2,0))&amp;REPT(" ",4-LEN(IF(R77="texto libre",S77,VLOOKUP(R77,[1]LISTAS!$S$3:$T$100,2,0))))),"    ",IF(R77="texto libre",S77,VLOOKUP(R77,[1]LISTAS!$S$3:$T$100,2,0))&amp;REPT(" ",4-LEN(IF(R77="texto libre",S77,VLOOKUP(R77,[1]LISTAS!$S$3:$T$100,2,0)))))</f>
        <v xml:space="preserve">1   </v>
      </c>
      <c r="AG77" s="18" t="str">
        <f>IF(ISERROR(IF(T77="texto libre",U77,VLOOKUP(T77,[1]LISTAS!$S$3:$T$100,2,0))&amp;REPT(" ",4-LEN(IF(T77="texto libre",U77,VLOOKUP(T77,[1]LISTAS!$S$3:$T$100,2,0))))),"    ",IF(T77="texto libre",U77,VLOOKUP(T77,[1]LISTAS!$S$3:$T$100,2,0))&amp;REPT(" ",4-LEN(IF(T77="texto libre",U77,VLOOKUP(T77,[1]LISTAS!$S$3:$T$100,2,0)))))</f>
        <v xml:space="preserve">    </v>
      </c>
      <c r="AH77" s="18">
        <f t="shared" si="14"/>
        <v>37</v>
      </c>
      <c r="AI77" s="18">
        <f t="shared" si="15"/>
        <v>1</v>
      </c>
      <c r="AJ77" s="24"/>
      <c r="AK77" s="25">
        <v>2</v>
      </c>
      <c r="AL77" s="31" t="s">
        <v>90</v>
      </c>
      <c r="AM77" s="25">
        <v>140395</v>
      </c>
      <c r="AN77" s="25"/>
      <c r="AO77" s="27" t="str">
        <f>Tabla1[[#This Row],[GESCAL_37]]</f>
        <v xml:space="preserve">08000760369000023         0021       </v>
      </c>
      <c r="AP77" s="27" t="str">
        <f>IF(Tabla1[[#This Row],[Calle]]&lt;&gt;"",Tabla1[[#This Row],[Calle]],"")</f>
        <v>Sant Josep, Calle</v>
      </c>
      <c r="AQ77" s="27" t="str">
        <f>Tabla1[[#This Row],[Número]]&amp;Tabla1[[#This Row],[Bis]]</f>
        <v>23</v>
      </c>
      <c r="AR77" s="27" t="str">
        <f>Tabla1[[#This Row],[PORTAL(O)]]&amp;Tabla1[[#This Row],[PUERTA(Y)]]</f>
        <v/>
      </c>
      <c r="AS77" s="27" t="str">
        <f>Tabla1[[#This Row],[BLOQUE(T)]]&amp;Tabla1[[#This Row],[BLOQUE(XX)]]</f>
        <v/>
      </c>
      <c r="AT77" s="27" t="str">
        <f>IF(Tabla1[[#This Row],[LETRA ]]&lt;&gt;"",Tabla1[[#This Row],[LETRA ]],"")</f>
        <v/>
      </c>
      <c r="AU77" s="27" t="str">
        <f>Tabla1[[#This Row],[S1]]&amp;Tabla1[[#This Row],[S2]]</f>
        <v/>
      </c>
      <c r="AV77" s="28"/>
      <c r="AW77" s="27">
        <f>Tabla1[[#This Row],[Planta]]</f>
        <v>2</v>
      </c>
      <c r="AX77" s="27" t="str">
        <f>Tabla1[[#This Row],[MMMM]]&amp;" "&amp;Tabla1[[#This Row],[NNNN]]</f>
        <v xml:space="preserve">1        </v>
      </c>
      <c r="AY77" s="29" t="s">
        <v>80</v>
      </c>
      <c r="AZ77" s="25">
        <v>6286989</v>
      </c>
      <c r="BA77" s="25"/>
      <c r="BB77" s="25" t="s">
        <v>91</v>
      </c>
      <c r="BC77" s="25" t="s">
        <v>82</v>
      </c>
      <c r="BD77" s="31" t="s">
        <v>90</v>
      </c>
      <c r="BE77" s="25" t="s">
        <v>83</v>
      </c>
      <c r="BF77" s="25" t="s">
        <v>84</v>
      </c>
      <c r="BG77" s="25">
        <v>2</v>
      </c>
      <c r="BH77" s="25" t="s">
        <v>85</v>
      </c>
      <c r="BI77" s="25" t="s">
        <v>86</v>
      </c>
      <c r="BJ77" s="25">
        <v>138</v>
      </c>
      <c r="BK77" s="25"/>
    </row>
    <row r="78" spans="1:63" ht="15.75" hidden="1" thickBot="1" x14ac:dyDescent="0.3">
      <c r="A78" s="17">
        <f t="shared" si="8"/>
        <v>71</v>
      </c>
      <c r="B78" s="18" t="str">
        <f t="shared" si="9"/>
        <v>NO</v>
      </c>
      <c r="C78" s="18" t="str">
        <f>IF(COUNTIF($D$8:$D$216,D78)&gt;1,"SI","NO")</f>
        <v>NO</v>
      </c>
      <c r="D78" s="18" t="str">
        <f t="shared" si="10"/>
        <v xml:space="preserve">08000760369000023         0022       </v>
      </c>
      <c r="E78" s="19" t="str">
        <f>VLOOKUP($G78,[1]LISTAS!$V:$AA,2,0)</f>
        <v>L'HOSPITALET DE LLOBREGAT</v>
      </c>
      <c r="F78" s="18" t="str">
        <f>VLOOKUP($G78,[1]LISTAS!$V:$AA,3,0)</f>
        <v>BARCELONA</v>
      </c>
      <c r="G78" s="20" t="s">
        <v>77</v>
      </c>
      <c r="H78" s="20">
        <v>23</v>
      </c>
      <c r="I78" s="20"/>
      <c r="J78" s="20"/>
      <c r="K78" s="20"/>
      <c r="L78" s="20"/>
      <c r="M78" s="20"/>
      <c r="N78" s="20"/>
      <c r="O78" s="20"/>
      <c r="P78" s="20"/>
      <c r="Q78" s="22">
        <v>2</v>
      </c>
      <c r="R78" s="20" t="s">
        <v>78</v>
      </c>
      <c r="S78" s="20">
        <v>2</v>
      </c>
      <c r="T78" s="23"/>
      <c r="U78" s="23"/>
      <c r="V78" s="18" t="str">
        <f>VLOOKUP($G78,[1]LISTAS!$V$3:$AD$20001,7,0)</f>
        <v>08</v>
      </c>
      <c r="W78" s="18" t="str">
        <f>VLOOKUP($G78,[1]LISTAS!$V$3:$AD$20001,8,0)</f>
        <v>00076</v>
      </c>
      <c r="X78" s="18" t="str">
        <f>VLOOKUP($G78,[1]LISTAS!$V$3:$AD$20001,9,0)</f>
        <v>03690</v>
      </c>
      <c r="Y78" s="18" t="str">
        <f t="shared" si="11"/>
        <v>00023</v>
      </c>
      <c r="Z78" s="18" t="str">
        <f>IF(I78=""," ",VLOOKUP(I78,[1]LISTAS!$B$3:$C$102,2))</f>
        <v xml:space="preserve"> </v>
      </c>
      <c r="AA78" s="18" t="str">
        <f t="shared" si="12"/>
        <v xml:space="preserve">   </v>
      </c>
      <c r="AB78" s="17" t="str">
        <f>IF(L78="","  ",VLOOKUP(L78,[1]LISTAS!$H$3:$I$14,2,0)&amp;REPT(" ",1-LEN(M78))&amp;M78)</f>
        <v xml:space="preserve">  </v>
      </c>
      <c r="AC78" s="18" t="str">
        <f t="shared" si="13"/>
        <v xml:space="preserve"> </v>
      </c>
      <c r="AD78" s="18" t="str">
        <f>IF(O78=""," ",VLOOKUP(O78,[1]LISTAS!$M$3:$N$38,2,0))&amp;IF(P78=""," ",VLOOKUP(P78,[1]LISTAS!$M$3:$N$38,2,0))</f>
        <v xml:space="preserve">  </v>
      </c>
      <c r="AE78" s="18" t="str">
        <f>IF(Q78="","   ",VLOOKUP(Q78,[1]LISTAS!$P$3:$Q$144,2,0))</f>
        <v>002</v>
      </c>
      <c r="AF78" s="18" t="str">
        <f>IF(ISERROR(IF(R78="texto libre",S78,VLOOKUP(R78,[1]LISTAS!$S$3:$T$100,2,0))&amp;REPT(" ",4-LEN(IF(R78="texto libre",S78,VLOOKUP(R78,[1]LISTAS!$S$3:$T$100,2,0))))),"    ",IF(R78="texto libre",S78,VLOOKUP(R78,[1]LISTAS!$S$3:$T$100,2,0))&amp;REPT(" ",4-LEN(IF(R78="texto libre",S78,VLOOKUP(R78,[1]LISTAS!$S$3:$T$100,2,0)))))</f>
        <v xml:space="preserve">2   </v>
      </c>
      <c r="AG78" s="18" t="str">
        <f>IF(ISERROR(IF(T78="texto libre",U78,VLOOKUP(T78,[1]LISTAS!$S$3:$T$100,2,0))&amp;REPT(" ",4-LEN(IF(T78="texto libre",U78,VLOOKUP(T78,[1]LISTAS!$S$3:$T$100,2,0))))),"    ",IF(T78="texto libre",U78,VLOOKUP(T78,[1]LISTAS!$S$3:$T$100,2,0))&amp;REPT(" ",4-LEN(IF(T78="texto libre",U78,VLOOKUP(T78,[1]LISTAS!$S$3:$T$100,2,0)))))</f>
        <v xml:space="preserve">    </v>
      </c>
      <c r="AH78" s="18">
        <f t="shared" si="14"/>
        <v>37</v>
      </c>
      <c r="AI78" s="18">
        <f t="shared" si="15"/>
        <v>1</v>
      </c>
      <c r="AJ78" s="24"/>
      <c r="AK78" s="25">
        <v>2</v>
      </c>
      <c r="AL78" s="31" t="s">
        <v>90</v>
      </c>
      <c r="AM78" s="25">
        <v>140395</v>
      </c>
      <c r="AN78" s="25"/>
      <c r="AO78" s="27" t="str">
        <f>Tabla1[[#This Row],[GESCAL_37]]</f>
        <v xml:space="preserve">08000760369000023         0022       </v>
      </c>
      <c r="AP78" s="27" t="str">
        <f>IF(Tabla1[[#This Row],[Calle]]&lt;&gt;"",Tabla1[[#This Row],[Calle]],"")</f>
        <v>Sant Josep, Calle</v>
      </c>
      <c r="AQ78" s="27" t="str">
        <f>Tabla1[[#This Row],[Número]]&amp;Tabla1[[#This Row],[Bis]]</f>
        <v>23</v>
      </c>
      <c r="AR78" s="27" t="str">
        <f>Tabla1[[#This Row],[PORTAL(O)]]&amp;Tabla1[[#This Row],[PUERTA(Y)]]</f>
        <v/>
      </c>
      <c r="AS78" s="27" t="str">
        <f>Tabla1[[#This Row],[BLOQUE(T)]]&amp;Tabla1[[#This Row],[BLOQUE(XX)]]</f>
        <v/>
      </c>
      <c r="AT78" s="27" t="str">
        <f>IF(Tabla1[[#This Row],[LETRA ]]&lt;&gt;"",Tabla1[[#This Row],[LETRA ]],"")</f>
        <v/>
      </c>
      <c r="AU78" s="27" t="str">
        <f>Tabla1[[#This Row],[S1]]&amp;Tabla1[[#This Row],[S2]]</f>
        <v/>
      </c>
      <c r="AV78" s="28"/>
      <c r="AW78" s="27">
        <f>Tabla1[[#This Row],[Planta]]</f>
        <v>2</v>
      </c>
      <c r="AX78" s="27" t="str">
        <f>Tabla1[[#This Row],[MMMM]]&amp;" "&amp;Tabla1[[#This Row],[NNNN]]</f>
        <v xml:space="preserve">2        </v>
      </c>
      <c r="AY78" s="29" t="s">
        <v>80</v>
      </c>
      <c r="AZ78" s="25">
        <v>6286989</v>
      </c>
      <c r="BA78" s="25"/>
      <c r="BB78" s="25" t="s">
        <v>91</v>
      </c>
      <c r="BC78" s="25" t="s">
        <v>82</v>
      </c>
      <c r="BD78" s="31" t="s">
        <v>90</v>
      </c>
      <c r="BE78" s="25" t="s">
        <v>83</v>
      </c>
      <c r="BF78" s="25" t="s">
        <v>84</v>
      </c>
      <c r="BG78" s="25">
        <v>2</v>
      </c>
      <c r="BH78" s="25" t="s">
        <v>85</v>
      </c>
      <c r="BI78" s="25" t="s">
        <v>86</v>
      </c>
      <c r="BJ78" s="25">
        <v>138</v>
      </c>
      <c r="BK78" s="25"/>
    </row>
    <row r="79" spans="1:63" ht="15.75" hidden="1" thickBot="1" x14ac:dyDescent="0.3">
      <c r="A79" s="17">
        <f t="shared" si="8"/>
        <v>72</v>
      </c>
      <c r="B79" s="18" t="str">
        <f t="shared" si="9"/>
        <v>NO</v>
      </c>
      <c r="C79" s="18" t="str">
        <f>IF(COUNTIF($D$8:$D$216,D79)&gt;1,"SI","NO")</f>
        <v>NO</v>
      </c>
      <c r="D79" s="18" t="str">
        <f t="shared" si="10"/>
        <v xml:space="preserve">08000760369000023         0031       </v>
      </c>
      <c r="E79" s="19" t="str">
        <f>VLOOKUP($G79,[1]LISTAS!$V:$AA,2,0)</f>
        <v>L'HOSPITALET DE LLOBREGAT</v>
      </c>
      <c r="F79" s="18" t="str">
        <f>VLOOKUP($G79,[1]LISTAS!$V:$AA,3,0)</f>
        <v>BARCELONA</v>
      </c>
      <c r="G79" s="20" t="s">
        <v>77</v>
      </c>
      <c r="H79" s="20">
        <v>23</v>
      </c>
      <c r="I79" s="20"/>
      <c r="J79" s="20"/>
      <c r="K79" s="20"/>
      <c r="L79" s="20"/>
      <c r="M79" s="20"/>
      <c r="N79" s="20"/>
      <c r="O79" s="20"/>
      <c r="P79" s="20"/>
      <c r="Q79" s="22">
        <v>3</v>
      </c>
      <c r="R79" s="20" t="s">
        <v>78</v>
      </c>
      <c r="S79" s="20">
        <v>1</v>
      </c>
      <c r="T79" s="23"/>
      <c r="U79" s="23"/>
      <c r="V79" s="18" t="str">
        <f>VLOOKUP($G79,[1]LISTAS!$V$3:$AD$20001,7,0)</f>
        <v>08</v>
      </c>
      <c r="W79" s="18" t="str">
        <f>VLOOKUP($G79,[1]LISTAS!$V$3:$AD$20001,8,0)</f>
        <v>00076</v>
      </c>
      <c r="X79" s="18" t="str">
        <f>VLOOKUP($G79,[1]LISTAS!$V$3:$AD$20001,9,0)</f>
        <v>03690</v>
      </c>
      <c r="Y79" s="18" t="str">
        <f t="shared" si="11"/>
        <v>00023</v>
      </c>
      <c r="Z79" s="18" t="str">
        <f>IF(I79=""," ",VLOOKUP(I79,[1]LISTAS!$B$3:$C$102,2))</f>
        <v xml:space="preserve"> </v>
      </c>
      <c r="AA79" s="18" t="str">
        <f t="shared" si="12"/>
        <v xml:space="preserve">   </v>
      </c>
      <c r="AB79" s="17" t="str">
        <f>IF(L79="","  ",VLOOKUP(L79,[1]LISTAS!$H$3:$I$14,2,0)&amp;REPT(" ",1-LEN(M79))&amp;M79)</f>
        <v xml:space="preserve">  </v>
      </c>
      <c r="AC79" s="18" t="str">
        <f t="shared" si="13"/>
        <v xml:space="preserve"> </v>
      </c>
      <c r="AD79" s="18" t="str">
        <f>IF(O79=""," ",VLOOKUP(O79,[1]LISTAS!$M$3:$N$38,2,0))&amp;IF(P79=""," ",VLOOKUP(P79,[1]LISTAS!$M$3:$N$38,2,0))</f>
        <v xml:space="preserve">  </v>
      </c>
      <c r="AE79" s="18" t="str">
        <f>IF(Q79="","   ",VLOOKUP(Q79,[1]LISTAS!$P$3:$Q$144,2,0))</f>
        <v>003</v>
      </c>
      <c r="AF79" s="18" t="str">
        <f>IF(ISERROR(IF(R79="texto libre",S79,VLOOKUP(R79,[1]LISTAS!$S$3:$T$100,2,0))&amp;REPT(" ",4-LEN(IF(R79="texto libre",S79,VLOOKUP(R79,[1]LISTAS!$S$3:$T$100,2,0))))),"    ",IF(R79="texto libre",S79,VLOOKUP(R79,[1]LISTAS!$S$3:$T$100,2,0))&amp;REPT(" ",4-LEN(IF(R79="texto libre",S79,VLOOKUP(R79,[1]LISTAS!$S$3:$T$100,2,0)))))</f>
        <v xml:space="preserve">1   </v>
      </c>
      <c r="AG79" s="18" t="str">
        <f>IF(ISERROR(IF(T79="texto libre",U79,VLOOKUP(T79,[1]LISTAS!$S$3:$T$100,2,0))&amp;REPT(" ",4-LEN(IF(T79="texto libre",U79,VLOOKUP(T79,[1]LISTAS!$S$3:$T$100,2,0))))),"    ",IF(T79="texto libre",U79,VLOOKUP(T79,[1]LISTAS!$S$3:$T$100,2,0))&amp;REPT(" ",4-LEN(IF(T79="texto libre",U79,VLOOKUP(T79,[1]LISTAS!$S$3:$T$100,2,0)))))</f>
        <v xml:space="preserve">    </v>
      </c>
      <c r="AH79" s="18">
        <f t="shared" si="14"/>
        <v>37</v>
      </c>
      <c r="AI79" s="18">
        <f t="shared" si="15"/>
        <v>1</v>
      </c>
      <c r="AJ79" s="24"/>
      <c r="AK79" s="25">
        <v>2</v>
      </c>
      <c r="AL79" s="31" t="s">
        <v>90</v>
      </c>
      <c r="AM79" s="25">
        <v>140395</v>
      </c>
      <c r="AN79" s="25"/>
      <c r="AO79" s="27" t="str">
        <f>Tabla1[[#This Row],[GESCAL_37]]</f>
        <v xml:space="preserve">08000760369000023         0031       </v>
      </c>
      <c r="AP79" s="27" t="str">
        <f>IF(Tabla1[[#This Row],[Calle]]&lt;&gt;"",Tabla1[[#This Row],[Calle]],"")</f>
        <v>Sant Josep, Calle</v>
      </c>
      <c r="AQ79" s="27" t="str">
        <f>Tabla1[[#This Row],[Número]]&amp;Tabla1[[#This Row],[Bis]]</f>
        <v>23</v>
      </c>
      <c r="AR79" s="27" t="str">
        <f>Tabla1[[#This Row],[PORTAL(O)]]&amp;Tabla1[[#This Row],[PUERTA(Y)]]</f>
        <v/>
      </c>
      <c r="AS79" s="27" t="str">
        <f>Tabla1[[#This Row],[BLOQUE(T)]]&amp;Tabla1[[#This Row],[BLOQUE(XX)]]</f>
        <v/>
      </c>
      <c r="AT79" s="27" t="str">
        <f>IF(Tabla1[[#This Row],[LETRA ]]&lt;&gt;"",Tabla1[[#This Row],[LETRA ]],"")</f>
        <v/>
      </c>
      <c r="AU79" s="27" t="str">
        <f>Tabla1[[#This Row],[S1]]&amp;Tabla1[[#This Row],[S2]]</f>
        <v/>
      </c>
      <c r="AV79" s="28"/>
      <c r="AW79" s="27">
        <f>Tabla1[[#This Row],[Planta]]</f>
        <v>3</v>
      </c>
      <c r="AX79" s="27" t="str">
        <f>Tabla1[[#This Row],[MMMM]]&amp;" "&amp;Tabla1[[#This Row],[NNNN]]</f>
        <v xml:space="preserve">1        </v>
      </c>
      <c r="AY79" s="29" t="s">
        <v>80</v>
      </c>
      <c r="AZ79" s="25">
        <v>6286989</v>
      </c>
      <c r="BA79" s="25"/>
      <c r="BB79" s="25" t="s">
        <v>91</v>
      </c>
      <c r="BC79" s="25" t="s">
        <v>82</v>
      </c>
      <c r="BD79" s="31" t="s">
        <v>90</v>
      </c>
      <c r="BE79" s="25" t="s">
        <v>83</v>
      </c>
      <c r="BF79" s="25" t="s">
        <v>84</v>
      </c>
      <c r="BG79" s="25">
        <v>2</v>
      </c>
      <c r="BH79" s="25" t="s">
        <v>85</v>
      </c>
      <c r="BI79" s="25" t="s">
        <v>86</v>
      </c>
      <c r="BJ79" s="25">
        <v>138</v>
      </c>
      <c r="BK79" s="25"/>
    </row>
    <row r="80" spans="1:63" ht="15.75" hidden="1" thickBot="1" x14ac:dyDescent="0.3">
      <c r="A80" s="30">
        <f t="shared" si="8"/>
        <v>73</v>
      </c>
      <c r="B80" s="19" t="str">
        <f t="shared" si="9"/>
        <v>NO</v>
      </c>
      <c r="C80" s="19" t="str">
        <f>IF(COUNTIF($D$8:$D$216,D80)&gt;1,"SI","NO")</f>
        <v>NO</v>
      </c>
      <c r="D80" s="19" t="str">
        <f t="shared" si="10"/>
        <v xml:space="preserve">08000760369000023         0032       </v>
      </c>
      <c r="E80" s="19" t="str">
        <f>VLOOKUP($G80,[1]LISTAS!$V:$AA,2,0)</f>
        <v>L'HOSPITALET DE LLOBREGAT</v>
      </c>
      <c r="F80" s="19" t="str">
        <f>VLOOKUP($G80,[1]LISTAS!$V:$AA,3,0)</f>
        <v>BARCELONA</v>
      </c>
      <c r="G80" s="20" t="s">
        <v>77</v>
      </c>
      <c r="H80" s="20">
        <v>23</v>
      </c>
      <c r="I80" s="20"/>
      <c r="J80" s="20"/>
      <c r="K80" s="20"/>
      <c r="L80" s="20"/>
      <c r="M80" s="20"/>
      <c r="N80" s="20"/>
      <c r="O80" s="20"/>
      <c r="P80" s="20"/>
      <c r="Q80" s="22">
        <v>3</v>
      </c>
      <c r="R80" s="20" t="s">
        <v>78</v>
      </c>
      <c r="S80" s="20">
        <v>2</v>
      </c>
      <c r="T80" s="20"/>
      <c r="U80" s="20"/>
      <c r="V80" s="19" t="str">
        <f>VLOOKUP($G80,[1]LISTAS!$V$3:$AD$20001,7,0)</f>
        <v>08</v>
      </c>
      <c r="W80" s="19" t="str">
        <f>VLOOKUP($G80,[1]LISTAS!$V$3:$AD$20001,8,0)</f>
        <v>00076</v>
      </c>
      <c r="X80" s="19" t="str">
        <f>VLOOKUP($G80,[1]LISTAS!$V$3:$AD$20001,9,0)</f>
        <v>03690</v>
      </c>
      <c r="Y80" s="19" t="str">
        <f t="shared" si="11"/>
        <v>00023</v>
      </c>
      <c r="Z80" s="19" t="str">
        <f>IF(I80=""," ",VLOOKUP(I80,[1]LISTAS!$B$3:$C$102,2))</f>
        <v xml:space="preserve"> </v>
      </c>
      <c r="AA80" s="19" t="str">
        <f t="shared" si="12"/>
        <v xml:space="preserve">   </v>
      </c>
      <c r="AB80" s="30" t="str">
        <f>IF(L80="","  ",VLOOKUP(L80,[1]LISTAS!$H$3:$I$14,2,0)&amp;REPT(" ",1-LEN(M80))&amp;M80)</f>
        <v xml:space="preserve">  </v>
      </c>
      <c r="AC80" s="19" t="str">
        <f t="shared" si="13"/>
        <v xml:space="preserve"> </v>
      </c>
      <c r="AD80" s="19" t="str">
        <f>IF(O80=""," ",VLOOKUP(O80,[1]LISTAS!$M$3:$N$38,2,0))&amp;IF(P80=""," ",VLOOKUP(P80,[1]LISTAS!$M$3:$N$38,2,0))</f>
        <v xml:space="preserve">  </v>
      </c>
      <c r="AE80" s="19" t="str">
        <f>IF(Q80="","   ",VLOOKUP(Q80,[1]LISTAS!$P$3:$Q$144,2,0))</f>
        <v>003</v>
      </c>
      <c r="AF80" s="19" t="str">
        <f>IF(ISERROR(IF(R80="texto libre",S80,VLOOKUP(R80,[1]LISTAS!$S$3:$T$100,2,0))&amp;REPT(" ",4-LEN(IF(R80="texto libre",S80,VLOOKUP(R80,[1]LISTAS!$S$3:$T$100,2,0))))),"    ",IF(R80="texto libre",S80,VLOOKUP(R80,[1]LISTAS!$S$3:$T$100,2,0))&amp;REPT(" ",4-LEN(IF(R80="texto libre",S80,VLOOKUP(R80,[1]LISTAS!$S$3:$T$100,2,0)))))</f>
        <v xml:space="preserve">2   </v>
      </c>
      <c r="AG80" s="19" t="str">
        <f>IF(ISERROR(IF(T80="texto libre",U80,VLOOKUP(T80,[1]LISTAS!$S$3:$T$100,2,0))&amp;REPT(" ",4-LEN(IF(T80="texto libre",U80,VLOOKUP(T80,[1]LISTAS!$S$3:$T$100,2,0))))),"    ",IF(T80="texto libre",U80,VLOOKUP(T80,[1]LISTAS!$S$3:$T$100,2,0))&amp;REPT(" ",4-LEN(IF(T80="texto libre",U80,VLOOKUP(T80,[1]LISTAS!$S$3:$T$100,2,0)))))</f>
        <v xml:space="preserve">    </v>
      </c>
      <c r="AH80" s="19">
        <f t="shared" si="14"/>
        <v>37</v>
      </c>
      <c r="AI80" s="19">
        <f t="shared" si="15"/>
        <v>1</v>
      </c>
      <c r="AJ80" s="24"/>
      <c r="AK80" s="25">
        <v>2</v>
      </c>
      <c r="AL80" s="31" t="s">
        <v>90</v>
      </c>
      <c r="AM80" s="25">
        <v>140395</v>
      </c>
      <c r="AN80" s="25"/>
      <c r="AO80" s="27" t="str">
        <f>Tabla1[[#This Row],[GESCAL_37]]</f>
        <v xml:space="preserve">08000760369000023         0032       </v>
      </c>
      <c r="AP80" s="27" t="str">
        <f>IF(Tabla1[[#This Row],[Calle]]&lt;&gt;"",Tabla1[[#This Row],[Calle]],"")</f>
        <v>Sant Josep, Calle</v>
      </c>
      <c r="AQ80" s="27" t="str">
        <f>Tabla1[[#This Row],[Número]]&amp;Tabla1[[#This Row],[Bis]]</f>
        <v>23</v>
      </c>
      <c r="AR80" s="27" t="str">
        <f>Tabla1[[#This Row],[PORTAL(O)]]&amp;Tabla1[[#This Row],[PUERTA(Y)]]</f>
        <v/>
      </c>
      <c r="AS80" s="27" t="str">
        <f>Tabla1[[#This Row],[BLOQUE(T)]]&amp;Tabla1[[#This Row],[BLOQUE(XX)]]</f>
        <v/>
      </c>
      <c r="AT80" s="27" t="str">
        <f>IF(Tabla1[[#This Row],[LETRA ]]&lt;&gt;"",Tabla1[[#This Row],[LETRA ]],"")</f>
        <v/>
      </c>
      <c r="AU80" s="27" t="str">
        <f>Tabla1[[#This Row],[S1]]&amp;Tabla1[[#This Row],[S2]]</f>
        <v/>
      </c>
      <c r="AV80" s="28"/>
      <c r="AW80" s="27">
        <f>Tabla1[[#This Row],[Planta]]</f>
        <v>3</v>
      </c>
      <c r="AX80" s="27" t="str">
        <f>Tabla1[[#This Row],[MMMM]]&amp;" "&amp;Tabla1[[#This Row],[NNNN]]</f>
        <v xml:space="preserve">2        </v>
      </c>
      <c r="AY80" s="29" t="s">
        <v>80</v>
      </c>
      <c r="AZ80" s="25">
        <v>6286989</v>
      </c>
      <c r="BA80" s="25"/>
      <c r="BB80" s="25" t="s">
        <v>91</v>
      </c>
      <c r="BC80" s="25" t="s">
        <v>82</v>
      </c>
      <c r="BD80" s="31" t="s">
        <v>90</v>
      </c>
      <c r="BE80" s="25" t="s">
        <v>83</v>
      </c>
      <c r="BF80" s="25" t="s">
        <v>84</v>
      </c>
      <c r="BG80" s="25">
        <v>2</v>
      </c>
      <c r="BH80" s="25" t="s">
        <v>85</v>
      </c>
      <c r="BI80" s="25" t="s">
        <v>86</v>
      </c>
      <c r="BJ80" s="25">
        <v>138</v>
      </c>
      <c r="BK80" s="25"/>
    </row>
    <row r="81" spans="1:63" ht="15.75" hidden="1" thickBot="1" x14ac:dyDescent="0.3">
      <c r="A81" s="17">
        <f t="shared" si="8"/>
        <v>74</v>
      </c>
      <c r="B81" s="18" t="str">
        <f t="shared" si="9"/>
        <v>NO</v>
      </c>
      <c r="C81" s="18" t="str">
        <f>IF(COUNTIF($D$8:$D$216,D81)&gt;1,"SI","NO")</f>
        <v>NO</v>
      </c>
      <c r="D81" s="18" t="str">
        <f t="shared" si="10"/>
        <v xml:space="preserve">08000760369000023         AT 1       </v>
      </c>
      <c r="E81" s="19" t="str">
        <f>VLOOKUP($G81,[1]LISTAS!$V:$AA,2,0)</f>
        <v>L'HOSPITALET DE LLOBREGAT</v>
      </c>
      <c r="F81" s="18" t="str">
        <f>VLOOKUP($G81,[1]LISTAS!$V:$AA,3,0)</f>
        <v>BARCELONA</v>
      </c>
      <c r="G81" s="20" t="s">
        <v>77</v>
      </c>
      <c r="H81" s="20">
        <v>23</v>
      </c>
      <c r="I81" s="20"/>
      <c r="J81" s="20"/>
      <c r="K81" s="20"/>
      <c r="L81" s="20"/>
      <c r="M81" s="20"/>
      <c r="N81" s="20"/>
      <c r="O81" s="20"/>
      <c r="P81" s="20"/>
      <c r="Q81" s="22" t="s">
        <v>87</v>
      </c>
      <c r="R81" s="20" t="s">
        <v>78</v>
      </c>
      <c r="S81" s="20">
        <v>1</v>
      </c>
      <c r="T81" s="23"/>
      <c r="U81" s="23"/>
      <c r="V81" s="18" t="str">
        <f>VLOOKUP($G81,[1]LISTAS!$V$3:$AD$20001,7,0)</f>
        <v>08</v>
      </c>
      <c r="W81" s="18" t="str">
        <f>VLOOKUP($G81,[1]LISTAS!$V$3:$AD$20001,8,0)</f>
        <v>00076</v>
      </c>
      <c r="X81" s="18" t="str">
        <f>VLOOKUP($G81,[1]LISTAS!$V$3:$AD$20001,9,0)</f>
        <v>03690</v>
      </c>
      <c r="Y81" s="18" t="str">
        <f t="shared" si="11"/>
        <v>00023</v>
      </c>
      <c r="Z81" s="18" t="str">
        <f>IF(I81=""," ",VLOOKUP(I81,[1]LISTAS!$B$3:$C$102,2))</f>
        <v xml:space="preserve"> </v>
      </c>
      <c r="AA81" s="18" t="str">
        <f t="shared" si="12"/>
        <v xml:space="preserve">   </v>
      </c>
      <c r="AB81" s="17" t="str">
        <f>IF(L81="","  ",VLOOKUP(L81,[1]LISTAS!$H$3:$I$14,2,0)&amp;REPT(" ",1-LEN(M81))&amp;M81)</f>
        <v xml:space="preserve">  </v>
      </c>
      <c r="AC81" s="18" t="str">
        <f t="shared" si="13"/>
        <v xml:space="preserve"> </v>
      </c>
      <c r="AD81" s="18" t="str">
        <f>IF(O81=""," ",VLOOKUP(O81,[1]LISTAS!$M$3:$N$38,2,0))&amp;IF(P81=""," ",VLOOKUP(P81,[1]LISTAS!$M$3:$N$38,2,0))</f>
        <v xml:space="preserve">  </v>
      </c>
      <c r="AE81" s="18" t="str">
        <f>IF(Q81="","   ",VLOOKUP(Q81,[1]LISTAS!$P$3:$Q$144,2,0))</f>
        <v xml:space="preserve">AT </v>
      </c>
      <c r="AF81" s="18" t="str">
        <f>IF(ISERROR(IF(R81="texto libre",S81,VLOOKUP(R81,[1]LISTAS!$S$3:$T$100,2,0))&amp;REPT(" ",4-LEN(IF(R81="texto libre",S81,VLOOKUP(R81,[1]LISTAS!$S$3:$T$100,2,0))))),"    ",IF(R81="texto libre",S81,VLOOKUP(R81,[1]LISTAS!$S$3:$T$100,2,0))&amp;REPT(" ",4-LEN(IF(R81="texto libre",S81,VLOOKUP(R81,[1]LISTAS!$S$3:$T$100,2,0)))))</f>
        <v xml:space="preserve">1   </v>
      </c>
      <c r="AG81" s="18" t="str">
        <f>IF(ISERROR(IF(T81="texto libre",U81,VLOOKUP(T81,[1]LISTAS!$S$3:$T$100,2,0))&amp;REPT(" ",4-LEN(IF(T81="texto libre",U81,VLOOKUP(T81,[1]LISTAS!$S$3:$T$100,2,0))))),"    ",IF(T81="texto libre",U81,VLOOKUP(T81,[1]LISTAS!$S$3:$T$100,2,0))&amp;REPT(" ",4-LEN(IF(T81="texto libre",U81,VLOOKUP(T81,[1]LISTAS!$S$3:$T$100,2,0)))))</f>
        <v xml:space="preserve">    </v>
      </c>
      <c r="AH81" s="18">
        <f t="shared" si="14"/>
        <v>37</v>
      </c>
      <c r="AI81" s="18">
        <f t="shared" si="15"/>
        <v>1</v>
      </c>
      <c r="AJ81" s="24"/>
      <c r="AK81" s="25">
        <v>2</v>
      </c>
      <c r="AL81" s="31" t="s">
        <v>90</v>
      </c>
      <c r="AM81" s="25">
        <v>140395</v>
      </c>
      <c r="AN81" s="25"/>
      <c r="AO81" s="27" t="str">
        <f>Tabla1[[#This Row],[GESCAL_37]]</f>
        <v xml:space="preserve">08000760369000023         AT 1       </v>
      </c>
      <c r="AP81" s="27" t="str">
        <f>IF(Tabla1[[#This Row],[Calle]]&lt;&gt;"",Tabla1[[#This Row],[Calle]],"")</f>
        <v>Sant Josep, Calle</v>
      </c>
      <c r="AQ81" s="27" t="str">
        <f>Tabla1[[#This Row],[Número]]&amp;Tabla1[[#This Row],[Bis]]</f>
        <v>23</v>
      </c>
      <c r="AR81" s="27" t="str">
        <f>Tabla1[[#This Row],[PORTAL(O)]]&amp;Tabla1[[#This Row],[PUERTA(Y)]]</f>
        <v/>
      </c>
      <c r="AS81" s="27" t="str">
        <f>Tabla1[[#This Row],[BLOQUE(T)]]&amp;Tabla1[[#This Row],[BLOQUE(XX)]]</f>
        <v/>
      </c>
      <c r="AT81" s="27" t="str">
        <f>IF(Tabla1[[#This Row],[LETRA ]]&lt;&gt;"",Tabla1[[#This Row],[LETRA ]],"")</f>
        <v/>
      </c>
      <c r="AU81" s="27" t="str">
        <f>Tabla1[[#This Row],[S1]]&amp;Tabla1[[#This Row],[S2]]</f>
        <v/>
      </c>
      <c r="AV81" s="28"/>
      <c r="AW81" s="27" t="str">
        <f>Tabla1[[#This Row],[Planta]]</f>
        <v>Atico</v>
      </c>
      <c r="AX81" s="27" t="str">
        <f>Tabla1[[#This Row],[MMMM]]&amp;" "&amp;Tabla1[[#This Row],[NNNN]]</f>
        <v xml:space="preserve">1        </v>
      </c>
      <c r="AY81" s="29" t="s">
        <v>80</v>
      </c>
      <c r="AZ81" s="25">
        <v>6286989</v>
      </c>
      <c r="BA81" s="25"/>
      <c r="BB81" s="25" t="s">
        <v>91</v>
      </c>
      <c r="BC81" s="25" t="s">
        <v>82</v>
      </c>
      <c r="BD81" s="31" t="s">
        <v>90</v>
      </c>
      <c r="BE81" s="25" t="s">
        <v>83</v>
      </c>
      <c r="BF81" s="25" t="s">
        <v>84</v>
      </c>
      <c r="BG81" s="25">
        <v>2</v>
      </c>
      <c r="BH81" s="25" t="s">
        <v>85</v>
      </c>
      <c r="BI81" s="25" t="s">
        <v>86</v>
      </c>
      <c r="BJ81" s="25">
        <v>138</v>
      </c>
      <c r="BK81" s="25"/>
    </row>
    <row r="82" spans="1:63" ht="15.75" hidden="1" thickBot="1" x14ac:dyDescent="0.3">
      <c r="A82" s="17">
        <f t="shared" si="8"/>
        <v>75</v>
      </c>
      <c r="B82" s="18" t="str">
        <f t="shared" si="9"/>
        <v>NO</v>
      </c>
      <c r="C82" s="18" t="str">
        <f>IF(COUNTIF($D$8:$D$216,D82)&gt;1,"SI","NO")</f>
        <v>NO</v>
      </c>
      <c r="D82" s="18" t="str">
        <f t="shared" si="10"/>
        <v xml:space="preserve">08000760369000023         AT 2       </v>
      </c>
      <c r="E82" s="19" t="str">
        <f>VLOOKUP($G82,[1]LISTAS!$V:$AA,2,0)</f>
        <v>L'HOSPITALET DE LLOBREGAT</v>
      </c>
      <c r="F82" s="18" t="str">
        <f>VLOOKUP($G82,[1]LISTAS!$V:$AA,3,0)</f>
        <v>BARCELONA</v>
      </c>
      <c r="G82" s="20" t="s">
        <v>77</v>
      </c>
      <c r="H82" s="20">
        <v>23</v>
      </c>
      <c r="I82" s="20"/>
      <c r="J82" s="20"/>
      <c r="K82" s="20"/>
      <c r="L82" s="20"/>
      <c r="M82" s="20"/>
      <c r="N82" s="20"/>
      <c r="O82" s="20"/>
      <c r="P82" s="20"/>
      <c r="Q82" s="22" t="s">
        <v>87</v>
      </c>
      <c r="R82" s="20" t="s">
        <v>78</v>
      </c>
      <c r="S82" s="20">
        <v>2</v>
      </c>
      <c r="T82" s="23"/>
      <c r="U82" s="23"/>
      <c r="V82" s="18" t="str">
        <f>VLOOKUP($G82,[1]LISTAS!$V$3:$AD$20001,7,0)</f>
        <v>08</v>
      </c>
      <c r="W82" s="18" t="str">
        <f>VLOOKUP($G82,[1]LISTAS!$V$3:$AD$20001,8,0)</f>
        <v>00076</v>
      </c>
      <c r="X82" s="18" t="str">
        <f>VLOOKUP($G82,[1]LISTAS!$V$3:$AD$20001,9,0)</f>
        <v>03690</v>
      </c>
      <c r="Y82" s="18" t="str">
        <f t="shared" si="11"/>
        <v>00023</v>
      </c>
      <c r="Z82" s="18" t="str">
        <f>IF(I82=""," ",VLOOKUP(I82,[1]LISTAS!$B$3:$C$102,2))</f>
        <v xml:space="preserve"> </v>
      </c>
      <c r="AA82" s="18" t="str">
        <f t="shared" si="12"/>
        <v xml:space="preserve">   </v>
      </c>
      <c r="AB82" s="17" t="str">
        <f>IF(L82="","  ",VLOOKUP(L82,[1]LISTAS!$H$3:$I$14,2,0)&amp;REPT(" ",1-LEN(M82))&amp;M82)</f>
        <v xml:space="preserve">  </v>
      </c>
      <c r="AC82" s="18" t="str">
        <f t="shared" si="13"/>
        <v xml:space="preserve"> </v>
      </c>
      <c r="AD82" s="18" t="str">
        <f>IF(O82=""," ",VLOOKUP(O82,[1]LISTAS!$M$3:$N$38,2,0))&amp;IF(P82=""," ",VLOOKUP(P82,[1]LISTAS!$M$3:$N$38,2,0))</f>
        <v xml:space="preserve">  </v>
      </c>
      <c r="AE82" s="18" t="str">
        <f>IF(Q82="","   ",VLOOKUP(Q82,[1]LISTAS!$P$3:$Q$144,2,0))</f>
        <v xml:space="preserve">AT </v>
      </c>
      <c r="AF82" s="18" t="str">
        <f>IF(ISERROR(IF(R82="texto libre",S82,VLOOKUP(R82,[1]LISTAS!$S$3:$T$100,2,0))&amp;REPT(" ",4-LEN(IF(R82="texto libre",S82,VLOOKUP(R82,[1]LISTAS!$S$3:$T$100,2,0))))),"    ",IF(R82="texto libre",S82,VLOOKUP(R82,[1]LISTAS!$S$3:$T$100,2,0))&amp;REPT(" ",4-LEN(IF(R82="texto libre",S82,VLOOKUP(R82,[1]LISTAS!$S$3:$T$100,2,0)))))</f>
        <v xml:space="preserve">2   </v>
      </c>
      <c r="AG82" s="18" t="str">
        <f>IF(ISERROR(IF(T82="texto libre",U82,VLOOKUP(T82,[1]LISTAS!$S$3:$T$100,2,0))&amp;REPT(" ",4-LEN(IF(T82="texto libre",U82,VLOOKUP(T82,[1]LISTAS!$S$3:$T$100,2,0))))),"    ",IF(T82="texto libre",U82,VLOOKUP(T82,[1]LISTAS!$S$3:$T$100,2,0))&amp;REPT(" ",4-LEN(IF(T82="texto libre",U82,VLOOKUP(T82,[1]LISTAS!$S$3:$T$100,2,0)))))</f>
        <v xml:space="preserve">    </v>
      </c>
      <c r="AH82" s="18">
        <f t="shared" si="14"/>
        <v>37</v>
      </c>
      <c r="AI82" s="18">
        <f t="shared" si="15"/>
        <v>1</v>
      </c>
      <c r="AJ82" s="24"/>
      <c r="AK82" s="25">
        <v>2</v>
      </c>
      <c r="AL82" s="31" t="s">
        <v>90</v>
      </c>
      <c r="AM82" s="25">
        <v>140395</v>
      </c>
      <c r="AN82" s="25"/>
      <c r="AO82" s="27" t="str">
        <f>Tabla1[[#This Row],[GESCAL_37]]</f>
        <v xml:space="preserve">08000760369000023         AT 2       </v>
      </c>
      <c r="AP82" s="27" t="str">
        <f>IF(Tabla1[[#This Row],[Calle]]&lt;&gt;"",Tabla1[[#This Row],[Calle]],"")</f>
        <v>Sant Josep, Calle</v>
      </c>
      <c r="AQ82" s="27" t="str">
        <f>Tabla1[[#This Row],[Número]]&amp;Tabla1[[#This Row],[Bis]]</f>
        <v>23</v>
      </c>
      <c r="AR82" s="27" t="str">
        <f>Tabla1[[#This Row],[PORTAL(O)]]&amp;Tabla1[[#This Row],[PUERTA(Y)]]</f>
        <v/>
      </c>
      <c r="AS82" s="27" t="str">
        <f>Tabla1[[#This Row],[BLOQUE(T)]]&amp;Tabla1[[#This Row],[BLOQUE(XX)]]</f>
        <v/>
      </c>
      <c r="AT82" s="27" t="str">
        <f>IF(Tabla1[[#This Row],[LETRA ]]&lt;&gt;"",Tabla1[[#This Row],[LETRA ]],"")</f>
        <v/>
      </c>
      <c r="AU82" s="27" t="str">
        <f>Tabla1[[#This Row],[S1]]&amp;Tabla1[[#This Row],[S2]]</f>
        <v/>
      </c>
      <c r="AV82" s="28"/>
      <c r="AW82" s="27" t="str">
        <f>Tabla1[[#This Row],[Planta]]</f>
        <v>Atico</v>
      </c>
      <c r="AX82" s="27" t="str">
        <f>Tabla1[[#This Row],[MMMM]]&amp;" "&amp;Tabla1[[#This Row],[NNNN]]</f>
        <v xml:space="preserve">2        </v>
      </c>
      <c r="AY82" s="29" t="s">
        <v>80</v>
      </c>
      <c r="AZ82" s="25">
        <v>6286989</v>
      </c>
      <c r="BA82" s="25"/>
      <c r="BB82" s="25" t="s">
        <v>91</v>
      </c>
      <c r="BC82" s="25" t="s">
        <v>82</v>
      </c>
      <c r="BD82" s="31" t="s">
        <v>90</v>
      </c>
      <c r="BE82" s="25" t="s">
        <v>83</v>
      </c>
      <c r="BF82" s="25" t="s">
        <v>84</v>
      </c>
      <c r="BG82" s="25">
        <v>2</v>
      </c>
      <c r="BH82" s="25" t="s">
        <v>85</v>
      </c>
      <c r="BI82" s="25" t="s">
        <v>86</v>
      </c>
      <c r="BJ82" s="25">
        <v>138</v>
      </c>
      <c r="BK82" s="25"/>
    </row>
    <row r="83" spans="1:63" ht="15.75" hidden="1" thickBot="1" x14ac:dyDescent="0.3">
      <c r="A83" s="17">
        <f t="shared" si="8"/>
        <v>76</v>
      </c>
      <c r="B83" s="18" t="str">
        <f t="shared" si="9"/>
        <v>NO</v>
      </c>
      <c r="C83" s="18" t="str">
        <f>IF(COUNTIF($D$8:$D$216,D83)&gt;1,"SI","NO")</f>
        <v>NO</v>
      </c>
      <c r="D83" s="18" t="str">
        <f t="shared" si="10"/>
        <v xml:space="preserve">08000760369000023         EN 1       </v>
      </c>
      <c r="E83" s="19" t="str">
        <f>VLOOKUP($G83,[1]LISTAS!$V:$AA,2,0)</f>
        <v>L'HOSPITALET DE LLOBREGAT</v>
      </c>
      <c r="F83" s="18" t="str">
        <f>VLOOKUP($G83,[1]LISTAS!$V:$AA,3,0)</f>
        <v>BARCELONA</v>
      </c>
      <c r="G83" s="20" t="s">
        <v>77</v>
      </c>
      <c r="H83" s="20">
        <v>23</v>
      </c>
      <c r="I83" s="20"/>
      <c r="J83" s="20"/>
      <c r="K83" s="20"/>
      <c r="L83" s="20"/>
      <c r="M83" s="20"/>
      <c r="N83" s="20"/>
      <c r="O83" s="20"/>
      <c r="P83" s="20"/>
      <c r="Q83" s="22" t="s">
        <v>92</v>
      </c>
      <c r="R83" s="20" t="s">
        <v>78</v>
      </c>
      <c r="S83" s="20">
        <v>1</v>
      </c>
      <c r="T83" s="23"/>
      <c r="U83" s="23"/>
      <c r="V83" s="18" t="str">
        <f>VLOOKUP($G83,[1]LISTAS!$V$3:$AD$20001,7,0)</f>
        <v>08</v>
      </c>
      <c r="W83" s="18" t="str">
        <f>VLOOKUP($G83,[1]LISTAS!$V$3:$AD$20001,8,0)</f>
        <v>00076</v>
      </c>
      <c r="X83" s="18" t="str">
        <f>VLOOKUP($G83,[1]LISTAS!$V$3:$AD$20001,9,0)</f>
        <v>03690</v>
      </c>
      <c r="Y83" s="18" t="str">
        <f t="shared" si="11"/>
        <v>00023</v>
      </c>
      <c r="Z83" s="18" t="str">
        <f>IF(I83=""," ",VLOOKUP(I83,[1]LISTAS!$B$3:$C$102,2))</f>
        <v xml:space="preserve"> </v>
      </c>
      <c r="AA83" s="18" t="str">
        <f t="shared" si="12"/>
        <v xml:space="preserve">   </v>
      </c>
      <c r="AB83" s="17" t="str">
        <f>IF(L83="","  ",VLOOKUP(L83,[1]LISTAS!$H$3:$I$14,2,0)&amp;REPT(" ",1-LEN(M83))&amp;M83)</f>
        <v xml:space="preserve">  </v>
      </c>
      <c r="AC83" s="18" t="str">
        <f t="shared" si="13"/>
        <v xml:space="preserve"> </v>
      </c>
      <c r="AD83" s="18" t="str">
        <f>IF(O83=""," ",VLOOKUP(O83,[1]LISTAS!$M$3:$N$38,2,0))&amp;IF(P83=""," ",VLOOKUP(P83,[1]LISTAS!$M$3:$N$38,2,0))</f>
        <v xml:space="preserve">  </v>
      </c>
      <c r="AE83" s="18" t="str">
        <f>IF(Q83="","   ",VLOOKUP(Q83,[1]LISTAS!$P$3:$Q$144,2,0))</f>
        <v xml:space="preserve">EN </v>
      </c>
      <c r="AF83" s="18" t="str">
        <f>IF(ISERROR(IF(R83="texto libre",S83,VLOOKUP(R83,[1]LISTAS!$S$3:$T$100,2,0))&amp;REPT(" ",4-LEN(IF(R83="texto libre",S83,VLOOKUP(R83,[1]LISTAS!$S$3:$T$100,2,0))))),"    ",IF(R83="texto libre",S83,VLOOKUP(R83,[1]LISTAS!$S$3:$T$100,2,0))&amp;REPT(" ",4-LEN(IF(R83="texto libre",S83,VLOOKUP(R83,[1]LISTAS!$S$3:$T$100,2,0)))))</f>
        <v xml:space="preserve">1   </v>
      </c>
      <c r="AG83" s="18" t="str">
        <f>IF(ISERROR(IF(T83="texto libre",U83,VLOOKUP(T83,[1]LISTAS!$S$3:$T$100,2,0))&amp;REPT(" ",4-LEN(IF(T83="texto libre",U83,VLOOKUP(T83,[1]LISTAS!$S$3:$T$100,2,0))))),"    ",IF(T83="texto libre",U83,VLOOKUP(T83,[1]LISTAS!$S$3:$T$100,2,0))&amp;REPT(" ",4-LEN(IF(T83="texto libre",U83,VLOOKUP(T83,[1]LISTAS!$S$3:$T$100,2,0)))))</f>
        <v xml:space="preserve">    </v>
      </c>
      <c r="AH83" s="18">
        <f t="shared" si="14"/>
        <v>37</v>
      </c>
      <c r="AI83" s="18">
        <f t="shared" si="15"/>
        <v>1</v>
      </c>
      <c r="AJ83" s="24"/>
      <c r="AK83" s="25">
        <v>2</v>
      </c>
      <c r="AL83" s="31" t="s">
        <v>90</v>
      </c>
      <c r="AM83" s="25">
        <v>140395</v>
      </c>
      <c r="AN83" s="25"/>
      <c r="AO83" s="27" t="str">
        <f>Tabla1[[#This Row],[GESCAL_37]]</f>
        <v xml:space="preserve">08000760369000023         EN 1       </v>
      </c>
      <c r="AP83" s="27" t="str">
        <f>IF(Tabla1[[#This Row],[Calle]]&lt;&gt;"",Tabla1[[#This Row],[Calle]],"")</f>
        <v>Sant Josep, Calle</v>
      </c>
      <c r="AQ83" s="27" t="str">
        <f>Tabla1[[#This Row],[Número]]&amp;Tabla1[[#This Row],[Bis]]</f>
        <v>23</v>
      </c>
      <c r="AR83" s="27" t="str">
        <f>Tabla1[[#This Row],[PORTAL(O)]]&amp;Tabla1[[#This Row],[PUERTA(Y)]]</f>
        <v/>
      </c>
      <c r="AS83" s="27" t="str">
        <f>Tabla1[[#This Row],[BLOQUE(T)]]&amp;Tabla1[[#This Row],[BLOQUE(XX)]]</f>
        <v/>
      </c>
      <c r="AT83" s="27" t="str">
        <f>IF(Tabla1[[#This Row],[LETRA ]]&lt;&gt;"",Tabla1[[#This Row],[LETRA ]],"")</f>
        <v/>
      </c>
      <c r="AU83" s="27" t="str">
        <f>Tabla1[[#This Row],[S1]]&amp;Tabla1[[#This Row],[S2]]</f>
        <v/>
      </c>
      <c r="AV83" s="28"/>
      <c r="AW83" s="27" t="str">
        <f>Tabla1[[#This Row],[Planta]]</f>
        <v>Entresuelo</v>
      </c>
      <c r="AX83" s="27" t="str">
        <f>Tabla1[[#This Row],[MMMM]]&amp;" "&amp;Tabla1[[#This Row],[NNNN]]</f>
        <v xml:space="preserve">1        </v>
      </c>
      <c r="AY83" s="29" t="s">
        <v>80</v>
      </c>
      <c r="AZ83" s="25">
        <v>6286989</v>
      </c>
      <c r="BA83" s="25"/>
      <c r="BB83" s="25" t="s">
        <v>91</v>
      </c>
      <c r="BC83" s="25" t="s">
        <v>82</v>
      </c>
      <c r="BD83" s="31" t="s">
        <v>90</v>
      </c>
      <c r="BE83" s="25" t="s">
        <v>83</v>
      </c>
      <c r="BF83" s="25" t="s">
        <v>84</v>
      </c>
      <c r="BG83" s="25">
        <v>2</v>
      </c>
      <c r="BH83" s="25" t="s">
        <v>85</v>
      </c>
      <c r="BI83" s="25" t="s">
        <v>86</v>
      </c>
      <c r="BJ83" s="25">
        <v>138</v>
      </c>
      <c r="BK83" s="25"/>
    </row>
    <row r="84" spans="1:63" ht="15.75" hidden="1" thickBot="1" x14ac:dyDescent="0.3">
      <c r="A84" s="17">
        <f t="shared" si="8"/>
        <v>77</v>
      </c>
      <c r="B84" s="18" t="str">
        <f t="shared" si="9"/>
        <v>NO</v>
      </c>
      <c r="C84" s="18" t="str">
        <f>IF(COUNTIF($D$8:$D$216,D84)&gt;1,"SI","NO")</f>
        <v>NO</v>
      </c>
      <c r="D84" s="18" t="str">
        <f t="shared" si="10"/>
        <v xml:space="preserve">08000760369000023         EN 2       </v>
      </c>
      <c r="E84" s="19" t="str">
        <f>VLOOKUP($G84,[1]LISTAS!$V:$AA,2,0)</f>
        <v>L'HOSPITALET DE LLOBREGAT</v>
      </c>
      <c r="F84" s="18" t="str">
        <f>VLOOKUP($G84,[1]LISTAS!$V:$AA,3,0)</f>
        <v>BARCELONA</v>
      </c>
      <c r="G84" s="20" t="s">
        <v>77</v>
      </c>
      <c r="H84" s="20">
        <v>23</v>
      </c>
      <c r="I84" s="20"/>
      <c r="J84" s="20"/>
      <c r="K84" s="20"/>
      <c r="L84" s="20"/>
      <c r="M84" s="20"/>
      <c r="N84" s="20"/>
      <c r="O84" s="20"/>
      <c r="P84" s="20"/>
      <c r="Q84" s="22" t="s">
        <v>92</v>
      </c>
      <c r="R84" s="20" t="s">
        <v>78</v>
      </c>
      <c r="S84" s="20">
        <v>2</v>
      </c>
      <c r="T84" s="23"/>
      <c r="U84" s="23"/>
      <c r="V84" s="18" t="str">
        <f>VLOOKUP($G84,[1]LISTAS!$V$3:$AD$20001,7,0)</f>
        <v>08</v>
      </c>
      <c r="W84" s="18" t="str">
        <f>VLOOKUP($G84,[1]LISTAS!$V$3:$AD$20001,8,0)</f>
        <v>00076</v>
      </c>
      <c r="X84" s="18" t="str">
        <f>VLOOKUP($G84,[1]LISTAS!$V$3:$AD$20001,9,0)</f>
        <v>03690</v>
      </c>
      <c r="Y84" s="18" t="str">
        <f t="shared" si="11"/>
        <v>00023</v>
      </c>
      <c r="Z84" s="18" t="str">
        <f>IF(I84=""," ",VLOOKUP(I84,[1]LISTAS!$B$3:$C$102,2))</f>
        <v xml:space="preserve"> </v>
      </c>
      <c r="AA84" s="18" t="str">
        <f t="shared" si="12"/>
        <v xml:space="preserve">   </v>
      </c>
      <c r="AB84" s="17" t="str">
        <f>IF(L84="","  ",VLOOKUP(L84,[1]LISTAS!$H$3:$I$14,2,0)&amp;REPT(" ",1-LEN(M84))&amp;M84)</f>
        <v xml:space="preserve">  </v>
      </c>
      <c r="AC84" s="18" t="str">
        <f t="shared" si="13"/>
        <v xml:space="preserve"> </v>
      </c>
      <c r="AD84" s="18" t="str">
        <f>IF(O84=""," ",VLOOKUP(O84,[1]LISTAS!$M$3:$N$38,2,0))&amp;IF(P84=""," ",VLOOKUP(P84,[1]LISTAS!$M$3:$N$38,2,0))</f>
        <v xml:space="preserve">  </v>
      </c>
      <c r="AE84" s="18" t="str">
        <f>IF(Q84="","   ",VLOOKUP(Q84,[1]LISTAS!$P$3:$Q$144,2,0))</f>
        <v xml:space="preserve">EN </v>
      </c>
      <c r="AF84" s="18" t="str">
        <f>IF(ISERROR(IF(R84="texto libre",S84,VLOOKUP(R84,[1]LISTAS!$S$3:$T$100,2,0))&amp;REPT(" ",4-LEN(IF(R84="texto libre",S84,VLOOKUP(R84,[1]LISTAS!$S$3:$T$100,2,0))))),"    ",IF(R84="texto libre",S84,VLOOKUP(R84,[1]LISTAS!$S$3:$T$100,2,0))&amp;REPT(" ",4-LEN(IF(R84="texto libre",S84,VLOOKUP(R84,[1]LISTAS!$S$3:$T$100,2,0)))))</f>
        <v xml:space="preserve">2   </v>
      </c>
      <c r="AG84" s="18" t="str">
        <f>IF(ISERROR(IF(T84="texto libre",U84,VLOOKUP(T84,[1]LISTAS!$S$3:$T$100,2,0))&amp;REPT(" ",4-LEN(IF(T84="texto libre",U84,VLOOKUP(T84,[1]LISTAS!$S$3:$T$100,2,0))))),"    ",IF(T84="texto libre",U84,VLOOKUP(T84,[1]LISTAS!$S$3:$T$100,2,0))&amp;REPT(" ",4-LEN(IF(T84="texto libre",U84,VLOOKUP(T84,[1]LISTAS!$S$3:$T$100,2,0)))))</f>
        <v xml:space="preserve">    </v>
      </c>
      <c r="AH84" s="18">
        <f t="shared" si="14"/>
        <v>37</v>
      </c>
      <c r="AI84" s="18">
        <f t="shared" si="15"/>
        <v>1</v>
      </c>
      <c r="AJ84" s="24"/>
      <c r="AK84" s="25">
        <v>2</v>
      </c>
      <c r="AL84" s="31" t="s">
        <v>90</v>
      </c>
      <c r="AM84" s="25">
        <v>140395</v>
      </c>
      <c r="AN84" s="25"/>
      <c r="AO84" s="27" t="str">
        <f>Tabla1[[#This Row],[GESCAL_37]]</f>
        <v xml:space="preserve">08000760369000023         EN 2       </v>
      </c>
      <c r="AP84" s="27" t="str">
        <f>IF(Tabla1[[#This Row],[Calle]]&lt;&gt;"",Tabla1[[#This Row],[Calle]],"")</f>
        <v>Sant Josep, Calle</v>
      </c>
      <c r="AQ84" s="27" t="str">
        <f>Tabla1[[#This Row],[Número]]&amp;Tabla1[[#This Row],[Bis]]</f>
        <v>23</v>
      </c>
      <c r="AR84" s="27" t="str">
        <f>Tabla1[[#This Row],[PORTAL(O)]]&amp;Tabla1[[#This Row],[PUERTA(Y)]]</f>
        <v/>
      </c>
      <c r="AS84" s="27" t="str">
        <f>Tabla1[[#This Row],[BLOQUE(T)]]&amp;Tabla1[[#This Row],[BLOQUE(XX)]]</f>
        <v/>
      </c>
      <c r="AT84" s="27" t="str">
        <f>IF(Tabla1[[#This Row],[LETRA ]]&lt;&gt;"",Tabla1[[#This Row],[LETRA ]],"")</f>
        <v/>
      </c>
      <c r="AU84" s="27" t="str">
        <f>Tabla1[[#This Row],[S1]]&amp;Tabla1[[#This Row],[S2]]</f>
        <v/>
      </c>
      <c r="AV84" s="28"/>
      <c r="AW84" s="27" t="str">
        <f>Tabla1[[#This Row],[Planta]]</f>
        <v>Entresuelo</v>
      </c>
      <c r="AX84" s="27" t="str">
        <f>Tabla1[[#This Row],[MMMM]]&amp;" "&amp;Tabla1[[#This Row],[NNNN]]</f>
        <v xml:space="preserve">2        </v>
      </c>
      <c r="AY84" s="29" t="s">
        <v>80</v>
      </c>
      <c r="AZ84" s="25">
        <v>6286989</v>
      </c>
      <c r="BA84" s="25"/>
      <c r="BB84" s="25" t="s">
        <v>91</v>
      </c>
      <c r="BC84" s="25" t="s">
        <v>82</v>
      </c>
      <c r="BD84" s="31" t="s">
        <v>90</v>
      </c>
      <c r="BE84" s="25" t="s">
        <v>83</v>
      </c>
      <c r="BF84" s="25" t="s">
        <v>84</v>
      </c>
      <c r="BG84" s="25">
        <v>2</v>
      </c>
      <c r="BH84" s="25" t="s">
        <v>85</v>
      </c>
      <c r="BI84" s="25" t="s">
        <v>86</v>
      </c>
      <c r="BJ84" s="25">
        <v>138</v>
      </c>
      <c r="BK84" s="25"/>
    </row>
    <row r="85" spans="1:63" ht="15.75" hidden="1" thickBot="1" x14ac:dyDescent="0.3">
      <c r="A85" s="17">
        <f t="shared" si="8"/>
        <v>78</v>
      </c>
      <c r="B85" s="18" t="str">
        <f t="shared" si="9"/>
        <v>NO</v>
      </c>
      <c r="C85" s="18" t="str">
        <f>IF(COUNTIF($D$8:$D$216,D85)&gt;1,"SI","NO")</f>
        <v>NO</v>
      </c>
      <c r="D85" s="18" t="str">
        <f t="shared" si="10"/>
        <v xml:space="preserve">08000760369000023         LO 1       </v>
      </c>
      <c r="E85" s="19" t="str">
        <f>VLOOKUP($G85,[1]LISTAS!$V:$AA,2,0)</f>
        <v>L'HOSPITALET DE LLOBREGAT</v>
      </c>
      <c r="F85" s="18" t="str">
        <f>VLOOKUP($G85,[1]LISTAS!$V:$AA,3,0)</f>
        <v>BARCELONA</v>
      </c>
      <c r="G85" s="20" t="s">
        <v>77</v>
      </c>
      <c r="H85" s="20">
        <v>23</v>
      </c>
      <c r="I85" s="20"/>
      <c r="J85" s="20"/>
      <c r="K85" s="20"/>
      <c r="L85" s="20"/>
      <c r="M85" s="20"/>
      <c r="N85" s="20"/>
      <c r="O85" s="20"/>
      <c r="P85" s="20"/>
      <c r="Q85" s="22" t="s">
        <v>89</v>
      </c>
      <c r="R85" s="20" t="s">
        <v>78</v>
      </c>
      <c r="S85" s="20">
        <v>1</v>
      </c>
      <c r="T85" s="23"/>
      <c r="U85" s="23"/>
      <c r="V85" s="18" t="str">
        <f>VLOOKUP($G85,[1]LISTAS!$V$3:$AD$20001,7,0)</f>
        <v>08</v>
      </c>
      <c r="W85" s="18" t="str">
        <f>VLOOKUP($G85,[1]LISTAS!$V$3:$AD$20001,8,0)</f>
        <v>00076</v>
      </c>
      <c r="X85" s="18" t="str">
        <f>VLOOKUP($G85,[1]LISTAS!$V$3:$AD$20001,9,0)</f>
        <v>03690</v>
      </c>
      <c r="Y85" s="18" t="str">
        <f t="shared" si="11"/>
        <v>00023</v>
      </c>
      <c r="Z85" s="18" t="str">
        <f>IF(I85=""," ",VLOOKUP(I85,[1]LISTAS!$B$3:$C$102,2))</f>
        <v xml:space="preserve"> </v>
      </c>
      <c r="AA85" s="18" t="str">
        <f t="shared" si="12"/>
        <v xml:space="preserve">   </v>
      </c>
      <c r="AB85" s="17" t="str">
        <f>IF(L85="","  ",VLOOKUP(L85,[1]LISTAS!$H$3:$I$14,2,0)&amp;REPT(" ",1-LEN(M85))&amp;M85)</f>
        <v xml:space="preserve">  </v>
      </c>
      <c r="AC85" s="18" t="str">
        <f t="shared" si="13"/>
        <v xml:space="preserve"> </v>
      </c>
      <c r="AD85" s="18" t="str">
        <f>IF(O85=""," ",VLOOKUP(O85,[1]LISTAS!$M$3:$N$38,2,0))&amp;IF(P85=""," ",VLOOKUP(P85,[1]LISTAS!$M$3:$N$38,2,0))</f>
        <v xml:space="preserve">  </v>
      </c>
      <c r="AE85" s="18" t="str">
        <f>IF(Q85="","   ",VLOOKUP(Q85,[1]LISTAS!$P$3:$Q$144,2,0))</f>
        <v xml:space="preserve">LO </v>
      </c>
      <c r="AF85" s="18" t="str">
        <f>IF(ISERROR(IF(R85="texto libre",S85,VLOOKUP(R85,[1]LISTAS!$S$3:$T$100,2,0))&amp;REPT(" ",4-LEN(IF(R85="texto libre",S85,VLOOKUP(R85,[1]LISTAS!$S$3:$T$100,2,0))))),"    ",IF(R85="texto libre",S85,VLOOKUP(R85,[1]LISTAS!$S$3:$T$100,2,0))&amp;REPT(" ",4-LEN(IF(R85="texto libre",S85,VLOOKUP(R85,[1]LISTAS!$S$3:$T$100,2,0)))))</f>
        <v xml:space="preserve">1   </v>
      </c>
      <c r="AG85" s="18" t="str">
        <f>IF(ISERROR(IF(T85="texto libre",U85,VLOOKUP(T85,[1]LISTAS!$S$3:$T$100,2,0))&amp;REPT(" ",4-LEN(IF(T85="texto libre",U85,VLOOKUP(T85,[1]LISTAS!$S$3:$T$100,2,0))))),"    ",IF(T85="texto libre",U85,VLOOKUP(T85,[1]LISTAS!$S$3:$T$100,2,0))&amp;REPT(" ",4-LEN(IF(T85="texto libre",U85,VLOOKUP(T85,[1]LISTAS!$S$3:$T$100,2,0)))))</f>
        <v xml:space="preserve">    </v>
      </c>
      <c r="AH85" s="18">
        <f t="shared" si="14"/>
        <v>37</v>
      </c>
      <c r="AI85" s="18">
        <f t="shared" si="15"/>
        <v>1</v>
      </c>
      <c r="AJ85" s="24"/>
      <c r="AK85" s="25">
        <v>2</v>
      </c>
      <c r="AL85" s="31" t="s">
        <v>90</v>
      </c>
      <c r="AM85" s="25">
        <v>140395</v>
      </c>
      <c r="AN85" s="25"/>
      <c r="AO85" s="27" t="str">
        <f>Tabla1[[#This Row],[GESCAL_37]]</f>
        <v xml:space="preserve">08000760369000023         LO 1       </v>
      </c>
      <c r="AP85" s="27" t="str">
        <f>IF(Tabla1[[#This Row],[Calle]]&lt;&gt;"",Tabla1[[#This Row],[Calle]],"")</f>
        <v>Sant Josep, Calle</v>
      </c>
      <c r="AQ85" s="27" t="str">
        <f>Tabla1[[#This Row],[Número]]&amp;Tabla1[[#This Row],[Bis]]</f>
        <v>23</v>
      </c>
      <c r="AR85" s="27" t="str">
        <f>Tabla1[[#This Row],[PORTAL(O)]]&amp;Tabla1[[#This Row],[PUERTA(Y)]]</f>
        <v/>
      </c>
      <c r="AS85" s="27" t="str">
        <f>Tabla1[[#This Row],[BLOQUE(T)]]&amp;Tabla1[[#This Row],[BLOQUE(XX)]]</f>
        <v/>
      </c>
      <c r="AT85" s="27" t="str">
        <f>IF(Tabla1[[#This Row],[LETRA ]]&lt;&gt;"",Tabla1[[#This Row],[LETRA ]],"")</f>
        <v/>
      </c>
      <c r="AU85" s="27" t="str">
        <f>Tabla1[[#This Row],[S1]]&amp;Tabla1[[#This Row],[S2]]</f>
        <v/>
      </c>
      <c r="AV85" s="28"/>
      <c r="AW85" s="27" t="str">
        <f>Tabla1[[#This Row],[Planta]]</f>
        <v>Local</v>
      </c>
      <c r="AX85" s="27" t="str">
        <f>Tabla1[[#This Row],[MMMM]]&amp;" "&amp;Tabla1[[#This Row],[NNNN]]</f>
        <v xml:space="preserve">1        </v>
      </c>
      <c r="AY85" s="29" t="s">
        <v>80</v>
      </c>
      <c r="AZ85" s="25">
        <v>6286989</v>
      </c>
      <c r="BA85" s="25"/>
      <c r="BB85" s="25" t="s">
        <v>91</v>
      </c>
      <c r="BC85" s="25" t="s">
        <v>82</v>
      </c>
      <c r="BD85" s="31" t="s">
        <v>90</v>
      </c>
      <c r="BE85" s="25" t="s">
        <v>83</v>
      </c>
      <c r="BF85" s="25" t="s">
        <v>84</v>
      </c>
      <c r="BG85" s="25">
        <v>2</v>
      </c>
      <c r="BH85" s="25" t="s">
        <v>85</v>
      </c>
      <c r="BI85" s="25" t="s">
        <v>86</v>
      </c>
      <c r="BJ85" s="25">
        <v>138</v>
      </c>
      <c r="BK85" s="25"/>
    </row>
    <row r="86" spans="1:63" ht="15.75" hidden="1" thickBot="1" x14ac:dyDescent="0.3">
      <c r="A86" s="19">
        <f t="shared" si="8"/>
        <v>79</v>
      </c>
      <c r="B86" s="19" t="str">
        <f t="shared" si="9"/>
        <v>NO</v>
      </c>
      <c r="C86" s="19" t="str">
        <f>IF(COUNTIF($D$8:$D$216,D86)&gt;1,"SI","NO")</f>
        <v>NO</v>
      </c>
      <c r="D86" s="19" t="str">
        <f t="shared" si="10"/>
        <v xml:space="preserve">08000760369000031         0011       </v>
      </c>
      <c r="E86" s="19" t="str">
        <f>VLOOKUP($G86,[1]LISTAS!$V:$AA,2,0)</f>
        <v>L'HOSPITALET DE LLOBREGAT</v>
      </c>
      <c r="F86" s="19" t="str">
        <f>VLOOKUP($G86,[1]LISTAS!$V:$AA,3,0)</f>
        <v>BARCELONA</v>
      </c>
      <c r="G86" s="20" t="s">
        <v>77</v>
      </c>
      <c r="H86" s="20">
        <v>31</v>
      </c>
      <c r="I86" s="20"/>
      <c r="J86" s="20"/>
      <c r="K86" s="20"/>
      <c r="L86" s="20"/>
      <c r="M86" s="20"/>
      <c r="N86" s="20"/>
      <c r="O86" s="20"/>
      <c r="P86" s="20"/>
      <c r="Q86" s="20">
        <v>1</v>
      </c>
      <c r="R86" s="20" t="s">
        <v>78</v>
      </c>
      <c r="S86" s="20">
        <v>1</v>
      </c>
      <c r="T86" s="20"/>
      <c r="U86" s="20"/>
      <c r="V86" s="19" t="str">
        <f>VLOOKUP($G86,[1]LISTAS!$V$3:$AD$20001,7,0)</f>
        <v>08</v>
      </c>
      <c r="W86" s="19" t="str">
        <f>VLOOKUP($G86,[1]LISTAS!$V$3:$AD$20001,8,0)</f>
        <v>00076</v>
      </c>
      <c r="X86" s="19" t="str">
        <f>VLOOKUP($G86,[1]LISTAS!$V$3:$AD$20001,9,0)</f>
        <v>03690</v>
      </c>
      <c r="Y86" s="19" t="str">
        <f t="shared" si="11"/>
        <v>00031</v>
      </c>
      <c r="Z86" s="19" t="str">
        <f>IF(I86=""," ",VLOOKUP(I86,[1]LISTAS!$B$3:$C$102,2))</f>
        <v xml:space="preserve"> </v>
      </c>
      <c r="AA86" s="19" t="str">
        <f t="shared" si="12"/>
        <v xml:space="preserve">   </v>
      </c>
      <c r="AB86" s="19" t="str">
        <f>IF(L86="","  ",VLOOKUP(L86,[1]LISTAS!$H$3:$I$14,2,0)&amp;REPT(" ",1-LEN(M86))&amp;M86)</f>
        <v xml:space="preserve">  </v>
      </c>
      <c r="AC86" s="19" t="str">
        <f t="shared" si="13"/>
        <v xml:space="preserve"> </v>
      </c>
      <c r="AD86" s="19" t="str">
        <f>IF(O86=""," ",VLOOKUP(O86,[1]LISTAS!$M$3:$N$38,2,0))&amp;IF(P86=""," ",VLOOKUP(P86,[1]LISTAS!$M$3:$N$38,2,0))</f>
        <v xml:space="preserve">  </v>
      </c>
      <c r="AE86" s="19" t="str">
        <f>IF(Q86="","   ",VLOOKUP(Q86,[1]LISTAS!$P$3:$Q$144,2,0))</f>
        <v>001</v>
      </c>
      <c r="AF86" s="19" t="str">
        <f>IF(ISERROR(IF(R86="texto libre",S86,VLOOKUP(R86,[1]LISTAS!$S$3:$T$100,2,0))&amp;REPT(" ",4-LEN(IF(R86="texto libre",S86,VLOOKUP(R86,[1]LISTAS!$S$3:$T$100,2,0))))),"    ",IF(R86="texto libre",S86,VLOOKUP(R86,[1]LISTAS!$S$3:$T$100,2,0))&amp;REPT(" ",4-LEN(IF(R86="texto libre",S86,VLOOKUP(R86,[1]LISTAS!$S$3:$T$100,2,0)))))</f>
        <v xml:space="preserve">1   </v>
      </c>
      <c r="AG86" s="19" t="str">
        <f>IF(ISERROR(IF(T86="texto libre",U86,VLOOKUP(T86,[1]LISTAS!$S$3:$T$100,2,0))&amp;REPT(" ",4-LEN(IF(T86="texto libre",U86,VLOOKUP(T86,[1]LISTAS!$S$3:$T$100,2,0))))),"    ",IF(T86="texto libre",U86,VLOOKUP(T86,[1]LISTAS!$S$3:$T$100,2,0))&amp;REPT(" ",4-LEN(IF(T86="texto libre",U86,VLOOKUP(T86,[1]LISTAS!$S$3:$T$100,2,0)))))</f>
        <v xml:space="preserve">    </v>
      </c>
      <c r="AH86" s="19">
        <f t="shared" si="14"/>
        <v>37</v>
      </c>
      <c r="AI86" s="19">
        <f t="shared" si="15"/>
        <v>1</v>
      </c>
      <c r="AJ86" s="24"/>
      <c r="AK86" s="25">
        <v>2</v>
      </c>
      <c r="AL86" s="31" t="s">
        <v>95</v>
      </c>
      <c r="AM86" s="25">
        <v>140393</v>
      </c>
      <c r="AN86" s="25"/>
      <c r="AO86" s="35" t="str">
        <f>Tabla1[[#This Row],[GESCAL_37]]</f>
        <v xml:space="preserve">08000760369000031         0011       </v>
      </c>
      <c r="AP86" s="35" t="str">
        <f>IF(Tabla1[[#This Row],[Calle]]&lt;&gt;"",Tabla1[[#This Row],[Calle]],"")</f>
        <v>Sant Josep, Calle</v>
      </c>
      <c r="AQ86" s="35" t="str">
        <f>Tabla1[[#This Row],[Número]]&amp;Tabla1[[#This Row],[Bis]]</f>
        <v>31</v>
      </c>
      <c r="AR86" s="35" t="str">
        <f>Tabla1[[#This Row],[PORTAL(O)]]&amp;Tabla1[[#This Row],[PUERTA(Y)]]</f>
        <v/>
      </c>
      <c r="AS86" s="35" t="str">
        <f>Tabla1[[#This Row],[BLOQUE(T)]]&amp;Tabla1[[#This Row],[BLOQUE(XX)]]</f>
        <v/>
      </c>
      <c r="AT86" s="35" t="str">
        <f>IF(Tabla1[[#This Row],[LETRA ]]&lt;&gt;"",Tabla1[[#This Row],[LETRA ]],"")</f>
        <v/>
      </c>
      <c r="AU86" s="35" t="str">
        <f>Tabla1[[#This Row],[S1]]&amp;Tabla1[[#This Row],[S2]]</f>
        <v/>
      </c>
      <c r="AV86" s="36"/>
      <c r="AW86" s="35">
        <f>Tabla1[[#This Row],[Planta]]</f>
        <v>1</v>
      </c>
      <c r="AX86" s="35" t="str">
        <f>Tabla1[[#This Row],[MMMM]]&amp;" "&amp;Tabla1[[#This Row],[NNNN]]</f>
        <v xml:space="preserve">1        </v>
      </c>
      <c r="AY86" s="29" t="s">
        <v>80</v>
      </c>
      <c r="AZ86" s="25">
        <v>6286989</v>
      </c>
      <c r="BA86" s="25"/>
      <c r="BB86" s="25" t="s">
        <v>96</v>
      </c>
      <c r="BC86" s="25" t="s">
        <v>82</v>
      </c>
      <c r="BD86" s="31" t="s">
        <v>95</v>
      </c>
      <c r="BE86" s="25" t="s">
        <v>83</v>
      </c>
      <c r="BF86" s="25" t="s">
        <v>84</v>
      </c>
      <c r="BG86" s="25">
        <v>3</v>
      </c>
      <c r="BH86" s="25" t="s">
        <v>85</v>
      </c>
      <c r="BI86" s="25" t="s">
        <v>86</v>
      </c>
      <c r="BJ86" s="25">
        <v>138</v>
      </c>
      <c r="BK86" s="25"/>
    </row>
    <row r="87" spans="1:63" ht="15.75" hidden="1" thickBot="1" x14ac:dyDescent="0.3">
      <c r="A87" s="19">
        <f t="shared" si="8"/>
        <v>80</v>
      </c>
      <c r="B87" s="19" t="str">
        <f t="shared" si="9"/>
        <v>NO</v>
      </c>
      <c r="C87" s="19" t="str">
        <f>IF(COUNTIF($D$8:$D$216,D87)&gt;1,"SI","NO")</f>
        <v>NO</v>
      </c>
      <c r="D87" s="19" t="str">
        <f t="shared" si="10"/>
        <v xml:space="preserve">08000760369000031         0012       </v>
      </c>
      <c r="E87" s="19" t="str">
        <f>VLOOKUP($G87,[1]LISTAS!$V:$AA,2,0)</f>
        <v>L'HOSPITALET DE LLOBREGAT</v>
      </c>
      <c r="F87" s="19" t="str">
        <f>VLOOKUP($G87,[1]LISTAS!$V:$AA,3,0)</f>
        <v>BARCELONA</v>
      </c>
      <c r="G87" s="20" t="s">
        <v>77</v>
      </c>
      <c r="H87" s="20">
        <v>31</v>
      </c>
      <c r="I87" s="20"/>
      <c r="J87" s="20"/>
      <c r="K87" s="20"/>
      <c r="L87" s="20"/>
      <c r="M87" s="20"/>
      <c r="N87" s="20"/>
      <c r="O87" s="20"/>
      <c r="P87" s="20"/>
      <c r="Q87" s="20">
        <v>1</v>
      </c>
      <c r="R87" s="20" t="s">
        <v>78</v>
      </c>
      <c r="S87" s="20">
        <v>2</v>
      </c>
      <c r="T87" s="20"/>
      <c r="U87" s="20"/>
      <c r="V87" s="19" t="str">
        <f>VLOOKUP($G87,[1]LISTAS!$V$3:$AD$20001,7,0)</f>
        <v>08</v>
      </c>
      <c r="W87" s="19" t="str">
        <f>VLOOKUP($G87,[1]LISTAS!$V$3:$AD$20001,8,0)</f>
        <v>00076</v>
      </c>
      <c r="X87" s="19" t="str">
        <f>VLOOKUP($G87,[1]LISTAS!$V$3:$AD$20001,9,0)</f>
        <v>03690</v>
      </c>
      <c r="Y87" s="19" t="str">
        <f t="shared" si="11"/>
        <v>00031</v>
      </c>
      <c r="Z87" s="19" t="str">
        <f>IF(I87=""," ",VLOOKUP(I87,[1]LISTAS!$B$3:$C$102,2))</f>
        <v xml:space="preserve"> </v>
      </c>
      <c r="AA87" s="19" t="str">
        <f t="shared" si="12"/>
        <v xml:space="preserve">   </v>
      </c>
      <c r="AB87" s="19" t="str">
        <f>IF(L87="","  ",VLOOKUP(L87,[1]LISTAS!$H$3:$I$14,2,0)&amp;REPT(" ",1-LEN(M87))&amp;M87)</f>
        <v xml:space="preserve">  </v>
      </c>
      <c r="AC87" s="19" t="str">
        <f t="shared" si="13"/>
        <v xml:space="preserve"> </v>
      </c>
      <c r="AD87" s="19" t="str">
        <f>IF(O87=""," ",VLOOKUP(O87,[1]LISTAS!$M$3:$N$38,2,0))&amp;IF(P87=""," ",VLOOKUP(P87,[1]LISTAS!$M$3:$N$38,2,0))</f>
        <v xml:space="preserve">  </v>
      </c>
      <c r="AE87" s="19" t="str">
        <f>IF(Q87="","   ",VLOOKUP(Q87,[1]LISTAS!$P$3:$Q$144,2,0))</f>
        <v>001</v>
      </c>
      <c r="AF87" s="19" t="str">
        <f>IF(ISERROR(IF(R87="texto libre",S87,VLOOKUP(R87,[1]LISTAS!$S$3:$T$100,2,0))&amp;REPT(" ",4-LEN(IF(R87="texto libre",S87,VLOOKUP(R87,[1]LISTAS!$S$3:$T$100,2,0))))),"    ",IF(R87="texto libre",S87,VLOOKUP(R87,[1]LISTAS!$S$3:$T$100,2,0))&amp;REPT(" ",4-LEN(IF(R87="texto libre",S87,VLOOKUP(R87,[1]LISTAS!$S$3:$T$100,2,0)))))</f>
        <v xml:space="preserve">2   </v>
      </c>
      <c r="AG87" s="19" t="str">
        <f>IF(ISERROR(IF(T87="texto libre",U87,VLOOKUP(T87,[1]LISTAS!$S$3:$T$100,2,0))&amp;REPT(" ",4-LEN(IF(T87="texto libre",U87,VLOOKUP(T87,[1]LISTAS!$S$3:$T$100,2,0))))),"    ",IF(T87="texto libre",U87,VLOOKUP(T87,[1]LISTAS!$S$3:$T$100,2,0))&amp;REPT(" ",4-LEN(IF(T87="texto libre",U87,VLOOKUP(T87,[1]LISTAS!$S$3:$T$100,2,0)))))</f>
        <v xml:space="preserve">    </v>
      </c>
      <c r="AH87" s="19">
        <f t="shared" si="14"/>
        <v>37</v>
      </c>
      <c r="AI87" s="19">
        <f t="shared" si="15"/>
        <v>1</v>
      </c>
      <c r="AJ87" s="24"/>
      <c r="AK87" s="25">
        <v>2</v>
      </c>
      <c r="AL87" s="31" t="s">
        <v>95</v>
      </c>
      <c r="AM87" s="25">
        <v>140393</v>
      </c>
      <c r="AN87" s="25"/>
      <c r="AO87" s="35" t="str">
        <f>Tabla1[[#This Row],[GESCAL_37]]</f>
        <v xml:space="preserve">08000760369000031         0012       </v>
      </c>
      <c r="AP87" s="35" t="str">
        <f>IF(Tabla1[[#This Row],[Calle]]&lt;&gt;"",Tabla1[[#This Row],[Calle]],"")</f>
        <v>Sant Josep, Calle</v>
      </c>
      <c r="AQ87" s="35" t="str">
        <f>Tabla1[[#This Row],[Número]]&amp;Tabla1[[#This Row],[Bis]]</f>
        <v>31</v>
      </c>
      <c r="AR87" s="35" t="str">
        <f>Tabla1[[#This Row],[PORTAL(O)]]&amp;Tabla1[[#This Row],[PUERTA(Y)]]</f>
        <v/>
      </c>
      <c r="AS87" s="35" t="str">
        <f>Tabla1[[#This Row],[BLOQUE(T)]]&amp;Tabla1[[#This Row],[BLOQUE(XX)]]</f>
        <v/>
      </c>
      <c r="AT87" s="35" t="str">
        <f>IF(Tabla1[[#This Row],[LETRA ]]&lt;&gt;"",Tabla1[[#This Row],[LETRA ]],"")</f>
        <v/>
      </c>
      <c r="AU87" s="35" t="str">
        <f>Tabla1[[#This Row],[S1]]&amp;Tabla1[[#This Row],[S2]]</f>
        <v/>
      </c>
      <c r="AV87" s="36"/>
      <c r="AW87" s="35">
        <f>Tabla1[[#This Row],[Planta]]</f>
        <v>1</v>
      </c>
      <c r="AX87" s="35" t="str">
        <f>Tabla1[[#This Row],[MMMM]]&amp;" "&amp;Tabla1[[#This Row],[NNNN]]</f>
        <v xml:space="preserve">2        </v>
      </c>
      <c r="AY87" s="29" t="s">
        <v>80</v>
      </c>
      <c r="AZ87" s="25">
        <v>6286989</v>
      </c>
      <c r="BA87" s="25"/>
      <c r="BB87" s="25" t="s">
        <v>96</v>
      </c>
      <c r="BC87" s="25" t="s">
        <v>82</v>
      </c>
      <c r="BD87" s="31" t="s">
        <v>95</v>
      </c>
      <c r="BE87" s="25" t="s">
        <v>83</v>
      </c>
      <c r="BF87" s="25" t="s">
        <v>84</v>
      </c>
      <c r="BG87" s="25">
        <v>3</v>
      </c>
      <c r="BH87" s="25" t="s">
        <v>85</v>
      </c>
      <c r="BI87" s="25" t="s">
        <v>86</v>
      </c>
      <c r="BJ87" s="25">
        <v>138</v>
      </c>
      <c r="BK87" s="25"/>
    </row>
    <row r="88" spans="1:63" ht="15.75" hidden="1" thickBot="1" x14ac:dyDescent="0.3">
      <c r="A88" s="19">
        <f t="shared" si="8"/>
        <v>81</v>
      </c>
      <c r="B88" s="19" t="str">
        <f t="shared" si="9"/>
        <v>NO</v>
      </c>
      <c r="C88" s="19" t="str">
        <f>IF(COUNTIF($D$8:$D$216,D88)&gt;1,"SI","NO")</f>
        <v>NO</v>
      </c>
      <c r="D88" s="19" t="str">
        <f t="shared" si="10"/>
        <v xml:space="preserve">08000760369000031         0013       </v>
      </c>
      <c r="E88" s="19" t="str">
        <f>VLOOKUP($G88,[1]LISTAS!$V:$AA,2,0)</f>
        <v>L'HOSPITALET DE LLOBREGAT</v>
      </c>
      <c r="F88" s="19" t="str">
        <f>VLOOKUP($G88,[1]LISTAS!$V:$AA,3,0)</f>
        <v>BARCELONA</v>
      </c>
      <c r="G88" s="20" t="s">
        <v>77</v>
      </c>
      <c r="H88" s="20">
        <v>31</v>
      </c>
      <c r="I88" s="20"/>
      <c r="J88" s="20"/>
      <c r="K88" s="20"/>
      <c r="L88" s="20"/>
      <c r="M88" s="20"/>
      <c r="N88" s="20"/>
      <c r="O88" s="20"/>
      <c r="P88" s="20"/>
      <c r="Q88" s="20">
        <v>1</v>
      </c>
      <c r="R88" s="20" t="s">
        <v>78</v>
      </c>
      <c r="S88" s="20">
        <v>3</v>
      </c>
      <c r="T88" s="20"/>
      <c r="U88" s="20"/>
      <c r="V88" s="19" t="str">
        <f>VLOOKUP($G88,[1]LISTAS!$V$3:$AD$20001,7,0)</f>
        <v>08</v>
      </c>
      <c r="W88" s="19" t="str">
        <f>VLOOKUP($G88,[1]LISTAS!$V$3:$AD$20001,8,0)</f>
        <v>00076</v>
      </c>
      <c r="X88" s="19" t="str">
        <f>VLOOKUP($G88,[1]LISTAS!$V$3:$AD$20001,9,0)</f>
        <v>03690</v>
      </c>
      <c r="Y88" s="19" t="str">
        <f t="shared" si="11"/>
        <v>00031</v>
      </c>
      <c r="Z88" s="19" t="str">
        <f>IF(I88=""," ",VLOOKUP(I88,[1]LISTAS!$B$3:$C$102,2))</f>
        <v xml:space="preserve"> </v>
      </c>
      <c r="AA88" s="19" t="str">
        <f t="shared" si="12"/>
        <v xml:space="preserve">   </v>
      </c>
      <c r="AB88" s="19" t="str">
        <f>IF(L88="","  ",VLOOKUP(L88,[1]LISTAS!$H$3:$I$14,2,0)&amp;REPT(" ",1-LEN(M88))&amp;M88)</f>
        <v xml:space="preserve">  </v>
      </c>
      <c r="AC88" s="19" t="str">
        <f t="shared" si="13"/>
        <v xml:space="preserve"> </v>
      </c>
      <c r="AD88" s="19" t="str">
        <f>IF(O88=""," ",VLOOKUP(O88,[1]LISTAS!$M$3:$N$38,2,0))&amp;IF(P88=""," ",VLOOKUP(P88,[1]LISTAS!$M$3:$N$38,2,0))</f>
        <v xml:space="preserve">  </v>
      </c>
      <c r="AE88" s="19" t="str">
        <f>IF(Q88="","   ",VLOOKUP(Q88,[1]LISTAS!$P$3:$Q$144,2,0))</f>
        <v>001</v>
      </c>
      <c r="AF88" s="19" t="str">
        <f>IF(ISERROR(IF(R88="texto libre",S88,VLOOKUP(R88,[1]LISTAS!$S$3:$T$100,2,0))&amp;REPT(" ",4-LEN(IF(R88="texto libre",S88,VLOOKUP(R88,[1]LISTAS!$S$3:$T$100,2,0))))),"    ",IF(R88="texto libre",S88,VLOOKUP(R88,[1]LISTAS!$S$3:$T$100,2,0))&amp;REPT(" ",4-LEN(IF(R88="texto libre",S88,VLOOKUP(R88,[1]LISTAS!$S$3:$T$100,2,0)))))</f>
        <v xml:space="preserve">3   </v>
      </c>
      <c r="AG88" s="19" t="str">
        <f>IF(ISERROR(IF(T88="texto libre",U88,VLOOKUP(T88,[1]LISTAS!$S$3:$T$100,2,0))&amp;REPT(" ",4-LEN(IF(T88="texto libre",U88,VLOOKUP(T88,[1]LISTAS!$S$3:$T$100,2,0))))),"    ",IF(T88="texto libre",U88,VLOOKUP(T88,[1]LISTAS!$S$3:$T$100,2,0))&amp;REPT(" ",4-LEN(IF(T88="texto libre",U88,VLOOKUP(T88,[1]LISTAS!$S$3:$T$100,2,0)))))</f>
        <v xml:space="preserve">    </v>
      </c>
      <c r="AH88" s="19">
        <f t="shared" si="14"/>
        <v>37</v>
      </c>
      <c r="AI88" s="19">
        <f t="shared" si="15"/>
        <v>1</v>
      </c>
      <c r="AJ88" s="24"/>
      <c r="AK88" s="25">
        <v>2</v>
      </c>
      <c r="AL88" s="31" t="s">
        <v>95</v>
      </c>
      <c r="AM88" s="25">
        <v>140393</v>
      </c>
      <c r="AN88" s="25"/>
      <c r="AO88" s="35" t="str">
        <f>Tabla1[[#This Row],[GESCAL_37]]</f>
        <v xml:space="preserve">08000760369000031         0013       </v>
      </c>
      <c r="AP88" s="35" t="str">
        <f>IF(Tabla1[[#This Row],[Calle]]&lt;&gt;"",Tabla1[[#This Row],[Calle]],"")</f>
        <v>Sant Josep, Calle</v>
      </c>
      <c r="AQ88" s="35" t="str">
        <f>Tabla1[[#This Row],[Número]]&amp;Tabla1[[#This Row],[Bis]]</f>
        <v>31</v>
      </c>
      <c r="AR88" s="35" t="str">
        <f>Tabla1[[#This Row],[PORTAL(O)]]&amp;Tabla1[[#This Row],[PUERTA(Y)]]</f>
        <v/>
      </c>
      <c r="AS88" s="35" t="str">
        <f>Tabla1[[#This Row],[BLOQUE(T)]]&amp;Tabla1[[#This Row],[BLOQUE(XX)]]</f>
        <v/>
      </c>
      <c r="AT88" s="35" t="str">
        <f>IF(Tabla1[[#This Row],[LETRA ]]&lt;&gt;"",Tabla1[[#This Row],[LETRA ]],"")</f>
        <v/>
      </c>
      <c r="AU88" s="35" t="str">
        <f>Tabla1[[#This Row],[S1]]&amp;Tabla1[[#This Row],[S2]]</f>
        <v/>
      </c>
      <c r="AV88" s="36"/>
      <c r="AW88" s="35">
        <f>Tabla1[[#This Row],[Planta]]</f>
        <v>1</v>
      </c>
      <c r="AX88" s="35" t="str">
        <f>Tabla1[[#This Row],[MMMM]]&amp;" "&amp;Tabla1[[#This Row],[NNNN]]</f>
        <v xml:space="preserve">3        </v>
      </c>
      <c r="AY88" s="29" t="s">
        <v>80</v>
      </c>
      <c r="AZ88" s="25">
        <v>6286989</v>
      </c>
      <c r="BA88" s="25"/>
      <c r="BB88" s="25" t="s">
        <v>96</v>
      </c>
      <c r="BC88" s="25" t="s">
        <v>82</v>
      </c>
      <c r="BD88" s="31" t="s">
        <v>95</v>
      </c>
      <c r="BE88" s="25" t="s">
        <v>83</v>
      </c>
      <c r="BF88" s="25" t="s">
        <v>84</v>
      </c>
      <c r="BG88" s="25">
        <v>3</v>
      </c>
      <c r="BH88" s="25" t="s">
        <v>85</v>
      </c>
      <c r="BI88" s="25" t="s">
        <v>86</v>
      </c>
      <c r="BJ88" s="25">
        <v>138</v>
      </c>
      <c r="BK88" s="25"/>
    </row>
    <row r="89" spans="1:63" ht="15.75" hidden="1" thickBot="1" x14ac:dyDescent="0.3">
      <c r="A89" s="19">
        <f t="shared" si="8"/>
        <v>82</v>
      </c>
      <c r="B89" s="19" t="str">
        <f t="shared" si="9"/>
        <v>NO</v>
      </c>
      <c r="C89" s="19" t="str">
        <f>IF(COUNTIF($D$8:$D$216,D89)&gt;1,"SI","NO")</f>
        <v>NO</v>
      </c>
      <c r="D89" s="19" t="str">
        <f t="shared" si="10"/>
        <v xml:space="preserve">08000760369000031         0014       </v>
      </c>
      <c r="E89" s="19" t="str">
        <f>VLOOKUP($G89,[1]LISTAS!$V:$AA,2,0)</f>
        <v>L'HOSPITALET DE LLOBREGAT</v>
      </c>
      <c r="F89" s="19" t="str">
        <f>VLOOKUP($G89,[1]LISTAS!$V:$AA,3,0)</f>
        <v>BARCELONA</v>
      </c>
      <c r="G89" s="20" t="s">
        <v>77</v>
      </c>
      <c r="H89" s="20">
        <v>31</v>
      </c>
      <c r="I89" s="20"/>
      <c r="J89" s="20"/>
      <c r="K89" s="20"/>
      <c r="L89" s="20"/>
      <c r="M89" s="20"/>
      <c r="N89" s="20"/>
      <c r="O89" s="20"/>
      <c r="P89" s="20"/>
      <c r="Q89" s="20">
        <v>1</v>
      </c>
      <c r="R89" s="20" t="s">
        <v>78</v>
      </c>
      <c r="S89" s="20">
        <v>4</v>
      </c>
      <c r="T89" s="20"/>
      <c r="U89" s="20"/>
      <c r="V89" s="19" t="str">
        <f>VLOOKUP($G89,[1]LISTAS!$V$3:$AD$20001,7,0)</f>
        <v>08</v>
      </c>
      <c r="W89" s="19" t="str">
        <f>VLOOKUP($G89,[1]LISTAS!$V$3:$AD$20001,8,0)</f>
        <v>00076</v>
      </c>
      <c r="X89" s="19" t="str">
        <f>VLOOKUP($G89,[1]LISTAS!$V$3:$AD$20001,9,0)</f>
        <v>03690</v>
      </c>
      <c r="Y89" s="19" t="str">
        <f t="shared" si="11"/>
        <v>00031</v>
      </c>
      <c r="Z89" s="19" t="str">
        <f>IF(I89=""," ",VLOOKUP(I89,[1]LISTAS!$B$3:$C$102,2))</f>
        <v xml:space="preserve"> </v>
      </c>
      <c r="AA89" s="19" t="str">
        <f t="shared" si="12"/>
        <v xml:space="preserve">   </v>
      </c>
      <c r="AB89" s="19" t="str">
        <f>IF(L89="","  ",VLOOKUP(L89,[1]LISTAS!$H$3:$I$14,2,0)&amp;REPT(" ",1-LEN(M89))&amp;M89)</f>
        <v xml:space="preserve">  </v>
      </c>
      <c r="AC89" s="19" t="str">
        <f t="shared" si="13"/>
        <v xml:space="preserve"> </v>
      </c>
      <c r="AD89" s="19" t="str">
        <f>IF(O89=""," ",VLOOKUP(O89,[1]LISTAS!$M$3:$N$38,2,0))&amp;IF(P89=""," ",VLOOKUP(P89,[1]LISTAS!$M$3:$N$38,2,0))</f>
        <v xml:space="preserve">  </v>
      </c>
      <c r="AE89" s="19" t="str">
        <f>IF(Q89="","   ",VLOOKUP(Q89,[1]LISTAS!$P$3:$Q$144,2,0))</f>
        <v>001</v>
      </c>
      <c r="AF89" s="19" t="str">
        <f>IF(ISERROR(IF(R89="texto libre",S89,VLOOKUP(R89,[1]LISTAS!$S$3:$T$100,2,0))&amp;REPT(" ",4-LEN(IF(R89="texto libre",S89,VLOOKUP(R89,[1]LISTAS!$S$3:$T$100,2,0))))),"    ",IF(R89="texto libre",S89,VLOOKUP(R89,[1]LISTAS!$S$3:$T$100,2,0))&amp;REPT(" ",4-LEN(IF(R89="texto libre",S89,VLOOKUP(R89,[1]LISTAS!$S$3:$T$100,2,0)))))</f>
        <v xml:space="preserve">4   </v>
      </c>
      <c r="AG89" s="19" t="str">
        <f>IF(ISERROR(IF(T89="texto libre",U89,VLOOKUP(T89,[1]LISTAS!$S$3:$T$100,2,0))&amp;REPT(" ",4-LEN(IF(T89="texto libre",U89,VLOOKUP(T89,[1]LISTAS!$S$3:$T$100,2,0))))),"    ",IF(T89="texto libre",U89,VLOOKUP(T89,[1]LISTAS!$S$3:$T$100,2,0))&amp;REPT(" ",4-LEN(IF(T89="texto libre",U89,VLOOKUP(T89,[1]LISTAS!$S$3:$T$100,2,0)))))</f>
        <v xml:space="preserve">    </v>
      </c>
      <c r="AH89" s="19">
        <f t="shared" si="14"/>
        <v>37</v>
      </c>
      <c r="AI89" s="19">
        <f t="shared" si="15"/>
        <v>1</v>
      </c>
      <c r="AJ89" s="24"/>
      <c r="AK89" s="25">
        <v>2</v>
      </c>
      <c r="AL89" s="31" t="s">
        <v>95</v>
      </c>
      <c r="AM89" s="25">
        <v>140393</v>
      </c>
      <c r="AN89" s="25"/>
      <c r="AO89" s="35" t="str">
        <f>Tabla1[[#This Row],[GESCAL_37]]</f>
        <v xml:space="preserve">08000760369000031         0014       </v>
      </c>
      <c r="AP89" s="35" t="str">
        <f>IF(Tabla1[[#This Row],[Calle]]&lt;&gt;"",Tabla1[[#This Row],[Calle]],"")</f>
        <v>Sant Josep, Calle</v>
      </c>
      <c r="AQ89" s="35" t="str">
        <f>Tabla1[[#This Row],[Número]]&amp;Tabla1[[#This Row],[Bis]]</f>
        <v>31</v>
      </c>
      <c r="AR89" s="35" t="str">
        <f>Tabla1[[#This Row],[PORTAL(O)]]&amp;Tabla1[[#This Row],[PUERTA(Y)]]</f>
        <v/>
      </c>
      <c r="AS89" s="35" t="str">
        <f>Tabla1[[#This Row],[BLOQUE(T)]]&amp;Tabla1[[#This Row],[BLOQUE(XX)]]</f>
        <v/>
      </c>
      <c r="AT89" s="35" t="str">
        <f>IF(Tabla1[[#This Row],[LETRA ]]&lt;&gt;"",Tabla1[[#This Row],[LETRA ]],"")</f>
        <v/>
      </c>
      <c r="AU89" s="35" t="str">
        <f>Tabla1[[#This Row],[S1]]&amp;Tabla1[[#This Row],[S2]]</f>
        <v/>
      </c>
      <c r="AV89" s="36"/>
      <c r="AW89" s="35">
        <f>Tabla1[[#This Row],[Planta]]</f>
        <v>1</v>
      </c>
      <c r="AX89" s="35" t="str">
        <f>Tabla1[[#This Row],[MMMM]]&amp;" "&amp;Tabla1[[#This Row],[NNNN]]</f>
        <v xml:space="preserve">4        </v>
      </c>
      <c r="AY89" s="29" t="s">
        <v>80</v>
      </c>
      <c r="AZ89" s="25">
        <v>6286989</v>
      </c>
      <c r="BA89" s="25"/>
      <c r="BB89" s="25" t="s">
        <v>96</v>
      </c>
      <c r="BC89" s="25" t="s">
        <v>82</v>
      </c>
      <c r="BD89" s="31" t="s">
        <v>95</v>
      </c>
      <c r="BE89" s="25" t="s">
        <v>83</v>
      </c>
      <c r="BF89" s="25" t="s">
        <v>84</v>
      </c>
      <c r="BG89" s="25">
        <v>3</v>
      </c>
      <c r="BH89" s="25" t="s">
        <v>85</v>
      </c>
      <c r="BI89" s="25" t="s">
        <v>86</v>
      </c>
      <c r="BJ89" s="25">
        <v>138</v>
      </c>
      <c r="BK89" s="25"/>
    </row>
    <row r="90" spans="1:63" ht="15.75" hidden="1" thickBot="1" x14ac:dyDescent="0.3">
      <c r="A90" s="19">
        <f t="shared" si="8"/>
        <v>83</v>
      </c>
      <c r="B90" s="19" t="str">
        <f t="shared" si="9"/>
        <v>NO</v>
      </c>
      <c r="C90" s="19" t="str">
        <f>IF(COUNTIF($D$8:$D$216,D90)&gt;1,"SI","NO")</f>
        <v>NO</v>
      </c>
      <c r="D90" s="19" t="str">
        <f t="shared" si="10"/>
        <v xml:space="preserve">08000760369000031         0021       </v>
      </c>
      <c r="E90" s="19" t="str">
        <f>VLOOKUP($G90,[1]LISTAS!$V:$AA,2,0)</f>
        <v>L'HOSPITALET DE LLOBREGAT</v>
      </c>
      <c r="F90" s="19" t="str">
        <f>VLOOKUP($G90,[1]LISTAS!$V:$AA,3,0)</f>
        <v>BARCELONA</v>
      </c>
      <c r="G90" s="20" t="s">
        <v>77</v>
      </c>
      <c r="H90" s="20">
        <v>31</v>
      </c>
      <c r="I90" s="20"/>
      <c r="J90" s="20"/>
      <c r="K90" s="20"/>
      <c r="L90" s="20"/>
      <c r="M90" s="20"/>
      <c r="N90" s="20"/>
      <c r="O90" s="20"/>
      <c r="P90" s="20"/>
      <c r="Q90" s="20">
        <v>2</v>
      </c>
      <c r="R90" s="20" t="s">
        <v>78</v>
      </c>
      <c r="S90" s="20">
        <v>1</v>
      </c>
      <c r="T90" s="20"/>
      <c r="U90" s="20"/>
      <c r="V90" s="19" t="str">
        <f>VLOOKUP($G90,[1]LISTAS!$V$3:$AD$20001,7,0)</f>
        <v>08</v>
      </c>
      <c r="W90" s="19" t="str">
        <f>VLOOKUP($G90,[1]LISTAS!$V$3:$AD$20001,8,0)</f>
        <v>00076</v>
      </c>
      <c r="X90" s="19" t="str">
        <f>VLOOKUP($G90,[1]LISTAS!$V$3:$AD$20001,9,0)</f>
        <v>03690</v>
      </c>
      <c r="Y90" s="19" t="str">
        <f t="shared" si="11"/>
        <v>00031</v>
      </c>
      <c r="Z90" s="19" t="str">
        <f>IF(I90=""," ",VLOOKUP(I90,[1]LISTAS!$B$3:$C$102,2))</f>
        <v xml:space="preserve"> </v>
      </c>
      <c r="AA90" s="19" t="str">
        <f t="shared" si="12"/>
        <v xml:space="preserve">   </v>
      </c>
      <c r="AB90" s="19" t="str">
        <f>IF(L90="","  ",VLOOKUP(L90,[1]LISTAS!$H$3:$I$14,2,0)&amp;REPT(" ",1-LEN(M90))&amp;M90)</f>
        <v xml:space="preserve">  </v>
      </c>
      <c r="AC90" s="19" t="str">
        <f t="shared" si="13"/>
        <v xml:space="preserve"> </v>
      </c>
      <c r="AD90" s="19" t="str">
        <f>IF(O90=""," ",VLOOKUP(O90,[1]LISTAS!$M$3:$N$38,2,0))&amp;IF(P90=""," ",VLOOKUP(P90,[1]LISTAS!$M$3:$N$38,2,0))</f>
        <v xml:space="preserve">  </v>
      </c>
      <c r="AE90" s="19" t="str">
        <f>IF(Q90="","   ",VLOOKUP(Q90,[1]LISTAS!$P$3:$Q$144,2,0))</f>
        <v>002</v>
      </c>
      <c r="AF90" s="19" t="str">
        <f>IF(ISERROR(IF(R90="texto libre",S90,VLOOKUP(R90,[1]LISTAS!$S$3:$T$100,2,0))&amp;REPT(" ",4-LEN(IF(R90="texto libre",S90,VLOOKUP(R90,[1]LISTAS!$S$3:$T$100,2,0))))),"    ",IF(R90="texto libre",S90,VLOOKUP(R90,[1]LISTAS!$S$3:$T$100,2,0))&amp;REPT(" ",4-LEN(IF(R90="texto libre",S90,VLOOKUP(R90,[1]LISTAS!$S$3:$T$100,2,0)))))</f>
        <v xml:space="preserve">1   </v>
      </c>
      <c r="AG90" s="19" t="str">
        <f>IF(ISERROR(IF(T90="texto libre",U90,VLOOKUP(T90,[1]LISTAS!$S$3:$T$100,2,0))&amp;REPT(" ",4-LEN(IF(T90="texto libre",U90,VLOOKUP(T90,[1]LISTAS!$S$3:$T$100,2,0))))),"    ",IF(T90="texto libre",U90,VLOOKUP(T90,[1]LISTAS!$S$3:$T$100,2,0))&amp;REPT(" ",4-LEN(IF(T90="texto libre",U90,VLOOKUP(T90,[1]LISTAS!$S$3:$T$100,2,0)))))</f>
        <v xml:space="preserve">    </v>
      </c>
      <c r="AH90" s="19">
        <f t="shared" si="14"/>
        <v>37</v>
      </c>
      <c r="AI90" s="19">
        <f t="shared" si="15"/>
        <v>1</v>
      </c>
      <c r="AJ90" s="24"/>
      <c r="AK90" s="25">
        <v>2</v>
      </c>
      <c r="AL90" s="31" t="s">
        <v>95</v>
      </c>
      <c r="AM90" s="25">
        <v>140393</v>
      </c>
      <c r="AN90" s="25"/>
      <c r="AO90" s="35" t="str">
        <f>Tabla1[[#This Row],[GESCAL_37]]</f>
        <v xml:space="preserve">08000760369000031         0021       </v>
      </c>
      <c r="AP90" s="35" t="str">
        <f>IF(Tabla1[[#This Row],[Calle]]&lt;&gt;"",Tabla1[[#This Row],[Calle]],"")</f>
        <v>Sant Josep, Calle</v>
      </c>
      <c r="AQ90" s="35" t="str">
        <f>Tabla1[[#This Row],[Número]]&amp;Tabla1[[#This Row],[Bis]]</f>
        <v>31</v>
      </c>
      <c r="AR90" s="35" t="str">
        <f>Tabla1[[#This Row],[PORTAL(O)]]&amp;Tabla1[[#This Row],[PUERTA(Y)]]</f>
        <v/>
      </c>
      <c r="AS90" s="35" t="str">
        <f>Tabla1[[#This Row],[BLOQUE(T)]]&amp;Tabla1[[#This Row],[BLOQUE(XX)]]</f>
        <v/>
      </c>
      <c r="AT90" s="35" t="str">
        <f>IF(Tabla1[[#This Row],[LETRA ]]&lt;&gt;"",Tabla1[[#This Row],[LETRA ]],"")</f>
        <v/>
      </c>
      <c r="AU90" s="35" t="str">
        <f>Tabla1[[#This Row],[S1]]&amp;Tabla1[[#This Row],[S2]]</f>
        <v/>
      </c>
      <c r="AV90" s="36"/>
      <c r="AW90" s="35">
        <f>Tabla1[[#This Row],[Planta]]</f>
        <v>2</v>
      </c>
      <c r="AX90" s="35" t="str">
        <f>Tabla1[[#This Row],[MMMM]]&amp;" "&amp;Tabla1[[#This Row],[NNNN]]</f>
        <v xml:space="preserve">1        </v>
      </c>
      <c r="AY90" s="29" t="s">
        <v>80</v>
      </c>
      <c r="AZ90" s="25">
        <v>6286989</v>
      </c>
      <c r="BA90" s="25"/>
      <c r="BB90" s="25" t="s">
        <v>96</v>
      </c>
      <c r="BC90" s="25" t="s">
        <v>82</v>
      </c>
      <c r="BD90" s="31" t="s">
        <v>95</v>
      </c>
      <c r="BE90" s="25" t="s">
        <v>83</v>
      </c>
      <c r="BF90" s="25" t="s">
        <v>84</v>
      </c>
      <c r="BG90" s="25">
        <v>3</v>
      </c>
      <c r="BH90" s="25" t="s">
        <v>85</v>
      </c>
      <c r="BI90" s="25" t="s">
        <v>86</v>
      </c>
      <c r="BJ90" s="25">
        <v>138</v>
      </c>
      <c r="BK90" s="25"/>
    </row>
    <row r="91" spans="1:63" ht="15.75" hidden="1" thickBot="1" x14ac:dyDescent="0.3">
      <c r="A91" s="19">
        <f t="shared" si="8"/>
        <v>84</v>
      </c>
      <c r="B91" s="19" t="str">
        <f t="shared" si="9"/>
        <v>NO</v>
      </c>
      <c r="C91" s="19" t="str">
        <f>IF(COUNTIF($D$8:$D$216,D91)&gt;1,"SI","NO")</f>
        <v>NO</v>
      </c>
      <c r="D91" s="19" t="str">
        <f t="shared" si="10"/>
        <v xml:space="preserve">08000760369000031         0022       </v>
      </c>
      <c r="E91" s="19" t="str">
        <f>VLOOKUP($G91,[1]LISTAS!$V:$AA,2,0)</f>
        <v>L'HOSPITALET DE LLOBREGAT</v>
      </c>
      <c r="F91" s="19" t="str">
        <f>VLOOKUP($G91,[1]LISTAS!$V:$AA,3,0)</f>
        <v>BARCELONA</v>
      </c>
      <c r="G91" s="20" t="s">
        <v>77</v>
      </c>
      <c r="H91" s="20">
        <v>31</v>
      </c>
      <c r="I91" s="20"/>
      <c r="J91" s="20"/>
      <c r="K91" s="20"/>
      <c r="L91" s="20"/>
      <c r="M91" s="20"/>
      <c r="N91" s="20"/>
      <c r="O91" s="20"/>
      <c r="P91" s="20"/>
      <c r="Q91" s="20">
        <v>2</v>
      </c>
      <c r="R91" s="20" t="s">
        <v>78</v>
      </c>
      <c r="S91" s="20">
        <v>2</v>
      </c>
      <c r="T91" s="20"/>
      <c r="U91" s="20"/>
      <c r="V91" s="19" t="str">
        <f>VLOOKUP($G91,[1]LISTAS!$V$3:$AD$20001,7,0)</f>
        <v>08</v>
      </c>
      <c r="W91" s="19" t="str">
        <f>VLOOKUP($G91,[1]LISTAS!$V$3:$AD$20001,8,0)</f>
        <v>00076</v>
      </c>
      <c r="X91" s="19" t="str">
        <f>VLOOKUP($G91,[1]LISTAS!$V$3:$AD$20001,9,0)</f>
        <v>03690</v>
      </c>
      <c r="Y91" s="19" t="str">
        <f t="shared" si="11"/>
        <v>00031</v>
      </c>
      <c r="Z91" s="19" t="str">
        <f>IF(I91=""," ",VLOOKUP(I91,[1]LISTAS!$B$3:$C$102,2))</f>
        <v xml:space="preserve"> </v>
      </c>
      <c r="AA91" s="19" t="str">
        <f t="shared" si="12"/>
        <v xml:space="preserve">   </v>
      </c>
      <c r="AB91" s="19" t="str">
        <f>IF(L91="","  ",VLOOKUP(L91,[1]LISTAS!$H$3:$I$14,2,0)&amp;REPT(" ",1-LEN(M91))&amp;M91)</f>
        <v xml:space="preserve">  </v>
      </c>
      <c r="AC91" s="19" t="str">
        <f t="shared" si="13"/>
        <v xml:space="preserve"> </v>
      </c>
      <c r="AD91" s="19" t="str">
        <f>IF(O91=""," ",VLOOKUP(O91,[1]LISTAS!$M$3:$N$38,2,0))&amp;IF(P91=""," ",VLOOKUP(P91,[1]LISTAS!$M$3:$N$38,2,0))</f>
        <v xml:space="preserve">  </v>
      </c>
      <c r="AE91" s="19" t="str">
        <f>IF(Q91="","   ",VLOOKUP(Q91,[1]LISTAS!$P$3:$Q$144,2,0))</f>
        <v>002</v>
      </c>
      <c r="AF91" s="19" t="str">
        <f>IF(ISERROR(IF(R91="texto libre",S91,VLOOKUP(R91,[1]LISTAS!$S$3:$T$100,2,0))&amp;REPT(" ",4-LEN(IF(R91="texto libre",S91,VLOOKUP(R91,[1]LISTAS!$S$3:$T$100,2,0))))),"    ",IF(R91="texto libre",S91,VLOOKUP(R91,[1]LISTAS!$S$3:$T$100,2,0))&amp;REPT(" ",4-LEN(IF(R91="texto libre",S91,VLOOKUP(R91,[1]LISTAS!$S$3:$T$100,2,0)))))</f>
        <v xml:space="preserve">2   </v>
      </c>
      <c r="AG91" s="19" t="str">
        <f>IF(ISERROR(IF(T91="texto libre",U91,VLOOKUP(T91,[1]LISTAS!$S$3:$T$100,2,0))&amp;REPT(" ",4-LEN(IF(T91="texto libre",U91,VLOOKUP(T91,[1]LISTAS!$S$3:$T$100,2,0))))),"    ",IF(T91="texto libre",U91,VLOOKUP(T91,[1]LISTAS!$S$3:$T$100,2,0))&amp;REPT(" ",4-LEN(IF(T91="texto libre",U91,VLOOKUP(T91,[1]LISTAS!$S$3:$T$100,2,0)))))</f>
        <v xml:space="preserve">    </v>
      </c>
      <c r="AH91" s="19">
        <f t="shared" si="14"/>
        <v>37</v>
      </c>
      <c r="AI91" s="19">
        <f t="shared" si="15"/>
        <v>1</v>
      </c>
      <c r="AJ91" s="24"/>
      <c r="AK91" s="25">
        <v>2</v>
      </c>
      <c r="AL91" s="31" t="s">
        <v>95</v>
      </c>
      <c r="AM91" s="25">
        <v>140393</v>
      </c>
      <c r="AN91" s="25"/>
      <c r="AO91" s="35" t="str">
        <f>Tabla1[[#This Row],[GESCAL_37]]</f>
        <v xml:space="preserve">08000760369000031         0022       </v>
      </c>
      <c r="AP91" s="35" t="str">
        <f>IF(Tabla1[[#This Row],[Calle]]&lt;&gt;"",Tabla1[[#This Row],[Calle]],"")</f>
        <v>Sant Josep, Calle</v>
      </c>
      <c r="AQ91" s="35" t="str">
        <f>Tabla1[[#This Row],[Número]]&amp;Tabla1[[#This Row],[Bis]]</f>
        <v>31</v>
      </c>
      <c r="AR91" s="35" t="str">
        <f>Tabla1[[#This Row],[PORTAL(O)]]&amp;Tabla1[[#This Row],[PUERTA(Y)]]</f>
        <v/>
      </c>
      <c r="AS91" s="35" t="str">
        <f>Tabla1[[#This Row],[BLOQUE(T)]]&amp;Tabla1[[#This Row],[BLOQUE(XX)]]</f>
        <v/>
      </c>
      <c r="AT91" s="35" t="str">
        <f>IF(Tabla1[[#This Row],[LETRA ]]&lt;&gt;"",Tabla1[[#This Row],[LETRA ]],"")</f>
        <v/>
      </c>
      <c r="AU91" s="35" t="str">
        <f>Tabla1[[#This Row],[S1]]&amp;Tabla1[[#This Row],[S2]]</f>
        <v/>
      </c>
      <c r="AV91" s="36"/>
      <c r="AW91" s="35">
        <f>Tabla1[[#This Row],[Planta]]</f>
        <v>2</v>
      </c>
      <c r="AX91" s="35" t="str">
        <f>Tabla1[[#This Row],[MMMM]]&amp;" "&amp;Tabla1[[#This Row],[NNNN]]</f>
        <v xml:space="preserve">2        </v>
      </c>
      <c r="AY91" s="29" t="s">
        <v>80</v>
      </c>
      <c r="AZ91" s="25">
        <v>6286989</v>
      </c>
      <c r="BA91" s="25"/>
      <c r="BB91" s="25" t="s">
        <v>96</v>
      </c>
      <c r="BC91" s="25" t="s">
        <v>82</v>
      </c>
      <c r="BD91" s="31" t="s">
        <v>95</v>
      </c>
      <c r="BE91" s="25" t="s">
        <v>83</v>
      </c>
      <c r="BF91" s="25" t="s">
        <v>84</v>
      </c>
      <c r="BG91" s="25">
        <v>3</v>
      </c>
      <c r="BH91" s="25" t="s">
        <v>85</v>
      </c>
      <c r="BI91" s="25" t="s">
        <v>86</v>
      </c>
      <c r="BJ91" s="25">
        <v>138</v>
      </c>
      <c r="BK91" s="25"/>
    </row>
    <row r="92" spans="1:63" ht="15.75" hidden="1" thickBot="1" x14ac:dyDescent="0.3">
      <c r="A92" s="19">
        <f t="shared" si="8"/>
        <v>85</v>
      </c>
      <c r="B92" s="19" t="str">
        <f t="shared" si="9"/>
        <v>NO</v>
      </c>
      <c r="C92" s="19" t="str">
        <f>IF(COUNTIF($D$8:$D$216,D92)&gt;1,"SI","NO")</f>
        <v>NO</v>
      </c>
      <c r="D92" s="19" t="str">
        <f t="shared" si="10"/>
        <v xml:space="preserve">08000760369000031         0023       </v>
      </c>
      <c r="E92" s="19" t="str">
        <f>VLOOKUP($G92,[1]LISTAS!$V:$AA,2,0)</f>
        <v>L'HOSPITALET DE LLOBREGAT</v>
      </c>
      <c r="F92" s="19" t="str">
        <f>VLOOKUP($G92,[1]LISTAS!$V:$AA,3,0)</f>
        <v>BARCELONA</v>
      </c>
      <c r="G92" s="20" t="s">
        <v>77</v>
      </c>
      <c r="H92" s="20">
        <v>31</v>
      </c>
      <c r="I92" s="20"/>
      <c r="J92" s="20"/>
      <c r="K92" s="20"/>
      <c r="L92" s="20"/>
      <c r="M92" s="20"/>
      <c r="N92" s="20"/>
      <c r="O92" s="20"/>
      <c r="P92" s="20"/>
      <c r="Q92" s="20">
        <v>2</v>
      </c>
      <c r="R92" s="20" t="s">
        <v>78</v>
      </c>
      <c r="S92" s="20">
        <v>3</v>
      </c>
      <c r="T92" s="20"/>
      <c r="U92" s="20"/>
      <c r="V92" s="19" t="str">
        <f>VLOOKUP($G92,[1]LISTAS!$V$3:$AD$20001,7,0)</f>
        <v>08</v>
      </c>
      <c r="W92" s="19" t="str">
        <f>VLOOKUP($G92,[1]LISTAS!$V$3:$AD$20001,8,0)</f>
        <v>00076</v>
      </c>
      <c r="X92" s="19" t="str">
        <f>VLOOKUP($G92,[1]LISTAS!$V$3:$AD$20001,9,0)</f>
        <v>03690</v>
      </c>
      <c r="Y92" s="19" t="str">
        <f t="shared" si="11"/>
        <v>00031</v>
      </c>
      <c r="Z92" s="19" t="str">
        <f>IF(I92=""," ",VLOOKUP(I92,[1]LISTAS!$B$3:$C$102,2))</f>
        <v xml:space="preserve"> </v>
      </c>
      <c r="AA92" s="19" t="str">
        <f t="shared" si="12"/>
        <v xml:space="preserve">   </v>
      </c>
      <c r="AB92" s="19" t="str">
        <f>IF(L92="","  ",VLOOKUP(L92,[1]LISTAS!$H$3:$I$14,2,0)&amp;REPT(" ",1-LEN(M92))&amp;M92)</f>
        <v xml:space="preserve">  </v>
      </c>
      <c r="AC92" s="19" t="str">
        <f t="shared" si="13"/>
        <v xml:space="preserve"> </v>
      </c>
      <c r="AD92" s="19" t="str">
        <f>IF(O92=""," ",VLOOKUP(O92,[1]LISTAS!$M$3:$N$38,2,0))&amp;IF(P92=""," ",VLOOKUP(P92,[1]LISTAS!$M$3:$N$38,2,0))</f>
        <v xml:space="preserve">  </v>
      </c>
      <c r="AE92" s="19" t="str">
        <f>IF(Q92="","   ",VLOOKUP(Q92,[1]LISTAS!$P$3:$Q$144,2,0))</f>
        <v>002</v>
      </c>
      <c r="AF92" s="19" t="str">
        <f>IF(ISERROR(IF(R92="texto libre",S92,VLOOKUP(R92,[1]LISTAS!$S$3:$T$100,2,0))&amp;REPT(" ",4-LEN(IF(R92="texto libre",S92,VLOOKUP(R92,[1]LISTAS!$S$3:$T$100,2,0))))),"    ",IF(R92="texto libre",S92,VLOOKUP(R92,[1]LISTAS!$S$3:$T$100,2,0))&amp;REPT(" ",4-LEN(IF(R92="texto libre",S92,VLOOKUP(R92,[1]LISTAS!$S$3:$T$100,2,0)))))</f>
        <v xml:space="preserve">3   </v>
      </c>
      <c r="AG92" s="19" t="str">
        <f>IF(ISERROR(IF(T92="texto libre",U92,VLOOKUP(T92,[1]LISTAS!$S$3:$T$100,2,0))&amp;REPT(" ",4-LEN(IF(T92="texto libre",U92,VLOOKUP(T92,[1]LISTAS!$S$3:$T$100,2,0))))),"    ",IF(T92="texto libre",U92,VLOOKUP(T92,[1]LISTAS!$S$3:$T$100,2,0))&amp;REPT(" ",4-LEN(IF(T92="texto libre",U92,VLOOKUP(T92,[1]LISTAS!$S$3:$T$100,2,0)))))</f>
        <v xml:space="preserve">    </v>
      </c>
      <c r="AH92" s="19">
        <f t="shared" si="14"/>
        <v>37</v>
      </c>
      <c r="AI92" s="19">
        <f t="shared" si="15"/>
        <v>1</v>
      </c>
      <c r="AJ92" s="24"/>
      <c r="AK92" s="25">
        <v>2</v>
      </c>
      <c r="AL92" s="31" t="s">
        <v>95</v>
      </c>
      <c r="AM92" s="25">
        <v>140393</v>
      </c>
      <c r="AN92" s="25"/>
      <c r="AO92" s="35" t="str">
        <f>Tabla1[[#This Row],[GESCAL_37]]</f>
        <v xml:space="preserve">08000760369000031         0023       </v>
      </c>
      <c r="AP92" s="35" t="str">
        <f>IF(Tabla1[[#This Row],[Calle]]&lt;&gt;"",Tabla1[[#This Row],[Calle]],"")</f>
        <v>Sant Josep, Calle</v>
      </c>
      <c r="AQ92" s="35" t="str">
        <f>Tabla1[[#This Row],[Número]]&amp;Tabla1[[#This Row],[Bis]]</f>
        <v>31</v>
      </c>
      <c r="AR92" s="35" t="str">
        <f>Tabla1[[#This Row],[PORTAL(O)]]&amp;Tabla1[[#This Row],[PUERTA(Y)]]</f>
        <v/>
      </c>
      <c r="AS92" s="35" t="str">
        <f>Tabla1[[#This Row],[BLOQUE(T)]]&amp;Tabla1[[#This Row],[BLOQUE(XX)]]</f>
        <v/>
      </c>
      <c r="AT92" s="35" t="str">
        <f>IF(Tabla1[[#This Row],[LETRA ]]&lt;&gt;"",Tabla1[[#This Row],[LETRA ]],"")</f>
        <v/>
      </c>
      <c r="AU92" s="35" t="str">
        <f>Tabla1[[#This Row],[S1]]&amp;Tabla1[[#This Row],[S2]]</f>
        <v/>
      </c>
      <c r="AV92" s="36"/>
      <c r="AW92" s="35">
        <f>Tabla1[[#This Row],[Planta]]</f>
        <v>2</v>
      </c>
      <c r="AX92" s="35" t="str">
        <f>Tabla1[[#This Row],[MMMM]]&amp;" "&amp;Tabla1[[#This Row],[NNNN]]</f>
        <v xml:space="preserve">3        </v>
      </c>
      <c r="AY92" s="29" t="s">
        <v>80</v>
      </c>
      <c r="AZ92" s="25">
        <v>6286989</v>
      </c>
      <c r="BA92" s="25"/>
      <c r="BB92" s="25" t="s">
        <v>96</v>
      </c>
      <c r="BC92" s="25" t="s">
        <v>82</v>
      </c>
      <c r="BD92" s="31" t="s">
        <v>95</v>
      </c>
      <c r="BE92" s="25" t="s">
        <v>83</v>
      </c>
      <c r="BF92" s="25" t="s">
        <v>84</v>
      </c>
      <c r="BG92" s="25">
        <v>3</v>
      </c>
      <c r="BH92" s="25" t="s">
        <v>85</v>
      </c>
      <c r="BI92" s="25" t="s">
        <v>86</v>
      </c>
      <c r="BJ92" s="25">
        <v>138</v>
      </c>
      <c r="BK92" s="25"/>
    </row>
    <row r="93" spans="1:63" ht="15.75" hidden="1" thickBot="1" x14ac:dyDescent="0.3">
      <c r="A93" s="19">
        <f t="shared" si="8"/>
        <v>86</v>
      </c>
      <c r="B93" s="19" t="str">
        <f t="shared" si="9"/>
        <v>NO</v>
      </c>
      <c r="C93" s="19" t="str">
        <f>IF(COUNTIF($D$8:$D$216,D93)&gt;1,"SI","NO")</f>
        <v>NO</v>
      </c>
      <c r="D93" s="19" t="str">
        <f t="shared" si="10"/>
        <v xml:space="preserve">08000760369000031         0024       </v>
      </c>
      <c r="E93" s="19" t="str">
        <f>VLOOKUP($G93,[1]LISTAS!$V:$AA,2,0)</f>
        <v>L'HOSPITALET DE LLOBREGAT</v>
      </c>
      <c r="F93" s="19" t="str">
        <f>VLOOKUP($G93,[1]LISTAS!$V:$AA,3,0)</f>
        <v>BARCELONA</v>
      </c>
      <c r="G93" s="20" t="s">
        <v>77</v>
      </c>
      <c r="H93" s="20">
        <v>31</v>
      </c>
      <c r="I93" s="20"/>
      <c r="J93" s="20"/>
      <c r="K93" s="20"/>
      <c r="L93" s="20"/>
      <c r="M93" s="20"/>
      <c r="N93" s="20"/>
      <c r="O93" s="20"/>
      <c r="P93" s="20"/>
      <c r="Q93" s="20">
        <v>2</v>
      </c>
      <c r="R93" s="20" t="s">
        <v>78</v>
      </c>
      <c r="S93" s="20">
        <v>4</v>
      </c>
      <c r="T93" s="20"/>
      <c r="U93" s="20"/>
      <c r="V93" s="19" t="str">
        <f>VLOOKUP($G93,[1]LISTAS!$V$3:$AD$20001,7,0)</f>
        <v>08</v>
      </c>
      <c r="W93" s="19" t="str">
        <f>VLOOKUP($G93,[1]LISTAS!$V$3:$AD$20001,8,0)</f>
        <v>00076</v>
      </c>
      <c r="X93" s="19" t="str">
        <f>VLOOKUP($G93,[1]LISTAS!$V$3:$AD$20001,9,0)</f>
        <v>03690</v>
      </c>
      <c r="Y93" s="19" t="str">
        <f t="shared" si="11"/>
        <v>00031</v>
      </c>
      <c r="Z93" s="19" t="str">
        <f>IF(I93=""," ",VLOOKUP(I93,[1]LISTAS!$B$3:$C$102,2))</f>
        <v xml:space="preserve"> </v>
      </c>
      <c r="AA93" s="19" t="str">
        <f t="shared" si="12"/>
        <v xml:space="preserve">   </v>
      </c>
      <c r="AB93" s="19" t="str">
        <f>IF(L93="","  ",VLOOKUP(L93,[1]LISTAS!$H$3:$I$14,2,0)&amp;REPT(" ",1-LEN(M93))&amp;M93)</f>
        <v xml:space="preserve">  </v>
      </c>
      <c r="AC93" s="19" t="str">
        <f t="shared" si="13"/>
        <v xml:space="preserve"> </v>
      </c>
      <c r="AD93" s="19" t="str">
        <f>IF(O93=""," ",VLOOKUP(O93,[1]LISTAS!$M$3:$N$38,2,0))&amp;IF(P93=""," ",VLOOKUP(P93,[1]LISTAS!$M$3:$N$38,2,0))</f>
        <v xml:space="preserve">  </v>
      </c>
      <c r="AE93" s="19" t="str">
        <f>IF(Q93="","   ",VLOOKUP(Q93,[1]LISTAS!$P$3:$Q$144,2,0))</f>
        <v>002</v>
      </c>
      <c r="AF93" s="19" t="str">
        <f>IF(ISERROR(IF(R93="texto libre",S93,VLOOKUP(R93,[1]LISTAS!$S$3:$T$100,2,0))&amp;REPT(" ",4-LEN(IF(R93="texto libre",S93,VLOOKUP(R93,[1]LISTAS!$S$3:$T$100,2,0))))),"    ",IF(R93="texto libre",S93,VLOOKUP(R93,[1]LISTAS!$S$3:$T$100,2,0))&amp;REPT(" ",4-LEN(IF(R93="texto libre",S93,VLOOKUP(R93,[1]LISTAS!$S$3:$T$100,2,0)))))</f>
        <v xml:space="preserve">4   </v>
      </c>
      <c r="AG93" s="19" t="str">
        <f>IF(ISERROR(IF(T93="texto libre",U93,VLOOKUP(T93,[1]LISTAS!$S$3:$T$100,2,0))&amp;REPT(" ",4-LEN(IF(T93="texto libre",U93,VLOOKUP(T93,[1]LISTAS!$S$3:$T$100,2,0))))),"    ",IF(T93="texto libre",U93,VLOOKUP(T93,[1]LISTAS!$S$3:$T$100,2,0))&amp;REPT(" ",4-LEN(IF(T93="texto libre",U93,VLOOKUP(T93,[1]LISTAS!$S$3:$T$100,2,0)))))</f>
        <v xml:space="preserve">    </v>
      </c>
      <c r="AH93" s="19">
        <f t="shared" si="14"/>
        <v>37</v>
      </c>
      <c r="AI93" s="19">
        <f t="shared" si="15"/>
        <v>1</v>
      </c>
      <c r="AJ93" s="24"/>
      <c r="AK93" s="25">
        <v>2</v>
      </c>
      <c r="AL93" s="31" t="s">
        <v>95</v>
      </c>
      <c r="AM93" s="25">
        <v>140393</v>
      </c>
      <c r="AN93" s="25"/>
      <c r="AO93" s="35" t="str">
        <f>Tabla1[[#This Row],[GESCAL_37]]</f>
        <v xml:space="preserve">08000760369000031         0024       </v>
      </c>
      <c r="AP93" s="35" t="str">
        <f>IF(Tabla1[[#This Row],[Calle]]&lt;&gt;"",Tabla1[[#This Row],[Calle]],"")</f>
        <v>Sant Josep, Calle</v>
      </c>
      <c r="AQ93" s="35" t="str">
        <f>Tabla1[[#This Row],[Número]]&amp;Tabla1[[#This Row],[Bis]]</f>
        <v>31</v>
      </c>
      <c r="AR93" s="35" t="str">
        <f>Tabla1[[#This Row],[PORTAL(O)]]&amp;Tabla1[[#This Row],[PUERTA(Y)]]</f>
        <v/>
      </c>
      <c r="AS93" s="35" t="str">
        <f>Tabla1[[#This Row],[BLOQUE(T)]]&amp;Tabla1[[#This Row],[BLOQUE(XX)]]</f>
        <v/>
      </c>
      <c r="AT93" s="35" t="str">
        <f>IF(Tabla1[[#This Row],[LETRA ]]&lt;&gt;"",Tabla1[[#This Row],[LETRA ]],"")</f>
        <v/>
      </c>
      <c r="AU93" s="35" t="str">
        <f>Tabla1[[#This Row],[S1]]&amp;Tabla1[[#This Row],[S2]]</f>
        <v/>
      </c>
      <c r="AV93" s="36"/>
      <c r="AW93" s="35">
        <f>Tabla1[[#This Row],[Planta]]</f>
        <v>2</v>
      </c>
      <c r="AX93" s="35" t="str">
        <f>Tabla1[[#This Row],[MMMM]]&amp;" "&amp;Tabla1[[#This Row],[NNNN]]</f>
        <v xml:space="preserve">4        </v>
      </c>
      <c r="AY93" s="29" t="s">
        <v>80</v>
      </c>
      <c r="AZ93" s="25">
        <v>6286989</v>
      </c>
      <c r="BA93" s="25"/>
      <c r="BB93" s="25" t="s">
        <v>96</v>
      </c>
      <c r="BC93" s="25" t="s">
        <v>82</v>
      </c>
      <c r="BD93" s="31" t="s">
        <v>95</v>
      </c>
      <c r="BE93" s="25" t="s">
        <v>83</v>
      </c>
      <c r="BF93" s="25" t="s">
        <v>84</v>
      </c>
      <c r="BG93" s="25">
        <v>3</v>
      </c>
      <c r="BH93" s="25" t="s">
        <v>85</v>
      </c>
      <c r="BI93" s="25" t="s">
        <v>86</v>
      </c>
      <c r="BJ93" s="25">
        <v>138</v>
      </c>
      <c r="BK93" s="25"/>
    </row>
    <row r="94" spans="1:63" ht="15.75" hidden="1" thickBot="1" x14ac:dyDescent="0.3">
      <c r="A94" s="19">
        <f t="shared" si="8"/>
        <v>87</v>
      </c>
      <c r="B94" s="19" t="str">
        <f t="shared" si="9"/>
        <v>NO</v>
      </c>
      <c r="C94" s="19" t="str">
        <f>IF(COUNTIF($D$8:$D$216,D94)&gt;1,"SI","NO")</f>
        <v>NO</v>
      </c>
      <c r="D94" s="19" t="str">
        <f t="shared" si="10"/>
        <v xml:space="preserve">08000760369000031         0031       </v>
      </c>
      <c r="E94" s="19" t="str">
        <f>VLOOKUP($G94,[1]LISTAS!$V:$AA,2,0)</f>
        <v>L'HOSPITALET DE LLOBREGAT</v>
      </c>
      <c r="F94" s="19" t="str">
        <f>VLOOKUP($G94,[1]LISTAS!$V:$AA,3,0)</f>
        <v>BARCELONA</v>
      </c>
      <c r="G94" s="20" t="s">
        <v>77</v>
      </c>
      <c r="H94" s="20">
        <v>31</v>
      </c>
      <c r="I94" s="20"/>
      <c r="J94" s="20"/>
      <c r="K94" s="20"/>
      <c r="L94" s="20"/>
      <c r="M94" s="20"/>
      <c r="N94" s="20"/>
      <c r="O94" s="20"/>
      <c r="P94" s="20"/>
      <c r="Q94" s="22">
        <v>3</v>
      </c>
      <c r="R94" s="20" t="s">
        <v>78</v>
      </c>
      <c r="S94" s="20">
        <v>1</v>
      </c>
      <c r="T94" s="20"/>
      <c r="U94" s="20"/>
      <c r="V94" s="19" t="str">
        <f>VLOOKUP($G94,[1]LISTAS!$V$3:$AD$20001,7,0)</f>
        <v>08</v>
      </c>
      <c r="W94" s="19" t="str">
        <f>VLOOKUP($G94,[1]LISTAS!$V$3:$AD$20001,8,0)</f>
        <v>00076</v>
      </c>
      <c r="X94" s="19" t="str">
        <f>VLOOKUP($G94,[1]LISTAS!$V$3:$AD$20001,9,0)</f>
        <v>03690</v>
      </c>
      <c r="Y94" s="19" t="str">
        <f t="shared" si="11"/>
        <v>00031</v>
      </c>
      <c r="Z94" s="19" t="str">
        <f>IF(I94=""," ",VLOOKUP(I94,[1]LISTAS!$B$3:$C$102,2))</f>
        <v xml:space="preserve"> </v>
      </c>
      <c r="AA94" s="19" t="str">
        <f t="shared" si="12"/>
        <v xml:space="preserve">   </v>
      </c>
      <c r="AB94" s="19" t="str">
        <f>IF(L94="","  ",VLOOKUP(L94,[1]LISTAS!$H$3:$I$14,2,0)&amp;REPT(" ",1-LEN(M94))&amp;M94)</f>
        <v xml:space="preserve">  </v>
      </c>
      <c r="AC94" s="19" t="str">
        <f t="shared" si="13"/>
        <v xml:space="preserve"> </v>
      </c>
      <c r="AD94" s="19" t="str">
        <f>IF(O94=""," ",VLOOKUP(O94,[1]LISTAS!$M$3:$N$38,2,0))&amp;IF(P94=""," ",VLOOKUP(P94,[1]LISTAS!$M$3:$N$38,2,0))</f>
        <v xml:space="preserve">  </v>
      </c>
      <c r="AE94" s="19" t="str">
        <f>IF(Q94="","   ",VLOOKUP(Q94,[1]LISTAS!$P$3:$Q$144,2,0))</f>
        <v>003</v>
      </c>
      <c r="AF94" s="19" t="str">
        <f>IF(ISERROR(IF(R94="texto libre",S94,VLOOKUP(R94,[1]LISTAS!$S$3:$T$100,2,0))&amp;REPT(" ",4-LEN(IF(R94="texto libre",S94,VLOOKUP(R94,[1]LISTAS!$S$3:$T$100,2,0))))),"    ",IF(R94="texto libre",S94,VLOOKUP(R94,[1]LISTAS!$S$3:$T$100,2,0))&amp;REPT(" ",4-LEN(IF(R94="texto libre",S94,VLOOKUP(R94,[1]LISTAS!$S$3:$T$100,2,0)))))</f>
        <v xml:space="preserve">1   </v>
      </c>
      <c r="AG94" s="19" t="str">
        <f>IF(ISERROR(IF(T94="texto libre",U94,VLOOKUP(T94,[1]LISTAS!$S$3:$T$100,2,0))&amp;REPT(" ",4-LEN(IF(T94="texto libre",U94,VLOOKUP(T94,[1]LISTAS!$S$3:$T$100,2,0))))),"    ",IF(T94="texto libre",U94,VLOOKUP(T94,[1]LISTAS!$S$3:$T$100,2,0))&amp;REPT(" ",4-LEN(IF(T94="texto libre",U94,VLOOKUP(T94,[1]LISTAS!$S$3:$T$100,2,0)))))</f>
        <v xml:space="preserve">    </v>
      </c>
      <c r="AH94" s="19">
        <f t="shared" si="14"/>
        <v>37</v>
      </c>
      <c r="AI94" s="19">
        <f t="shared" si="15"/>
        <v>1</v>
      </c>
      <c r="AJ94" s="24"/>
      <c r="AK94" s="25">
        <v>2</v>
      </c>
      <c r="AL94" s="31" t="s">
        <v>95</v>
      </c>
      <c r="AM94" s="25">
        <v>140393</v>
      </c>
      <c r="AN94" s="25"/>
      <c r="AO94" s="35" t="str">
        <f>Tabla1[[#This Row],[GESCAL_37]]</f>
        <v xml:space="preserve">08000760369000031         0031       </v>
      </c>
      <c r="AP94" s="35" t="str">
        <f>IF(Tabla1[[#This Row],[Calle]]&lt;&gt;"",Tabla1[[#This Row],[Calle]],"")</f>
        <v>Sant Josep, Calle</v>
      </c>
      <c r="AQ94" s="35" t="str">
        <f>Tabla1[[#This Row],[Número]]&amp;Tabla1[[#This Row],[Bis]]</f>
        <v>31</v>
      </c>
      <c r="AR94" s="35" t="str">
        <f>Tabla1[[#This Row],[PORTAL(O)]]&amp;Tabla1[[#This Row],[PUERTA(Y)]]</f>
        <v/>
      </c>
      <c r="AS94" s="35" t="str">
        <f>Tabla1[[#This Row],[BLOQUE(T)]]&amp;Tabla1[[#This Row],[BLOQUE(XX)]]</f>
        <v/>
      </c>
      <c r="AT94" s="35" t="str">
        <f>IF(Tabla1[[#This Row],[LETRA ]]&lt;&gt;"",Tabla1[[#This Row],[LETRA ]],"")</f>
        <v/>
      </c>
      <c r="AU94" s="35" t="str">
        <f>Tabla1[[#This Row],[S1]]&amp;Tabla1[[#This Row],[S2]]</f>
        <v/>
      </c>
      <c r="AV94" s="36"/>
      <c r="AW94" s="35">
        <f>Tabla1[[#This Row],[Planta]]</f>
        <v>3</v>
      </c>
      <c r="AX94" s="35" t="str">
        <f>Tabla1[[#This Row],[MMMM]]&amp;" "&amp;Tabla1[[#This Row],[NNNN]]</f>
        <v xml:space="preserve">1        </v>
      </c>
      <c r="AY94" s="29" t="s">
        <v>80</v>
      </c>
      <c r="AZ94" s="25">
        <v>6286989</v>
      </c>
      <c r="BA94" s="25"/>
      <c r="BB94" s="25" t="s">
        <v>96</v>
      </c>
      <c r="BC94" s="25" t="s">
        <v>82</v>
      </c>
      <c r="BD94" s="31" t="s">
        <v>95</v>
      </c>
      <c r="BE94" s="25" t="s">
        <v>83</v>
      </c>
      <c r="BF94" s="25" t="s">
        <v>84</v>
      </c>
      <c r="BG94" s="25">
        <v>3</v>
      </c>
      <c r="BH94" s="25" t="s">
        <v>85</v>
      </c>
      <c r="BI94" s="25" t="s">
        <v>86</v>
      </c>
      <c r="BJ94" s="25">
        <v>138</v>
      </c>
      <c r="BK94" s="25"/>
    </row>
    <row r="95" spans="1:63" ht="15.75" hidden="1" thickBot="1" x14ac:dyDescent="0.3">
      <c r="A95" s="19">
        <f t="shared" si="8"/>
        <v>88</v>
      </c>
      <c r="B95" s="19" t="str">
        <f t="shared" si="9"/>
        <v>NO</v>
      </c>
      <c r="C95" s="19" t="str">
        <f>IF(COUNTIF($D$8:$D$216,D95)&gt;1,"SI","NO")</f>
        <v>NO</v>
      </c>
      <c r="D95" s="19" t="str">
        <f t="shared" si="10"/>
        <v xml:space="preserve">08000760369000031         0032       </v>
      </c>
      <c r="E95" s="19" t="str">
        <f>VLOOKUP($G95,[1]LISTAS!$V:$AA,2,0)</f>
        <v>L'HOSPITALET DE LLOBREGAT</v>
      </c>
      <c r="F95" s="19" t="str">
        <f>VLOOKUP($G95,[1]LISTAS!$V:$AA,3,0)</f>
        <v>BARCELONA</v>
      </c>
      <c r="G95" s="20" t="s">
        <v>77</v>
      </c>
      <c r="H95" s="20">
        <v>31</v>
      </c>
      <c r="I95" s="20"/>
      <c r="J95" s="20"/>
      <c r="K95" s="20"/>
      <c r="L95" s="20"/>
      <c r="M95" s="20"/>
      <c r="N95" s="20"/>
      <c r="O95" s="20"/>
      <c r="P95" s="20"/>
      <c r="Q95" s="22">
        <v>3</v>
      </c>
      <c r="R95" s="20" t="s">
        <v>78</v>
      </c>
      <c r="S95" s="20">
        <v>2</v>
      </c>
      <c r="T95" s="20"/>
      <c r="U95" s="20"/>
      <c r="V95" s="19" t="str">
        <f>VLOOKUP($G95,[1]LISTAS!$V$3:$AD$20001,7,0)</f>
        <v>08</v>
      </c>
      <c r="W95" s="19" t="str">
        <f>VLOOKUP($G95,[1]LISTAS!$V$3:$AD$20001,8,0)</f>
        <v>00076</v>
      </c>
      <c r="X95" s="19" t="str">
        <f>VLOOKUP($G95,[1]LISTAS!$V$3:$AD$20001,9,0)</f>
        <v>03690</v>
      </c>
      <c r="Y95" s="19" t="str">
        <f t="shared" si="11"/>
        <v>00031</v>
      </c>
      <c r="Z95" s="19" t="str">
        <f>IF(I95=""," ",VLOOKUP(I95,[1]LISTAS!$B$3:$C$102,2))</f>
        <v xml:space="preserve"> </v>
      </c>
      <c r="AA95" s="19" t="str">
        <f t="shared" si="12"/>
        <v xml:space="preserve">   </v>
      </c>
      <c r="AB95" s="19" t="str">
        <f>IF(L95="","  ",VLOOKUP(L95,[1]LISTAS!$H$3:$I$14,2,0)&amp;REPT(" ",1-LEN(M95))&amp;M95)</f>
        <v xml:space="preserve">  </v>
      </c>
      <c r="AC95" s="19" t="str">
        <f t="shared" si="13"/>
        <v xml:space="preserve"> </v>
      </c>
      <c r="AD95" s="19" t="str">
        <f>IF(O95=""," ",VLOOKUP(O95,[1]LISTAS!$M$3:$N$38,2,0))&amp;IF(P95=""," ",VLOOKUP(P95,[1]LISTAS!$M$3:$N$38,2,0))</f>
        <v xml:space="preserve">  </v>
      </c>
      <c r="AE95" s="19" t="str">
        <f>IF(Q95="","   ",VLOOKUP(Q95,[1]LISTAS!$P$3:$Q$144,2,0))</f>
        <v>003</v>
      </c>
      <c r="AF95" s="19" t="str">
        <f>IF(ISERROR(IF(R95="texto libre",S95,VLOOKUP(R95,[1]LISTAS!$S$3:$T$100,2,0))&amp;REPT(" ",4-LEN(IF(R95="texto libre",S95,VLOOKUP(R95,[1]LISTAS!$S$3:$T$100,2,0))))),"    ",IF(R95="texto libre",S95,VLOOKUP(R95,[1]LISTAS!$S$3:$T$100,2,0))&amp;REPT(" ",4-LEN(IF(R95="texto libre",S95,VLOOKUP(R95,[1]LISTAS!$S$3:$T$100,2,0)))))</f>
        <v xml:space="preserve">2   </v>
      </c>
      <c r="AG95" s="19" t="str">
        <f>IF(ISERROR(IF(T95="texto libre",U95,VLOOKUP(T95,[1]LISTAS!$S$3:$T$100,2,0))&amp;REPT(" ",4-LEN(IF(T95="texto libre",U95,VLOOKUP(T95,[1]LISTAS!$S$3:$T$100,2,0))))),"    ",IF(T95="texto libre",U95,VLOOKUP(T95,[1]LISTAS!$S$3:$T$100,2,0))&amp;REPT(" ",4-LEN(IF(T95="texto libre",U95,VLOOKUP(T95,[1]LISTAS!$S$3:$T$100,2,0)))))</f>
        <v xml:space="preserve">    </v>
      </c>
      <c r="AH95" s="19">
        <f t="shared" si="14"/>
        <v>37</v>
      </c>
      <c r="AI95" s="19">
        <f t="shared" si="15"/>
        <v>1</v>
      </c>
      <c r="AJ95" s="24"/>
      <c r="AK95" s="25">
        <v>2</v>
      </c>
      <c r="AL95" s="31" t="s">
        <v>95</v>
      </c>
      <c r="AM95" s="25">
        <v>140393</v>
      </c>
      <c r="AN95" s="25"/>
      <c r="AO95" s="35" t="str">
        <f>Tabla1[[#This Row],[GESCAL_37]]</f>
        <v xml:space="preserve">08000760369000031         0032       </v>
      </c>
      <c r="AP95" s="35" t="str">
        <f>IF(Tabla1[[#This Row],[Calle]]&lt;&gt;"",Tabla1[[#This Row],[Calle]],"")</f>
        <v>Sant Josep, Calle</v>
      </c>
      <c r="AQ95" s="35" t="str">
        <f>Tabla1[[#This Row],[Número]]&amp;Tabla1[[#This Row],[Bis]]</f>
        <v>31</v>
      </c>
      <c r="AR95" s="35" t="str">
        <f>Tabla1[[#This Row],[PORTAL(O)]]&amp;Tabla1[[#This Row],[PUERTA(Y)]]</f>
        <v/>
      </c>
      <c r="AS95" s="35" t="str">
        <f>Tabla1[[#This Row],[BLOQUE(T)]]&amp;Tabla1[[#This Row],[BLOQUE(XX)]]</f>
        <v/>
      </c>
      <c r="AT95" s="35" t="str">
        <f>IF(Tabla1[[#This Row],[LETRA ]]&lt;&gt;"",Tabla1[[#This Row],[LETRA ]],"")</f>
        <v/>
      </c>
      <c r="AU95" s="35" t="str">
        <f>Tabla1[[#This Row],[S1]]&amp;Tabla1[[#This Row],[S2]]</f>
        <v/>
      </c>
      <c r="AV95" s="36"/>
      <c r="AW95" s="35">
        <f>Tabla1[[#This Row],[Planta]]</f>
        <v>3</v>
      </c>
      <c r="AX95" s="35" t="str">
        <f>Tabla1[[#This Row],[MMMM]]&amp;" "&amp;Tabla1[[#This Row],[NNNN]]</f>
        <v xml:space="preserve">2        </v>
      </c>
      <c r="AY95" s="29" t="s">
        <v>80</v>
      </c>
      <c r="AZ95" s="25">
        <v>6286989</v>
      </c>
      <c r="BA95" s="25"/>
      <c r="BB95" s="25" t="s">
        <v>96</v>
      </c>
      <c r="BC95" s="25" t="s">
        <v>82</v>
      </c>
      <c r="BD95" s="31" t="s">
        <v>95</v>
      </c>
      <c r="BE95" s="25" t="s">
        <v>83</v>
      </c>
      <c r="BF95" s="25" t="s">
        <v>84</v>
      </c>
      <c r="BG95" s="25">
        <v>3</v>
      </c>
      <c r="BH95" s="25" t="s">
        <v>85</v>
      </c>
      <c r="BI95" s="25" t="s">
        <v>86</v>
      </c>
      <c r="BJ95" s="25">
        <v>138</v>
      </c>
      <c r="BK95" s="25"/>
    </row>
    <row r="96" spans="1:63" ht="15.75" hidden="1" thickBot="1" x14ac:dyDescent="0.3">
      <c r="A96" s="19">
        <f t="shared" si="8"/>
        <v>89</v>
      </c>
      <c r="B96" s="19" t="str">
        <f t="shared" si="9"/>
        <v>NO</v>
      </c>
      <c r="C96" s="19" t="str">
        <f>IF(COUNTIF($D$8:$D$216,D96)&gt;1,"SI","NO")</f>
        <v>NO</v>
      </c>
      <c r="D96" s="19" t="str">
        <f t="shared" si="10"/>
        <v xml:space="preserve">08000760369000031         0033       </v>
      </c>
      <c r="E96" s="19" t="str">
        <f>VLOOKUP($G96,[1]LISTAS!$V:$AA,2,0)</f>
        <v>L'HOSPITALET DE LLOBREGAT</v>
      </c>
      <c r="F96" s="19" t="str">
        <f>VLOOKUP($G96,[1]LISTAS!$V:$AA,3,0)</f>
        <v>BARCELONA</v>
      </c>
      <c r="G96" s="20" t="s">
        <v>77</v>
      </c>
      <c r="H96" s="20">
        <v>31</v>
      </c>
      <c r="I96" s="20"/>
      <c r="J96" s="20"/>
      <c r="K96" s="20"/>
      <c r="L96" s="20"/>
      <c r="M96" s="20"/>
      <c r="N96" s="20"/>
      <c r="O96" s="20"/>
      <c r="P96" s="20"/>
      <c r="Q96" s="22">
        <v>3</v>
      </c>
      <c r="R96" s="20" t="s">
        <v>78</v>
      </c>
      <c r="S96" s="20">
        <v>3</v>
      </c>
      <c r="T96" s="20"/>
      <c r="U96" s="20"/>
      <c r="V96" s="19" t="str">
        <f>VLOOKUP($G96,[1]LISTAS!$V$3:$AD$20001,7,0)</f>
        <v>08</v>
      </c>
      <c r="W96" s="19" t="str">
        <f>VLOOKUP($G96,[1]LISTAS!$V$3:$AD$20001,8,0)</f>
        <v>00076</v>
      </c>
      <c r="X96" s="19" t="str">
        <f>VLOOKUP($G96,[1]LISTAS!$V$3:$AD$20001,9,0)</f>
        <v>03690</v>
      </c>
      <c r="Y96" s="19" t="str">
        <f t="shared" si="11"/>
        <v>00031</v>
      </c>
      <c r="Z96" s="19" t="str">
        <f>IF(I96=""," ",VLOOKUP(I96,[1]LISTAS!$B$3:$C$102,2))</f>
        <v xml:space="preserve"> </v>
      </c>
      <c r="AA96" s="19" t="str">
        <f t="shared" si="12"/>
        <v xml:space="preserve">   </v>
      </c>
      <c r="AB96" s="19" t="str">
        <f>IF(L96="","  ",VLOOKUP(L96,[1]LISTAS!$H$3:$I$14,2,0)&amp;REPT(" ",1-LEN(M96))&amp;M96)</f>
        <v xml:space="preserve">  </v>
      </c>
      <c r="AC96" s="19" t="str">
        <f t="shared" si="13"/>
        <v xml:space="preserve"> </v>
      </c>
      <c r="AD96" s="19" t="str">
        <f>IF(O96=""," ",VLOOKUP(O96,[1]LISTAS!$M$3:$N$38,2,0))&amp;IF(P96=""," ",VLOOKUP(P96,[1]LISTAS!$M$3:$N$38,2,0))</f>
        <v xml:space="preserve">  </v>
      </c>
      <c r="AE96" s="19" t="str">
        <f>IF(Q96="","   ",VLOOKUP(Q96,[1]LISTAS!$P$3:$Q$144,2,0))</f>
        <v>003</v>
      </c>
      <c r="AF96" s="19" t="str">
        <f>IF(ISERROR(IF(R96="texto libre",S96,VLOOKUP(R96,[1]LISTAS!$S$3:$T$100,2,0))&amp;REPT(" ",4-LEN(IF(R96="texto libre",S96,VLOOKUP(R96,[1]LISTAS!$S$3:$T$100,2,0))))),"    ",IF(R96="texto libre",S96,VLOOKUP(R96,[1]LISTAS!$S$3:$T$100,2,0))&amp;REPT(" ",4-LEN(IF(R96="texto libre",S96,VLOOKUP(R96,[1]LISTAS!$S$3:$T$100,2,0)))))</f>
        <v xml:space="preserve">3   </v>
      </c>
      <c r="AG96" s="19" t="str">
        <f>IF(ISERROR(IF(T96="texto libre",U96,VLOOKUP(T96,[1]LISTAS!$S$3:$T$100,2,0))&amp;REPT(" ",4-LEN(IF(T96="texto libre",U96,VLOOKUP(T96,[1]LISTAS!$S$3:$T$100,2,0))))),"    ",IF(T96="texto libre",U96,VLOOKUP(T96,[1]LISTAS!$S$3:$T$100,2,0))&amp;REPT(" ",4-LEN(IF(T96="texto libre",U96,VLOOKUP(T96,[1]LISTAS!$S$3:$T$100,2,0)))))</f>
        <v xml:space="preserve">    </v>
      </c>
      <c r="AH96" s="19">
        <f t="shared" si="14"/>
        <v>37</v>
      </c>
      <c r="AI96" s="19">
        <f t="shared" si="15"/>
        <v>1</v>
      </c>
      <c r="AJ96" s="24"/>
      <c r="AK96" s="25">
        <v>2</v>
      </c>
      <c r="AL96" s="31" t="s">
        <v>95</v>
      </c>
      <c r="AM96" s="25">
        <v>140393</v>
      </c>
      <c r="AN96" s="25"/>
      <c r="AO96" s="35" t="str">
        <f>Tabla1[[#This Row],[GESCAL_37]]</f>
        <v xml:space="preserve">08000760369000031         0033       </v>
      </c>
      <c r="AP96" s="35" t="str">
        <f>IF(Tabla1[[#This Row],[Calle]]&lt;&gt;"",Tabla1[[#This Row],[Calle]],"")</f>
        <v>Sant Josep, Calle</v>
      </c>
      <c r="AQ96" s="35" t="str">
        <f>Tabla1[[#This Row],[Número]]&amp;Tabla1[[#This Row],[Bis]]</f>
        <v>31</v>
      </c>
      <c r="AR96" s="35" t="str">
        <f>Tabla1[[#This Row],[PORTAL(O)]]&amp;Tabla1[[#This Row],[PUERTA(Y)]]</f>
        <v/>
      </c>
      <c r="AS96" s="35" t="str">
        <f>Tabla1[[#This Row],[BLOQUE(T)]]&amp;Tabla1[[#This Row],[BLOQUE(XX)]]</f>
        <v/>
      </c>
      <c r="AT96" s="35" t="str">
        <f>IF(Tabla1[[#This Row],[LETRA ]]&lt;&gt;"",Tabla1[[#This Row],[LETRA ]],"")</f>
        <v/>
      </c>
      <c r="AU96" s="35" t="str">
        <f>Tabla1[[#This Row],[S1]]&amp;Tabla1[[#This Row],[S2]]</f>
        <v/>
      </c>
      <c r="AV96" s="36"/>
      <c r="AW96" s="35">
        <f>Tabla1[[#This Row],[Planta]]</f>
        <v>3</v>
      </c>
      <c r="AX96" s="35" t="str">
        <f>Tabla1[[#This Row],[MMMM]]&amp;" "&amp;Tabla1[[#This Row],[NNNN]]</f>
        <v xml:space="preserve">3        </v>
      </c>
      <c r="AY96" s="29" t="s">
        <v>80</v>
      </c>
      <c r="AZ96" s="25">
        <v>6286989</v>
      </c>
      <c r="BA96" s="25"/>
      <c r="BB96" s="25" t="s">
        <v>96</v>
      </c>
      <c r="BC96" s="25" t="s">
        <v>82</v>
      </c>
      <c r="BD96" s="31" t="s">
        <v>95</v>
      </c>
      <c r="BE96" s="25" t="s">
        <v>83</v>
      </c>
      <c r="BF96" s="25" t="s">
        <v>84</v>
      </c>
      <c r="BG96" s="25">
        <v>3</v>
      </c>
      <c r="BH96" s="25" t="s">
        <v>85</v>
      </c>
      <c r="BI96" s="25" t="s">
        <v>86</v>
      </c>
      <c r="BJ96" s="25">
        <v>138</v>
      </c>
      <c r="BK96" s="25"/>
    </row>
    <row r="97" spans="1:63" ht="15.75" hidden="1" thickBot="1" x14ac:dyDescent="0.3">
      <c r="A97" s="19">
        <f t="shared" si="8"/>
        <v>90</v>
      </c>
      <c r="B97" s="19" t="str">
        <f t="shared" si="9"/>
        <v>NO</v>
      </c>
      <c r="C97" s="19" t="str">
        <f>IF(COUNTIF($D$8:$D$216,D97)&gt;1,"SI","NO")</f>
        <v>NO</v>
      </c>
      <c r="D97" s="19" t="str">
        <f t="shared" si="10"/>
        <v xml:space="preserve">08000760369000031         0034       </v>
      </c>
      <c r="E97" s="19" t="str">
        <f>VLOOKUP($G97,[1]LISTAS!$V:$AA,2,0)</f>
        <v>L'HOSPITALET DE LLOBREGAT</v>
      </c>
      <c r="F97" s="19" t="str">
        <f>VLOOKUP($G97,[1]LISTAS!$V:$AA,3,0)</f>
        <v>BARCELONA</v>
      </c>
      <c r="G97" s="20" t="s">
        <v>77</v>
      </c>
      <c r="H97" s="20">
        <v>31</v>
      </c>
      <c r="I97" s="20"/>
      <c r="J97" s="20"/>
      <c r="K97" s="20"/>
      <c r="L97" s="20"/>
      <c r="M97" s="20"/>
      <c r="N97" s="20"/>
      <c r="O97" s="20"/>
      <c r="P97" s="20"/>
      <c r="Q97" s="22">
        <v>3</v>
      </c>
      <c r="R97" s="20" t="s">
        <v>78</v>
      </c>
      <c r="S97" s="20">
        <v>4</v>
      </c>
      <c r="T97" s="20"/>
      <c r="U97" s="20"/>
      <c r="V97" s="19" t="str">
        <f>VLOOKUP($G97,[1]LISTAS!$V$3:$AD$20001,7,0)</f>
        <v>08</v>
      </c>
      <c r="W97" s="19" t="str">
        <f>VLOOKUP($G97,[1]LISTAS!$V$3:$AD$20001,8,0)</f>
        <v>00076</v>
      </c>
      <c r="X97" s="19" t="str">
        <f>VLOOKUP($G97,[1]LISTAS!$V$3:$AD$20001,9,0)</f>
        <v>03690</v>
      </c>
      <c r="Y97" s="19" t="str">
        <f t="shared" si="11"/>
        <v>00031</v>
      </c>
      <c r="Z97" s="19" t="str">
        <f>IF(I97=""," ",VLOOKUP(I97,[1]LISTAS!$B$3:$C$102,2))</f>
        <v xml:space="preserve"> </v>
      </c>
      <c r="AA97" s="19" t="str">
        <f t="shared" si="12"/>
        <v xml:space="preserve">   </v>
      </c>
      <c r="AB97" s="19" t="str">
        <f>IF(L97="","  ",VLOOKUP(L97,[1]LISTAS!$H$3:$I$14,2,0)&amp;REPT(" ",1-LEN(M97))&amp;M97)</f>
        <v xml:space="preserve">  </v>
      </c>
      <c r="AC97" s="19" t="str">
        <f t="shared" si="13"/>
        <v xml:space="preserve"> </v>
      </c>
      <c r="AD97" s="19" t="str">
        <f>IF(O97=""," ",VLOOKUP(O97,[1]LISTAS!$M$3:$N$38,2,0))&amp;IF(P97=""," ",VLOOKUP(P97,[1]LISTAS!$M$3:$N$38,2,0))</f>
        <v xml:space="preserve">  </v>
      </c>
      <c r="AE97" s="19" t="str">
        <f>IF(Q97="","   ",VLOOKUP(Q97,[1]LISTAS!$P$3:$Q$144,2,0))</f>
        <v>003</v>
      </c>
      <c r="AF97" s="19" t="str">
        <f>IF(ISERROR(IF(R97="texto libre",S97,VLOOKUP(R97,[1]LISTAS!$S$3:$T$100,2,0))&amp;REPT(" ",4-LEN(IF(R97="texto libre",S97,VLOOKUP(R97,[1]LISTAS!$S$3:$T$100,2,0))))),"    ",IF(R97="texto libre",S97,VLOOKUP(R97,[1]LISTAS!$S$3:$T$100,2,0))&amp;REPT(" ",4-LEN(IF(R97="texto libre",S97,VLOOKUP(R97,[1]LISTAS!$S$3:$T$100,2,0)))))</f>
        <v xml:space="preserve">4   </v>
      </c>
      <c r="AG97" s="19" t="str">
        <f>IF(ISERROR(IF(T97="texto libre",U97,VLOOKUP(T97,[1]LISTAS!$S$3:$T$100,2,0))&amp;REPT(" ",4-LEN(IF(T97="texto libre",U97,VLOOKUP(T97,[1]LISTAS!$S$3:$T$100,2,0))))),"    ",IF(T97="texto libre",U97,VLOOKUP(T97,[1]LISTAS!$S$3:$T$100,2,0))&amp;REPT(" ",4-LEN(IF(T97="texto libre",U97,VLOOKUP(T97,[1]LISTAS!$S$3:$T$100,2,0)))))</f>
        <v xml:space="preserve">    </v>
      </c>
      <c r="AH97" s="19">
        <f t="shared" si="14"/>
        <v>37</v>
      </c>
      <c r="AI97" s="19">
        <f t="shared" si="15"/>
        <v>1</v>
      </c>
      <c r="AJ97" s="24"/>
      <c r="AK97" s="25">
        <v>2</v>
      </c>
      <c r="AL97" s="31" t="s">
        <v>95</v>
      </c>
      <c r="AM97" s="25">
        <v>140393</v>
      </c>
      <c r="AN97" s="25"/>
      <c r="AO97" s="35" t="str">
        <f>Tabla1[[#This Row],[GESCAL_37]]</f>
        <v xml:space="preserve">08000760369000031         0034       </v>
      </c>
      <c r="AP97" s="35" t="str">
        <f>IF(Tabla1[[#This Row],[Calle]]&lt;&gt;"",Tabla1[[#This Row],[Calle]],"")</f>
        <v>Sant Josep, Calle</v>
      </c>
      <c r="AQ97" s="35" t="str">
        <f>Tabla1[[#This Row],[Número]]&amp;Tabla1[[#This Row],[Bis]]</f>
        <v>31</v>
      </c>
      <c r="AR97" s="35" t="str">
        <f>Tabla1[[#This Row],[PORTAL(O)]]&amp;Tabla1[[#This Row],[PUERTA(Y)]]</f>
        <v/>
      </c>
      <c r="AS97" s="35" t="str">
        <f>Tabla1[[#This Row],[BLOQUE(T)]]&amp;Tabla1[[#This Row],[BLOQUE(XX)]]</f>
        <v/>
      </c>
      <c r="AT97" s="35" t="str">
        <f>IF(Tabla1[[#This Row],[LETRA ]]&lt;&gt;"",Tabla1[[#This Row],[LETRA ]],"")</f>
        <v/>
      </c>
      <c r="AU97" s="35" t="str">
        <f>Tabla1[[#This Row],[S1]]&amp;Tabla1[[#This Row],[S2]]</f>
        <v/>
      </c>
      <c r="AV97" s="36"/>
      <c r="AW97" s="35">
        <f>Tabla1[[#This Row],[Planta]]</f>
        <v>3</v>
      </c>
      <c r="AX97" s="35" t="str">
        <f>Tabla1[[#This Row],[MMMM]]&amp;" "&amp;Tabla1[[#This Row],[NNNN]]</f>
        <v xml:space="preserve">4        </v>
      </c>
      <c r="AY97" s="29" t="s">
        <v>80</v>
      </c>
      <c r="AZ97" s="25">
        <v>6286989</v>
      </c>
      <c r="BA97" s="25"/>
      <c r="BB97" s="25" t="s">
        <v>96</v>
      </c>
      <c r="BC97" s="25" t="s">
        <v>82</v>
      </c>
      <c r="BD97" s="31" t="s">
        <v>95</v>
      </c>
      <c r="BE97" s="25" t="s">
        <v>83</v>
      </c>
      <c r="BF97" s="25" t="s">
        <v>84</v>
      </c>
      <c r="BG97" s="25">
        <v>3</v>
      </c>
      <c r="BH97" s="25" t="s">
        <v>85</v>
      </c>
      <c r="BI97" s="25" t="s">
        <v>86</v>
      </c>
      <c r="BJ97" s="25">
        <v>138</v>
      </c>
      <c r="BK97" s="25"/>
    </row>
    <row r="98" spans="1:63" ht="15.75" hidden="1" thickBot="1" x14ac:dyDescent="0.3">
      <c r="A98" s="19">
        <f t="shared" si="8"/>
        <v>91</v>
      </c>
      <c r="B98" s="19" t="str">
        <f t="shared" si="9"/>
        <v>NO</v>
      </c>
      <c r="C98" s="19" t="str">
        <f>IF(COUNTIF($D$8:$D$216,D98)&gt;1,"SI","NO")</f>
        <v>NO</v>
      </c>
      <c r="D98" s="19" t="str">
        <f t="shared" si="10"/>
        <v xml:space="preserve">08000760369000031         AT 1       </v>
      </c>
      <c r="E98" s="19" t="str">
        <f>VLOOKUP($G98,[1]LISTAS!$V:$AA,2,0)</f>
        <v>L'HOSPITALET DE LLOBREGAT</v>
      </c>
      <c r="F98" s="19" t="str">
        <f>VLOOKUP($G98,[1]LISTAS!$V:$AA,3,0)</f>
        <v>BARCELONA</v>
      </c>
      <c r="G98" s="20" t="s">
        <v>77</v>
      </c>
      <c r="H98" s="20">
        <v>31</v>
      </c>
      <c r="I98" s="20"/>
      <c r="J98" s="20"/>
      <c r="K98" s="20"/>
      <c r="L98" s="20"/>
      <c r="M98" s="20"/>
      <c r="N98" s="20"/>
      <c r="O98" s="20"/>
      <c r="P98" s="20"/>
      <c r="Q98" s="22" t="s">
        <v>87</v>
      </c>
      <c r="R98" s="20" t="s">
        <v>78</v>
      </c>
      <c r="S98" s="20">
        <v>1</v>
      </c>
      <c r="T98" s="20"/>
      <c r="U98" s="20"/>
      <c r="V98" s="19" t="str">
        <f>VLOOKUP($G98,[1]LISTAS!$V$3:$AD$20001,7,0)</f>
        <v>08</v>
      </c>
      <c r="W98" s="19" t="str">
        <f>VLOOKUP($G98,[1]LISTAS!$V$3:$AD$20001,8,0)</f>
        <v>00076</v>
      </c>
      <c r="X98" s="19" t="str">
        <f>VLOOKUP($G98,[1]LISTAS!$V$3:$AD$20001,9,0)</f>
        <v>03690</v>
      </c>
      <c r="Y98" s="19" t="str">
        <f t="shared" si="11"/>
        <v>00031</v>
      </c>
      <c r="Z98" s="19" t="str">
        <f>IF(I98=""," ",VLOOKUP(I98,[1]LISTAS!$B$3:$C$102,2))</f>
        <v xml:space="preserve"> </v>
      </c>
      <c r="AA98" s="19" t="str">
        <f t="shared" si="12"/>
        <v xml:space="preserve">   </v>
      </c>
      <c r="AB98" s="19" t="str">
        <f>IF(L98="","  ",VLOOKUP(L98,[1]LISTAS!$H$3:$I$14,2,0)&amp;REPT(" ",1-LEN(M98))&amp;M98)</f>
        <v xml:space="preserve">  </v>
      </c>
      <c r="AC98" s="19" t="str">
        <f t="shared" si="13"/>
        <v xml:space="preserve"> </v>
      </c>
      <c r="AD98" s="19" t="str">
        <f>IF(O98=""," ",VLOOKUP(O98,[1]LISTAS!$M$3:$N$38,2,0))&amp;IF(P98=""," ",VLOOKUP(P98,[1]LISTAS!$M$3:$N$38,2,0))</f>
        <v xml:space="preserve">  </v>
      </c>
      <c r="AE98" s="19" t="str">
        <f>IF(Q98="","   ",VLOOKUP(Q98,[1]LISTAS!$P$3:$Q$144,2,0))</f>
        <v xml:space="preserve">AT </v>
      </c>
      <c r="AF98" s="19" t="str">
        <f>IF(ISERROR(IF(R98="texto libre",S98,VLOOKUP(R98,[1]LISTAS!$S$3:$T$100,2,0))&amp;REPT(" ",4-LEN(IF(R98="texto libre",S98,VLOOKUP(R98,[1]LISTAS!$S$3:$T$100,2,0))))),"    ",IF(R98="texto libre",S98,VLOOKUP(R98,[1]LISTAS!$S$3:$T$100,2,0))&amp;REPT(" ",4-LEN(IF(R98="texto libre",S98,VLOOKUP(R98,[1]LISTAS!$S$3:$T$100,2,0)))))</f>
        <v xml:space="preserve">1   </v>
      </c>
      <c r="AG98" s="19" t="str">
        <f>IF(ISERROR(IF(T98="texto libre",U98,VLOOKUP(T98,[1]LISTAS!$S$3:$T$100,2,0))&amp;REPT(" ",4-LEN(IF(T98="texto libre",U98,VLOOKUP(T98,[1]LISTAS!$S$3:$T$100,2,0))))),"    ",IF(T98="texto libre",U98,VLOOKUP(T98,[1]LISTAS!$S$3:$T$100,2,0))&amp;REPT(" ",4-LEN(IF(T98="texto libre",U98,VLOOKUP(T98,[1]LISTAS!$S$3:$T$100,2,0)))))</f>
        <v xml:space="preserve">    </v>
      </c>
      <c r="AH98" s="19">
        <f t="shared" si="14"/>
        <v>37</v>
      </c>
      <c r="AI98" s="19">
        <f t="shared" si="15"/>
        <v>1</v>
      </c>
      <c r="AJ98" s="24"/>
      <c r="AK98" s="25">
        <v>2</v>
      </c>
      <c r="AL98" s="31" t="s">
        <v>95</v>
      </c>
      <c r="AM98" s="25">
        <v>140393</v>
      </c>
      <c r="AN98" s="25"/>
      <c r="AO98" s="35" t="str">
        <f>Tabla1[[#This Row],[GESCAL_37]]</f>
        <v xml:space="preserve">08000760369000031         AT 1       </v>
      </c>
      <c r="AP98" s="35" t="str">
        <f>IF(Tabla1[[#This Row],[Calle]]&lt;&gt;"",Tabla1[[#This Row],[Calle]],"")</f>
        <v>Sant Josep, Calle</v>
      </c>
      <c r="AQ98" s="35" t="str">
        <f>Tabla1[[#This Row],[Número]]&amp;Tabla1[[#This Row],[Bis]]</f>
        <v>31</v>
      </c>
      <c r="AR98" s="35" t="str">
        <f>Tabla1[[#This Row],[PORTAL(O)]]&amp;Tabla1[[#This Row],[PUERTA(Y)]]</f>
        <v/>
      </c>
      <c r="AS98" s="35" t="str">
        <f>Tabla1[[#This Row],[BLOQUE(T)]]&amp;Tabla1[[#This Row],[BLOQUE(XX)]]</f>
        <v/>
      </c>
      <c r="AT98" s="35" t="str">
        <f>IF(Tabla1[[#This Row],[LETRA ]]&lt;&gt;"",Tabla1[[#This Row],[LETRA ]],"")</f>
        <v/>
      </c>
      <c r="AU98" s="35" t="str">
        <f>Tabla1[[#This Row],[S1]]&amp;Tabla1[[#This Row],[S2]]</f>
        <v/>
      </c>
      <c r="AV98" s="36"/>
      <c r="AW98" s="35" t="str">
        <f>Tabla1[[#This Row],[Planta]]</f>
        <v>Atico</v>
      </c>
      <c r="AX98" s="35" t="str">
        <f>Tabla1[[#This Row],[MMMM]]&amp;" "&amp;Tabla1[[#This Row],[NNNN]]</f>
        <v xml:space="preserve">1        </v>
      </c>
      <c r="AY98" s="29" t="s">
        <v>80</v>
      </c>
      <c r="AZ98" s="25">
        <v>6286989</v>
      </c>
      <c r="BA98" s="25"/>
      <c r="BB98" s="25" t="s">
        <v>96</v>
      </c>
      <c r="BC98" s="25" t="s">
        <v>82</v>
      </c>
      <c r="BD98" s="31" t="s">
        <v>95</v>
      </c>
      <c r="BE98" s="25" t="s">
        <v>83</v>
      </c>
      <c r="BF98" s="25" t="s">
        <v>84</v>
      </c>
      <c r="BG98" s="25">
        <v>3</v>
      </c>
      <c r="BH98" s="25" t="s">
        <v>85</v>
      </c>
      <c r="BI98" s="25" t="s">
        <v>86</v>
      </c>
      <c r="BJ98" s="25">
        <v>138</v>
      </c>
      <c r="BK98" s="25"/>
    </row>
    <row r="99" spans="1:63" ht="15.75" hidden="1" thickBot="1" x14ac:dyDescent="0.3">
      <c r="A99" s="19">
        <f t="shared" si="8"/>
        <v>92</v>
      </c>
      <c r="B99" s="19" t="str">
        <f t="shared" si="9"/>
        <v>NO</v>
      </c>
      <c r="C99" s="19" t="str">
        <f>IF(COUNTIF($D$8:$D$216,D99)&gt;1,"SI","NO")</f>
        <v>NO</v>
      </c>
      <c r="D99" s="19" t="str">
        <f t="shared" si="10"/>
        <v xml:space="preserve">08000760369000031         AT 2       </v>
      </c>
      <c r="E99" s="19" t="str">
        <f>VLOOKUP($G99,[1]LISTAS!$V:$AA,2,0)</f>
        <v>L'HOSPITALET DE LLOBREGAT</v>
      </c>
      <c r="F99" s="19" t="str">
        <f>VLOOKUP($G99,[1]LISTAS!$V:$AA,3,0)</f>
        <v>BARCELONA</v>
      </c>
      <c r="G99" s="20" t="s">
        <v>77</v>
      </c>
      <c r="H99" s="20">
        <v>31</v>
      </c>
      <c r="I99" s="20"/>
      <c r="J99" s="20"/>
      <c r="K99" s="20"/>
      <c r="L99" s="20"/>
      <c r="M99" s="20"/>
      <c r="N99" s="20"/>
      <c r="O99" s="20"/>
      <c r="P99" s="20"/>
      <c r="Q99" s="22" t="s">
        <v>87</v>
      </c>
      <c r="R99" s="20" t="s">
        <v>78</v>
      </c>
      <c r="S99" s="20">
        <v>2</v>
      </c>
      <c r="T99" s="20"/>
      <c r="U99" s="20"/>
      <c r="V99" s="19" t="str">
        <f>VLOOKUP($G99,[1]LISTAS!$V$3:$AD$20001,7,0)</f>
        <v>08</v>
      </c>
      <c r="W99" s="19" t="str">
        <f>VLOOKUP($G99,[1]LISTAS!$V$3:$AD$20001,8,0)</f>
        <v>00076</v>
      </c>
      <c r="X99" s="19" t="str">
        <f>VLOOKUP($G99,[1]LISTAS!$V$3:$AD$20001,9,0)</f>
        <v>03690</v>
      </c>
      <c r="Y99" s="19" t="str">
        <f t="shared" si="11"/>
        <v>00031</v>
      </c>
      <c r="Z99" s="19" t="str">
        <f>IF(I99=""," ",VLOOKUP(I99,[1]LISTAS!$B$3:$C$102,2))</f>
        <v xml:space="preserve"> </v>
      </c>
      <c r="AA99" s="19" t="str">
        <f t="shared" si="12"/>
        <v xml:space="preserve">   </v>
      </c>
      <c r="AB99" s="19" t="str">
        <f>IF(L99="","  ",VLOOKUP(L99,[1]LISTAS!$H$3:$I$14,2,0)&amp;REPT(" ",1-LEN(M99))&amp;M99)</f>
        <v xml:space="preserve">  </v>
      </c>
      <c r="AC99" s="19" t="str">
        <f t="shared" si="13"/>
        <v xml:space="preserve"> </v>
      </c>
      <c r="AD99" s="19" t="str">
        <f>IF(O99=""," ",VLOOKUP(O99,[1]LISTAS!$M$3:$N$38,2,0))&amp;IF(P99=""," ",VLOOKUP(P99,[1]LISTAS!$M$3:$N$38,2,0))</f>
        <v xml:space="preserve">  </v>
      </c>
      <c r="AE99" s="19" t="str">
        <f>IF(Q99="","   ",VLOOKUP(Q99,[1]LISTAS!$P$3:$Q$144,2,0))</f>
        <v xml:space="preserve">AT </v>
      </c>
      <c r="AF99" s="19" t="str">
        <f>IF(ISERROR(IF(R99="texto libre",S99,VLOOKUP(R99,[1]LISTAS!$S$3:$T$100,2,0))&amp;REPT(" ",4-LEN(IF(R99="texto libre",S99,VLOOKUP(R99,[1]LISTAS!$S$3:$T$100,2,0))))),"    ",IF(R99="texto libre",S99,VLOOKUP(R99,[1]LISTAS!$S$3:$T$100,2,0))&amp;REPT(" ",4-LEN(IF(R99="texto libre",S99,VLOOKUP(R99,[1]LISTAS!$S$3:$T$100,2,0)))))</f>
        <v xml:space="preserve">2   </v>
      </c>
      <c r="AG99" s="19" t="str">
        <f>IF(ISERROR(IF(T99="texto libre",U99,VLOOKUP(T99,[1]LISTAS!$S$3:$T$100,2,0))&amp;REPT(" ",4-LEN(IF(T99="texto libre",U99,VLOOKUP(T99,[1]LISTAS!$S$3:$T$100,2,0))))),"    ",IF(T99="texto libre",U99,VLOOKUP(T99,[1]LISTAS!$S$3:$T$100,2,0))&amp;REPT(" ",4-LEN(IF(T99="texto libre",U99,VLOOKUP(T99,[1]LISTAS!$S$3:$T$100,2,0)))))</f>
        <v xml:space="preserve">    </v>
      </c>
      <c r="AH99" s="19">
        <f t="shared" si="14"/>
        <v>37</v>
      </c>
      <c r="AI99" s="19">
        <f t="shared" si="15"/>
        <v>1</v>
      </c>
      <c r="AJ99" s="24"/>
      <c r="AK99" s="25">
        <v>2</v>
      </c>
      <c r="AL99" s="31" t="s">
        <v>95</v>
      </c>
      <c r="AM99" s="25">
        <v>140393</v>
      </c>
      <c r="AN99" s="25"/>
      <c r="AO99" s="35" t="str">
        <f>Tabla1[[#This Row],[GESCAL_37]]</f>
        <v xml:space="preserve">08000760369000031         AT 2       </v>
      </c>
      <c r="AP99" s="35" t="str">
        <f>IF(Tabla1[[#This Row],[Calle]]&lt;&gt;"",Tabla1[[#This Row],[Calle]],"")</f>
        <v>Sant Josep, Calle</v>
      </c>
      <c r="AQ99" s="35" t="str">
        <f>Tabla1[[#This Row],[Número]]&amp;Tabla1[[#This Row],[Bis]]</f>
        <v>31</v>
      </c>
      <c r="AR99" s="35" t="str">
        <f>Tabla1[[#This Row],[PORTAL(O)]]&amp;Tabla1[[#This Row],[PUERTA(Y)]]</f>
        <v/>
      </c>
      <c r="AS99" s="35" t="str">
        <f>Tabla1[[#This Row],[BLOQUE(T)]]&amp;Tabla1[[#This Row],[BLOQUE(XX)]]</f>
        <v/>
      </c>
      <c r="AT99" s="35" t="str">
        <f>IF(Tabla1[[#This Row],[LETRA ]]&lt;&gt;"",Tabla1[[#This Row],[LETRA ]],"")</f>
        <v/>
      </c>
      <c r="AU99" s="35" t="str">
        <f>Tabla1[[#This Row],[S1]]&amp;Tabla1[[#This Row],[S2]]</f>
        <v/>
      </c>
      <c r="AV99" s="36"/>
      <c r="AW99" s="35" t="str">
        <f>Tabla1[[#This Row],[Planta]]</f>
        <v>Atico</v>
      </c>
      <c r="AX99" s="35" t="str">
        <f>Tabla1[[#This Row],[MMMM]]&amp;" "&amp;Tabla1[[#This Row],[NNNN]]</f>
        <v xml:space="preserve">2        </v>
      </c>
      <c r="AY99" s="29" t="s">
        <v>80</v>
      </c>
      <c r="AZ99" s="25">
        <v>6286989</v>
      </c>
      <c r="BA99" s="25"/>
      <c r="BB99" s="25" t="s">
        <v>96</v>
      </c>
      <c r="BC99" s="25" t="s">
        <v>82</v>
      </c>
      <c r="BD99" s="31" t="s">
        <v>95</v>
      </c>
      <c r="BE99" s="25" t="s">
        <v>83</v>
      </c>
      <c r="BF99" s="25" t="s">
        <v>84</v>
      </c>
      <c r="BG99" s="25">
        <v>3</v>
      </c>
      <c r="BH99" s="25" t="s">
        <v>85</v>
      </c>
      <c r="BI99" s="25" t="s">
        <v>86</v>
      </c>
      <c r="BJ99" s="25">
        <v>138</v>
      </c>
      <c r="BK99" s="25"/>
    </row>
    <row r="100" spans="1:63" ht="15.75" hidden="1" thickBot="1" x14ac:dyDescent="0.3">
      <c r="A100" s="19">
        <f t="shared" si="8"/>
        <v>93</v>
      </c>
      <c r="B100" s="19" t="str">
        <f t="shared" si="9"/>
        <v>NO</v>
      </c>
      <c r="C100" s="19" t="str">
        <f>IF(COUNTIF($D$8:$D$216,D100)&gt;1,"SI","NO")</f>
        <v>NO</v>
      </c>
      <c r="D100" s="19" t="str">
        <f t="shared" si="10"/>
        <v xml:space="preserve">08000760369000031         AT 3       </v>
      </c>
      <c r="E100" s="19" t="str">
        <f>VLOOKUP($G100,[1]LISTAS!$V:$AA,2,0)</f>
        <v>L'HOSPITALET DE LLOBREGAT</v>
      </c>
      <c r="F100" s="19" t="str">
        <f>VLOOKUP($G100,[1]LISTAS!$V:$AA,3,0)</f>
        <v>BARCELONA</v>
      </c>
      <c r="G100" s="20" t="s">
        <v>77</v>
      </c>
      <c r="H100" s="20">
        <v>31</v>
      </c>
      <c r="I100" s="20"/>
      <c r="J100" s="20"/>
      <c r="K100" s="20"/>
      <c r="L100" s="20"/>
      <c r="M100" s="20"/>
      <c r="N100" s="20"/>
      <c r="O100" s="20"/>
      <c r="P100" s="20"/>
      <c r="Q100" s="22" t="s">
        <v>87</v>
      </c>
      <c r="R100" s="20" t="s">
        <v>78</v>
      </c>
      <c r="S100" s="20">
        <v>3</v>
      </c>
      <c r="T100" s="20"/>
      <c r="U100" s="20"/>
      <c r="V100" s="19" t="str">
        <f>VLOOKUP($G100,[1]LISTAS!$V$3:$AD$20001,7,0)</f>
        <v>08</v>
      </c>
      <c r="W100" s="19" t="str">
        <f>VLOOKUP($G100,[1]LISTAS!$V$3:$AD$20001,8,0)</f>
        <v>00076</v>
      </c>
      <c r="X100" s="19" t="str">
        <f>VLOOKUP($G100,[1]LISTAS!$V$3:$AD$20001,9,0)</f>
        <v>03690</v>
      </c>
      <c r="Y100" s="19" t="str">
        <f t="shared" si="11"/>
        <v>00031</v>
      </c>
      <c r="Z100" s="19" t="str">
        <f>IF(I100=""," ",VLOOKUP(I100,[1]LISTAS!$B$3:$C$102,2))</f>
        <v xml:space="preserve"> </v>
      </c>
      <c r="AA100" s="19" t="str">
        <f t="shared" si="12"/>
        <v xml:space="preserve">   </v>
      </c>
      <c r="AB100" s="19" t="str">
        <f>IF(L100="","  ",VLOOKUP(L100,[1]LISTAS!$H$3:$I$14,2,0)&amp;REPT(" ",1-LEN(M100))&amp;M100)</f>
        <v xml:space="preserve">  </v>
      </c>
      <c r="AC100" s="19" t="str">
        <f t="shared" si="13"/>
        <v xml:space="preserve"> </v>
      </c>
      <c r="AD100" s="19" t="str">
        <f>IF(O100=""," ",VLOOKUP(O100,[1]LISTAS!$M$3:$N$38,2,0))&amp;IF(P100=""," ",VLOOKUP(P100,[1]LISTAS!$M$3:$N$38,2,0))</f>
        <v xml:space="preserve">  </v>
      </c>
      <c r="AE100" s="19" t="str">
        <f>IF(Q100="","   ",VLOOKUP(Q100,[1]LISTAS!$P$3:$Q$144,2,0))</f>
        <v xml:space="preserve">AT </v>
      </c>
      <c r="AF100" s="19" t="str">
        <f>IF(ISERROR(IF(R100="texto libre",S100,VLOOKUP(R100,[1]LISTAS!$S$3:$T$100,2,0))&amp;REPT(" ",4-LEN(IF(R100="texto libre",S100,VLOOKUP(R100,[1]LISTAS!$S$3:$T$100,2,0))))),"    ",IF(R100="texto libre",S100,VLOOKUP(R100,[1]LISTAS!$S$3:$T$100,2,0))&amp;REPT(" ",4-LEN(IF(R100="texto libre",S100,VLOOKUP(R100,[1]LISTAS!$S$3:$T$100,2,0)))))</f>
        <v xml:space="preserve">3   </v>
      </c>
      <c r="AG100" s="19" t="str">
        <f>IF(ISERROR(IF(T100="texto libre",U100,VLOOKUP(T100,[1]LISTAS!$S$3:$T$100,2,0))&amp;REPT(" ",4-LEN(IF(T100="texto libre",U100,VLOOKUP(T100,[1]LISTAS!$S$3:$T$100,2,0))))),"    ",IF(T100="texto libre",U100,VLOOKUP(T100,[1]LISTAS!$S$3:$T$100,2,0))&amp;REPT(" ",4-LEN(IF(T100="texto libre",U100,VLOOKUP(T100,[1]LISTAS!$S$3:$T$100,2,0)))))</f>
        <v xml:space="preserve">    </v>
      </c>
      <c r="AH100" s="19">
        <f t="shared" si="14"/>
        <v>37</v>
      </c>
      <c r="AI100" s="19">
        <f t="shared" si="15"/>
        <v>1</v>
      </c>
      <c r="AJ100" s="24"/>
      <c r="AK100" s="25">
        <v>2</v>
      </c>
      <c r="AL100" s="31" t="s">
        <v>95</v>
      </c>
      <c r="AM100" s="25">
        <v>140393</v>
      </c>
      <c r="AN100" s="25"/>
      <c r="AO100" s="35" t="str">
        <f>Tabla1[[#This Row],[GESCAL_37]]</f>
        <v xml:space="preserve">08000760369000031         AT 3       </v>
      </c>
      <c r="AP100" s="35" t="str">
        <f>IF(Tabla1[[#This Row],[Calle]]&lt;&gt;"",Tabla1[[#This Row],[Calle]],"")</f>
        <v>Sant Josep, Calle</v>
      </c>
      <c r="AQ100" s="35" t="str">
        <f>Tabla1[[#This Row],[Número]]&amp;Tabla1[[#This Row],[Bis]]</f>
        <v>31</v>
      </c>
      <c r="AR100" s="35" t="str">
        <f>Tabla1[[#This Row],[PORTAL(O)]]&amp;Tabla1[[#This Row],[PUERTA(Y)]]</f>
        <v/>
      </c>
      <c r="AS100" s="35" t="str">
        <f>Tabla1[[#This Row],[BLOQUE(T)]]&amp;Tabla1[[#This Row],[BLOQUE(XX)]]</f>
        <v/>
      </c>
      <c r="AT100" s="35" t="str">
        <f>IF(Tabla1[[#This Row],[LETRA ]]&lt;&gt;"",Tabla1[[#This Row],[LETRA ]],"")</f>
        <v/>
      </c>
      <c r="AU100" s="35" t="str">
        <f>Tabla1[[#This Row],[S1]]&amp;Tabla1[[#This Row],[S2]]</f>
        <v/>
      </c>
      <c r="AV100" s="36"/>
      <c r="AW100" s="35" t="str">
        <f>Tabla1[[#This Row],[Planta]]</f>
        <v>Atico</v>
      </c>
      <c r="AX100" s="35" t="str">
        <f>Tabla1[[#This Row],[MMMM]]&amp;" "&amp;Tabla1[[#This Row],[NNNN]]</f>
        <v xml:space="preserve">3        </v>
      </c>
      <c r="AY100" s="29" t="s">
        <v>80</v>
      </c>
      <c r="AZ100" s="25">
        <v>6286989</v>
      </c>
      <c r="BA100" s="25"/>
      <c r="BB100" s="25" t="s">
        <v>96</v>
      </c>
      <c r="BC100" s="25" t="s">
        <v>82</v>
      </c>
      <c r="BD100" s="31" t="s">
        <v>95</v>
      </c>
      <c r="BE100" s="25" t="s">
        <v>83</v>
      </c>
      <c r="BF100" s="25" t="s">
        <v>84</v>
      </c>
      <c r="BG100" s="25">
        <v>3</v>
      </c>
      <c r="BH100" s="25" t="s">
        <v>85</v>
      </c>
      <c r="BI100" s="25" t="s">
        <v>86</v>
      </c>
      <c r="BJ100" s="25">
        <v>138</v>
      </c>
      <c r="BK100" s="25"/>
    </row>
    <row r="101" spans="1:63" ht="15.75" hidden="1" thickBot="1" x14ac:dyDescent="0.3">
      <c r="A101" s="19">
        <f t="shared" si="8"/>
        <v>94</v>
      </c>
      <c r="B101" s="19" t="str">
        <f t="shared" si="9"/>
        <v>NO</v>
      </c>
      <c r="C101" s="19" t="str">
        <f>IF(COUNTIF($D$8:$D$216,D101)&gt;1,"SI","NO")</f>
        <v>NO</v>
      </c>
      <c r="D101" s="19" t="str">
        <f t="shared" si="10"/>
        <v xml:space="preserve">08000760369000031         SA 1       </v>
      </c>
      <c r="E101" s="19" t="str">
        <f>VLOOKUP($G101,[1]LISTAS!$V:$AA,2,0)</f>
        <v>L'HOSPITALET DE LLOBREGAT</v>
      </c>
      <c r="F101" s="19" t="str">
        <f>VLOOKUP($G101,[1]LISTAS!$V:$AA,3,0)</f>
        <v>BARCELONA</v>
      </c>
      <c r="G101" s="20" t="s">
        <v>77</v>
      </c>
      <c r="H101" s="20">
        <v>31</v>
      </c>
      <c r="I101" s="20"/>
      <c r="J101" s="20"/>
      <c r="K101" s="20"/>
      <c r="L101" s="20"/>
      <c r="M101" s="20"/>
      <c r="N101" s="20"/>
      <c r="O101" s="20"/>
      <c r="P101" s="20"/>
      <c r="Q101" s="22" t="s">
        <v>93</v>
      </c>
      <c r="R101" s="20" t="s">
        <v>78</v>
      </c>
      <c r="S101" s="20">
        <v>1</v>
      </c>
      <c r="T101" s="20"/>
      <c r="U101" s="20"/>
      <c r="V101" s="19" t="str">
        <f>VLOOKUP($G101,[1]LISTAS!$V$3:$AD$20001,7,0)</f>
        <v>08</v>
      </c>
      <c r="W101" s="19" t="str">
        <f>VLOOKUP($G101,[1]LISTAS!$V$3:$AD$20001,8,0)</f>
        <v>00076</v>
      </c>
      <c r="X101" s="19" t="str">
        <f>VLOOKUP($G101,[1]LISTAS!$V$3:$AD$20001,9,0)</f>
        <v>03690</v>
      </c>
      <c r="Y101" s="19" t="str">
        <f t="shared" si="11"/>
        <v>00031</v>
      </c>
      <c r="Z101" s="19" t="str">
        <f>IF(I101=""," ",VLOOKUP(I101,[1]LISTAS!$B$3:$C$102,2))</f>
        <v xml:space="preserve"> </v>
      </c>
      <c r="AA101" s="19" t="str">
        <f t="shared" si="12"/>
        <v xml:space="preserve">   </v>
      </c>
      <c r="AB101" s="19" t="str">
        <f>IF(L101="","  ",VLOOKUP(L101,[1]LISTAS!$H$3:$I$14,2,0)&amp;REPT(" ",1-LEN(M101))&amp;M101)</f>
        <v xml:space="preserve">  </v>
      </c>
      <c r="AC101" s="19" t="str">
        <f t="shared" si="13"/>
        <v xml:space="preserve"> </v>
      </c>
      <c r="AD101" s="19" t="str">
        <f>IF(O101=""," ",VLOOKUP(O101,[1]LISTAS!$M$3:$N$38,2,0))&amp;IF(P101=""," ",VLOOKUP(P101,[1]LISTAS!$M$3:$N$38,2,0))</f>
        <v xml:space="preserve">  </v>
      </c>
      <c r="AE101" s="19" t="str">
        <f>IF(Q101="","   ",VLOOKUP(Q101,[1]LISTAS!$P$3:$Q$144,2,0))</f>
        <v xml:space="preserve">SA </v>
      </c>
      <c r="AF101" s="19" t="str">
        <f>IF(ISERROR(IF(R101="texto libre",S101,VLOOKUP(R101,[1]LISTAS!$S$3:$T$100,2,0))&amp;REPT(" ",4-LEN(IF(R101="texto libre",S101,VLOOKUP(R101,[1]LISTAS!$S$3:$T$100,2,0))))),"    ",IF(R101="texto libre",S101,VLOOKUP(R101,[1]LISTAS!$S$3:$T$100,2,0))&amp;REPT(" ",4-LEN(IF(R101="texto libre",S101,VLOOKUP(R101,[1]LISTAS!$S$3:$T$100,2,0)))))</f>
        <v xml:space="preserve">1   </v>
      </c>
      <c r="AG101" s="19" t="str">
        <f>IF(ISERROR(IF(T101="texto libre",U101,VLOOKUP(T101,[1]LISTAS!$S$3:$T$100,2,0))&amp;REPT(" ",4-LEN(IF(T101="texto libre",U101,VLOOKUP(T101,[1]LISTAS!$S$3:$T$100,2,0))))),"    ",IF(T101="texto libre",U101,VLOOKUP(T101,[1]LISTAS!$S$3:$T$100,2,0))&amp;REPT(" ",4-LEN(IF(T101="texto libre",U101,VLOOKUP(T101,[1]LISTAS!$S$3:$T$100,2,0)))))</f>
        <v xml:space="preserve">    </v>
      </c>
      <c r="AH101" s="19">
        <f t="shared" si="14"/>
        <v>37</v>
      </c>
      <c r="AI101" s="19">
        <f t="shared" si="15"/>
        <v>1</v>
      </c>
      <c r="AJ101" s="24"/>
      <c r="AK101" s="25">
        <v>2</v>
      </c>
      <c r="AL101" s="31" t="s">
        <v>95</v>
      </c>
      <c r="AM101" s="25">
        <v>140393</v>
      </c>
      <c r="AN101" s="25"/>
      <c r="AO101" s="35" t="str">
        <f>Tabla1[[#This Row],[GESCAL_37]]</f>
        <v xml:space="preserve">08000760369000031         SA 1       </v>
      </c>
      <c r="AP101" s="35" t="str">
        <f>IF(Tabla1[[#This Row],[Calle]]&lt;&gt;"",Tabla1[[#This Row],[Calle]],"")</f>
        <v>Sant Josep, Calle</v>
      </c>
      <c r="AQ101" s="35" t="str">
        <f>Tabla1[[#This Row],[Número]]&amp;Tabla1[[#This Row],[Bis]]</f>
        <v>31</v>
      </c>
      <c r="AR101" s="35" t="str">
        <f>Tabla1[[#This Row],[PORTAL(O)]]&amp;Tabla1[[#This Row],[PUERTA(Y)]]</f>
        <v/>
      </c>
      <c r="AS101" s="35" t="str">
        <f>Tabla1[[#This Row],[BLOQUE(T)]]&amp;Tabla1[[#This Row],[BLOQUE(XX)]]</f>
        <v/>
      </c>
      <c r="AT101" s="35" t="str">
        <f>IF(Tabla1[[#This Row],[LETRA ]]&lt;&gt;"",Tabla1[[#This Row],[LETRA ]],"")</f>
        <v/>
      </c>
      <c r="AU101" s="35" t="str">
        <f>Tabla1[[#This Row],[S1]]&amp;Tabla1[[#This Row],[S2]]</f>
        <v/>
      </c>
      <c r="AV101" s="36"/>
      <c r="AW101" s="35" t="str">
        <f>Tabla1[[#This Row],[Planta]]</f>
        <v>Sobreático</v>
      </c>
      <c r="AX101" s="35" t="str">
        <f>Tabla1[[#This Row],[MMMM]]&amp;" "&amp;Tabla1[[#This Row],[NNNN]]</f>
        <v xml:space="preserve">1        </v>
      </c>
      <c r="AY101" s="29" t="s">
        <v>80</v>
      </c>
      <c r="AZ101" s="25">
        <v>6286989</v>
      </c>
      <c r="BA101" s="25"/>
      <c r="BB101" s="25" t="s">
        <v>96</v>
      </c>
      <c r="BC101" s="25" t="s">
        <v>82</v>
      </c>
      <c r="BD101" s="31" t="s">
        <v>95</v>
      </c>
      <c r="BE101" s="25" t="s">
        <v>83</v>
      </c>
      <c r="BF101" s="25" t="s">
        <v>84</v>
      </c>
      <c r="BG101" s="25">
        <v>3</v>
      </c>
      <c r="BH101" s="25" t="s">
        <v>85</v>
      </c>
      <c r="BI101" s="25" t="s">
        <v>86</v>
      </c>
      <c r="BJ101" s="25">
        <v>138</v>
      </c>
      <c r="BK101" s="25"/>
    </row>
    <row r="102" spans="1:63" ht="15.75" hidden="1" thickBot="1" x14ac:dyDescent="0.3">
      <c r="A102" s="37">
        <f t="shared" si="8"/>
        <v>95</v>
      </c>
      <c r="B102" s="38" t="str">
        <f t="shared" si="9"/>
        <v>NO</v>
      </c>
      <c r="C102" s="38" t="str">
        <f>IF(COUNTIF($D$8:$D$216,D102)&gt;1,"SI","NO")</f>
        <v>NO</v>
      </c>
      <c r="D102" s="38" t="str">
        <f t="shared" si="10"/>
        <v xml:space="preserve">08000761107500004         0011       </v>
      </c>
      <c r="E102" s="38" t="str">
        <f>VLOOKUP($G102,[1]LISTAS!$V:$AA,2,0)</f>
        <v>L'HOSPITALET DE LLOBREGAT</v>
      </c>
      <c r="F102" s="38" t="str">
        <f>VLOOKUP($G102,[1]LISTAS!$V:$AA,3,0)</f>
        <v>BARCELONA</v>
      </c>
      <c r="G102" s="20" t="s">
        <v>97</v>
      </c>
      <c r="H102" s="20">
        <v>4</v>
      </c>
      <c r="I102" s="21"/>
      <c r="J102" s="21"/>
      <c r="K102" s="21"/>
      <c r="L102" s="21"/>
      <c r="M102" s="21"/>
      <c r="N102" s="21"/>
      <c r="O102" s="21"/>
      <c r="P102" s="21"/>
      <c r="Q102" s="21">
        <v>1</v>
      </c>
      <c r="R102" s="20" t="s">
        <v>78</v>
      </c>
      <c r="S102" s="22">
        <v>1</v>
      </c>
      <c r="T102" s="39"/>
      <c r="U102" s="39"/>
      <c r="V102" s="38" t="str">
        <f>VLOOKUP($G102,[1]LISTAS!$V$3:$AD$20001,7,0)</f>
        <v>08</v>
      </c>
      <c r="W102" s="38" t="str">
        <f>VLOOKUP($G102,[1]LISTAS!$V$3:$AD$20001,8,0)</f>
        <v>00076</v>
      </c>
      <c r="X102" s="38" t="str">
        <f>VLOOKUP($G102,[1]LISTAS!$V$3:$AD$20001,9,0)</f>
        <v>11075</v>
      </c>
      <c r="Y102" s="38" t="str">
        <f t="shared" si="11"/>
        <v>00004</v>
      </c>
      <c r="Z102" s="38" t="str">
        <f>IF(I102=""," ",VLOOKUP(I102,[1]LISTAS!$B$3:$C$102,2))</f>
        <v xml:space="preserve"> </v>
      </c>
      <c r="AA102" s="38" t="str">
        <f t="shared" si="12"/>
        <v xml:space="preserve">   </v>
      </c>
      <c r="AB102" s="37" t="str">
        <f>IF(L102="","  ",VLOOKUP(L102,[1]LISTAS!$H$3:$I$14,2,0)&amp;REPT(" ",1-LEN(M102))&amp;M102)</f>
        <v xml:space="preserve">  </v>
      </c>
      <c r="AC102" s="38" t="str">
        <f t="shared" si="13"/>
        <v xml:space="preserve"> </v>
      </c>
      <c r="AD102" s="38" t="str">
        <f>IF(O102=""," ",VLOOKUP(O102,[1]LISTAS!$M$3:$N$38,2,0))&amp;IF(P102=""," ",VLOOKUP(P102,[1]LISTAS!$M$3:$N$38,2,0))</f>
        <v xml:space="preserve">  </v>
      </c>
      <c r="AE102" s="38" t="str">
        <f>IF(Q102="","   ",VLOOKUP(Q102,[1]LISTAS!$P$3:$Q$144,2,0))</f>
        <v>001</v>
      </c>
      <c r="AF102" s="38" t="str">
        <f>IF(ISERROR(IF(R102="texto libre",S102,VLOOKUP(R102,[1]LISTAS!$S$3:$T$100,2,0))&amp;REPT(" ",4-LEN(IF(R102="texto libre",S102,VLOOKUP(R102,[1]LISTAS!$S$3:$T$100,2,0))))),"    ",IF(R102="texto libre",S102,VLOOKUP(R102,[1]LISTAS!$S$3:$T$100,2,0))&amp;REPT(" ",4-LEN(IF(R102="texto libre",S102,VLOOKUP(R102,[1]LISTAS!$S$3:$T$100,2,0)))))</f>
        <v xml:space="preserve">1   </v>
      </c>
      <c r="AG102" s="38" t="str">
        <f>IF(ISERROR(IF(T102="texto libre",U102,VLOOKUP(T102,[1]LISTAS!$S$3:$T$100,2,0))&amp;REPT(" ",4-LEN(IF(T102="texto libre",U102,VLOOKUP(T102,[1]LISTAS!$S$3:$T$100,2,0))))),"    ",IF(T102="texto libre",U102,VLOOKUP(T102,[1]LISTAS!$S$3:$T$100,2,0))&amp;REPT(" ",4-LEN(IF(T102="texto libre",U102,VLOOKUP(T102,[1]LISTAS!$S$3:$T$100,2,0)))))</f>
        <v xml:space="preserve">    </v>
      </c>
      <c r="AH102" s="38">
        <f t="shared" si="14"/>
        <v>37</v>
      </c>
      <c r="AI102" s="38">
        <f t="shared" si="15"/>
        <v>1</v>
      </c>
      <c r="AJ102" s="40"/>
      <c r="AK102" s="25">
        <v>2</v>
      </c>
      <c r="AL102" s="31" t="s">
        <v>98</v>
      </c>
      <c r="AM102" s="41">
        <v>140389</v>
      </c>
      <c r="AN102" s="41"/>
      <c r="AO102" s="42" t="str">
        <f>Tabla1[[#This Row],[GESCAL_37]]</f>
        <v xml:space="preserve">08000761107500004         0011       </v>
      </c>
      <c r="AP102" s="42" t="str">
        <f>IF(Tabla1[[#This Row],[Calle]]&lt;&gt;"",Tabla1[[#This Row],[Calle]],"")</f>
        <v>Joan Maragall, Calle</v>
      </c>
      <c r="AQ102" s="42" t="str">
        <f>Tabla1[[#This Row],[Número]]&amp;Tabla1[[#This Row],[Bis]]</f>
        <v>4</v>
      </c>
      <c r="AR102" s="42" t="str">
        <f>Tabla1[[#This Row],[PORTAL(O)]]&amp;Tabla1[[#This Row],[PUERTA(Y)]]</f>
        <v/>
      </c>
      <c r="AS102" s="42" t="str">
        <f>Tabla1[[#This Row],[BLOQUE(T)]]&amp;Tabla1[[#This Row],[BLOQUE(XX)]]</f>
        <v/>
      </c>
      <c r="AT102" s="42" t="str">
        <f>IF(Tabla1[[#This Row],[LETRA ]]&lt;&gt;"",Tabla1[[#This Row],[LETRA ]],"")</f>
        <v/>
      </c>
      <c r="AU102" s="42" t="str">
        <f>Tabla1[[#This Row],[S1]]&amp;Tabla1[[#This Row],[S2]]</f>
        <v/>
      </c>
      <c r="AV102" s="43"/>
      <c r="AW102" s="42">
        <f>Tabla1[[#This Row],[Planta]]</f>
        <v>1</v>
      </c>
      <c r="AX102" s="42" t="str">
        <f>Tabla1[[#This Row],[MMMM]]&amp;" "&amp;Tabla1[[#This Row],[NNNN]]</f>
        <v xml:space="preserve">1        </v>
      </c>
      <c r="AY102" s="29" t="s">
        <v>80</v>
      </c>
      <c r="AZ102" s="25">
        <v>6286989</v>
      </c>
      <c r="BA102" s="25"/>
      <c r="BB102" s="25" t="s">
        <v>99</v>
      </c>
      <c r="BC102" s="25" t="s">
        <v>82</v>
      </c>
      <c r="BD102" s="31" t="s">
        <v>98</v>
      </c>
      <c r="BE102" s="25" t="s">
        <v>100</v>
      </c>
      <c r="BF102" s="25" t="s">
        <v>84</v>
      </c>
      <c r="BG102" s="25">
        <v>2</v>
      </c>
      <c r="BH102" s="25" t="s">
        <v>85</v>
      </c>
      <c r="BI102" s="25" t="s">
        <v>86</v>
      </c>
      <c r="BJ102" s="41">
        <v>139</v>
      </c>
      <c r="BK102" s="41"/>
    </row>
    <row r="103" spans="1:63" ht="15.75" hidden="1" thickBot="1" x14ac:dyDescent="0.3">
      <c r="A103" s="37">
        <f t="shared" si="8"/>
        <v>96</v>
      </c>
      <c r="B103" s="38" t="str">
        <f t="shared" si="9"/>
        <v>NO</v>
      </c>
      <c r="C103" s="38" t="str">
        <f>IF(COUNTIF($D$8:$D$216,D103)&gt;1,"SI","NO")</f>
        <v>NO</v>
      </c>
      <c r="D103" s="38" t="str">
        <f t="shared" si="10"/>
        <v xml:space="preserve">08000761107500004         0012       </v>
      </c>
      <c r="E103" s="38" t="str">
        <f>VLOOKUP($G103,[1]LISTAS!$V:$AA,2,0)</f>
        <v>L'HOSPITALET DE LLOBREGAT</v>
      </c>
      <c r="F103" s="38" t="str">
        <f>VLOOKUP($G103,[1]LISTAS!$V:$AA,3,0)</f>
        <v>BARCELONA</v>
      </c>
      <c r="G103" s="20" t="s">
        <v>97</v>
      </c>
      <c r="H103" s="20">
        <v>4</v>
      </c>
      <c r="I103" s="21"/>
      <c r="J103" s="21"/>
      <c r="K103" s="21"/>
      <c r="L103" s="21"/>
      <c r="M103" s="21"/>
      <c r="N103" s="21"/>
      <c r="O103" s="21"/>
      <c r="P103" s="21"/>
      <c r="Q103" s="21">
        <v>1</v>
      </c>
      <c r="R103" s="20" t="s">
        <v>78</v>
      </c>
      <c r="S103" s="22">
        <v>2</v>
      </c>
      <c r="T103" s="39"/>
      <c r="U103" s="39"/>
      <c r="V103" s="38" t="str">
        <f>VLOOKUP($G103,[1]LISTAS!$V$3:$AD$20001,7,0)</f>
        <v>08</v>
      </c>
      <c r="W103" s="38" t="str">
        <f>VLOOKUP($G103,[1]LISTAS!$V$3:$AD$20001,8,0)</f>
        <v>00076</v>
      </c>
      <c r="X103" s="38" t="str">
        <f>VLOOKUP($G103,[1]LISTAS!$V$3:$AD$20001,9,0)</f>
        <v>11075</v>
      </c>
      <c r="Y103" s="38" t="str">
        <f t="shared" si="11"/>
        <v>00004</v>
      </c>
      <c r="Z103" s="38" t="str">
        <f>IF(I103=""," ",VLOOKUP(I103,[1]LISTAS!$B$3:$C$102,2))</f>
        <v xml:space="preserve"> </v>
      </c>
      <c r="AA103" s="38" t="str">
        <f t="shared" si="12"/>
        <v xml:space="preserve">   </v>
      </c>
      <c r="AB103" s="37" t="str">
        <f>IF(L103="","  ",VLOOKUP(L103,[1]LISTAS!$H$3:$I$14,2,0)&amp;REPT(" ",1-LEN(M103))&amp;M103)</f>
        <v xml:space="preserve">  </v>
      </c>
      <c r="AC103" s="38" t="str">
        <f t="shared" si="13"/>
        <v xml:space="preserve"> </v>
      </c>
      <c r="AD103" s="38" t="str">
        <f>IF(O103=""," ",VLOOKUP(O103,[1]LISTAS!$M$3:$N$38,2,0))&amp;IF(P103=""," ",VLOOKUP(P103,[1]LISTAS!$M$3:$N$38,2,0))</f>
        <v xml:space="preserve">  </v>
      </c>
      <c r="AE103" s="38" t="str">
        <f>IF(Q103="","   ",VLOOKUP(Q103,[1]LISTAS!$P$3:$Q$144,2,0))</f>
        <v>001</v>
      </c>
      <c r="AF103" s="38" t="str">
        <f>IF(ISERROR(IF(R103="texto libre",S103,VLOOKUP(R103,[1]LISTAS!$S$3:$T$100,2,0))&amp;REPT(" ",4-LEN(IF(R103="texto libre",S103,VLOOKUP(R103,[1]LISTAS!$S$3:$T$100,2,0))))),"    ",IF(R103="texto libre",S103,VLOOKUP(R103,[1]LISTAS!$S$3:$T$100,2,0))&amp;REPT(" ",4-LEN(IF(R103="texto libre",S103,VLOOKUP(R103,[1]LISTAS!$S$3:$T$100,2,0)))))</f>
        <v xml:space="preserve">2   </v>
      </c>
      <c r="AG103" s="38" t="str">
        <f>IF(ISERROR(IF(T103="texto libre",U103,VLOOKUP(T103,[1]LISTAS!$S$3:$T$100,2,0))&amp;REPT(" ",4-LEN(IF(T103="texto libre",U103,VLOOKUP(T103,[1]LISTAS!$S$3:$T$100,2,0))))),"    ",IF(T103="texto libre",U103,VLOOKUP(T103,[1]LISTAS!$S$3:$T$100,2,0))&amp;REPT(" ",4-LEN(IF(T103="texto libre",U103,VLOOKUP(T103,[1]LISTAS!$S$3:$T$100,2,0)))))</f>
        <v xml:space="preserve">    </v>
      </c>
      <c r="AH103" s="38">
        <f t="shared" si="14"/>
        <v>37</v>
      </c>
      <c r="AI103" s="38">
        <f t="shared" si="15"/>
        <v>1</v>
      </c>
      <c r="AJ103" s="40"/>
      <c r="AK103" s="25">
        <v>2</v>
      </c>
      <c r="AL103" s="31" t="s">
        <v>98</v>
      </c>
      <c r="AM103" s="41">
        <v>140389</v>
      </c>
      <c r="AN103" s="41"/>
      <c r="AO103" s="42" t="str">
        <f>Tabla1[[#This Row],[GESCAL_37]]</f>
        <v xml:space="preserve">08000761107500004         0012       </v>
      </c>
      <c r="AP103" s="42" t="str">
        <f>IF(Tabla1[[#This Row],[Calle]]&lt;&gt;"",Tabla1[[#This Row],[Calle]],"")</f>
        <v>Joan Maragall, Calle</v>
      </c>
      <c r="AQ103" s="42" t="str">
        <f>Tabla1[[#This Row],[Número]]&amp;Tabla1[[#This Row],[Bis]]</f>
        <v>4</v>
      </c>
      <c r="AR103" s="42" t="str">
        <f>Tabla1[[#This Row],[PORTAL(O)]]&amp;Tabla1[[#This Row],[PUERTA(Y)]]</f>
        <v/>
      </c>
      <c r="AS103" s="42" t="str">
        <f>Tabla1[[#This Row],[BLOQUE(T)]]&amp;Tabla1[[#This Row],[BLOQUE(XX)]]</f>
        <v/>
      </c>
      <c r="AT103" s="42" t="str">
        <f>IF(Tabla1[[#This Row],[LETRA ]]&lt;&gt;"",Tabla1[[#This Row],[LETRA ]],"")</f>
        <v/>
      </c>
      <c r="AU103" s="42" t="str">
        <f>Tabla1[[#This Row],[S1]]&amp;Tabla1[[#This Row],[S2]]</f>
        <v/>
      </c>
      <c r="AV103" s="43"/>
      <c r="AW103" s="42">
        <f>Tabla1[[#This Row],[Planta]]</f>
        <v>1</v>
      </c>
      <c r="AX103" s="42" t="str">
        <f>Tabla1[[#This Row],[MMMM]]&amp;" "&amp;Tabla1[[#This Row],[NNNN]]</f>
        <v xml:space="preserve">2        </v>
      </c>
      <c r="AY103" s="29" t="s">
        <v>80</v>
      </c>
      <c r="AZ103" s="25">
        <v>6286989</v>
      </c>
      <c r="BA103" s="25"/>
      <c r="BB103" s="25" t="s">
        <v>99</v>
      </c>
      <c r="BC103" s="25" t="s">
        <v>82</v>
      </c>
      <c r="BD103" s="31" t="s">
        <v>98</v>
      </c>
      <c r="BE103" s="25" t="s">
        <v>100</v>
      </c>
      <c r="BF103" s="25" t="s">
        <v>84</v>
      </c>
      <c r="BG103" s="25">
        <v>2</v>
      </c>
      <c r="BH103" s="25" t="s">
        <v>85</v>
      </c>
      <c r="BI103" s="25" t="s">
        <v>86</v>
      </c>
      <c r="BJ103" s="41">
        <v>139</v>
      </c>
      <c r="BK103" s="41"/>
    </row>
    <row r="104" spans="1:63" ht="15.75" hidden="1" thickBot="1" x14ac:dyDescent="0.3">
      <c r="A104" s="37">
        <f t="shared" si="8"/>
        <v>97</v>
      </c>
      <c r="B104" s="38" t="str">
        <f t="shared" si="9"/>
        <v>NO</v>
      </c>
      <c r="C104" s="38" t="str">
        <f>IF(COUNTIF($D$8:$D$216,D104)&gt;1,"SI","NO")</f>
        <v>NO</v>
      </c>
      <c r="D104" s="38" t="str">
        <f t="shared" si="10"/>
        <v xml:space="preserve">08000761107500004         0013       </v>
      </c>
      <c r="E104" s="38" t="str">
        <f>VLOOKUP($G104,[1]LISTAS!$V:$AA,2,0)</f>
        <v>L'HOSPITALET DE LLOBREGAT</v>
      </c>
      <c r="F104" s="38" t="str">
        <f>VLOOKUP($G104,[1]LISTAS!$V:$AA,3,0)</f>
        <v>BARCELONA</v>
      </c>
      <c r="G104" s="20" t="s">
        <v>97</v>
      </c>
      <c r="H104" s="20">
        <v>4</v>
      </c>
      <c r="I104" s="21"/>
      <c r="J104" s="21"/>
      <c r="K104" s="21"/>
      <c r="L104" s="21"/>
      <c r="M104" s="21"/>
      <c r="N104" s="21"/>
      <c r="O104" s="21"/>
      <c r="P104" s="21"/>
      <c r="Q104" s="21">
        <v>1</v>
      </c>
      <c r="R104" s="20" t="s">
        <v>78</v>
      </c>
      <c r="S104" s="22">
        <v>3</v>
      </c>
      <c r="T104" s="39"/>
      <c r="U104" s="39"/>
      <c r="V104" s="38" t="str">
        <f>VLOOKUP($G104,[1]LISTAS!$V$3:$AD$20001,7,0)</f>
        <v>08</v>
      </c>
      <c r="W104" s="38" t="str">
        <f>VLOOKUP($G104,[1]LISTAS!$V$3:$AD$20001,8,0)</f>
        <v>00076</v>
      </c>
      <c r="X104" s="38" t="str">
        <f>VLOOKUP($G104,[1]LISTAS!$V$3:$AD$20001,9,0)</f>
        <v>11075</v>
      </c>
      <c r="Y104" s="38" t="str">
        <f t="shared" si="11"/>
        <v>00004</v>
      </c>
      <c r="Z104" s="38" t="str">
        <f>IF(I104=""," ",VLOOKUP(I104,[1]LISTAS!$B$3:$C$102,2))</f>
        <v xml:space="preserve"> </v>
      </c>
      <c r="AA104" s="38" t="str">
        <f t="shared" si="12"/>
        <v xml:space="preserve">   </v>
      </c>
      <c r="AB104" s="37" t="str">
        <f>IF(L104="","  ",VLOOKUP(L104,[1]LISTAS!$H$3:$I$14,2,0)&amp;REPT(" ",1-LEN(M104))&amp;M104)</f>
        <v xml:space="preserve">  </v>
      </c>
      <c r="AC104" s="38" t="str">
        <f t="shared" si="13"/>
        <v xml:space="preserve"> </v>
      </c>
      <c r="AD104" s="38" t="str">
        <f>IF(O104=""," ",VLOOKUP(O104,[1]LISTAS!$M$3:$N$38,2,0))&amp;IF(P104=""," ",VLOOKUP(P104,[1]LISTAS!$M$3:$N$38,2,0))</f>
        <v xml:space="preserve">  </v>
      </c>
      <c r="AE104" s="38" t="str">
        <f>IF(Q104="","   ",VLOOKUP(Q104,[1]LISTAS!$P$3:$Q$144,2,0))</f>
        <v>001</v>
      </c>
      <c r="AF104" s="38" t="str">
        <f>IF(ISERROR(IF(R104="texto libre",S104,VLOOKUP(R104,[1]LISTAS!$S$3:$T$100,2,0))&amp;REPT(" ",4-LEN(IF(R104="texto libre",S104,VLOOKUP(R104,[1]LISTAS!$S$3:$T$100,2,0))))),"    ",IF(R104="texto libre",S104,VLOOKUP(R104,[1]LISTAS!$S$3:$T$100,2,0))&amp;REPT(" ",4-LEN(IF(R104="texto libre",S104,VLOOKUP(R104,[1]LISTAS!$S$3:$T$100,2,0)))))</f>
        <v xml:space="preserve">3   </v>
      </c>
      <c r="AG104" s="38" t="str">
        <f>IF(ISERROR(IF(T104="texto libre",U104,VLOOKUP(T104,[1]LISTAS!$S$3:$T$100,2,0))&amp;REPT(" ",4-LEN(IF(T104="texto libre",U104,VLOOKUP(T104,[1]LISTAS!$S$3:$T$100,2,0))))),"    ",IF(T104="texto libre",U104,VLOOKUP(T104,[1]LISTAS!$S$3:$T$100,2,0))&amp;REPT(" ",4-LEN(IF(T104="texto libre",U104,VLOOKUP(T104,[1]LISTAS!$S$3:$T$100,2,0)))))</f>
        <v xml:space="preserve">    </v>
      </c>
      <c r="AH104" s="38">
        <f t="shared" si="14"/>
        <v>37</v>
      </c>
      <c r="AI104" s="38">
        <f t="shared" si="15"/>
        <v>1</v>
      </c>
      <c r="AJ104" s="40"/>
      <c r="AK104" s="25">
        <v>2</v>
      </c>
      <c r="AL104" s="31" t="s">
        <v>98</v>
      </c>
      <c r="AM104" s="41">
        <v>140389</v>
      </c>
      <c r="AN104" s="41"/>
      <c r="AO104" s="42" t="str">
        <f>Tabla1[[#This Row],[GESCAL_37]]</f>
        <v xml:space="preserve">08000761107500004         0013       </v>
      </c>
      <c r="AP104" s="42" t="str">
        <f>IF(Tabla1[[#This Row],[Calle]]&lt;&gt;"",Tabla1[[#This Row],[Calle]],"")</f>
        <v>Joan Maragall, Calle</v>
      </c>
      <c r="AQ104" s="42" t="str">
        <f>Tabla1[[#This Row],[Número]]&amp;Tabla1[[#This Row],[Bis]]</f>
        <v>4</v>
      </c>
      <c r="AR104" s="42" t="str">
        <f>Tabla1[[#This Row],[PORTAL(O)]]&amp;Tabla1[[#This Row],[PUERTA(Y)]]</f>
        <v/>
      </c>
      <c r="AS104" s="42" t="str">
        <f>Tabla1[[#This Row],[BLOQUE(T)]]&amp;Tabla1[[#This Row],[BLOQUE(XX)]]</f>
        <v/>
      </c>
      <c r="AT104" s="42" t="str">
        <f>IF(Tabla1[[#This Row],[LETRA ]]&lt;&gt;"",Tabla1[[#This Row],[LETRA ]],"")</f>
        <v/>
      </c>
      <c r="AU104" s="42" t="str">
        <f>Tabla1[[#This Row],[S1]]&amp;Tabla1[[#This Row],[S2]]</f>
        <v/>
      </c>
      <c r="AV104" s="43"/>
      <c r="AW104" s="42">
        <f>Tabla1[[#This Row],[Planta]]</f>
        <v>1</v>
      </c>
      <c r="AX104" s="42" t="str">
        <f>Tabla1[[#This Row],[MMMM]]&amp;" "&amp;Tabla1[[#This Row],[NNNN]]</f>
        <v xml:space="preserve">3        </v>
      </c>
      <c r="AY104" s="29" t="s">
        <v>80</v>
      </c>
      <c r="AZ104" s="25">
        <v>6286989</v>
      </c>
      <c r="BA104" s="25"/>
      <c r="BB104" s="25" t="s">
        <v>99</v>
      </c>
      <c r="BC104" s="25" t="s">
        <v>82</v>
      </c>
      <c r="BD104" s="31" t="s">
        <v>98</v>
      </c>
      <c r="BE104" s="25" t="s">
        <v>100</v>
      </c>
      <c r="BF104" s="25" t="s">
        <v>84</v>
      </c>
      <c r="BG104" s="25">
        <v>2</v>
      </c>
      <c r="BH104" s="25" t="s">
        <v>85</v>
      </c>
      <c r="BI104" s="25" t="s">
        <v>86</v>
      </c>
      <c r="BJ104" s="41">
        <v>139</v>
      </c>
      <c r="BK104" s="41"/>
    </row>
    <row r="105" spans="1:63" ht="15.75" hidden="1" thickBot="1" x14ac:dyDescent="0.3">
      <c r="A105" s="37">
        <f t="shared" si="8"/>
        <v>98</v>
      </c>
      <c r="B105" s="38" t="str">
        <f t="shared" si="9"/>
        <v>NO</v>
      </c>
      <c r="C105" s="38" t="str">
        <f>IF(COUNTIF($D$8:$D$216,D105)&gt;1,"SI","NO")</f>
        <v>NO</v>
      </c>
      <c r="D105" s="38" t="str">
        <f t="shared" si="10"/>
        <v xml:space="preserve">08000761107500004         0021       </v>
      </c>
      <c r="E105" s="38" t="str">
        <f>VLOOKUP($G105,[1]LISTAS!$V:$AA,2,0)</f>
        <v>L'HOSPITALET DE LLOBREGAT</v>
      </c>
      <c r="F105" s="38" t="str">
        <f>VLOOKUP($G105,[1]LISTAS!$V:$AA,3,0)</f>
        <v>BARCELONA</v>
      </c>
      <c r="G105" s="20" t="s">
        <v>97</v>
      </c>
      <c r="H105" s="20">
        <v>4</v>
      </c>
      <c r="I105" s="21"/>
      <c r="J105" s="21"/>
      <c r="K105" s="21"/>
      <c r="L105" s="21"/>
      <c r="M105" s="21"/>
      <c r="N105" s="21"/>
      <c r="O105" s="21"/>
      <c r="P105" s="21"/>
      <c r="Q105" s="21">
        <v>2</v>
      </c>
      <c r="R105" s="20" t="s">
        <v>78</v>
      </c>
      <c r="S105" s="22">
        <v>1</v>
      </c>
      <c r="T105" s="39"/>
      <c r="U105" s="39"/>
      <c r="V105" s="38" t="str">
        <f>VLOOKUP($G105,[1]LISTAS!$V$3:$AD$20001,7,0)</f>
        <v>08</v>
      </c>
      <c r="W105" s="38" t="str">
        <f>VLOOKUP($G105,[1]LISTAS!$V$3:$AD$20001,8,0)</f>
        <v>00076</v>
      </c>
      <c r="X105" s="38" t="str">
        <f>VLOOKUP($G105,[1]LISTAS!$V$3:$AD$20001,9,0)</f>
        <v>11075</v>
      </c>
      <c r="Y105" s="38" t="str">
        <f t="shared" si="11"/>
        <v>00004</v>
      </c>
      <c r="Z105" s="38" t="str">
        <f>IF(I105=""," ",VLOOKUP(I105,[1]LISTAS!$B$3:$C$102,2))</f>
        <v xml:space="preserve"> </v>
      </c>
      <c r="AA105" s="38" t="str">
        <f t="shared" si="12"/>
        <v xml:space="preserve">   </v>
      </c>
      <c r="AB105" s="37" t="str">
        <f>IF(L105="","  ",VLOOKUP(L105,[1]LISTAS!$H$3:$I$14,2,0)&amp;REPT(" ",1-LEN(M105))&amp;M105)</f>
        <v xml:space="preserve">  </v>
      </c>
      <c r="AC105" s="38" t="str">
        <f t="shared" si="13"/>
        <v xml:space="preserve"> </v>
      </c>
      <c r="AD105" s="38" t="str">
        <f>IF(O105=""," ",VLOOKUP(O105,[1]LISTAS!$M$3:$N$38,2,0))&amp;IF(P105=""," ",VLOOKUP(P105,[1]LISTAS!$M$3:$N$38,2,0))</f>
        <v xml:space="preserve">  </v>
      </c>
      <c r="AE105" s="38" t="str">
        <f>IF(Q105="","   ",VLOOKUP(Q105,[1]LISTAS!$P$3:$Q$144,2,0))</f>
        <v>002</v>
      </c>
      <c r="AF105" s="38" t="str">
        <f>IF(ISERROR(IF(R105="texto libre",S105,VLOOKUP(R105,[1]LISTAS!$S$3:$T$100,2,0))&amp;REPT(" ",4-LEN(IF(R105="texto libre",S105,VLOOKUP(R105,[1]LISTAS!$S$3:$T$100,2,0))))),"    ",IF(R105="texto libre",S105,VLOOKUP(R105,[1]LISTAS!$S$3:$T$100,2,0))&amp;REPT(" ",4-LEN(IF(R105="texto libre",S105,VLOOKUP(R105,[1]LISTAS!$S$3:$T$100,2,0)))))</f>
        <v xml:space="preserve">1   </v>
      </c>
      <c r="AG105" s="38" t="str">
        <f>IF(ISERROR(IF(T105="texto libre",U105,VLOOKUP(T105,[1]LISTAS!$S$3:$T$100,2,0))&amp;REPT(" ",4-LEN(IF(T105="texto libre",U105,VLOOKUP(T105,[1]LISTAS!$S$3:$T$100,2,0))))),"    ",IF(T105="texto libre",U105,VLOOKUP(T105,[1]LISTAS!$S$3:$T$100,2,0))&amp;REPT(" ",4-LEN(IF(T105="texto libre",U105,VLOOKUP(T105,[1]LISTAS!$S$3:$T$100,2,0)))))</f>
        <v xml:space="preserve">    </v>
      </c>
      <c r="AH105" s="38">
        <f t="shared" si="14"/>
        <v>37</v>
      </c>
      <c r="AI105" s="38">
        <f t="shared" si="15"/>
        <v>1</v>
      </c>
      <c r="AJ105" s="40"/>
      <c r="AK105" s="25">
        <v>2</v>
      </c>
      <c r="AL105" s="31" t="s">
        <v>98</v>
      </c>
      <c r="AM105" s="41">
        <v>140389</v>
      </c>
      <c r="AN105" s="41"/>
      <c r="AO105" s="42" t="str">
        <f>Tabla1[[#This Row],[GESCAL_37]]</f>
        <v xml:space="preserve">08000761107500004         0021       </v>
      </c>
      <c r="AP105" s="42" t="str">
        <f>IF(Tabla1[[#This Row],[Calle]]&lt;&gt;"",Tabla1[[#This Row],[Calle]],"")</f>
        <v>Joan Maragall, Calle</v>
      </c>
      <c r="AQ105" s="42" t="str">
        <f>Tabla1[[#This Row],[Número]]&amp;Tabla1[[#This Row],[Bis]]</f>
        <v>4</v>
      </c>
      <c r="AR105" s="42" t="str">
        <f>Tabla1[[#This Row],[PORTAL(O)]]&amp;Tabla1[[#This Row],[PUERTA(Y)]]</f>
        <v/>
      </c>
      <c r="AS105" s="42" t="str">
        <f>Tabla1[[#This Row],[BLOQUE(T)]]&amp;Tabla1[[#This Row],[BLOQUE(XX)]]</f>
        <v/>
      </c>
      <c r="AT105" s="42" t="str">
        <f>IF(Tabla1[[#This Row],[LETRA ]]&lt;&gt;"",Tabla1[[#This Row],[LETRA ]],"")</f>
        <v/>
      </c>
      <c r="AU105" s="42" t="str">
        <f>Tabla1[[#This Row],[S1]]&amp;Tabla1[[#This Row],[S2]]</f>
        <v/>
      </c>
      <c r="AV105" s="43"/>
      <c r="AW105" s="42">
        <f>Tabla1[[#This Row],[Planta]]</f>
        <v>2</v>
      </c>
      <c r="AX105" s="42" t="str">
        <f>Tabla1[[#This Row],[MMMM]]&amp;" "&amp;Tabla1[[#This Row],[NNNN]]</f>
        <v xml:space="preserve">1        </v>
      </c>
      <c r="AY105" s="29" t="s">
        <v>80</v>
      </c>
      <c r="AZ105" s="25">
        <v>6286989</v>
      </c>
      <c r="BA105" s="25"/>
      <c r="BB105" s="25" t="s">
        <v>99</v>
      </c>
      <c r="BC105" s="25" t="s">
        <v>82</v>
      </c>
      <c r="BD105" s="31" t="s">
        <v>98</v>
      </c>
      <c r="BE105" s="25" t="s">
        <v>100</v>
      </c>
      <c r="BF105" s="25" t="s">
        <v>84</v>
      </c>
      <c r="BG105" s="25">
        <v>2</v>
      </c>
      <c r="BH105" s="25" t="s">
        <v>85</v>
      </c>
      <c r="BI105" s="25" t="s">
        <v>86</v>
      </c>
      <c r="BJ105" s="41">
        <v>139</v>
      </c>
      <c r="BK105" s="41"/>
    </row>
    <row r="106" spans="1:63" ht="15.75" hidden="1" thickBot="1" x14ac:dyDescent="0.3">
      <c r="A106" s="37">
        <f t="shared" si="8"/>
        <v>99</v>
      </c>
      <c r="B106" s="38" t="str">
        <f t="shared" si="9"/>
        <v>NO</v>
      </c>
      <c r="C106" s="38" t="str">
        <f>IF(COUNTIF($D$8:$D$216,D106)&gt;1,"SI","NO")</f>
        <v>NO</v>
      </c>
      <c r="D106" s="38" t="str">
        <f t="shared" si="10"/>
        <v xml:space="preserve">08000761107500004         0022       </v>
      </c>
      <c r="E106" s="38" t="str">
        <f>VLOOKUP($G106,[1]LISTAS!$V:$AA,2,0)</f>
        <v>L'HOSPITALET DE LLOBREGAT</v>
      </c>
      <c r="F106" s="38" t="str">
        <f>VLOOKUP($G106,[1]LISTAS!$V:$AA,3,0)</f>
        <v>BARCELONA</v>
      </c>
      <c r="G106" s="20" t="s">
        <v>97</v>
      </c>
      <c r="H106" s="20">
        <v>4</v>
      </c>
      <c r="I106" s="21"/>
      <c r="J106" s="21"/>
      <c r="K106" s="21"/>
      <c r="L106" s="21"/>
      <c r="M106" s="21"/>
      <c r="N106" s="21"/>
      <c r="O106" s="21"/>
      <c r="P106" s="21"/>
      <c r="Q106" s="21">
        <v>2</v>
      </c>
      <c r="R106" s="20" t="s">
        <v>78</v>
      </c>
      <c r="S106" s="22">
        <v>2</v>
      </c>
      <c r="T106" s="39"/>
      <c r="U106" s="39"/>
      <c r="V106" s="38" t="str">
        <f>VLOOKUP($G106,[1]LISTAS!$V$3:$AD$20001,7,0)</f>
        <v>08</v>
      </c>
      <c r="W106" s="38" t="str">
        <f>VLOOKUP($G106,[1]LISTAS!$V$3:$AD$20001,8,0)</f>
        <v>00076</v>
      </c>
      <c r="X106" s="38" t="str">
        <f>VLOOKUP($G106,[1]LISTAS!$V$3:$AD$20001,9,0)</f>
        <v>11075</v>
      </c>
      <c r="Y106" s="38" t="str">
        <f t="shared" si="11"/>
        <v>00004</v>
      </c>
      <c r="Z106" s="38" t="str">
        <f>IF(I106=""," ",VLOOKUP(I106,[1]LISTAS!$B$3:$C$102,2))</f>
        <v xml:space="preserve"> </v>
      </c>
      <c r="AA106" s="38" t="str">
        <f t="shared" si="12"/>
        <v xml:space="preserve">   </v>
      </c>
      <c r="AB106" s="37" t="str">
        <f>IF(L106="","  ",VLOOKUP(L106,[1]LISTAS!$H$3:$I$14,2,0)&amp;REPT(" ",1-LEN(M106))&amp;M106)</f>
        <v xml:space="preserve">  </v>
      </c>
      <c r="AC106" s="38" t="str">
        <f t="shared" si="13"/>
        <v xml:space="preserve"> </v>
      </c>
      <c r="AD106" s="38" t="str">
        <f>IF(O106=""," ",VLOOKUP(O106,[1]LISTAS!$M$3:$N$38,2,0))&amp;IF(P106=""," ",VLOOKUP(P106,[1]LISTAS!$M$3:$N$38,2,0))</f>
        <v xml:space="preserve">  </v>
      </c>
      <c r="AE106" s="38" t="str">
        <f>IF(Q106="","   ",VLOOKUP(Q106,[1]LISTAS!$P$3:$Q$144,2,0))</f>
        <v>002</v>
      </c>
      <c r="AF106" s="38" t="str">
        <f>IF(ISERROR(IF(R106="texto libre",S106,VLOOKUP(R106,[1]LISTAS!$S$3:$T$100,2,0))&amp;REPT(" ",4-LEN(IF(R106="texto libre",S106,VLOOKUP(R106,[1]LISTAS!$S$3:$T$100,2,0))))),"    ",IF(R106="texto libre",S106,VLOOKUP(R106,[1]LISTAS!$S$3:$T$100,2,0))&amp;REPT(" ",4-LEN(IF(R106="texto libre",S106,VLOOKUP(R106,[1]LISTAS!$S$3:$T$100,2,0)))))</f>
        <v xml:space="preserve">2   </v>
      </c>
      <c r="AG106" s="38" t="str">
        <f>IF(ISERROR(IF(T106="texto libre",U106,VLOOKUP(T106,[1]LISTAS!$S$3:$T$100,2,0))&amp;REPT(" ",4-LEN(IF(T106="texto libre",U106,VLOOKUP(T106,[1]LISTAS!$S$3:$T$100,2,0))))),"    ",IF(T106="texto libre",U106,VLOOKUP(T106,[1]LISTAS!$S$3:$T$100,2,0))&amp;REPT(" ",4-LEN(IF(T106="texto libre",U106,VLOOKUP(T106,[1]LISTAS!$S$3:$T$100,2,0)))))</f>
        <v xml:space="preserve">    </v>
      </c>
      <c r="AH106" s="38">
        <f t="shared" si="14"/>
        <v>37</v>
      </c>
      <c r="AI106" s="38">
        <f t="shared" si="15"/>
        <v>1</v>
      </c>
      <c r="AJ106" s="40"/>
      <c r="AK106" s="25">
        <v>2</v>
      </c>
      <c r="AL106" s="31" t="s">
        <v>98</v>
      </c>
      <c r="AM106" s="41">
        <v>140389</v>
      </c>
      <c r="AN106" s="41"/>
      <c r="AO106" s="42" t="str">
        <f>Tabla1[[#This Row],[GESCAL_37]]</f>
        <v xml:space="preserve">08000761107500004         0022       </v>
      </c>
      <c r="AP106" s="42" t="str">
        <f>IF(Tabla1[[#This Row],[Calle]]&lt;&gt;"",Tabla1[[#This Row],[Calle]],"")</f>
        <v>Joan Maragall, Calle</v>
      </c>
      <c r="AQ106" s="42" t="str">
        <f>Tabla1[[#This Row],[Número]]&amp;Tabla1[[#This Row],[Bis]]</f>
        <v>4</v>
      </c>
      <c r="AR106" s="42" t="str">
        <f>Tabla1[[#This Row],[PORTAL(O)]]&amp;Tabla1[[#This Row],[PUERTA(Y)]]</f>
        <v/>
      </c>
      <c r="AS106" s="42" t="str">
        <f>Tabla1[[#This Row],[BLOQUE(T)]]&amp;Tabla1[[#This Row],[BLOQUE(XX)]]</f>
        <v/>
      </c>
      <c r="AT106" s="42" t="str">
        <f>IF(Tabla1[[#This Row],[LETRA ]]&lt;&gt;"",Tabla1[[#This Row],[LETRA ]],"")</f>
        <v/>
      </c>
      <c r="AU106" s="42" t="str">
        <f>Tabla1[[#This Row],[S1]]&amp;Tabla1[[#This Row],[S2]]</f>
        <v/>
      </c>
      <c r="AV106" s="43"/>
      <c r="AW106" s="42">
        <f>Tabla1[[#This Row],[Planta]]</f>
        <v>2</v>
      </c>
      <c r="AX106" s="42" t="str">
        <f>Tabla1[[#This Row],[MMMM]]&amp;" "&amp;Tabla1[[#This Row],[NNNN]]</f>
        <v xml:space="preserve">2        </v>
      </c>
      <c r="AY106" s="29" t="s">
        <v>80</v>
      </c>
      <c r="AZ106" s="25">
        <v>6286989</v>
      </c>
      <c r="BA106" s="25"/>
      <c r="BB106" s="25" t="s">
        <v>99</v>
      </c>
      <c r="BC106" s="25" t="s">
        <v>82</v>
      </c>
      <c r="BD106" s="31" t="s">
        <v>98</v>
      </c>
      <c r="BE106" s="25" t="s">
        <v>100</v>
      </c>
      <c r="BF106" s="25" t="s">
        <v>84</v>
      </c>
      <c r="BG106" s="25">
        <v>2</v>
      </c>
      <c r="BH106" s="25" t="s">
        <v>85</v>
      </c>
      <c r="BI106" s="25" t="s">
        <v>86</v>
      </c>
      <c r="BJ106" s="41">
        <v>139</v>
      </c>
      <c r="BK106" s="41"/>
    </row>
    <row r="107" spans="1:63" ht="15.75" hidden="1" thickBot="1" x14ac:dyDescent="0.3">
      <c r="A107" s="37">
        <f t="shared" si="8"/>
        <v>100</v>
      </c>
      <c r="B107" s="38" t="str">
        <f t="shared" si="9"/>
        <v>NO</v>
      </c>
      <c r="C107" s="38" t="str">
        <f>IF(COUNTIF($D$8:$D$216,D107)&gt;1,"SI","NO")</f>
        <v>NO</v>
      </c>
      <c r="D107" s="38" t="str">
        <f t="shared" si="10"/>
        <v xml:space="preserve">08000761107500004         0023       </v>
      </c>
      <c r="E107" s="38" t="str">
        <f>VLOOKUP($G107,[1]LISTAS!$V:$AA,2,0)</f>
        <v>L'HOSPITALET DE LLOBREGAT</v>
      </c>
      <c r="F107" s="38" t="str">
        <f>VLOOKUP($G107,[1]LISTAS!$V:$AA,3,0)</f>
        <v>BARCELONA</v>
      </c>
      <c r="G107" s="20" t="s">
        <v>97</v>
      </c>
      <c r="H107" s="20">
        <v>4</v>
      </c>
      <c r="I107" s="21"/>
      <c r="J107" s="21"/>
      <c r="K107" s="21"/>
      <c r="L107" s="21"/>
      <c r="M107" s="21"/>
      <c r="N107" s="21"/>
      <c r="O107" s="21"/>
      <c r="P107" s="21"/>
      <c r="Q107" s="21">
        <v>2</v>
      </c>
      <c r="R107" s="20" t="s">
        <v>78</v>
      </c>
      <c r="S107" s="22">
        <v>3</v>
      </c>
      <c r="T107" s="39"/>
      <c r="U107" s="39"/>
      <c r="V107" s="38" t="str">
        <f>VLOOKUP($G107,[1]LISTAS!$V$3:$AD$20001,7,0)</f>
        <v>08</v>
      </c>
      <c r="W107" s="38" t="str">
        <f>VLOOKUP($G107,[1]LISTAS!$V$3:$AD$20001,8,0)</f>
        <v>00076</v>
      </c>
      <c r="X107" s="38" t="str">
        <f>VLOOKUP($G107,[1]LISTAS!$V$3:$AD$20001,9,0)</f>
        <v>11075</v>
      </c>
      <c r="Y107" s="38" t="str">
        <f t="shared" si="11"/>
        <v>00004</v>
      </c>
      <c r="Z107" s="38" t="str">
        <f>IF(I107=""," ",VLOOKUP(I107,[1]LISTAS!$B$3:$C$102,2))</f>
        <v xml:space="preserve"> </v>
      </c>
      <c r="AA107" s="38" t="str">
        <f t="shared" si="12"/>
        <v xml:space="preserve">   </v>
      </c>
      <c r="AB107" s="37" t="str">
        <f>IF(L107="","  ",VLOOKUP(L107,[1]LISTAS!$H$3:$I$14,2,0)&amp;REPT(" ",1-LEN(M107))&amp;M107)</f>
        <v xml:space="preserve">  </v>
      </c>
      <c r="AC107" s="38" t="str">
        <f t="shared" si="13"/>
        <v xml:space="preserve"> </v>
      </c>
      <c r="AD107" s="38" t="str">
        <f>IF(O107=""," ",VLOOKUP(O107,[1]LISTAS!$M$3:$N$38,2,0))&amp;IF(P107=""," ",VLOOKUP(P107,[1]LISTAS!$M$3:$N$38,2,0))</f>
        <v xml:space="preserve">  </v>
      </c>
      <c r="AE107" s="38" t="str">
        <f>IF(Q107="","   ",VLOOKUP(Q107,[1]LISTAS!$P$3:$Q$144,2,0))</f>
        <v>002</v>
      </c>
      <c r="AF107" s="38" t="str">
        <f>IF(ISERROR(IF(R107="texto libre",S107,VLOOKUP(R107,[1]LISTAS!$S$3:$T$100,2,0))&amp;REPT(" ",4-LEN(IF(R107="texto libre",S107,VLOOKUP(R107,[1]LISTAS!$S$3:$T$100,2,0))))),"    ",IF(R107="texto libre",S107,VLOOKUP(R107,[1]LISTAS!$S$3:$T$100,2,0))&amp;REPT(" ",4-LEN(IF(R107="texto libre",S107,VLOOKUP(R107,[1]LISTAS!$S$3:$T$100,2,0)))))</f>
        <v xml:space="preserve">3   </v>
      </c>
      <c r="AG107" s="38" t="str">
        <f>IF(ISERROR(IF(T107="texto libre",U107,VLOOKUP(T107,[1]LISTAS!$S$3:$T$100,2,0))&amp;REPT(" ",4-LEN(IF(T107="texto libre",U107,VLOOKUP(T107,[1]LISTAS!$S$3:$T$100,2,0))))),"    ",IF(T107="texto libre",U107,VLOOKUP(T107,[1]LISTAS!$S$3:$T$100,2,0))&amp;REPT(" ",4-LEN(IF(T107="texto libre",U107,VLOOKUP(T107,[1]LISTAS!$S$3:$T$100,2,0)))))</f>
        <v xml:space="preserve">    </v>
      </c>
      <c r="AH107" s="38">
        <f t="shared" si="14"/>
        <v>37</v>
      </c>
      <c r="AI107" s="38">
        <f t="shared" si="15"/>
        <v>1</v>
      </c>
      <c r="AJ107" s="40"/>
      <c r="AK107" s="25">
        <v>2</v>
      </c>
      <c r="AL107" s="31" t="s">
        <v>98</v>
      </c>
      <c r="AM107" s="41">
        <v>140389</v>
      </c>
      <c r="AN107" s="41"/>
      <c r="AO107" s="42" t="str">
        <f>Tabla1[[#This Row],[GESCAL_37]]</f>
        <v xml:space="preserve">08000761107500004         0023       </v>
      </c>
      <c r="AP107" s="42" t="str">
        <f>IF(Tabla1[[#This Row],[Calle]]&lt;&gt;"",Tabla1[[#This Row],[Calle]],"")</f>
        <v>Joan Maragall, Calle</v>
      </c>
      <c r="AQ107" s="42" t="str">
        <f>Tabla1[[#This Row],[Número]]&amp;Tabla1[[#This Row],[Bis]]</f>
        <v>4</v>
      </c>
      <c r="AR107" s="42" t="str">
        <f>Tabla1[[#This Row],[PORTAL(O)]]&amp;Tabla1[[#This Row],[PUERTA(Y)]]</f>
        <v/>
      </c>
      <c r="AS107" s="42" t="str">
        <f>Tabla1[[#This Row],[BLOQUE(T)]]&amp;Tabla1[[#This Row],[BLOQUE(XX)]]</f>
        <v/>
      </c>
      <c r="AT107" s="42" t="str">
        <f>IF(Tabla1[[#This Row],[LETRA ]]&lt;&gt;"",Tabla1[[#This Row],[LETRA ]],"")</f>
        <v/>
      </c>
      <c r="AU107" s="42" t="str">
        <f>Tabla1[[#This Row],[S1]]&amp;Tabla1[[#This Row],[S2]]</f>
        <v/>
      </c>
      <c r="AV107" s="43"/>
      <c r="AW107" s="42">
        <f>Tabla1[[#This Row],[Planta]]</f>
        <v>2</v>
      </c>
      <c r="AX107" s="42" t="str">
        <f>Tabla1[[#This Row],[MMMM]]&amp;" "&amp;Tabla1[[#This Row],[NNNN]]</f>
        <v xml:space="preserve">3        </v>
      </c>
      <c r="AY107" s="29" t="s">
        <v>80</v>
      </c>
      <c r="AZ107" s="25">
        <v>6286989</v>
      </c>
      <c r="BA107" s="25"/>
      <c r="BB107" s="25" t="s">
        <v>99</v>
      </c>
      <c r="BC107" s="25" t="s">
        <v>82</v>
      </c>
      <c r="BD107" s="31" t="s">
        <v>98</v>
      </c>
      <c r="BE107" s="25" t="s">
        <v>100</v>
      </c>
      <c r="BF107" s="25" t="s">
        <v>84</v>
      </c>
      <c r="BG107" s="25">
        <v>2</v>
      </c>
      <c r="BH107" s="25" t="s">
        <v>85</v>
      </c>
      <c r="BI107" s="25" t="s">
        <v>86</v>
      </c>
      <c r="BJ107" s="41">
        <v>139</v>
      </c>
      <c r="BK107" s="41"/>
    </row>
    <row r="108" spans="1:63" ht="15.75" hidden="1" thickBot="1" x14ac:dyDescent="0.3">
      <c r="A108" s="37">
        <f t="shared" si="8"/>
        <v>101</v>
      </c>
      <c r="B108" s="38" t="str">
        <f t="shared" si="9"/>
        <v>NO</v>
      </c>
      <c r="C108" s="38" t="str">
        <f>IF(COUNTIF($D$8:$D$216,D108)&gt;1,"SI","NO")</f>
        <v>NO</v>
      </c>
      <c r="D108" s="38" t="str">
        <f t="shared" si="10"/>
        <v xml:space="preserve">08000761107500004         AT 1       </v>
      </c>
      <c r="E108" s="38" t="str">
        <f>VLOOKUP($G108,[1]LISTAS!$V:$AA,2,0)</f>
        <v>L'HOSPITALET DE LLOBREGAT</v>
      </c>
      <c r="F108" s="38" t="str">
        <f>VLOOKUP($G108,[1]LISTAS!$V:$AA,3,0)</f>
        <v>BARCELONA</v>
      </c>
      <c r="G108" s="20" t="s">
        <v>97</v>
      </c>
      <c r="H108" s="20">
        <v>4</v>
      </c>
      <c r="I108" s="21"/>
      <c r="J108" s="21"/>
      <c r="K108" s="21"/>
      <c r="L108" s="21"/>
      <c r="M108" s="21"/>
      <c r="N108" s="21"/>
      <c r="O108" s="21"/>
      <c r="P108" s="21"/>
      <c r="Q108" s="36" t="s">
        <v>87</v>
      </c>
      <c r="R108" s="20" t="s">
        <v>78</v>
      </c>
      <c r="S108" s="22">
        <v>1</v>
      </c>
      <c r="T108" s="39"/>
      <c r="U108" s="39"/>
      <c r="V108" s="38" t="str">
        <f>VLOOKUP($G108,[1]LISTAS!$V$3:$AD$20001,7,0)</f>
        <v>08</v>
      </c>
      <c r="W108" s="38" t="str">
        <f>VLOOKUP($G108,[1]LISTAS!$V$3:$AD$20001,8,0)</f>
        <v>00076</v>
      </c>
      <c r="X108" s="38" t="str">
        <f>VLOOKUP($G108,[1]LISTAS!$V$3:$AD$20001,9,0)</f>
        <v>11075</v>
      </c>
      <c r="Y108" s="38" t="str">
        <f t="shared" si="11"/>
        <v>00004</v>
      </c>
      <c r="Z108" s="38" t="str">
        <f>IF(I108=""," ",VLOOKUP(I108,[1]LISTAS!$B$3:$C$102,2))</f>
        <v xml:space="preserve"> </v>
      </c>
      <c r="AA108" s="38" t="str">
        <f t="shared" si="12"/>
        <v xml:space="preserve">   </v>
      </c>
      <c r="AB108" s="37" t="str">
        <f>IF(L108="","  ",VLOOKUP(L108,[1]LISTAS!$H$3:$I$14,2,0)&amp;REPT(" ",1-LEN(M108))&amp;M108)</f>
        <v xml:space="preserve">  </v>
      </c>
      <c r="AC108" s="38" t="str">
        <f t="shared" si="13"/>
        <v xml:space="preserve"> </v>
      </c>
      <c r="AD108" s="38" t="str">
        <f>IF(O108=""," ",VLOOKUP(O108,[1]LISTAS!$M$3:$N$38,2,0))&amp;IF(P108=""," ",VLOOKUP(P108,[1]LISTAS!$M$3:$N$38,2,0))</f>
        <v xml:space="preserve">  </v>
      </c>
      <c r="AE108" s="38" t="str">
        <f>IF(Q108="","   ",VLOOKUP(Q108,[1]LISTAS!$P$3:$Q$144,2,0))</f>
        <v xml:space="preserve">AT </v>
      </c>
      <c r="AF108" s="38" t="str">
        <f>IF(ISERROR(IF(R108="texto libre",S108,VLOOKUP(R108,[1]LISTAS!$S$3:$T$100,2,0))&amp;REPT(" ",4-LEN(IF(R108="texto libre",S108,VLOOKUP(R108,[1]LISTAS!$S$3:$T$100,2,0))))),"    ",IF(R108="texto libre",S108,VLOOKUP(R108,[1]LISTAS!$S$3:$T$100,2,0))&amp;REPT(" ",4-LEN(IF(R108="texto libre",S108,VLOOKUP(R108,[1]LISTAS!$S$3:$T$100,2,0)))))</f>
        <v xml:space="preserve">1   </v>
      </c>
      <c r="AG108" s="38" t="str">
        <f>IF(ISERROR(IF(T108="texto libre",U108,VLOOKUP(T108,[1]LISTAS!$S$3:$T$100,2,0))&amp;REPT(" ",4-LEN(IF(T108="texto libre",U108,VLOOKUP(T108,[1]LISTAS!$S$3:$T$100,2,0))))),"    ",IF(T108="texto libre",U108,VLOOKUP(T108,[1]LISTAS!$S$3:$T$100,2,0))&amp;REPT(" ",4-LEN(IF(T108="texto libre",U108,VLOOKUP(T108,[1]LISTAS!$S$3:$T$100,2,0)))))</f>
        <v xml:space="preserve">    </v>
      </c>
      <c r="AH108" s="38">
        <f t="shared" si="14"/>
        <v>37</v>
      </c>
      <c r="AI108" s="38">
        <f t="shared" si="15"/>
        <v>1</v>
      </c>
      <c r="AJ108" s="40"/>
      <c r="AK108" s="25">
        <v>2</v>
      </c>
      <c r="AL108" s="31" t="s">
        <v>98</v>
      </c>
      <c r="AM108" s="41">
        <v>140389</v>
      </c>
      <c r="AN108" s="41"/>
      <c r="AO108" s="42" t="str">
        <f>Tabla1[[#This Row],[GESCAL_37]]</f>
        <v xml:space="preserve">08000761107500004         AT 1       </v>
      </c>
      <c r="AP108" s="42" t="str">
        <f>IF(Tabla1[[#This Row],[Calle]]&lt;&gt;"",Tabla1[[#This Row],[Calle]],"")</f>
        <v>Joan Maragall, Calle</v>
      </c>
      <c r="AQ108" s="42" t="str">
        <f>Tabla1[[#This Row],[Número]]&amp;Tabla1[[#This Row],[Bis]]</f>
        <v>4</v>
      </c>
      <c r="AR108" s="42" t="str">
        <f>Tabla1[[#This Row],[PORTAL(O)]]&amp;Tabla1[[#This Row],[PUERTA(Y)]]</f>
        <v/>
      </c>
      <c r="AS108" s="42" t="str">
        <f>Tabla1[[#This Row],[BLOQUE(T)]]&amp;Tabla1[[#This Row],[BLOQUE(XX)]]</f>
        <v/>
      </c>
      <c r="AT108" s="42" t="str">
        <f>IF(Tabla1[[#This Row],[LETRA ]]&lt;&gt;"",Tabla1[[#This Row],[LETRA ]],"")</f>
        <v/>
      </c>
      <c r="AU108" s="42" t="str">
        <f>Tabla1[[#This Row],[S1]]&amp;Tabla1[[#This Row],[S2]]</f>
        <v/>
      </c>
      <c r="AV108" s="43"/>
      <c r="AW108" s="42" t="str">
        <f>Tabla1[[#This Row],[Planta]]</f>
        <v>Atico</v>
      </c>
      <c r="AX108" s="42" t="str">
        <f>Tabla1[[#This Row],[MMMM]]&amp;" "&amp;Tabla1[[#This Row],[NNNN]]</f>
        <v xml:space="preserve">1        </v>
      </c>
      <c r="AY108" s="29" t="s">
        <v>80</v>
      </c>
      <c r="AZ108" s="25">
        <v>6286989</v>
      </c>
      <c r="BA108" s="25"/>
      <c r="BB108" s="25" t="s">
        <v>99</v>
      </c>
      <c r="BC108" s="25" t="s">
        <v>82</v>
      </c>
      <c r="BD108" s="31" t="s">
        <v>98</v>
      </c>
      <c r="BE108" s="25" t="s">
        <v>100</v>
      </c>
      <c r="BF108" s="25" t="s">
        <v>84</v>
      </c>
      <c r="BG108" s="25">
        <v>2</v>
      </c>
      <c r="BH108" s="25" t="s">
        <v>85</v>
      </c>
      <c r="BI108" s="25" t="s">
        <v>86</v>
      </c>
      <c r="BJ108" s="41">
        <v>139</v>
      </c>
      <c r="BK108" s="41"/>
    </row>
    <row r="109" spans="1:63" ht="15.75" hidden="1" thickBot="1" x14ac:dyDescent="0.3">
      <c r="A109" s="37">
        <f t="shared" si="8"/>
        <v>102</v>
      </c>
      <c r="B109" s="38" t="str">
        <f t="shared" si="9"/>
        <v>NO</v>
      </c>
      <c r="C109" s="38" t="str">
        <f>IF(COUNTIF($D$8:$D$216,D109)&gt;1,"SI","NO")</f>
        <v>NO</v>
      </c>
      <c r="D109" s="38" t="str">
        <f t="shared" si="10"/>
        <v xml:space="preserve">08000761107500004         AT 2       </v>
      </c>
      <c r="E109" s="38" t="str">
        <f>VLOOKUP($G109,[1]LISTAS!$V:$AA,2,0)</f>
        <v>L'HOSPITALET DE LLOBREGAT</v>
      </c>
      <c r="F109" s="38" t="str">
        <f>VLOOKUP($G109,[1]LISTAS!$V:$AA,3,0)</f>
        <v>BARCELONA</v>
      </c>
      <c r="G109" s="20" t="s">
        <v>97</v>
      </c>
      <c r="H109" s="20">
        <v>4</v>
      </c>
      <c r="I109" s="21"/>
      <c r="J109" s="21"/>
      <c r="K109" s="21"/>
      <c r="L109" s="21"/>
      <c r="M109" s="21"/>
      <c r="N109" s="21"/>
      <c r="O109" s="21"/>
      <c r="P109" s="21"/>
      <c r="Q109" s="36" t="s">
        <v>87</v>
      </c>
      <c r="R109" s="20" t="s">
        <v>78</v>
      </c>
      <c r="S109" s="22">
        <v>2</v>
      </c>
      <c r="T109" s="39"/>
      <c r="U109" s="39"/>
      <c r="V109" s="38" t="str">
        <f>VLOOKUP($G109,[1]LISTAS!$V$3:$AD$20001,7,0)</f>
        <v>08</v>
      </c>
      <c r="W109" s="38" t="str">
        <f>VLOOKUP($G109,[1]LISTAS!$V$3:$AD$20001,8,0)</f>
        <v>00076</v>
      </c>
      <c r="X109" s="38" t="str">
        <f>VLOOKUP($G109,[1]LISTAS!$V$3:$AD$20001,9,0)</f>
        <v>11075</v>
      </c>
      <c r="Y109" s="38" t="str">
        <f t="shared" si="11"/>
        <v>00004</v>
      </c>
      <c r="Z109" s="38" t="str">
        <f>IF(I109=""," ",VLOOKUP(I109,[1]LISTAS!$B$3:$C$102,2))</f>
        <v xml:space="preserve"> </v>
      </c>
      <c r="AA109" s="38" t="str">
        <f t="shared" si="12"/>
        <v xml:space="preserve">   </v>
      </c>
      <c r="AB109" s="37" t="str">
        <f>IF(L109="","  ",VLOOKUP(L109,[1]LISTAS!$H$3:$I$14,2,0)&amp;REPT(" ",1-LEN(M109))&amp;M109)</f>
        <v xml:space="preserve">  </v>
      </c>
      <c r="AC109" s="38" t="str">
        <f t="shared" si="13"/>
        <v xml:space="preserve"> </v>
      </c>
      <c r="AD109" s="38" t="str">
        <f>IF(O109=""," ",VLOOKUP(O109,[1]LISTAS!$M$3:$N$38,2,0))&amp;IF(P109=""," ",VLOOKUP(P109,[1]LISTAS!$M$3:$N$38,2,0))</f>
        <v xml:space="preserve">  </v>
      </c>
      <c r="AE109" s="38" t="str">
        <f>IF(Q109="","   ",VLOOKUP(Q109,[1]LISTAS!$P$3:$Q$144,2,0))</f>
        <v xml:space="preserve">AT </v>
      </c>
      <c r="AF109" s="38" t="str">
        <f>IF(ISERROR(IF(R109="texto libre",S109,VLOOKUP(R109,[1]LISTAS!$S$3:$T$100,2,0))&amp;REPT(" ",4-LEN(IF(R109="texto libre",S109,VLOOKUP(R109,[1]LISTAS!$S$3:$T$100,2,0))))),"    ",IF(R109="texto libre",S109,VLOOKUP(R109,[1]LISTAS!$S$3:$T$100,2,0))&amp;REPT(" ",4-LEN(IF(R109="texto libre",S109,VLOOKUP(R109,[1]LISTAS!$S$3:$T$100,2,0)))))</f>
        <v xml:space="preserve">2   </v>
      </c>
      <c r="AG109" s="38" t="str">
        <f>IF(ISERROR(IF(T109="texto libre",U109,VLOOKUP(T109,[1]LISTAS!$S$3:$T$100,2,0))&amp;REPT(" ",4-LEN(IF(T109="texto libre",U109,VLOOKUP(T109,[1]LISTAS!$S$3:$T$100,2,0))))),"    ",IF(T109="texto libre",U109,VLOOKUP(T109,[1]LISTAS!$S$3:$T$100,2,0))&amp;REPT(" ",4-LEN(IF(T109="texto libre",U109,VLOOKUP(T109,[1]LISTAS!$S$3:$T$100,2,0)))))</f>
        <v xml:space="preserve">    </v>
      </c>
      <c r="AH109" s="38">
        <f t="shared" si="14"/>
        <v>37</v>
      </c>
      <c r="AI109" s="38">
        <f t="shared" si="15"/>
        <v>1</v>
      </c>
      <c r="AJ109" s="40"/>
      <c r="AK109" s="25">
        <v>2</v>
      </c>
      <c r="AL109" s="31" t="s">
        <v>98</v>
      </c>
      <c r="AM109" s="41">
        <v>140389</v>
      </c>
      <c r="AN109" s="41"/>
      <c r="AO109" s="42" t="str">
        <f>Tabla1[[#This Row],[GESCAL_37]]</f>
        <v xml:space="preserve">08000761107500004         AT 2       </v>
      </c>
      <c r="AP109" s="42" t="str">
        <f>IF(Tabla1[[#This Row],[Calle]]&lt;&gt;"",Tabla1[[#This Row],[Calle]],"")</f>
        <v>Joan Maragall, Calle</v>
      </c>
      <c r="AQ109" s="42" t="str">
        <f>Tabla1[[#This Row],[Número]]&amp;Tabla1[[#This Row],[Bis]]</f>
        <v>4</v>
      </c>
      <c r="AR109" s="42" t="str">
        <f>Tabla1[[#This Row],[PORTAL(O)]]&amp;Tabla1[[#This Row],[PUERTA(Y)]]</f>
        <v/>
      </c>
      <c r="AS109" s="42" t="str">
        <f>Tabla1[[#This Row],[BLOQUE(T)]]&amp;Tabla1[[#This Row],[BLOQUE(XX)]]</f>
        <v/>
      </c>
      <c r="AT109" s="42" t="str">
        <f>IF(Tabla1[[#This Row],[LETRA ]]&lt;&gt;"",Tabla1[[#This Row],[LETRA ]],"")</f>
        <v/>
      </c>
      <c r="AU109" s="42" t="str">
        <f>Tabla1[[#This Row],[S1]]&amp;Tabla1[[#This Row],[S2]]</f>
        <v/>
      </c>
      <c r="AV109" s="43"/>
      <c r="AW109" s="42" t="str">
        <f>Tabla1[[#This Row],[Planta]]</f>
        <v>Atico</v>
      </c>
      <c r="AX109" s="42" t="str">
        <f>Tabla1[[#This Row],[MMMM]]&amp;" "&amp;Tabla1[[#This Row],[NNNN]]</f>
        <v xml:space="preserve">2        </v>
      </c>
      <c r="AY109" s="29" t="s">
        <v>80</v>
      </c>
      <c r="AZ109" s="25">
        <v>6286989</v>
      </c>
      <c r="BA109" s="25"/>
      <c r="BB109" s="25" t="s">
        <v>99</v>
      </c>
      <c r="BC109" s="25" t="s">
        <v>82</v>
      </c>
      <c r="BD109" s="31" t="s">
        <v>98</v>
      </c>
      <c r="BE109" s="25" t="s">
        <v>100</v>
      </c>
      <c r="BF109" s="25" t="s">
        <v>84</v>
      </c>
      <c r="BG109" s="25">
        <v>2</v>
      </c>
      <c r="BH109" s="25" t="s">
        <v>85</v>
      </c>
      <c r="BI109" s="25" t="s">
        <v>86</v>
      </c>
      <c r="BJ109" s="41">
        <v>139</v>
      </c>
      <c r="BK109" s="41"/>
    </row>
    <row r="110" spans="1:63" ht="15.75" hidden="1" thickBot="1" x14ac:dyDescent="0.3">
      <c r="A110" s="37">
        <f t="shared" si="8"/>
        <v>103</v>
      </c>
      <c r="B110" s="38" t="str">
        <f t="shared" si="9"/>
        <v>NO</v>
      </c>
      <c r="C110" s="38" t="str">
        <f>IF(COUNTIF($D$8:$D$216,D110)&gt;1,"SI","NO")</f>
        <v>NO</v>
      </c>
      <c r="D110" s="38" t="str">
        <f t="shared" si="10"/>
        <v xml:space="preserve">08000761107500004         AT 3       </v>
      </c>
      <c r="E110" s="38" t="str">
        <f>VLOOKUP($G110,[1]LISTAS!$V:$AA,2,0)</f>
        <v>L'HOSPITALET DE LLOBREGAT</v>
      </c>
      <c r="F110" s="38" t="str">
        <f>VLOOKUP($G110,[1]LISTAS!$V:$AA,3,0)</f>
        <v>BARCELONA</v>
      </c>
      <c r="G110" s="20" t="s">
        <v>97</v>
      </c>
      <c r="H110" s="20">
        <v>4</v>
      </c>
      <c r="I110" s="21"/>
      <c r="J110" s="21"/>
      <c r="K110" s="21"/>
      <c r="L110" s="21"/>
      <c r="M110" s="21"/>
      <c r="N110" s="21"/>
      <c r="O110" s="21"/>
      <c r="P110" s="21"/>
      <c r="Q110" s="36" t="s">
        <v>87</v>
      </c>
      <c r="R110" s="20" t="s">
        <v>78</v>
      </c>
      <c r="S110" s="22">
        <v>3</v>
      </c>
      <c r="T110" s="39"/>
      <c r="U110" s="39"/>
      <c r="V110" s="38" t="str">
        <f>VLOOKUP($G110,[1]LISTAS!$V$3:$AD$20001,7,0)</f>
        <v>08</v>
      </c>
      <c r="W110" s="38" t="str">
        <f>VLOOKUP($G110,[1]LISTAS!$V$3:$AD$20001,8,0)</f>
        <v>00076</v>
      </c>
      <c r="X110" s="38" t="str">
        <f>VLOOKUP($G110,[1]LISTAS!$V$3:$AD$20001,9,0)</f>
        <v>11075</v>
      </c>
      <c r="Y110" s="38" t="str">
        <f t="shared" si="11"/>
        <v>00004</v>
      </c>
      <c r="Z110" s="38" t="str">
        <f>IF(I110=""," ",VLOOKUP(I110,[1]LISTAS!$B$3:$C$102,2))</f>
        <v xml:space="preserve"> </v>
      </c>
      <c r="AA110" s="38" t="str">
        <f t="shared" si="12"/>
        <v xml:space="preserve">   </v>
      </c>
      <c r="AB110" s="37" t="str">
        <f>IF(L110="","  ",VLOOKUP(L110,[1]LISTAS!$H$3:$I$14,2,0)&amp;REPT(" ",1-LEN(M110))&amp;M110)</f>
        <v xml:space="preserve">  </v>
      </c>
      <c r="AC110" s="38" t="str">
        <f t="shared" si="13"/>
        <v xml:space="preserve"> </v>
      </c>
      <c r="AD110" s="38" t="str">
        <f>IF(O110=""," ",VLOOKUP(O110,[1]LISTAS!$M$3:$N$38,2,0))&amp;IF(P110=""," ",VLOOKUP(P110,[1]LISTAS!$M$3:$N$38,2,0))</f>
        <v xml:space="preserve">  </v>
      </c>
      <c r="AE110" s="38" t="str">
        <f>IF(Q110="","   ",VLOOKUP(Q110,[1]LISTAS!$P$3:$Q$144,2,0))</f>
        <v xml:space="preserve">AT </v>
      </c>
      <c r="AF110" s="38" t="str">
        <f>IF(ISERROR(IF(R110="texto libre",S110,VLOOKUP(R110,[1]LISTAS!$S$3:$T$100,2,0))&amp;REPT(" ",4-LEN(IF(R110="texto libre",S110,VLOOKUP(R110,[1]LISTAS!$S$3:$T$100,2,0))))),"    ",IF(R110="texto libre",S110,VLOOKUP(R110,[1]LISTAS!$S$3:$T$100,2,0))&amp;REPT(" ",4-LEN(IF(R110="texto libre",S110,VLOOKUP(R110,[1]LISTAS!$S$3:$T$100,2,0)))))</f>
        <v xml:space="preserve">3   </v>
      </c>
      <c r="AG110" s="38" t="str">
        <f>IF(ISERROR(IF(T110="texto libre",U110,VLOOKUP(T110,[1]LISTAS!$S$3:$T$100,2,0))&amp;REPT(" ",4-LEN(IF(T110="texto libre",U110,VLOOKUP(T110,[1]LISTAS!$S$3:$T$100,2,0))))),"    ",IF(T110="texto libre",U110,VLOOKUP(T110,[1]LISTAS!$S$3:$T$100,2,0))&amp;REPT(" ",4-LEN(IF(T110="texto libre",U110,VLOOKUP(T110,[1]LISTAS!$S$3:$T$100,2,0)))))</f>
        <v xml:space="preserve">    </v>
      </c>
      <c r="AH110" s="38">
        <f t="shared" si="14"/>
        <v>37</v>
      </c>
      <c r="AI110" s="38">
        <f t="shared" si="15"/>
        <v>1</v>
      </c>
      <c r="AJ110" s="40"/>
      <c r="AK110" s="25">
        <v>2</v>
      </c>
      <c r="AL110" s="31" t="s">
        <v>98</v>
      </c>
      <c r="AM110" s="41">
        <v>140389</v>
      </c>
      <c r="AN110" s="41"/>
      <c r="AO110" s="42" t="str">
        <f>Tabla1[[#This Row],[GESCAL_37]]</f>
        <v xml:space="preserve">08000761107500004         AT 3       </v>
      </c>
      <c r="AP110" s="42" t="str">
        <f>IF(Tabla1[[#This Row],[Calle]]&lt;&gt;"",Tabla1[[#This Row],[Calle]],"")</f>
        <v>Joan Maragall, Calle</v>
      </c>
      <c r="AQ110" s="42" t="str">
        <f>Tabla1[[#This Row],[Número]]&amp;Tabla1[[#This Row],[Bis]]</f>
        <v>4</v>
      </c>
      <c r="AR110" s="42" t="str">
        <f>Tabla1[[#This Row],[PORTAL(O)]]&amp;Tabla1[[#This Row],[PUERTA(Y)]]</f>
        <v/>
      </c>
      <c r="AS110" s="42" t="str">
        <f>Tabla1[[#This Row],[BLOQUE(T)]]&amp;Tabla1[[#This Row],[BLOQUE(XX)]]</f>
        <v/>
      </c>
      <c r="AT110" s="42" t="str">
        <f>IF(Tabla1[[#This Row],[LETRA ]]&lt;&gt;"",Tabla1[[#This Row],[LETRA ]],"")</f>
        <v/>
      </c>
      <c r="AU110" s="42" t="str">
        <f>Tabla1[[#This Row],[S1]]&amp;Tabla1[[#This Row],[S2]]</f>
        <v/>
      </c>
      <c r="AV110" s="43"/>
      <c r="AW110" s="42" t="str">
        <f>Tabla1[[#This Row],[Planta]]</f>
        <v>Atico</v>
      </c>
      <c r="AX110" s="42" t="str">
        <f>Tabla1[[#This Row],[MMMM]]&amp;" "&amp;Tabla1[[#This Row],[NNNN]]</f>
        <v xml:space="preserve">3        </v>
      </c>
      <c r="AY110" s="29" t="s">
        <v>80</v>
      </c>
      <c r="AZ110" s="25">
        <v>6286989</v>
      </c>
      <c r="BA110" s="25"/>
      <c r="BB110" s="25" t="s">
        <v>99</v>
      </c>
      <c r="BC110" s="25" t="s">
        <v>82</v>
      </c>
      <c r="BD110" s="31" t="s">
        <v>98</v>
      </c>
      <c r="BE110" s="25" t="s">
        <v>100</v>
      </c>
      <c r="BF110" s="25" t="s">
        <v>84</v>
      </c>
      <c r="BG110" s="25">
        <v>2</v>
      </c>
      <c r="BH110" s="25" t="s">
        <v>85</v>
      </c>
      <c r="BI110" s="25" t="s">
        <v>86</v>
      </c>
      <c r="BJ110" s="41">
        <v>139</v>
      </c>
      <c r="BK110" s="41"/>
    </row>
    <row r="111" spans="1:63" ht="15.75" hidden="1" thickBot="1" x14ac:dyDescent="0.3">
      <c r="A111" s="37">
        <f t="shared" si="8"/>
        <v>104</v>
      </c>
      <c r="B111" s="38" t="str">
        <f t="shared" si="9"/>
        <v>NO</v>
      </c>
      <c r="C111" s="38" t="str">
        <f>IF(COUNTIF($D$8:$D$216,D111)&gt;1,"SI","NO")</f>
        <v>NO</v>
      </c>
      <c r="D111" s="38" t="str">
        <f t="shared" si="10"/>
        <v xml:space="preserve">08000761107500004         EN 1       </v>
      </c>
      <c r="E111" s="38" t="str">
        <f>VLOOKUP($G111,[1]LISTAS!$V:$AA,2,0)</f>
        <v>L'HOSPITALET DE LLOBREGAT</v>
      </c>
      <c r="F111" s="38" t="str">
        <f>VLOOKUP($G111,[1]LISTAS!$V:$AA,3,0)</f>
        <v>BARCELONA</v>
      </c>
      <c r="G111" s="20" t="s">
        <v>97</v>
      </c>
      <c r="H111" s="20">
        <v>4</v>
      </c>
      <c r="I111" s="21"/>
      <c r="J111" s="21"/>
      <c r="K111" s="21"/>
      <c r="L111" s="21"/>
      <c r="M111" s="21"/>
      <c r="N111" s="21"/>
      <c r="O111" s="21"/>
      <c r="P111" s="21"/>
      <c r="Q111" s="36" t="s">
        <v>92</v>
      </c>
      <c r="R111" s="20" t="s">
        <v>78</v>
      </c>
      <c r="S111" s="22">
        <v>1</v>
      </c>
      <c r="T111" s="39"/>
      <c r="U111" s="39"/>
      <c r="V111" s="38" t="str">
        <f>VLOOKUP($G111,[1]LISTAS!$V$3:$AD$20001,7,0)</f>
        <v>08</v>
      </c>
      <c r="W111" s="38" t="str">
        <f>VLOOKUP($G111,[1]LISTAS!$V$3:$AD$20001,8,0)</f>
        <v>00076</v>
      </c>
      <c r="X111" s="38" t="str">
        <f>VLOOKUP($G111,[1]LISTAS!$V$3:$AD$20001,9,0)</f>
        <v>11075</v>
      </c>
      <c r="Y111" s="38" t="str">
        <f t="shared" si="11"/>
        <v>00004</v>
      </c>
      <c r="Z111" s="38" t="str">
        <f>IF(I111=""," ",VLOOKUP(I111,[1]LISTAS!$B$3:$C$102,2))</f>
        <v xml:space="preserve"> </v>
      </c>
      <c r="AA111" s="38" t="str">
        <f t="shared" si="12"/>
        <v xml:space="preserve">   </v>
      </c>
      <c r="AB111" s="37" t="str">
        <f>IF(L111="","  ",VLOOKUP(L111,[1]LISTAS!$H$3:$I$14,2,0)&amp;REPT(" ",1-LEN(M111))&amp;M111)</f>
        <v xml:space="preserve">  </v>
      </c>
      <c r="AC111" s="38" t="str">
        <f t="shared" si="13"/>
        <v xml:space="preserve"> </v>
      </c>
      <c r="AD111" s="38" t="str">
        <f>IF(O111=""," ",VLOOKUP(O111,[1]LISTAS!$M$3:$N$38,2,0))&amp;IF(P111=""," ",VLOOKUP(P111,[1]LISTAS!$M$3:$N$38,2,0))</f>
        <v xml:space="preserve">  </v>
      </c>
      <c r="AE111" s="38" t="str">
        <f>IF(Q111="","   ",VLOOKUP(Q111,[1]LISTAS!$P$3:$Q$144,2,0))</f>
        <v xml:space="preserve">EN </v>
      </c>
      <c r="AF111" s="38" t="str">
        <f>IF(ISERROR(IF(R111="texto libre",S111,VLOOKUP(R111,[1]LISTAS!$S$3:$T$100,2,0))&amp;REPT(" ",4-LEN(IF(R111="texto libre",S111,VLOOKUP(R111,[1]LISTAS!$S$3:$T$100,2,0))))),"    ",IF(R111="texto libre",S111,VLOOKUP(R111,[1]LISTAS!$S$3:$T$100,2,0))&amp;REPT(" ",4-LEN(IF(R111="texto libre",S111,VLOOKUP(R111,[1]LISTAS!$S$3:$T$100,2,0)))))</f>
        <v xml:space="preserve">1   </v>
      </c>
      <c r="AG111" s="38" t="str">
        <f>IF(ISERROR(IF(T111="texto libre",U111,VLOOKUP(T111,[1]LISTAS!$S$3:$T$100,2,0))&amp;REPT(" ",4-LEN(IF(T111="texto libre",U111,VLOOKUP(T111,[1]LISTAS!$S$3:$T$100,2,0))))),"    ",IF(T111="texto libre",U111,VLOOKUP(T111,[1]LISTAS!$S$3:$T$100,2,0))&amp;REPT(" ",4-LEN(IF(T111="texto libre",U111,VLOOKUP(T111,[1]LISTAS!$S$3:$T$100,2,0)))))</f>
        <v xml:space="preserve">    </v>
      </c>
      <c r="AH111" s="38">
        <f t="shared" si="14"/>
        <v>37</v>
      </c>
      <c r="AI111" s="38">
        <f t="shared" si="15"/>
        <v>1</v>
      </c>
      <c r="AJ111" s="40"/>
      <c r="AK111" s="25">
        <v>2</v>
      </c>
      <c r="AL111" s="31" t="s">
        <v>98</v>
      </c>
      <c r="AM111" s="41">
        <v>140389</v>
      </c>
      <c r="AN111" s="41"/>
      <c r="AO111" s="42" t="str">
        <f>Tabla1[[#This Row],[GESCAL_37]]</f>
        <v xml:space="preserve">08000761107500004         EN 1       </v>
      </c>
      <c r="AP111" s="42" t="str">
        <f>IF(Tabla1[[#This Row],[Calle]]&lt;&gt;"",Tabla1[[#This Row],[Calle]],"")</f>
        <v>Joan Maragall, Calle</v>
      </c>
      <c r="AQ111" s="42" t="str">
        <f>Tabla1[[#This Row],[Número]]&amp;Tabla1[[#This Row],[Bis]]</f>
        <v>4</v>
      </c>
      <c r="AR111" s="42" t="str">
        <f>Tabla1[[#This Row],[PORTAL(O)]]&amp;Tabla1[[#This Row],[PUERTA(Y)]]</f>
        <v/>
      </c>
      <c r="AS111" s="42" t="str">
        <f>Tabla1[[#This Row],[BLOQUE(T)]]&amp;Tabla1[[#This Row],[BLOQUE(XX)]]</f>
        <v/>
      </c>
      <c r="AT111" s="42" t="str">
        <f>IF(Tabla1[[#This Row],[LETRA ]]&lt;&gt;"",Tabla1[[#This Row],[LETRA ]],"")</f>
        <v/>
      </c>
      <c r="AU111" s="42" t="str">
        <f>Tabla1[[#This Row],[S1]]&amp;Tabla1[[#This Row],[S2]]</f>
        <v/>
      </c>
      <c r="AV111" s="43"/>
      <c r="AW111" s="42" t="str">
        <f>Tabla1[[#This Row],[Planta]]</f>
        <v>Entresuelo</v>
      </c>
      <c r="AX111" s="42" t="str">
        <f>Tabla1[[#This Row],[MMMM]]&amp;" "&amp;Tabla1[[#This Row],[NNNN]]</f>
        <v xml:space="preserve">1        </v>
      </c>
      <c r="AY111" s="29" t="s">
        <v>80</v>
      </c>
      <c r="AZ111" s="25">
        <v>6286989</v>
      </c>
      <c r="BA111" s="25"/>
      <c r="BB111" s="25" t="s">
        <v>99</v>
      </c>
      <c r="BC111" s="25" t="s">
        <v>82</v>
      </c>
      <c r="BD111" s="31" t="s">
        <v>98</v>
      </c>
      <c r="BE111" s="25" t="s">
        <v>100</v>
      </c>
      <c r="BF111" s="25" t="s">
        <v>84</v>
      </c>
      <c r="BG111" s="25">
        <v>2</v>
      </c>
      <c r="BH111" s="25" t="s">
        <v>85</v>
      </c>
      <c r="BI111" s="25" t="s">
        <v>86</v>
      </c>
      <c r="BJ111" s="41">
        <v>139</v>
      </c>
      <c r="BK111" s="41"/>
    </row>
    <row r="112" spans="1:63" ht="15.75" hidden="1" thickBot="1" x14ac:dyDescent="0.3">
      <c r="A112" s="37">
        <f t="shared" si="8"/>
        <v>105</v>
      </c>
      <c r="B112" s="38" t="str">
        <f t="shared" si="9"/>
        <v>NO</v>
      </c>
      <c r="C112" s="38" t="str">
        <f>IF(COUNTIF($D$8:$D$216,D112)&gt;1,"SI","NO")</f>
        <v>NO</v>
      </c>
      <c r="D112" s="38" t="str">
        <f t="shared" si="10"/>
        <v xml:space="preserve">08000761107500004         EN 2       </v>
      </c>
      <c r="E112" s="38" t="str">
        <f>VLOOKUP($G112,[1]LISTAS!$V:$AA,2,0)</f>
        <v>L'HOSPITALET DE LLOBREGAT</v>
      </c>
      <c r="F112" s="38" t="str">
        <f>VLOOKUP($G112,[1]LISTAS!$V:$AA,3,0)</f>
        <v>BARCELONA</v>
      </c>
      <c r="G112" s="20" t="s">
        <v>97</v>
      </c>
      <c r="H112" s="20">
        <v>4</v>
      </c>
      <c r="I112" s="21"/>
      <c r="J112" s="21"/>
      <c r="K112" s="21"/>
      <c r="L112" s="21"/>
      <c r="M112" s="21"/>
      <c r="N112" s="21"/>
      <c r="O112" s="21"/>
      <c r="P112" s="21"/>
      <c r="Q112" s="36" t="s">
        <v>92</v>
      </c>
      <c r="R112" s="20" t="s">
        <v>78</v>
      </c>
      <c r="S112" s="22">
        <v>2</v>
      </c>
      <c r="T112" s="39"/>
      <c r="U112" s="39"/>
      <c r="V112" s="38" t="str">
        <f>VLOOKUP($G112,[1]LISTAS!$V$3:$AD$20001,7,0)</f>
        <v>08</v>
      </c>
      <c r="W112" s="38" t="str">
        <f>VLOOKUP($G112,[1]LISTAS!$V$3:$AD$20001,8,0)</f>
        <v>00076</v>
      </c>
      <c r="X112" s="38" t="str">
        <f>VLOOKUP($G112,[1]LISTAS!$V$3:$AD$20001,9,0)</f>
        <v>11075</v>
      </c>
      <c r="Y112" s="38" t="str">
        <f t="shared" si="11"/>
        <v>00004</v>
      </c>
      <c r="Z112" s="38" t="str">
        <f>IF(I112=""," ",VLOOKUP(I112,[1]LISTAS!$B$3:$C$102,2))</f>
        <v xml:space="preserve"> </v>
      </c>
      <c r="AA112" s="38" t="str">
        <f t="shared" si="12"/>
        <v xml:space="preserve">   </v>
      </c>
      <c r="AB112" s="37" t="str">
        <f>IF(L112="","  ",VLOOKUP(L112,[1]LISTAS!$H$3:$I$14,2,0)&amp;REPT(" ",1-LEN(M112))&amp;M112)</f>
        <v xml:space="preserve">  </v>
      </c>
      <c r="AC112" s="38" t="str">
        <f t="shared" si="13"/>
        <v xml:space="preserve"> </v>
      </c>
      <c r="AD112" s="38" t="str">
        <f>IF(O112=""," ",VLOOKUP(O112,[1]LISTAS!$M$3:$N$38,2,0))&amp;IF(P112=""," ",VLOOKUP(P112,[1]LISTAS!$M$3:$N$38,2,0))</f>
        <v xml:space="preserve">  </v>
      </c>
      <c r="AE112" s="38" t="str">
        <f>IF(Q112="","   ",VLOOKUP(Q112,[1]LISTAS!$P$3:$Q$144,2,0))</f>
        <v xml:space="preserve">EN </v>
      </c>
      <c r="AF112" s="38" t="str">
        <f>IF(ISERROR(IF(R112="texto libre",S112,VLOOKUP(R112,[1]LISTAS!$S$3:$T$100,2,0))&amp;REPT(" ",4-LEN(IF(R112="texto libre",S112,VLOOKUP(R112,[1]LISTAS!$S$3:$T$100,2,0))))),"    ",IF(R112="texto libre",S112,VLOOKUP(R112,[1]LISTAS!$S$3:$T$100,2,0))&amp;REPT(" ",4-LEN(IF(R112="texto libre",S112,VLOOKUP(R112,[1]LISTAS!$S$3:$T$100,2,0)))))</f>
        <v xml:space="preserve">2   </v>
      </c>
      <c r="AG112" s="38" t="str">
        <f>IF(ISERROR(IF(T112="texto libre",U112,VLOOKUP(T112,[1]LISTAS!$S$3:$T$100,2,0))&amp;REPT(" ",4-LEN(IF(T112="texto libre",U112,VLOOKUP(T112,[1]LISTAS!$S$3:$T$100,2,0))))),"    ",IF(T112="texto libre",U112,VLOOKUP(T112,[1]LISTAS!$S$3:$T$100,2,0))&amp;REPT(" ",4-LEN(IF(T112="texto libre",U112,VLOOKUP(T112,[1]LISTAS!$S$3:$T$100,2,0)))))</f>
        <v xml:space="preserve">    </v>
      </c>
      <c r="AH112" s="38">
        <f t="shared" si="14"/>
        <v>37</v>
      </c>
      <c r="AI112" s="38">
        <f t="shared" si="15"/>
        <v>1</v>
      </c>
      <c r="AJ112" s="40"/>
      <c r="AK112" s="25">
        <v>2</v>
      </c>
      <c r="AL112" s="31" t="s">
        <v>98</v>
      </c>
      <c r="AM112" s="41">
        <v>140389</v>
      </c>
      <c r="AN112" s="41"/>
      <c r="AO112" s="42" t="str">
        <f>Tabla1[[#This Row],[GESCAL_37]]</f>
        <v xml:space="preserve">08000761107500004         EN 2       </v>
      </c>
      <c r="AP112" s="42" t="str">
        <f>IF(Tabla1[[#This Row],[Calle]]&lt;&gt;"",Tabla1[[#This Row],[Calle]],"")</f>
        <v>Joan Maragall, Calle</v>
      </c>
      <c r="AQ112" s="42" t="str">
        <f>Tabla1[[#This Row],[Número]]&amp;Tabla1[[#This Row],[Bis]]</f>
        <v>4</v>
      </c>
      <c r="AR112" s="42" t="str">
        <f>Tabla1[[#This Row],[PORTAL(O)]]&amp;Tabla1[[#This Row],[PUERTA(Y)]]</f>
        <v/>
      </c>
      <c r="AS112" s="42" t="str">
        <f>Tabla1[[#This Row],[BLOQUE(T)]]&amp;Tabla1[[#This Row],[BLOQUE(XX)]]</f>
        <v/>
      </c>
      <c r="AT112" s="42" t="str">
        <f>IF(Tabla1[[#This Row],[LETRA ]]&lt;&gt;"",Tabla1[[#This Row],[LETRA ]],"")</f>
        <v/>
      </c>
      <c r="AU112" s="42" t="str">
        <f>Tabla1[[#This Row],[S1]]&amp;Tabla1[[#This Row],[S2]]</f>
        <v/>
      </c>
      <c r="AV112" s="43"/>
      <c r="AW112" s="42" t="str">
        <f>Tabla1[[#This Row],[Planta]]</f>
        <v>Entresuelo</v>
      </c>
      <c r="AX112" s="42" t="str">
        <f>Tabla1[[#This Row],[MMMM]]&amp;" "&amp;Tabla1[[#This Row],[NNNN]]</f>
        <v xml:space="preserve">2        </v>
      </c>
      <c r="AY112" s="29" t="s">
        <v>80</v>
      </c>
      <c r="AZ112" s="25">
        <v>6286989</v>
      </c>
      <c r="BA112" s="25"/>
      <c r="BB112" s="25" t="s">
        <v>99</v>
      </c>
      <c r="BC112" s="25" t="s">
        <v>82</v>
      </c>
      <c r="BD112" s="31" t="s">
        <v>98</v>
      </c>
      <c r="BE112" s="25" t="s">
        <v>100</v>
      </c>
      <c r="BF112" s="25" t="s">
        <v>84</v>
      </c>
      <c r="BG112" s="25">
        <v>2</v>
      </c>
      <c r="BH112" s="25" t="s">
        <v>85</v>
      </c>
      <c r="BI112" s="25" t="s">
        <v>86</v>
      </c>
      <c r="BJ112" s="41">
        <v>139</v>
      </c>
      <c r="BK112" s="41"/>
    </row>
    <row r="113" spans="1:63" ht="15.75" hidden="1" thickBot="1" x14ac:dyDescent="0.3">
      <c r="A113" s="37">
        <f t="shared" si="8"/>
        <v>106</v>
      </c>
      <c r="B113" s="38" t="str">
        <f t="shared" si="9"/>
        <v>NO</v>
      </c>
      <c r="C113" s="38" t="str">
        <f>IF(COUNTIF($D$8:$D$216,D113)&gt;1,"SI","NO")</f>
        <v>NO</v>
      </c>
      <c r="D113" s="38" t="str">
        <f t="shared" si="10"/>
        <v xml:space="preserve">08000761107500004         EN 3       </v>
      </c>
      <c r="E113" s="38" t="str">
        <f>VLOOKUP($G113,[1]LISTAS!$V:$AA,2,0)</f>
        <v>L'HOSPITALET DE LLOBREGAT</v>
      </c>
      <c r="F113" s="38" t="str">
        <f>VLOOKUP($G113,[1]LISTAS!$V:$AA,3,0)</f>
        <v>BARCELONA</v>
      </c>
      <c r="G113" s="20" t="s">
        <v>97</v>
      </c>
      <c r="H113" s="20">
        <v>4</v>
      </c>
      <c r="I113" s="21"/>
      <c r="J113" s="21"/>
      <c r="K113" s="21"/>
      <c r="L113" s="21"/>
      <c r="M113" s="21"/>
      <c r="N113" s="21"/>
      <c r="O113" s="21"/>
      <c r="P113" s="21"/>
      <c r="Q113" s="36" t="s">
        <v>92</v>
      </c>
      <c r="R113" s="20" t="s">
        <v>78</v>
      </c>
      <c r="S113" s="22">
        <v>3</v>
      </c>
      <c r="T113" s="39"/>
      <c r="U113" s="39"/>
      <c r="V113" s="38" t="str">
        <f>VLOOKUP($G113,[1]LISTAS!$V$3:$AD$20001,7,0)</f>
        <v>08</v>
      </c>
      <c r="W113" s="38" t="str">
        <f>VLOOKUP($G113,[1]LISTAS!$V$3:$AD$20001,8,0)</f>
        <v>00076</v>
      </c>
      <c r="X113" s="38" t="str">
        <f>VLOOKUP($G113,[1]LISTAS!$V$3:$AD$20001,9,0)</f>
        <v>11075</v>
      </c>
      <c r="Y113" s="38" t="str">
        <f t="shared" si="11"/>
        <v>00004</v>
      </c>
      <c r="Z113" s="38" t="str">
        <f>IF(I113=""," ",VLOOKUP(I113,[1]LISTAS!$B$3:$C$102,2))</f>
        <v xml:space="preserve"> </v>
      </c>
      <c r="AA113" s="38" t="str">
        <f t="shared" si="12"/>
        <v xml:space="preserve">   </v>
      </c>
      <c r="AB113" s="37" t="str">
        <f>IF(L113="","  ",VLOOKUP(L113,[1]LISTAS!$H$3:$I$14,2,0)&amp;REPT(" ",1-LEN(M113))&amp;M113)</f>
        <v xml:space="preserve">  </v>
      </c>
      <c r="AC113" s="38" t="str">
        <f t="shared" si="13"/>
        <v xml:space="preserve"> </v>
      </c>
      <c r="AD113" s="38" t="str">
        <f>IF(O113=""," ",VLOOKUP(O113,[1]LISTAS!$M$3:$N$38,2,0))&amp;IF(P113=""," ",VLOOKUP(P113,[1]LISTAS!$M$3:$N$38,2,0))</f>
        <v xml:space="preserve">  </v>
      </c>
      <c r="AE113" s="38" t="str">
        <f>IF(Q113="","   ",VLOOKUP(Q113,[1]LISTAS!$P$3:$Q$144,2,0))</f>
        <v xml:space="preserve">EN </v>
      </c>
      <c r="AF113" s="38" t="str">
        <f>IF(ISERROR(IF(R113="texto libre",S113,VLOOKUP(R113,[1]LISTAS!$S$3:$T$100,2,0))&amp;REPT(" ",4-LEN(IF(R113="texto libre",S113,VLOOKUP(R113,[1]LISTAS!$S$3:$T$100,2,0))))),"    ",IF(R113="texto libre",S113,VLOOKUP(R113,[1]LISTAS!$S$3:$T$100,2,0))&amp;REPT(" ",4-LEN(IF(R113="texto libre",S113,VLOOKUP(R113,[1]LISTAS!$S$3:$T$100,2,0)))))</f>
        <v xml:space="preserve">3   </v>
      </c>
      <c r="AG113" s="38" t="str">
        <f>IF(ISERROR(IF(T113="texto libre",U113,VLOOKUP(T113,[1]LISTAS!$S$3:$T$100,2,0))&amp;REPT(" ",4-LEN(IF(T113="texto libre",U113,VLOOKUP(T113,[1]LISTAS!$S$3:$T$100,2,0))))),"    ",IF(T113="texto libre",U113,VLOOKUP(T113,[1]LISTAS!$S$3:$T$100,2,0))&amp;REPT(" ",4-LEN(IF(T113="texto libre",U113,VLOOKUP(T113,[1]LISTAS!$S$3:$T$100,2,0)))))</f>
        <v xml:space="preserve">    </v>
      </c>
      <c r="AH113" s="38">
        <f t="shared" si="14"/>
        <v>37</v>
      </c>
      <c r="AI113" s="38">
        <f t="shared" si="15"/>
        <v>1</v>
      </c>
      <c r="AJ113" s="40"/>
      <c r="AK113" s="25">
        <v>2</v>
      </c>
      <c r="AL113" s="31" t="s">
        <v>98</v>
      </c>
      <c r="AM113" s="41">
        <v>140389</v>
      </c>
      <c r="AN113" s="41"/>
      <c r="AO113" s="42" t="str">
        <f>Tabla1[[#This Row],[GESCAL_37]]</f>
        <v xml:space="preserve">08000761107500004         EN 3       </v>
      </c>
      <c r="AP113" s="42" t="str">
        <f>IF(Tabla1[[#This Row],[Calle]]&lt;&gt;"",Tabla1[[#This Row],[Calle]],"")</f>
        <v>Joan Maragall, Calle</v>
      </c>
      <c r="AQ113" s="42" t="str">
        <f>Tabla1[[#This Row],[Número]]&amp;Tabla1[[#This Row],[Bis]]</f>
        <v>4</v>
      </c>
      <c r="AR113" s="42" t="str">
        <f>Tabla1[[#This Row],[PORTAL(O)]]&amp;Tabla1[[#This Row],[PUERTA(Y)]]</f>
        <v/>
      </c>
      <c r="AS113" s="42" t="str">
        <f>Tabla1[[#This Row],[BLOQUE(T)]]&amp;Tabla1[[#This Row],[BLOQUE(XX)]]</f>
        <v/>
      </c>
      <c r="AT113" s="42" t="str">
        <f>IF(Tabla1[[#This Row],[LETRA ]]&lt;&gt;"",Tabla1[[#This Row],[LETRA ]],"")</f>
        <v/>
      </c>
      <c r="AU113" s="42" t="str">
        <f>Tabla1[[#This Row],[S1]]&amp;Tabla1[[#This Row],[S2]]</f>
        <v/>
      </c>
      <c r="AV113" s="43"/>
      <c r="AW113" s="42" t="str">
        <f>Tabla1[[#This Row],[Planta]]</f>
        <v>Entresuelo</v>
      </c>
      <c r="AX113" s="42" t="str">
        <f>Tabla1[[#This Row],[MMMM]]&amp;" "&amp;Tabla1[[#This Row],[NNNN]]</f>
        <v xml:space="preserve">3        </v>
      </c>
      <c r="AY113" s="29" t="s">
        <v>80</v>
      </c>
      <c r="AZ113" s="25">
        <v>6286989</v>
      </c>
      <c r="BA113" s="25"/>
      <c r="BB113" s="25" t="s">
        <v>99</v>
      </c>
      <c r="BC113" s="25" t="s">
        <v>82</v>
      </c>
      <c r="BD113" s="31" t="s">
        <v>98</v>
      </c>
      <c r="BE113" s="25" t="s">
        <v>100</v>
      </c>
      <c r="BF113" s="25" t="s">
        <v>84</v>
      </c>
      <c r="BG113" s="25">
        <v>2</v>
      </c>
      <c r="BH113" s="25" t="s">
        <v>85</v>
      </c>
      <c r="BI113" s="25" t="s">
        <v>86</v>
      </c>
      <c r="BJ113" s="41">
        <v>139</v>
      </c>
      <c r="BK113" s="41"/>
    </row>
    <row r="114" spans="1:63" ht="15.75" hidden="1" thickBot="1" x14ac:dyDescent="0.3">
      <c r="A114" s="37">
        <f t="shared" si="8"/>
        <v>107</v>
      </c>
      <c r="B114" s="38" t="str">
        <f t="shared" si="9"/>
        <v>NO</v>
      </c>
      <c r="C114" s="38" t="str">
        <f>IF(COUNTIF($D$8:$D$216,D114)&gt;1,"SI","NO")</f>
        <v>NO</v>
      </c>
      <c r="D114" s="38" t="str">
        <f t="shared" si="10"/>
        <v xml:space="preserve">08000761107500004         SA 1       </v>
      </c>
      <c r="E114" s="38" t="str">
        <f>VLOOKUP($G114,[1]LISTAS!$V:$AA,2,0)</f>
        <v>L'HOSPITALET DE LLOBREGAT</v>
      </c>
      <c r="F114" s="38" t="str">
        <f>VLOOKUP($G114,[1]LISTAS!$V:$AA,3,0)</f>
        <v>BARCELONA</v>
      </c>
      <c r="G114" s="20" t="s">
        <v>97</v>
      </c>
      <c r="H114" s="20">
        <v>4</v>
      </c>
      <c r="I114" s="21"/>
      <c r="J114" s="21"/>
      <c r="K114" s="21"/>
      <c r="L114" s="21"/>
      <c r="M114" s="21"/>
      <c r="N114" s="21"/>
      <c r="O114" s="21"/>
      <c r="P114" s="21"/>
      <c r="Q114" s="36" t="s">
        <v>93</v>
      </c>
      <c r="R114" s="20" t="s">
        <v>78</v>
      </c>
      <c r="S114" s="22">
        <v>1</v>
      </c>
      <c r="T114" s="39"/>
      <c r="U114" s="39"/>
      <c r="V114" s="38" t="str">
        <f>VLOOKUP($G114,[1]LISTAS!$V$3:$AD$20001,7,0)</f>
        <v>08</v>
      </c>
      <c r="W114" s="38" t="str">
        <f>VLOOKUP($G114,[1]LISTAS!$V$3:$AD$20001,8,0)</f>
        <v>00076</v>
      </c>
      <c r="X114" s="38" t="str">
        <f>VLOOKUP($G114,[1]LISTAS!$V$3:$AD$20001,9,0)</f>
        <v>11075</v>
      </c>
      <c r="Y114" s="38" t="str">
        <f t="shared" si="11"/>
        <v>00004</v>
      </c>
      <c r="Z114" s="38" t="str">
        <f>IF(I114=""," ",VLOOKUP(I114,[1]LISTAS!$B$3:$C$102,2))</f>
        <v xml:space="preserve"> </v>
      </c>
      <c r="AA114" s="38" t="str">
        <f t="shared" si="12"/>
        <v xml:space="preserve">   </v>
      </c>
      <c r="AB114" s="37" t="str">
        <f>IF(L114="","  ",VLOOKUP(L114,[1]LISTAS!$H$3:$I$14,2,0)&amp;REPT(" ",1-LEN(M114))&amp;M114)</f>
        <v xml:space="preserve">  </v>
      </c>
      <c r="AC114" s="38" t="str">
        <f t="shared" si="13"/>
        <v xml:space="preserve"> </v>
      </c>
      <c r="AD114" s="38" t="str">
        <f>IF(O114=""," ",VLOOKUP(O114,[1]LISTAS!$M$3:$N$38,2,0))&amp;IF(P114=""," ",VLOOKUP(P114,[1]LISTAS!$M$3:$N$38,2,0))</f>
        <v xml:space="preserve">  </v>
      </c>
      <c r="AE114" s="38" t="str">
        <f>IF(Q114="","   ",VLOOKUP(Q114,[1]LISTAS!$P$3:$Q$144,2,0))</f>
        <v xml:space="preserve">SA </v>
      </c>
      <c r="AF114" s="38" t="str">
        <f>IF(ISERROR(IF(R114="texto libre",S114,VLOOKUP(R114,[1]LISTAS!$S$3:$T$100,2,0))&amp;REPT(" ",4-LEN(IF(R114="texto libre",S114,VLOOKUP(R114,[1]LISTAS!$S$3:$T$100,2,0))))),"    ",IF(R114="texto libre",S114,VLOOKUP(R114,[1]LISTAS!$S$3:$T$100,2,0))&amp;REPT(" ",4-LEN(IF(R114="texto libre",S114,VLOOKUP(R114,[1]LISTAS!$S$3:$T$100,2,0)))))</f>
        <v xml:space="preserve">1   </v>
      </c>
      <c r="AG114" s="38" t="str">
        <f>IF(ISERROR(IF(T114="texto libre",U114,VLOOKUP(T114,[1]LISTAS!$S$3:$T$100,2,0))&amp;REPT(" ",4-LEN(IF(T114="texto libre",U114,VLOOKUP(T114,[1]LISTAS!$S$3:$T$100,2,0))))),"    ",IF(T114="texto libre",U114,VLOOKUP(T114,[1]LISTAS!$S$3:$T$100,2,0))&amp;REPT(" ",4-LEN(IF(T114="texto libre",U114,VLOOKUP(T114,[1]LISTAS!$S$3:$T$100,2,0)))))</f>
        <v xml:space="preserve">    </v>
      </c>
      <c r="AH114" s="38">
        <f t="shared" si="14"/>
        <v>37</v>
      </c>
      <c r="AI114" s="38">
        <f t="shared" si="15"/>
        <v>1</v>
      </c>
      <c r="AJ114" s="40"/>
      <c r="AK114" s="25">
        <v>2</v>
      </c>
      <c r="AL114" s="31" t="s">
        <v>98</v>
      </c>
      <c r="AM114" s="41">
        <v>140389</v>
      </c>
      <c r="AN114" s="41"/>
      <c r="AO114" s="42" t="str">
        <f>Tabla1[[#This Row],[GESCAL_37]]</f>
        <v xml:space="preserve">08000761107500004         SA 1       </v>
      </c>
      <c r="AP114" s="42" t="str">
        <f>IF(Tabla1[[#This Row],[Calle]]&lt;&gt;"",Tabla1[[#This Row],[Calle]],"")</f>
        <v>Joan Maragall, Calle</v>
      </c>
      <c r="AQ114" s="42" t="str">
        <f>Tabla1[[#This Row],[Número]]&amp;Tabla1[[#This Row],[Bis]]</f>
        <v>4</v>
      </c>
      <c r="AR114" s="42" t="str">
        <f>Tabla1[[#This Row],[PORTAL(O)]]&amp;Tabla1[[#This Row],[PUERTA(Y)]]</f>
        <v/>
      </c>
      <c r="AS114" s="42" t="str">
        <f>Tabla1[[#This Row],[BLOQUE(T)]]&amp;Tabla1[[#This Row],[BLOQUE(XX)]]</f>
        <v/>
      </c>
      <c r="AT114" s="42" t="str">
        <f>IF(Tabla1[[#This Row],[LETRA ]]&lt;&gt;"",Tabla1[[#This Row],[LETRA ]],"")</f>
        <v/>
      </c>
      <c r="AU114" s="42" t="str">
        <f>Tabla1[[#This Row],[S1]]&amp;Tabla1[[#This Row],[S2]]</f>
        <v/>
      </c>
      <c r="AV114" s="43"/>
      <c r="AW114" s="42" t="str">
        <f>Tabla1[[#This Row],[Planta]]</f>
        <v>Sobreático</v>
      </c>
      <c r="AX114" s="42" t="str">
        <f>Tabla1[[#This Row],[MMMM]]&amp;" "&amp;Tabla1[[#This Row],[NNNN]]</f>
        <v xml:space="preserve">1        </v>
      </c>
      <c r="AY114" s="29" t="s">
        <v>80</v>
      </c>
      <c r="AZ114" s="25">
        <v>6286989</v>
      </c>
      <c r="BA114" s="25"/>
      <c r="BB114" s="25" t="s">
        <v>99</v>
      </c>
      <c r="BC114" s="25" t="s">
        <v>82</v>
      </c>
      <c r="BD114" s="31" t="s">
        <v>98</v>
      </c>
      <c r="BE114" s="25" t="s">
        <v>100</v>
      </c>
      <c r="BF114" s="25" t="s">
        <v>84</v>
      </c>
      <c r="BG114" s="25">
        <v>2</v>
      </c>
      <c r="BH114" s="25" t="s">
        <v>85</v>
      </c>
      <c r="BI114" s="25" t="s">
        <v>86</v>
      </c>
      <c r="BJ114" s="41">
        <v>139</v>
      </c>
      <c r="BK114" s="41"/>
    </row>
    <row r="115" spans="1:63" ht="15.75" hidden="1" thickBot="1" x14ac:dyDescent="0.3">
      <c r="A115" s="37">
        <f t="shared" si="8"/>
        <v>108</v>
      </c>
      <c r="B115" s="38" t="str">
        <f t="shared" si="9"/>
        <v>NO</v>
      </c>
      <c r="C115" s="38" t="str">
        <f>IF(COUNTIF($D$8:$D$216,D115)&gt;1,"SI","NO")</f>
        <v>NO</v>
      </c>
      <c r="D115" s="38" t="str">
        <f t="shared" si="10"/>
        <v xml:space="preserve">08000761107500004         SA 2       </v>
      </c>
      <c r="E115" s="38" t="str">
        <f>VLOOKUP($G115,[1]LISTAS!$V:$AA,2,0)</f>
        <v>L'HOSPITALET DE LLOBREGAT</v>
      </c>
      <c r="F115" s="38" t="str">
        <f>VLOOKUP($G115,[1]LISTAS!$V:$AA,3,0)</f>
        <v>BARCELONA</v>
      </c>
      <c r="G115" s="20" t="s">
        <v>97</v>
      </c>
      <c r="H115" s="20">
        <v>4</v>
      </c>
      <c r="I115" s="21"/>
      <c r="J115" s="21"/>
      <c r="K115" s="21"/>
      <c r="L115" s="21"/>
      <c r="M115" s="21"/>
      <c r="N115" s="21"/>
      <c r="O115" s="21"/>
      <c r="P115" s="21"/>
      <c r="Q115" s="36" t="s">
        <v>93</v>
      </c>
      <c r="R115" s="20" t="s">
        <v>78</v>
      </c>
      <c r="S115" s="22">
        <v>2</v>
      </c>
      <c r="T115" s="39"/>
      <c r="U115" s="39"/>
      <c r="V115" s="38" t="str">
        <f>VLOOKUP($G115,[1]LISTAS!$V$3:$AD$20001,7,0)</f>
        <v>08</v>
      </c>
      <c r="W115" s="38" t="str">
        <f>VLOOKUP($G115,[1]LISTAS!$V$3:$AD$20001,8,0)</f>
        <v>00076</v>
      </c>
      <c r="X115" s="38" t="str">
        <f>VLOOKUP($G115,[1]LISTAS!$V$3:$AD$20001,9,0)</f>
        <v>11075</v>
      </c>
      <c r="Y115" s="38" t="str">
        <f t="shared" si="11"/>
        <v>00004</v>
      </c>
      <c r="Z115" s="38" t="str">
        <f>IF(I115=""," ",VLOOKUP(I115,[1]LISTAS!$B$3:$C$102,2))</f>
        <v xml:space="preserve"> </v>
      </c>
      <c r="AA115" s="38" t="str">
        <f t="shared" si="12"/>
        <v xml:space="preserve">   </v>
      </c>
      <c r="AB115" s="37" t="str">
        <f>IF(L115="","  ",VLOOKUP(L115,[1]LISTAS!$H$3:$I$14,2,0)&amp;REPT(" ",1-LEN(M115))&amp;M115)</f>
        <v xml:space="preserve">  </v>
      </c>
      <c r="AC115" s="38" t="str">
        <f t="shared" si="13"/>
        <v xml:space="preserve"> </v>
      </c>
      <c r="AD115" s="38" t="str">
        <f>IF(O115=""," ",VLOOKUP(O115,[1]LISTAS!$M$3:$N$38,2,0))&amp;IF(P115=""," ",VLOOKUP(P115,[1]LISTAS!$M$3:$N$38,2,0))</f>
        <v xml:space="preserve">  </v>
      </c>
      <c r="AE115" s="38" t="str">
        <f>IF(Q115="","   ",VLOOKUP(Q115,[1]LISTAS!$P$3:$Q$144,2,0))</f>
        <v xml:space="preserve">SA </v>
      </c>
      <c r="AF115" s="38" t="str">
        <f>IF(ISERROR(IF(R115="texto libre",S115,VLOOKUP(R115,[1]LISTAS!$S$3:$T$100,2,0))&amp;REPT(" ",4-LEN(IF(R115="texto libre",S115,VLOOKUP(R115,[1]LISTAS!$S$3:$T$100,2,0))))),"    ",IF(R115="texto libre",S115,VLOOKUP(R115,[1]LISTAS!$S$3:$T$100,2,0))&amp;REPT(" ",4-LEN(IF(R115="texto libre",S115,VLOOKUP(R115,[1]LISTAS!$S$3:$T$100,2,0)))))</f>
        <v xml:space="preserve">2   </v>
      </c>
      <c r="AG115" s="38" t="str">
        <f>IF(ISERROR(IF(T115="texto libre",U115,VLOOKUP(T115,[1]LISTAS!$S$3:$T$100,2,0))&amp;REPT(" ",4-LEN(IF(T115="texto libre",U115,VLOOKUP(T115,[1]LISTAS!$S$3:$T$100,2,0))))),"    ",IF(T115="texto libre",U115,VLOOKUP(T115,[1]LISTAS!$S$3:$T$100,2,0))&amp;REPT(" ",4-LEN(IF(T115="texto libre",U115,VLOOKUP(T115,[1]LISTAS!$S$3:$T$100,2,0)))))</f>
        <v xml:space="preserve">    </v>
      </c>
      <c r="AH115" s="38">
        <f t="shared" si="14"/>
        <v>37</v>
      </c>
      <c r="AI115" s="38">
        <f t="shared" si="15"/>
        <v>1</v>
      </c>
      <c r="AJ115" s="40"/>
      <c r="AK115" s="25">
        <v>2</v>
      </c>
      <c r="AL115" s="31" t="s">
        <v>98</v>
      </c>
      <c r="AM115" s="41">
        <v>140389</v>
      </c>
      <c r="AN115" s="41"/>
      <c r="AO115" s="42" t="str">
        <f>Tabla1[[#This Row],[GESCAL_37]]</f>
        <v xml:space="preserve">08000761107500004         SA 2       </v>
      </c>
      <c r="AP115" s="42" t="str">
        <f>IF(Tabla1[[#This Row],[Calle]]&lt;&gt;"",Tabla1[[#This Row],[Calle]],"")</f>
        <v>Joan Maragall, Calle</v>
      </c>
      <c r="AQ115" s="42" t="str">
        <f>Tabla1[[#This Row],[Número]]&amp;Tabla1[[#This Row],[Bis]]</f>
        <v>4</v>
      </c>
      <c r="AR115" s="42" t="str">
        <f>Tabla1[[#This Row],[PORTAL(O)]]&amp;Tabla1[[#This Row],[PUERTA(Y)]]</f>
        <v/>
      </c>
      <c r="AS115" s="42" t="str">
        <f>Tabla1[[#This Row],[BLOQUE(T)]]&amp;Tabla1[[#This Row],[BLOQUE(XX)]]</f>
        <v/>
      </c>
      <c r="AT115" s="42" t="str">
        <f>IF(Tabla1[[#This Row],[LETRA ]]&lt;&gt;"",Tabla1[[#This Row],[LETRA ]],"")</f>
        <v/>
      </c>
      <c r="AU115" s="42" t="str">
        <f>Tabla1[[#This Row],[S1]]&amp;Tabla1[[#This Row],[S2]]</f>
        <v/>
      </c>
      <c r="AV115" s="43"/>
      <c r="AW115" s="42" t="str">
        <f>Tabla1[[#This Row],[Planta]]</f>
        <v>Sobreático</v>
      </c>
      <c r="AX115" s="42" t="str">
        <f>Tabla1[[#This Row],[MMMM]]&amp;" "&amp;Tabla1[[#This Row],[NNNN]]</f>
        <v xml:space="preserve">2        </v>
      </c>
      <c r="AY115" s="29" t="s">
        <v>80</v>
      </c>
      <c r="AZ115" s="25">
        <v>6286989</v>
      </c>
      <c r="BA115" s="25"/>
      <c r="BB115" s="25" t="s">
        <v>99</v>
      </c>
      <c r="BC115" s="25" t="s">
        <v>82</v>
      </c>
      <c r="BD115" s="31" t="s">
        <v>98</v>
      </c>
      <c r="BE115" s="25" t="s">
        <v>100</v>
      </c>
      <c r="BF115" s="25" t="s">
        <v>84</v>
      </c>
      <c r="BG115" s="25">
        <v>2</v>
      </c>
      <c r="BH115" s="25" t="s">
        <v>85</v>
      </c>
      <c r="BI115" s="25" t="s">
        <v>86</v>
      </c>
      <c r="BJ115" s="41">
        <v>139</v>
      </c>
      <c r="BK115" s="41"/>
    </row>
    <row r="116" spans="1:63" ht="15.75" hidden="1" thickBot="1" x14ac:dyDescent="0.3">
      <c r="A116" s="37">
        <f t="shared" si="8"/>
        <v>109</v>
      </c>
      <c r="B116" s="38" t="str">
        <f t="shared" si="9"/>
        <v>NO</v>
      </c>
      <c r="C116" s="38" t="str">
        <f>IF(COUNTIF($D$8:$D$216,D116)&gt;1,"SI","NO")</f>
        <v>NO</v>
      </c>
      <c r="D116" s="38" t="str">
        <f t="shared" si="10"/>
        <v xml:space="preserve">08000761107500012         LO 1       </v>
      </c>
      <c r="E116" s="38" t="str">
        <f>VLOOKUP($G116,[1]LISTAS!$V:$AA,2,0)</f>
        <v>L'HOSPITALET DE LLOBREGAT</v>
      </c>
      <c r="F116" s="38" t="str">
        <f>VLOOKUP($G116,[1]LISTAS!$V:$AA,3,0)</f>
        <v>BARCELONA</v>
      </c>
      <c r="G116" s="20" t="s">
        <v>97</v>
      </c>
      <c r="H116" s="20">
        <v>12</v>
      </c>
      <c r="I116" s="21"/>
      <c r="J116" s="21"/>
      <c r="K116" s="21"/>
      <c r="L116" s="21"/>
      <c r="M116" s="21"/>
      <c r="N116" s="21"/>
      <c r="O116" s="21"/>
      <c r="P116" s="21"/>
      <c r="Q116" s="36" t="s">
        <v>89</v>
      </c>
      <c r="R116" s="20" t="s">
        <v>78</v>
      </c>
      <c r="S116" s="22">
        <v>1</v>
      </c>
      <c r="T116" s="39"/>
      <c r="U116" s="39"/>
      <c r="V116" s="38" t="str">
        <f>VLOOKUP($G116,[1]LISTAS!$V$3:$AD$20001,7,0)</f>
        <v>08</v>
      </c>
      <c r="W116" s="38" t="str">
        <f>VLOOKUP($G116,[1]LISTAS!$V$3:$AD$20001,8,0)</f>
        <v>00076</v>
      </c>
      <c r="X116" s="38" t="str">
        <f>VLOOKUP($G116,[1]LISTAS!$V$3:$AD$20001,9,0)</f>
        <v>11075</v>
      </c>
      <c r="Y116" s="38" t="str">
        <f t="shared" si="11"/>
        <v>00012</v>
      </c>
      <c r="Z116" s="38" t="str">
        <f>IF(I116=""," ",VLOOKUP(I116,[1]LISTAS!$B$3:$C$102,2))</f>
        <v xml:space="preserve"> </v>
      </c>
      <c r="AA116" s="38" t="str">
        <f t="shared" si="12"/>
        <v xml:space="preserve">   </v>
      </c>
      <c r="AB116" s="37" t="str">
        <f>IF(L116="","  ",VLOOKUP(L116,[1]LISTAS!$H$3:$I$14,2,0)&amp;REPT(" ",1-LEN(M116))&amp;M116)</f>
        <v xml:space="preserve">  </v>
      </c>
      <c r="AC116" s="38" t="str">
        <f t="shared" si="13"/>
        <v xml:space="preserve"> </v>
      </c>
      <c r="AD116" s="38" t="str">
        <f>IF(O116=""," ",VLOOKUP(O116,[1]LISTAS!$M$3:$N$38,2,0))&amp;IF(P116=""," ",VLOOKUP(P116,[1]LISTAS!$M$3:$N$38,2,0))</f>
        <v xml:space="preserve">  </v>
      </c>
      <c r="AE116" s="38" t="str">
        <f>IF(Q116="","   ",VLOOKUP(Q116,[1]LISTAS!$P$3:$Q$144,2,0))</f>
        <v xml:space="preserve">LO </v>
      </c>
      <c r="AF116" s="38" t="str">
        <f>IF(ISERROR(IF(R116="texto libre",S116,VLOOKUP(R116,[1]LISTAS!$S$3:$T$100,2,0))&amp;REPT(" ",4-LEN(IF(R116="texto libre",S116,VLOOKUP(R116,[1]LISTAS!$S$3:$T$100,2,0))))),"    ",IF(R116="texto libre",S116,VLOOKUP(R116,[1]LISTAS!$S$3:$T$100,2,0))&amp;REPT(" ",4-LEN(IF(R116="texto libre",S116,VLOOKUP(R116,[1]LISTAS!$S$3:$T$100,2,0)))))</f>
        <v xml:space="preserve">1   </v>
      </c>
      <c r="AG116" s="38" t="str">
        <f>IF(ISERROR(IF(T116="texto libre",U116,VLOOKUP(T116,[1]LISTAS!$S$3:$T$100,2,0))&amp;REPT(" ",4-LEN(IF(T116="texto libre",U116,VLOOKUP(T116,[1]LISTAS!$S$3:$T$100,2,0))))),"    ",IF(T116="texto libre",U116,VLOOKUP(T116,[1]LISTAS!$S$3:$T$100,2,0))&amp;REPT(" ",4-LEN(IF(T116="texto libre",U116,VLOOKUP(T116,[1]LISTAS!$S$3:$T$100,2,0)))))</f>
        <v xml:space="preserve">    </v>
      </c>
      <c r="AH116" s="38">
        <f t="shared" si="14"/>
        <v>37</v>
      </c>
      <c r="AI116" s="38">
        <f t="shared" si="15"/>
        <v>1</v>
      </c>
      <c r="AJ116" s="40"/>
      <c r="AK116" s="25">
        <v>2</v>
      </c>
      <c r="AL116" s="31" t="s">
        <v>98</v>
      </c>
      <c r="AM116" s="41">
        <v>140389</v>
      </c>
      <c r="AN116" s="41"/>
      <c r="AO116" s="42" t="str">
        <f>Tabla1[[#This Row],[GESCAL_37]]</f>
        <v xml:space="preserve">08000761107500012         LO 1       </v>
      </c>
      <c r="AP116" s="42" t="str">
        <f>IF(Tabla1[[#This Row],[Calle]]&lt;&gt;"",Tabla1[[#This Row],[Calle]],"")</f>
        <v>Joan Maragall, Calle</v>
      </c>
      <c r="AQ116" s="42" t="str">
        <f>Tabla1[[#This Row],[Número]]&amp;Tabla1[[#This Row],[Bis]]</f>
        <v>12</v>
      </c>
      <c r="AR116" s="42" t="str">
        <f>Tabla1[[#This Row],[PORTAL(O)]]&amp;Tabla1[[#This Row],[PUERTA(Y)]]</f>
        <v/>
      </c>
      <c r="AS116" s="42" t="str">
        <f>Tabla1[[#This Row],[BLOQUE(T)]]&amp;Tabla1[[#This Row],[BLOQUE(XX)]]</f>
        <v/>
      </c>
      <c r="AT116" s="42" t="str">
        <f>IF(Tabla1[[#This Row],[LETRA ]]&lt;&gt;"",Tabla1[[#This Row],[LETRA ]],"")</f>
        <v/>
      </c>
      <c r="AU116" s="42" t="str">
        <f>Tabla1[[#This Row],[S1]]&amp;Tabla1[[#This Row],[S2]]</f>
        <v/>
      </c>
      <c r="AV116" s="43"/>
      <c r="AW116" s="42" t="str">
        <f>Tabla1[[#This Row],[Planta]]</f>
        <v>Local</v>
      </c>
      <c r="AX116" s="42" t="str">
        <f>Tabla1[[#This Row],[MMMM]]&amp;" "&amp;Tabla1[[#This Row],[NNNN]]</f>
        <v xml:space="preserve">1        </v>
      </c>
      <c r="AY116" s="29" t="s">
        <v>80</v>
      </c>
      <c r="AZ116" s="25">
        <v>6286989</v>
      </c>
      <c r="BA116" s="25"/>
      <c r="BB116" s="25" t="s">
        <v>99</v>
      </c>
      <c r="BC116" s="25" t="s">
        <v>82</v>
      </c>
      <c r="BD116" s="31" t="s">
        <v>98</v>
      </c>
      <c r="BE116" s="25" t="s">
        <v>100</v>
      </c>
      <c r="BF116" s="25" t="s">
        <v>84</v>
      </c>
      <c r="BG116" s="25">
        <v>2</v>
      </c>
      <c r="BH116" s="25" t="s">
        <v>85</v>
      </c>
      <c r="BI116" s="25" t="s">
        <v>86</v>
      </c>
      <c r="BJ116" s="41">
        <v>139</v>
      </c>
      <c r="BK116" s="41"/>
    </row>
    <row r="117" spans="1:63" ht="15.75" hidden="1" thickBot="1" x14ac:dyDescent="0.3">
      <c r="A117" s="37">
        <f t="shared" si="8"/>
        <v>110</v>
      </c>
      <c r="B117" s="38" t="str">
        <f t="shared" si="9"/>
        <v>NO</v>
      </c>
      <c r="C117" s="38" t="str">
        <f>IF(COUNTIF($D$8:$D$216,D117)&gt;1,"SI","NO")</f>
        <v>NO</v>
      </c>
      <c r="D117" s="38" t="str">
        <f t="shared" si="10"/>
        <v xml:space="preserve">08000761107500014         0011       </v>
      </c>
      <c r="E117" s="38" t="str">
        <f>VLOOKUP($G117,[1]LISTAS!$V:$AA,2,0)</f>
        <v>L'HOSPITALET DE LLOBREGAT</v>
      </c>
      <c r="F117" s="38" t="str">
        <f>VLOOKUP($G117,[1]LISTAS!$V:$AA,3,0)</f>
        <v>BARCELONA</v>
      </c>
      <c r="G117" s="20" t="s">
        <v>97</v>
      </c>
      <c r="H117" s="20">
        <v>14</v>
      </c>
      <c r="I117" s="21"/>
      <c r="J117" s="21"/>
      <c r="K117" s="21"/>
      <c r="L117" s="21"/>
      <c r="M117" s="21"/>
      <c r="N117" s="21"/>
      <c r="O117" s="21"/>
      <c r="P117" s="21"/>
      <c r="Q117" s="21">
        <v>1</v>
      </c>
      <c r="R117" s="20" t="s">
        <v>78</v>
      </c>
      <c r="S117" s="22">
        <v>1</v>
      </c>
      <c r="T117" s="39"/>
      <c r="U117" s="39"/>
      <c r="V117" s="38" t="str">
        <f>VLOOKUP($G117,[1]LISTAS!$V$3:$AD$20001,7,0)</f>
        <v>08</v>
      </c>
      <c r="W117" s="38" t="str">
        <f>VLOOKUP($G117,[1]LISTAS!$V$3:$AD$20001,8,0)</f>
        <v>00076</v>
      </c>
      <c r="X117" s="38" t="str">
        <f>VLOOKUP($G117,[1]LISTAS!$V$3:$AD$20001,9,0)</f>
        <v>11075</v>
      </c>
      <c r="Y117" s="38" t="str">
        <f t="shared" si="11"/>
        <v>00014</v>
      </c>
      <c r="Z117" s="38" t="str">
        <f>IF(I117=""," ",VLOOKUP(I117,[1]LISTAS!$B$3:$C$102,2))</f>
        <v xml:space="preserve"> </v>
      </c>
      <c r="AA117" s="38" t="str">
        <f t="shared" si="12"/>
        <v xml:space="preserve">   </v>
      </c>
      <c r="AB117" s="37" t="str">
        <f>IF(L117="","  ",VLOOKUP(L117,[1]LISTAS!$H$3:$I$14,2,0)&amp;REPT(" ",1-LEN(M117))&amp;M117)</f>
        <v xml:space="preserve">  </v>
      </c>
      <c r="AC117" s="38" t="str">
        <f t="shared" si="13"/>
        <v xml:space="preserve"> </v>
      </c>
      <c r="AD117" s="38" t="str">
        <f>IF(O117=""," ",VLOOKUP(O117,[1]LISTAS!$M$3:$N$38,2,0))&amp;IF(P117=""," ",VLOOKUP(P117,[1]LISTAS!$M$3:$N$38,2,0))</f>
        <v xml:space="preserve">  </v>
      </c>
      <c r="AE117" s="38" t="str">
        <f>IF(Q117="","   ",VLOOKUP(Q117,[1]LISTAS!$P$3:$Q$144,2,0))</f>
        <v>001</v>
      </c>
      <c r="AF117" s="38" t="str">
        <f>IF(ISERROR(IF(R117="texto libre",S117,VLOOKUP(R117,[1]LISTAS!$S$3:$T$100,2,0))&amp;REPT(" ",4-LEN(IF(R117="texto libre",S117,VLOOKUP(R117,[1]LISTAS!$S$3:$T$100,2,0))))),"    ",IF(R117="texto libre",S117,VLOOKUP(R117,[1]LISTAS!$S$3:$T$100,2,0))&amp;REPT(" ",4-LEN(IF(R117="texto libre",S117,VLOOKUP(R117,[1]LISTAS!$S$3:$T$100,2,0)))))</f>
        <v xml:space="preserve">1   </v>
      </c>
      <c r="AG117" s="38" t="str">
        <f>IF(ISERROR(IF(T117="texto libre",U117,VLOOKUP(T117,[1]LISTAS!$S$3:$T$100,2,0))&amp;REPT(" ",4-LEN(IF(T117="texto libre",U117,VLOOKUP(T117,[1]LISTAS!$S$3:$T$100,2,0))))),"    ",IF(T117="texto libre",U117,VLOOKUP(T117,[1]LISTAS!$S$3:$T$100,2,0))&amp;REPT(" ",4-LEN(IF(T117="texto libre",U117,VLOOKUP(T117,[1]LISTAS!$S$3:$T$100,2,0)))))</f>
        <v xml:space="preserve">    </v>
      </c>
      <c r="AH117" s="38">
        <f t="shared" si="14"/>
        <v>37</v>
      </c>
      <c r="AI117" s="38">
        <f t="shared" si="15"/>
        <v>1</v>
      </c>
      <c r="AJ117" s="40"/>
      <c r="AK117" s="25">
        <v>2</v>
      </c>
      <c r="AL117" s="31" t="s">
        <v>98</v>
      </c>
      <c r="AM117" s="41">
        <v>140389</v>
      </c>
      <c r="AN117" s="41"/>
      <c r="AO117" s="42" t="str">
        <f>Tabla1[[#This Row],[GESCAL_37]]</f>
        <v xml:space="preserve">08000761107500014         0011       </v>
      </c>
      <c r="AP117" s="42" t="str">
        <f>IF(Tabla1[[#This Row],[Calle]]&lt;&gt;"",Tabla1[[#This Row],[Calle]],"")</f>
        <v>Joan Maragall, Calle</v>
      </c>
      <c r="AQ117" s="42" t="str">
        <f>Tabla1[[#This Row],[Número]]&amp;Tabla1[[#This Row],[Bis]]</f>
        <v>14</v>
      </c>
      <c r="AR117" s="42" t="str">
        <f>Tabla1[[#This Row],[PORTAL(O)]]&amp;Tabla1[[#This Row],[PUERTA(Y)]]</f>
        <v/>
      </c>
      <c r="AS117" s="42" t="str">
        <f>Tabla1[[#This Row],[BLOQUE(T)]]&amp;Tabla1[[#This Row],[BLOQUE(XX)]]</f>
        <v/>
      </c>
      <c r="AT117" s="42" t="str">
        <f>IF(Tabla1[[#This Row],[LETRA ]]&lt;&gt;"",Tabla1[[#This Row],[LETRA ]],"")</f>
        <v/>
      </c>
      <c r="AU117" s="42" t="str">
        <f>Tabla1[[#This Row],[S1]]&amp;Tabla1[[#This Row],[S2]]</f>
        <v/>
      </c>
      <c r="AV117" s="43"/>
      <c r="AW117" s="42">
        <f>Tabla1[[#This Row],[Planta]]</f>
        <v>1</v>
      </c>
      <c r="AX117" s="42" t="str">
        <f>Tabla1[[#This Row],[MMMM]]&amp;" "&amp;Tabla1[[#This Row],[NNNN]]</f>
        <v xml:space="preserve">1        </v>
      </c>
      <c r="AY117" s="29" t="s">
        <v>80</v>
      </c>
      <c r="AZ117" s="25">
        <v>6286989</v>
      </c>
      <c r="BA117" s="25"/>
      <c r="BB117" s="25" t="s">
        <v>99</v>
      </c>
      <c r="BC117" s="25" t="s">
        <v>82</v>
      </c>
      <c r="BD117" s="31" t="s">
        <v>98</v>
      </c>
      <c r="BE117" s="25" t="s">
        <v>100</v>
      </c>
      <c r="BF117" s="25" t="s">
        <v>84</v>
      </c>
      <c r="BG117" s="25">
        <v>2</v>
      </c>
      <c r="BH117" s="25" t="s">
        <v>85</v>
      </c>
      <c r="BI117" s="25" t="s">
        <v>86</v>
      </c>
      <c r="BJ117" s="41">
        <v>139</v>
      </c>
      <c r="BK117" s="41"/>
    </row>
    <row r="118" spans="1:63" ht="15.75" hidden="1" thickBot="1" x14ac:dyDescent="0.3">
      <c r="A118" s="37">
        <f t="shared" si="8"/>
        <v>111</v>
      </c>
      <c r="B118" s="38" t="str">
        <f t="shared" si="9"/>
        <v>NO</v>
      </c>
      <c r="C118" s="38" t="str">
        <f>IF(COUNTIF($D$8:$D$216,D118)&gt;1,"SI","NO")</f>
        <v>NO</v>
      </c>
      <c r="D118" s="38" t="str">
        <f t="shared" si="10"/>
        <v xml:space="preserve">08000761107500014         0021       </v>
      </c>
      <c r="E118" s="38" t="str">
        <f>VLOOKUP($G118,[1]LISTAS!$V:$AA,2,0)</f>
        <v>L'HOSPITALET DE LLOBREGAT</v>
      </c>
      <c r="F118" s="38" t="str">
        <f>VLOOKUP($G118,[1]LISTAS!$V:$AA,3,0)</f>
        <v>BARCELONA</v>
      </c>
      <c r="G118" s="20" t="s">
        <v>97</v>
      </c>
      <c r="H118" s="20">
        <v>14</v>
      </c>
      <c r="I118" s="21"/>
      <c r="J118" s="21"/>
      <c r="K118" s="21"/>
      <c r="L118" s="21"/>
      <c r="M118" s="21"/>
      <c r="N118" s="21"/>
      <c r="O118" s="21"/>
      <c r="P118" s="21"/>
      <c r="Q118" s="21">
        <v>2</v>
      </c>
      <c r="R118" s="20" t="s">
        <v>78</v>
      </c>
      <c r="S118" s="22">
        <v>1</v>
      </c>
      <c r="T118" s="39"/>
      <c r="U118" s="39"/>
      <c r="V118" s="38" t="str">
        <f>VLOOKUP($G118,[1]LISTAS!$V$3:$AD$20001,7,0)</f>
        <v>08</v>
      </c>
      <c r="W118" s="38" t="str">
        <f>VLOOKUP($G118,[1]LISTAS!$V$3:$AD$20001,8,0)</f>
        <v>00076</v>
      </c>
      <c r="X118" s="38" t="str">
        <f>VLOOKUP($G118,[1]LISTAS!$V$3:$AD$20001,9,0)</f>
        <v>11075</v>
      </c>
      <c r="Y118" s="38" t="str">
        <f t="shared" si="11"/>
        <v>00014</v>
      </c>
      <c r="Z118" s="38" t="str">
        <f>IF(I118=""," ",VLOOKUP(I118,[1]LISTAS!$B$3:$C$102,2))</f>
        <v xml:space="preserve"> </v>
      </c>
      <c r="AA118" s="38" t="str">
        <f t="shared" si="12"/>
        <v xml:space="preserve">   </v>
      </c>
      <c r="AB118" s="37" t="str">
        <f>IF(L118="","  ",VLOOKUP(L118,[1]LISTAS!$H$3:$I$14,2,0)&amp;REPT(" ",1-LEN(M118))&amp;M118)</f>
        <v xml:space="preserve">  </v>
      </c>
      <c r="AC118" s="38" t="str">
        <f t="shared" si="13"/>
        <v xml:space="preserve"> </v>
      </c>
      <c r="AD118" s="38" t="str">
        <f>IF(O118=""," ",VLOOKUP(O118,[1]LISTAS!$M$3:$N$38,2,0))&amp;IF(P118=""," ",VLOOKUP(P118,[1]LISTAS!$M$3:$N$38,2,0))</f>
        <v xml:space="preserve">  </v>
      </c>
      <c r="AE118" s="38" t="str">
        <f>IF(Q118="","   ",VLOOKUP(Q118,[1]LISTAS!$P$3:$Q$144,2,0))</f>
        <v>002</v>
      </c>
      <c r="AF118" s="38" t="str">
        <f>IF(ISERROR(IF(R118="texto libre",S118,VLOOKUP(R118,[1]LISTAS!$S$3:$T$100,2,0))&amp;REPT(" ",4-LEN(IF(R118="texto libre",S118,VLOOKUP(R118,[1]LISTAS!$S$3:$T$100,2,0))))),"    ",IF(R118="texto libre",S118,VLOOKUP(R118,[1]LISTAS!$S$3:$T$100,2,0))&amp;REPT(" ",4-LEN(IF(R118="texto libre",S118,VLOOKUP(R118,[1]LISTAS!$S$3:$T$100,2,0)))))</f>
        <v xml:space="preserve">1   </v>
      </c>
      <c r="AG118" s="38" t="str">
        <f>IF(ISERROR(IF(T118="texto libre",U118,VLOOKUP(T118,[1]LISTAS!$S$3:$T$100,2,0))&amp;REPT(" ",4-LEN(IF(T118="texto libre",U118,VLOOKUP(T118,[1]LISTAS!$S$3:$T$100,2,0))))),"    ",IF(T118="texto libre",U118,VLOOKUP(T118,[1]LISTAS!$S$3:$T$100,2,0))&amp;REPT(" ",4-LEN(IF(T118="texto libre",U118,VLOOKUP(T118,[1]LISTAS!$S$3:$T$100,2,0)))))</f>
        <v xml:space="preserve">    </v>
      </c>
      <c r="AH118" s="38">
        <f t="shared" si="14"/>
        <v>37</v>
      </c>
      <c r="AI118" s="38">
        <f t="shared" si="15"/>
        <v>1</v>
      </c>
      <c r="AJ118" s="40"/>
      <c r="AK118" s="25">
        <v>2</v>
      </c>
      <c r="AL118" s="31" t="s">
        <v>98</v>
      </c>
      <c r="AM118" s="41">
        <v>140389</v>
      </c>
      <c r="AN118" s="41"/>
      <c r="AO118" s="42" t="str">
        <f>Tabla1[[#This Row],[GESCAL_37]]</f>
        <v xml:space="preserve">08000761107500014         0021       </v>
      </c>
      <c r="AP118" s="42" t="str">
        <f>IF(Tabla1[[#This Row],[Calle]]&lt;&gt;"",Tabla1[[#This Row],[Calle]],"")</f>
        <v>Joan Maragall, Calle</v>
      </c>
      <c r="AQ118" s="42" t="str">
        <f>Tabla1[[#This Row],[Número]]&amp;Tabla1[[#This Row],[Bis]]</f>
        <v>14</v>
      </c>
      <c r="AR118" s="42" t="str">
        <f>Tabla1[[#This Row],[PORTAL(O)]]&amp;Tabla1[[#This Row],[PUERTA(Y)]]</f>
        <v/>
      </c>
      <c r="AS118" s="42" t="str">
        <f>Tabla1[[#This Row],[BLOQUE(T)]]&amp;Tabla1[[#This Row],[BLOQUE(XX)]]</f>
        <v/>
      </c>
      <c r="AT118" s="42" t="str">
        <f>IF(Tabla1[[#This Row],[LETRA ]]&lt;&gt;"",Tabla1[[#This Row],[LETRA ]],"")</f>
        <v/>
      </c>
      <c r="AU118" s="42" t="str">
        <f>Tabla1[[#This Row],[S1]]&amp;Tabla1[[#This Row],[S2]]</f>
        <v/>
      </c>
      <c r="AV118" s="43"/>
      <c r="AW118" s="42">
        <f>Tabla1[[#This Row],[Planta]]</f>
        <v>2</v>
      </c>
      <c r="AX118" s="42" t="str">
        <f>Tabla1[[#This Row],[MMMM]]&amp;" "&amp;Tabla1[[#This Row],[NNNN]]</f>
        <v xml:space="preserve">1        </v>
      </c>
      <c r="AY118" s="29" t="s">
        <v>80</v>
      </c>
      <c r="AZ118" s="25">
        <v>6286989</v>
      </c>
      <c r="BA118" s="25"/>
      <c r="BB118" s="25" t="s">
        <v>99</v>
      </c>
      <c r="BC118" s="25" t="s">
        <v>82</v>
      </c>
      <c r="BD118" s="31" t="s">
        <v>98</v>
      </c>
      <c r="BE118" s="25" t="s">
        <v>100</v>
      </c>
      <c r="BF118" s="25" t="s">
        <v>84</v>
      </c>
      <c r="BG118" s="25">
        <v>2</v>
      </c>
      <c r="BH118" s="25" t="s">
        <v>85</v>
      </c>
      <c r="BI118" s="25" t="s">
        <v>86</v>
      </c>
      <c r="BJ118" s="41">
        <v>139</v>
      </c>
      <c r="BK118" s="41"/>
    </row>
    <row r="119" spans="1:63" ht="15.75" hidden="1" thickBot="1" x14ac:dyDescent="0.3">
      <c r="A119" s="37">
        <f t="shared" si="8"/>
        <v>112</v>
      </c>
      <c r="B119" s="38" t="str">
        <f t="shared" si="9"/>
        <v>NO</v>
      </c>
      <c r="C119" s="38" t="str">
        <f>IF(COUNTIF($D$8:$D$216,D119)&gt;1,"SI","NO")</f>
        <v>NO</v>
      </c>
      <c r="D119" s="38" t="str">
        <f t="shared" si="10"/>
        <v xml:space="preserve">08000761107500014         BA 1       </v>
      </c>
      <c r="E119" s="38" t="str">
        <f>VLOOKUP($G119,[1]LISTAS!$V:$AA,2,0)</f>
        <v>L'HOSPITALET DE LLOBREGAT</v>
      </c>
      <c r="F119" s="38" t="str">
        <f>VLOOKUP($G119,[1]LISTAS!$V:$AA,3,0)</f>
        <v>BARCELONA</v>
      </c>
      <c r="G119" s="20" t="s">
        <v>97</v>
      </c>
      <c r="H119" s="20">
        <v>14</v>
      </c>
      <c r="I119" s="21"/>
      <c r="J119" s="21"/>
      <c r="K119" s="21"/>
      <c r="L119" s="21"/>
      <c r="M119" s="21"/>
      <c r="N119" s="21"/>
      <c r="O119" s="21"/>
      <c r="P119" s="21"/>
      <c r="Q119" s="21" t="s">
        <v>88</v>
      </c>
      <c r="R119" s="20" t="s">
        <v>78</v>
      </c>
      <c r="S119" s="22">
        <v>1</v>
      </c>
      <c r="T119" s="39"/>
      <c r="U119" s="39"/>
      <c r="V119" s="38" t="str">
        <f>VLOOKUP($G119,[1]LISTAS!$V$3:$AD$20001,7,0)</f>
        <v>08</v>
      </c>
      <c r="W119" s="38" t="str">
        <f>VLOOKUP($G119,[1]LISTAS!$V$3:$AD$20001,8,0)</f>
        <v>00076</v>
      </c>
      <c r="X119" s="38" t="str">
        <f>VLOOKUP($G119,[1]LISTAS!$V$3:$AD$20001,9,0)</f>
        <v>11075</v>
      </c>
      <c r="Y119" s="38" t="str">
        <f t="shared" si="11"/>
        <v>00014</v>
      </c>
      <c r="Z119" s="38" t="str">
        <f>IF(I119=""," ",VLOOKUP(I119,[1]LISTAS!$B$3:$C$102,2))</f>
        <v xml:space="preserve"> </v>
      </c>
      <c r="AA119" s="38" t="str">
        <f t="shared" si="12"/>
        <v xml:space="preserve">   </v>
      </c>
      <c r="AB119" s="37" t="str">
        <f>IF(L119="","  ",VLOOKUP(L119,[1]LISTAS!$H$3:$I$14,2,0)&amp;REPT(" ",1-LEN(M119))&amp;M119)</f>
        <v xml:space="preserve">  </v>
      </c>
      <c r="AC119" s="38" t="str">
        <f t="shared" si="13"/>
        <v xml:space="preserve"> </v>
      </c>
      <c r="AD119" s="38" t="str">
        <f>IF(O119=""," ",VLOOKUP(O119,[1]LISTAS!$M$3:$N$38,2,0))&amp;IF(P119=""," ",VLOOKUP(P119,[1]LISTAS!$M$3:$N$38,2,0))</f>
        <v xml:space="preserve">  </v>
      </c>
      <c r="AE119" s="38" t="str">
        <f>IF(Q119="","   ",VLOOKUP(Q119,[1]LISTAS!$P$3:$Q$144,2,0))</f>
        <v xml:space="preserve">BA </v>
      </c>
      <c r="AF119" s="38" t="str">
        <f>IF(ISERROR(IF(R119="texto libre",S119,VLOOKUP(R119,[1]LISTAS!$S$3:$T$100,2,0))&amp;REPT(" ",4-LEN(IF(R119="texto libre",S119,VLOOKUP(R119,[1]LISTAS!$S$3:$T$100,2,0))))),"    ",IF(R119="texto libre",S119,VLOOKUP(R119,[1]LISTAS!$S$3:$T$100,2,0))&amp;REPT(" ",4-LEN(IF(R119="texto libre",S119,VLOOKUP(R119,[1]LISTAS!$S$3:$T$100,2,0)))))</f>
        <v xml:space="preserve">1   </v>
      </c>
      <c r="AG119" s="38" t="str">
        <f>IF(ISERROR(IF(T119="texto libre",U119,VLOOKUP(T119,[1]LISTAS!$S$3:$T$100,2,0))&amp;REPT(" ",4-LEN(IF(T119="texto libre",U119,VLOOKUP(T119,[1]LISTAS!$S$3:$T$100,2,0))))),"    ",IF(T119="texto libre",U119,VLOOKUP(T119,[1]LISTAS!$S$3:$T$100,2,0))&amp;REPT(" ",4-LEN(IF(T119="texto libre",U119,VLOOKUP(T119,[1]LISTAS!$S$3:$T$100,2,0)))))</f>
        <v xml:space="preserve">    </v>
      </c>
      <c r="AH119" s="38">
        <f t="shared" si="14"/>
        <v>37</v>
      </c>
      <c r="AI119" s="38">
        <f t="shared" si="15"/>
        <v>1</v>
      </c>
      <c r="AJ119" s="40"/>
      <c r="AK119" s="25">
        <v>2</v>
      </c>
      <c r="AL119" s="31" t="s">
        <v>98</v>
      </c>
      <c r="AM119" s="41">
        <v>140389</v>
      </c>
      <c r="AN119" s="41"/>
      <c r="AO119" s="42" t="str">
        <f>Tabla1[[#This Row],[GESCAL_37]]</f>
        <v xml:space="preserve">08000761107500014         BA 1       </v>
      </c>
      <c r="AP119" s="42" t="str">
        <f>IF(Tabla1[[#This Row],[Calle]]&lt;&gt;"",Tabla1[[#This Row],[Calle]],"")</f>
        <v>Joan Maragall, Calle</v>
      </c>
      <c r="AQ119" s="42" t="str">
        <f>Tabla1[[#This Row],[Número]]&amp;Tabla1[[#This Row],[Bis]]</f>
        <v>14</v>
      </c>
      <c r="AR119" s="42" t="str">
        <f>Tabla1[[#This Row],[PORTAL(O)]]&amp;Tabla1[[#This Row],[PUERTA(Y)]]</f>
        <v/>
      </c>
      <c r="AS119" s="42" t="str">
        <f>Tabla1[[#This Row],[BLOQUE(T)]]&amp;Tabla1[[#This Row],[BLOQUE(XX)]]</f>
        <v/>
      </c>
      <c r="AT119" s="42" t="str">
        <f>IF(Tabla1[[#This Row],[LETRA ]]&lt;&gt;"",Tabla1[[#This Row],[LETRA ]],"")</f>
        <v/>
      </c>
      <c r="AU119" s="42" t="str">
        <f>Tabla1[[#This Row],[S1]]&amp;Tabla1[[#This Row],[S2]]</f>
        <v/>
      </c>
      <c r="AV119" s="43"/>
      <c r="AW119" s="42" t="str">
        <f>Tabla1[[#This Row],[Planta]]</f>
        <v>Bajo</v>
      </c>
      <c r="AX119" s="42" t="str">
        <f>Tabla1[[#This Row],[MMMM]]&amp;" "&amp;Tabla1[[#This Row],[NNNN]]</f>
        <v xml:space="preserve">1        </v>
      </c>
      <c r="AY119" s="29" t="s">
        <v>80</v>
      </c>
      <c r="AZ119" s="25">
        <v>6286989</v>
      </c>
      <c r="BA119" s="25"/>
      <c r="BB119" s="25" t="s">
        <v>99</v>
      </c>
      <c r="BC119" s="25" t="s">
        <v>82</v>
      </c>
      <c r="BD119" s="31" t="s">
        <v>98</v>
      </c>
      <c r="BE119" s="25" t="s">
        <v>100</v>
      </c>
      <c r="BF119" s="25" t="s">
        <v>84</v>
      </c>
      <c r="BG119" s="25">
        <v>2</v>
      </c>
      <c r="BH119" s="25" t="s">
        <v>85</v>
      </c>
      <c r="BI119" s="25" t="s">
        <v>86</v>
      </c>
      <c r="BJ119" s="41">
        <v>139</v>
      </c>
      <c r="BK119" s="41"/>
    </row>
    <row r="120" spans="1:63" ht="15.75" hidden="1" thickBot="1" x14ac:dyDescent="0.3">
      <c r="A120" s="37">
        <f t="shared" si="8"/>
        <v>113</v>
      </c>
      <c r="B120" s="38" t="str">
        <f t="shared" si="9"/>
        <v>NO</v>
      </c>
      <c r="C120" s="38" t="str">
        <f>IF(COUNTIF($D$8:$D$216,D120)&gt;1,"SI","NO")</f>
        <v>NO</v>
      </c>
      <c r="D120" s="38" t="str">
        <f t="shared" si="10"/>
        <v xml:space="preserve">08000761107500016         0011       </v>
      </c>
      <c r="E120" s="38" t="str">
        <f>VLOOKUP($G120,[1]LISTAS!$V:$AA,2,0)</f>
        <v>L'HOSPITALET DE LLOBREGAT</v>
      </c>
      <c r="F120" s="38" t="str">
        <f>VLOOKUP($G120,[1]LISTAS!$V:$AA,3,0)</f>
        <v>BARCELONA</v>
      </c>
      <c r="G120" s="20" t="s">
        <v>97</v>
      </c>
      <c r="H120" s="20">
        <v>16</v>
      </c>
      <c r="I120" s="21"/>
      <c r="J120" s="21"/>
      <c r="K120" s="21"/>
      <c r="L120" s="21"/>
      <c r="M120" s="21"/>
      <c r="N120" s="21"/>
      <c r="O120" s="21"/>
      <c r="P120" s="21"/>
      <c r="Q120" s="21">
        <v>1</v>
      </c>
      <c r="R120" s="20" t="s">
        <v>78</v>
      </c>
      <c r="S120" s="22">
        <v>1</v>
      </c>
      <c r="T120" s="39"/>
      <c r="U120" s="39"/>
      <c r="V120" s="38" t="str">
        <f>VLOOKUP($G120,[1]LISTAS!$V$3:$AD$20001,7,0)</f>
        <v>08</v>
      </c>
      <c r="W120" s="38" t="str">
        <f>VLOOKUP($G120,[1]LISTAS!$V$3:$AD$20001,8,0)</f>
        <v>00076</v>
      </c>
      <c r="X120" s="38" t="str">
        <f>VLOOKUP($G120,[1]LISTAS!$V$3:$AD$20001,9,0)</f>
        <v>11075</v>
      </c>
      <c r="Y120" s="38" t="str">
        <f t="shared" si="11"/>
        <v>00016</v>
      </c>
      <c r="Z120" s="38" t="str">
        <f>IF(I120=""," ",VLOOKUP(I120,[1]LISTAS!$B$3:$C$102,2))</f>
        <v xml:space="preserve"> </v>
      </c>
      <c r="AA120" s="38" t="str">
        <f t="shared" si="12"/>
        <v xml:space="preserve">   </v>
      </c>
      <c r="AB120" s="37" t="str">
        <f>IF(L120="","  ",VLOOKUP(L120,[1]LISTAS!$H$3:$I$14,2,0)&amp;REPT(" ",1-LEN(M120))&amp;M120)</f>
        <v xml:space="preserve">  </v>
      </c>
      <c r="AC120" s="38" t="str">
        <f t="shared" si="13"/>
        <v xml:space="preserve"> </v>
      </c>
      <c r="AD120" s="38" t="str">
        <f>IF(O120=""," ",VLOOKUP(O120,[1]LISTAS!$M$3:$N$38,2,0))&amp;IF(P120=""," ",VLOOKUP(P120,[1]LISTAS!$M$3:$N$38,2,0))</f>
        <v xml:space="preserve">  </v>
      </c>
      <c r="AE120" s="38" t="str">
        <f>IF(Q120="","   ",VLOOKUP(Q120,[1]LISTAS!$P$3:$Q$144,2,0))</f>
        <v>001</v>
      </c>
      <c r="AF120" s="38" t="str">
        <f>IF(ISERROR(IF(R120="texto libre",S120,VLOOKUP(R120,[1]LISTAS!$S$3:$T$100,2,0))&amp;REPT(" ",4-LEN(IF(R120="texto libre",S120,VLOOKUP(R120,[1]LISTAS!$S$3:$T$100,2,0))))),"    ",IF(R120="texto libre",S120,VLOOKUP(R120,[1]LISTAS!$S$3:$T$100,2,0))&amp;REPT(" ",4-LEN(IF(R120="texto libre",S120,VLOOKUP(R120,[1]LISTAS!$S$3:$T$100,2,0)))))</f>
        <v xml:space="preserve">1   </v>
      </c>
      <c r="AG120" s="38" t="str">
        <f>IF(ISERROR(IF(T120="texto libre",U120,VLOOKUP(T120,[1]LISTAS!$S$3:$T$100,2,0))&amp;REPT(" ",4-LEN(IF(T120="texto libre",U120,VLOOKUP(T120,[1]LISTAS!$S$3:$T$100,2,0))))),"    ",IF(T120="texto libre",U120,VLOOKUP(T120,[1]LISTAS!$S$3:$T$100,2,0))&amp;REPT(" ",4-LEN(IF(T120="texto libre",U120,VLOOKUP(T120,[1]LISTAS!$S$3:$T$100,2,0)))))</f>
        <v xml:space="preserve">    </v>
      </c>
      <c r="AH120" s="38">
        <f t="shared" si="14"/>
        <v>37</v>
      </c>
      <c r="AI120" s="38">
        <f t="shared" si="15"/>
        <v>1</v>
      </c>
      <c r="AJ120" s="40"/>
      <c r="AK120" s="25">
        <v>2</v>
      </c>
      <c r="AL120" s="31" t="s">
        <v>98</v>
      </c>
      <c r="AM120" s="41">
        <v>140389</v>
      </c>
      <c r="AN120" s="41"/>
      <c r="AO120" s="42" t="str">
        <f>Tabla1[[#This Row],[GESCAL_37]]</f>
        <v xml:space="preserve">08000761107500016         0011       </v>
      </c>
      <c r="AP120" s="42" t="str">
        <f>IF(Tabla1[[#This Row],[Calle]]&lt;&gt;"",Tabla1[[#This Row],[Calle]],"")</f>
        <v>Joan Maragall, Calle</v>
      </c>
      <c r="AQ120" s="42" t="str">
        <f>Tabla1[[#This Row],[Número]]&amp;Tabla1[[#This Row],[Bis]]</f>
        <v>16</v>
      </c>
      <c r="AR120" s="42" t="str">
        <f>Tabla1[[#This Row],[PORTAL(O)]]&amp;Tabla1[[#This Row],[PUERTA(Y)]]</f>
        <v/>
      </c>
      <c r="AS120" s="42" t="str">
        <f>Tabla1[[#This Row],[BLOQUE(T)]]&amp;Tabla1[[#This Row],[BLOQUE(XX)]]</f>
        <v/>
      </c>
      <c r="AT120" s="42" t="str">
        <f>IF(Tabla1[[#This Row],[LETRA ]]&lt;&gt;"",Tabla1[[#This Row],[LETRA ]],"")</f>
        <v/>
      </c>
      <c r="AU120" s="42" t="str">
        <f>Tabla1[[#This Row],[S1]]&amp;Tabla1[[#This Row],[S2]]</f>
        <v/>
      </c>
      <c r="AV120" s="43"/>
      <c r="AW120" s="42">
        <f>Tabla1[[#This Row],[Planta]]</f>
        <v>1</v>
      </c>
      <c r="AX120" s="42" t="str">
        <f>Tabla1[[#This Row],[MMMM]]&amp;" "&amp;Tabla1[[#This Row],[NNNN]]</f>
        <v xml:space="preserve">1        </v>
      </c>
      <c r="AY120" s="29" t="s">
        <v>80</v>
      </c>
      <c r="AZ120" s="25">
        <v>6286989</v>
      </c>
      <c r="BA120" s="25"/>
      <c r="BB120" s="25" t="s">
        <v>99</v>
      </c>
      <c r="BC120" s="25" t="s">
        <v>82</v>
      </c>
      <c r="BD120" s="31" t="s">
        <v>98</v>
      </c>
      <c r="BE120" s="25" t="s">
        <v>100</v>
      </c>
      <c r="BF120" s="25" t="s">
        <v>84</v>
      </c>
      <c r="BG120" s="25">
        <v>2</v>
      </c>
      <c r="BH120" s="25" t="s">
        <v>85</v>
      </c>
      <c r="BI120" s="25" t="s">
        <v>86</v>
      </c>
      <c r="BJ120" s="41">
        <v>139</v>
      </c>
      <c r="BK120" s="41"/>
    </row>
    <row r="121" spans="1:63" ht="15.75" hidden="1" thickBot="1" x14ac:dyDescent="0.3">
      <c r="A121" s="37">
        <f t="shared" si="8"/>
        <v>114</v>
      </c>
      <c r="B121" s="38" t="str">
        <f t="shared" si="9"/>
        <v>NO</v>
      </c>
      <c r="C121" s="38" t="str">
        <f>IF(COUNTIF($D$8:$D$216,D121)&gt;1,"SI","NO")</f>
        <v>NO</v>
      </c>
      <c r="D121" s="38" t="str">
        <f t="shared" si="10"/>
        <v xml:space="preserve">08000761107500016         BA 1       </v>
      </c>
      <c r="E121" s="38" t="str">
        <f>VLOOKUP($G121,[1]LISTAS!$V:$AA,2,0)</f>
        <v>L'HOSPITALET DE LLOBREGAT</v>
      </c>
      <c r="F121" s="38" t="str">
        <f>VLOOKUP($G121,[1]LISTAS!$V:$AA,3,0)</f>
        <v>BARCELONA</v>
      </c>
      <c r="G121" s="20" t="s">
        <v>97</v>
      </c>
      <c r="H121" s="20">
        <v>16</v>
      </c>
      <c r="I121" s="21"/>
      <c r="J121" s="21"/>
      <c r="K121" s="21"/>
      <c r="L121" s="21"/>
      <c r="M121" s="21"/>
      <c r="N121" s="21"/>
      <c r="O121" s="21"/>
      <c r="P121" s="21"/>
      <c r="Q121" s="21" t="s">
        <v>88</v>
      </c>
      <c r="R121" s="20" t="s">
        <v>78</v>
      </c>
      <c r="S121" s="22">
        <v>1</v>
      </c>
      <c r="T121" s="39"/>
      <c r="U121" s="39"/>
      <c r="V121" s="38" t="str">
        <f>VLOOKUP($G121,[1]LISTAS!$V$3:$AD$20001,7,0)</f>
        <v>08</v>
      </c>
      <c r="W121" s="38" t="str">
        <f>VLOOKUP($G121,[1]LISTAS!$V$3:$AD$20001,8,0)</f>
        <v>00076</v>
      </c>
      <c r="X121" s="38" t="str">
        <f>VLOOKUP($G121,[1]LISTAS!$V$3:$AD$20001,9,0)</f>
        <v>11075</v>
      </c>
      <c r="Y121" s="38" t="str">
        <f t="shared" si="11"/>
        <v>00016</v>
      </c>
      <c r="Z121" s="38" t="str">
        <f>IF(I121=""," ",VLOOKUP(I121,[1]LISTAS!$B$3:$C$102,2))</f>
        <v xml:space="preserve"> </v>
      </c>
      <c r="AA121" s="38" t="str">
        <f t="shared" si="12"/>
        <v xml:space="preserve">   </v>
      </c>
      <c r="AB121" s="37" t="str">
        <f>IF(L121="","  ",VLOOKUP(L121,[1]LISTAS!$H$3:$I$14,2,0)&amp;REPT(" ",1-LEN(M121))&amp;M121)</f>
        <v xml:space="preserve">  </v>
      </c>
      <c r="AC121" s="38" t="str">
        <f t="shared" si="13"/>
        <v xml:space="preserve"> </v>
      </c>
      <c r="AD121" s="38" t="str">
        <f>IF(O121=""," ",VLOOKUP(O121,[1]LISTAS!$M$3:$N$38,2,0))&amp;IF(P121=""," ",VLOOKUP(P121,[1]LISTAS!$M$3:$N$38,2,0))</f>
        <v xml:space="preserve">  </v>
      </c>
      <c r="AE121" s="38" t="str">
        <f>IF(Q121="","   ",VLOOKUP(Q121,[1]LISTAS!$P$3:$Q$144,2,0))</f>
        <v xml:space="preserve">BA </v>
      </c>
      <c r="AF121" s="38" t="str">
        <f>IF(ISERROR(IF(R121="texto libre",S121,VLOOKUP(R121,[1]LISTAS!$S$3:$T$100,2,0))&amp;REPT(" ",4-LEN(IF(R121="texto libre",S121,VLOOKUP(R121,[1]LISTAS!$S$3:$T$100,2,0))))),"    ",IF(R121="texto libre",S121,VLOOKUP(R121,[1]LISTAS!$S$3:$T$100,2,0))&amp;REPT(" ",4-LEN(IF(R121="texto libre",S121,VLOOKUP(R121,[1]LISTAS!$S$3:$T$100,2,0)))))</f>
        <v xml:space="preserve">1   </v>
      </c>
      <c r="AG121" s="38" t="str">
        <f>IF(ISERROR(IF(T121="texto libre",U121,VLOOKUP(T121,[1]LISTAS!$S$3:$T$100,2,0))&amp;REPT(" ",4-LEN(IF(T121="texto libre",U121,VLOOKUP(T121,[1]LISTAS!$S$3:$T$100,2,0))))),"    ",IF(T121="texto libre",U121,VLOOKUP(T121,[1]LISTAS!$S$3:$T$100,2,0))&amp;REPT(" ",4-LEN(IF(T121="texto libre",U121,VLOOKUP(T121,[1]LISTAS!$S$3:$T$100,2,0)))))</f>
        <v xml:space="preserve">    </v>
      </c>
      <c r="AH121" s="38">
        <f t="shared" si="14"/>
        <v>37</v>
      </c>
      <c r="AI121" s="38">
        <f t="shared" si="15"/>
        <v>1</v>
      </c>
      <c r="AJ121" s="40"/>
      <c r="AK121" s="25">
        <v>2</v>
      </c>
      <c r="AL121" s="31" t="s">
        <v>98</v>
      </c>
      <c r="AM121" s="41">
        <v>140389</v>
      </c>
      <c r="AN121" s="41"/>
      <c r="AO121" s="42" t="str">
        <f>Tabla1[[#This Row],[GESCAL_37]]</f>
        <v xml:space="preserve">08000761107500016         BA 1       </v>
      </c>
      <c r="AP121" s="42" t="str">
        <f>IF(Tabla1[[#This Row],[Calle]]&lt;&gt;"",Tabla1[[#This Row],[Calle]],"")</f>
        <v>Joan Maragall, Calle</v>
      </c>
      <c r="AQ121" s="42" t="str">
        <f>Tabla1[[#This Row],[Número]]&amp;Tabla1[[#This Row],[Bis]]</f>
        <v>16</v>
      </c>
      <c r="AR121" s="42" t="str">
        <f>Tabla1[[#This Row],[PORTAL(O)]]&amp;Tabla1[[#This Row],[PUERTA(Y)]]</f>
        <v/>
      </c>
      <c r="AS121" s="42" t="str">
        <f>Tabla1[[#This Row],[BLOQUE(T)]]&amp;Tabla1[[#This Row],[BLOQUE(XX)]]</f>
        <v/>
      </c>
      <c r="AT121" s="42" t="str">
        <f>IF(Tabla1[[#This Row],[LETRA ]]&lt;&gt;"",Tabla1[[#This Row],[LETRA ]],"")</f>
        <v/>
      </c>
      <c r="AU121" s="42" t="str">
        <f>Tabla1[[#This Row],[S1]]&amp;Tabla1[[#This Row],[S2]]</f>
        <v/>
      </c>
      <c r="AV121" s="43"/>
      <c r="AW121" s="42" t="str">
        <f>Tabla1[[#This Row],[Planta]]</f>
        <v>Bajo</v>
      </c>
      <c r="AX121" s="42" t="str">
        <f>Tabla1[[#This Row],[MMMM]]&amp;" "&amp;Tabla1[[#This Row],[NNNN]]</f>
        <v xml:space="preserve">1        </v>
      </c>
      <c r="AY121" s="29" t="s">
        <v>80</v>
      </c>
      <c r="AZ121" s="25">
        <v>6286989</v>
      </c>
      <c r="BA121" s="25"/>
      <c r="BB121" s="25" t="s">
        <v>99</v>
      </c>
      <c r="BC121" s="25" t="s">
        <v>82</v>
      </c>
      <c r="BD121" s="31" t="s">
        <v>98</v>
      </c>
      <c r="BE121" s="25" t="s">
        <v>100</v>
      </c>
      <c r="BF121" s="25" t="s">
        <v>84</v>
      </c>
      <c r="BG121" s="25">
        <v>2</v>
      </c>
      <c r="BH121" s="25" t="s">
        <v>85</v>
      </c>
      <c r="BI121" s="25" t="s">
        <v>86</v>
      </c>
      <c r="BJ121" s="41">
        <v>139</v>
      </c>
      <c r="BK121" s="41"/>
    </row>
    <row r="122" spans="1:63" ht="15.75" hidden="1" thickBot="1" x14ac:dyDescent="0.3">
      <c r="A122" s="37">
        <f t="shared" si="8"/>
        <v>115</v>
      </c>
      <c r="B122" s="38" t="str">
        <f t="shared" si="9"/>
        <v>NO</v>
      </c>
      <c r="C122" s="38" t="str">
        <f>IF(COUNTIF($D$8:$D$216,D122)&gt;1,"SI","NO")</f>
        <v>NO</v>
      </c>
      <c r="D122" s="38" t="str">
        <f t="shared" si="10"/>
        <v xml:space="preserve">08000761107500018         CH 1       </v>
      </c>
      <c r="E122" s="38" t="str">
        <f>VLOOKUP($G122,[1]LISTAS!$V:$AA,2,0)</f>
        <v>L'HOSPITALET DE LLOBREGAT</v>
      </c>
      <c r="F122" s="38" t="str">
        <f>VLOOKUP($G122,[1]LISTAS!$V:$AA,3,0)</f>
        <v>BARCELONA</v>
      </c>
      <c r="G122" s="20" t="s">
        <v>97</v>
      </c>
      <c r="H122" s="20">
        <v>18</v>
      </c>
      <c r="I122" s="21"/>
      <c r="J122" s="21"/>
      <c r="K122" s="21"/>
      <c r="L122" s="21"/>
      <c r="M122" s="21"/>
      <c r="N122" s="21"/>
      <c r="O122" s="21"/>
      <c r="P122" s="21"/>
      <c r="Q122" s="21" t="s">
        <v>94</v>
      </c>
      <c r="R122" s="20" t="s">
        <v>78</v>
      </c>
      <c r="S122" s="22">
        <v>1</v>
      </c>
      <c r="T122" s="39"/>
      <c r="U122" s="39"/>
      <c r="V122" s="38" t="str">
        <f>VLOOKUP($G122,[1]LISTAS!$V$3:$AD$20001,7,0)</f>
        <v>08</v>
      </c>
      <c r="W122" s="38" t="str">
        <f>VLOOKUP($G122,[1]LISTAS!$V$3:$AD$20001,8,0)</f>
        <v>00076</v>
      </c>
      <c r="X122" s="38" t="str">
        <f>VLOOKUP($G122,[1]LISTAS!$V$3:$AD$20001,9,0)</f>
        <v>11075</v>
      </c>
      <c r="Y122" s="38" t="str">
        <f t="shared" si="11"/>
        <v>00018</v>
      </c>
      <c r="Z122" s="38" t="str">
        <f>IF(I122=""," ",VLOOKUP(I122,[1]LISTAS!$B$3:$C$102,2))</f>
        <v xml:space="preserve"> </v>
      </c>
      <c r="AA122" s="38" t="str">
        <f t="shared" si="12"/>
        <v xml:space="preserve">   </v>
      </c>
      <c r="AB122" s="37" t="str">
        <f>IF(L122="","  ",VLOOKUP(L122,[1]LISTAS!$H$3:$I$14,2,0)&amp;REPT(" ",1-LEN(M122))&amp;M122)</f>
        <v xml:space="preserve">  </v>
      </c>
      <c r="AC122" s="38" t="str">
        <f t="shared" si="13"/>
        <v xml:space="preserve"> </v>
      </c>
      <c r="AD122" s="38" t="str">
        <f>IF(O122=""," ",VLOOKUP(O122,[1]LISTAS!$M$3:$N$38,2,0))&amp;IF(P122=""," ",VLOOKUP(P122,[1]LISTAS!$M$3:$N$38,2,0))</f>
        <v xml:space="preserve">  </v>
      </c>
      <c r="AE122" s="38" t="str">
        <f>IF(Q122="","   ",VLOOKUP(Q122,[1]LISTAS!$P$3:$Q$144,2,0))</f>
        <v xml:space="preserve">CH </v>
      </c>
      <c r="AF122" s="38" t="str">
        <f>IF(ISERROR(IF(R122="texto libre",S122,VLOOKUP(R122,[1]LISTAS!$S$3:$T$100,2,0))&amp;REPT(" ",4-LEN(IF(R122="texto libre",S122,VLOOKUP(R122,[1]LISTAS!$S$3:$T$100,2,0))))),"    ",IF(R122="texto libre",S122,VLOOKUP(R122,[1]LISTAS!$S$3:$T$100,2,0))&amp;REPT(" ",4-LEN(IF(R122="texto libre",S122,VLOOKUP(R122,[1]LISTAS!$S$3:$T$100,2,0)))))</f>
        <v xml:space="preserve">1   </v>
      </c>
      <c r="AG122" s="38" t="str">
        <f>IF(ISERROR(IF(T122="texto libre",U122,VLOOKUP(T122,[1]LISTAS!$S$3:$T$100,2,0))&amp;REPT(" ",4-LEN(IF(T122="texto libre",U122,VLOOKUP(T122,[1]LISTAS!$S$3:$T$100,2,0))))),"    ",IF(T122="texto libre",U122,VLOOKUP(T122,[1]LISTAS!$S$3:$T$100,2,0))&amp;REPT(" ",4-LEN(IF(T122="texto libre",U122,VLOOKUP(T122,[1]LISTAS!$S$3:$T$100,2,0)))))</f>
        <v xml:space="preserve">    </v>
      </c>
      <c r="AH122" s="38">
        <f t="shared" si="14"/>
        <v>37</v>
      </c>
      <c r="AI122" s="38">
        <f t="shared" si="15"/>
        <v>1</v>
      </c>
      <c r="AJ122" s="40"/>
      <c r="AK122" s="25">
        <v>2</v>
      </c>
      <c r="AL122" s="31" t="s">
        <v>98</v>
      </c>
      <c r="AM122" s="41">
        <v>140389</v>
      </c>
      <c r="AN122" s="41"/>
      <c r="AO122" s="42" t="str">
        <f>Tabla1[[#This Row],[GESCAL_37]]</f>
        <v xml:space="preserve">08000761107500018         CH 1       </v>
      </c>
      <c r="AP122" s="42" t="str">
        <f>IF(Tabla1[[#This Row],[Calle]]&lt;&gt;"",Tabla1[[#This Row],[Calle]],"")</f>
        <v>Joan Maragall, Calle</v>
      </c>
      <c r="AQ122" s="42" t="str">
        <f>Tabla1[[#This Row],[Número]]&amp;Tabla1[[#This Row],[Bis]]</f>
        <v>18</v>
      </c>
      <c r="AR122" s="42" t="str">
        <f>Tabla1[[#This Row],[PORTAL(O)]]&amp;Tabla1[[#This Row],[PUERTA(Y)]]</f>
        <v/>
      </c>
      <c r="AS122" s="42" t="str">
        <f>Tabla1[[#This Row],[BLOQUE(T)]]&amp;Tabla1[[#This Row],[BLOQUE(XX)]]</f>
        <v/>
      </c>
      <c r="AT122" s="42" t="str">
        <f>IF(Tabla1[[#This Row],[LETRA ]]&lt;&gt;"",Tabla1[[#This Row],[LETRA ]],"")</f>
        <v/>
      </c>
      <c r="AU122" s="42" t="str">
        <f>Tabla1[[#This Row],[S1]]&amp;Tabla1[[#This Row],[S2]]</f>
        <v/>
      </c>
      <c r="AV122" s="43"/>
      <c r="AW122" s="42" t="str">
        <f>Tabla1[[#This Row],[Planta]]</f>
        <v>Chalet</v>
      </c>
      <c r="AX122" s="42" t="str">
        <f>Tabla1[[#This Row],[MMMM]]&amp;" "&amp;Tabla1[[#This Row],[NNNN]]</f>
        <v xml:space="preserve">1        </v>
      </c>
      <c r="AY122" s="29" t="s">
        <v>80</v>
      </c>
      <c r="AZ122" s="25">
        <v>6286989</v>
      </c>
      <c r="BA122" s="25"/>
      <c r="BB122" s="25" t="s">
        <v>99</v>
      </c>
      <c r="BC122" s="25" t="s">
        <v>82</v>
      </c>
      <c r="BD122" s="31" t="s">
        <v>98</v>
      </c>
      <c r="BE122" s="25" t="s">
        <v>100</v>
      </c>
      <c r="BF122" s="25" t="s">
        <v>84</v>
      </c>
      <c r="BG122" s="25">
        <v>2</v>
      </c>
      <c r="BH122" s="25" t="s">
        <v>85</v>
      </c>
      <c r="BI122" s="25" t="s">
        <v>86</v>
      </c>
      <c r="BJ122" s="41">
        <v>139</v>
      </c>
      <c r="BK122" s="41"/>
    </row>
    <row r="123" spans="1:63" ht="15.75" thickBot="1" x14ac:dyDescent="0.3">
      <c r="A123" s="37">
        <f t="shared" si="8"/>
        <v>116</v>
      </c>
      <c r="B123" s="38" t="str">
        <f t="shared" si="9"/>
        <v>NO</v>
      </c>
      <c r="C123" s="38" t="str">
        <f>IF(COUNTIF($D$8:$D$216,D123)&gt;1,"SI","NO")</f>
        <v>NO</v>
      </c>
      <c r="D123" s="38" t="str">
        <f t="shared" si="10"/>
        <v xml:space="preserve">08000761107500020         0011       </v>
      </c>
      <c r="E123" s="38" t="str">
        <f>VLOOKUP($G123,[1]LISTAS!$V:$AA,2,0)</f>
        <v>L'HOSPITALET DE LLOBREGAT</v>
      </c>
      <c r="F123" s="38" t="str">
        <f>VLOOKUP($G123,[1]LISTAS!$V:$AA,3,0)</f>
        <v>BARCELONA</v>
      </c>
      <c r="G123" s="20" t="s">
        <v>97</v>
      </c>
      <c r="H123" s="20">
        <v>20</v>
      </c>
      <c r="I123" s="21"/>
      <c r="J123" s="21"/>
      <c r="K123" s="21"/>
      <c r="L123" s="21"/>
      <c r="M123" s="21"/>
      <c r="N123" s="21"/>
      <c r="O123" s="21"/>
      <c r="P123" s="21"/>
      <c r="Q123" s="21">
        <v>1</v>
      </c>
      <c r="R123" s="20" t="s">
        <v>78</v>
      </c>
      <c r="S123" s="22">
        <v>1</v>
      </c>
      <c r="T123" s="39"/>
      <c r="U123" s="39"/>
      <c r="V123" s="38" t="str">
        <f>VLOOKUP($G123,[1]LISTAS!$V$3:$AD$20001,7,0)</f>
        <v>08</v>
      </c>
      <c r="W123" s="38" t="str">
        <f>VLOOKUP($G123,[1]LISTAS!$V$3:$AD$20001,8,0)</f>
        <v>00076</v>
      </c>
      <c r="X123" s="38" t="str">
        <f>VLOOKUP($G123,[1]LISTAS!$V$3:$AD$20001,9,0)</f>
        <v>11075</v>
      </c>
      <c r="Y123" s="38" t="str">
        <f t="shared" si="11"/>
        <v>00020</v>
      </c>
      <c r="Z123" s="38" t="str">
        <f>IF(I123=""," ",VLOOKUP(I123,[1]LISTAS!$B$3:$C$102,2))</f>
        <v xml:space="preserve"> </v>
      </c>
      <c r="AA123" s="38" t="str">
        <f t="shared" si="12"/>
        <v xml:space="preserve">   </v>
      </c>
      <c r="AB123" s="37" t="str">
        <f>IF(L123="","  ",VLOOKUP(L123,[1]LISTAS!$H$3:$I$14,2,0)&amp;REPT(" ",1-LEN(M123))&amp;M123)</f>
        <v xml:space="preserve">  </v>
      </c>
      <c r="AC123" s="38" t="str">
        <f t="shared" si="13"/>
        <v xml:space="preserve"> </v>
      </c>
      <c r="AD123" s="38" t="str">
        <f>IF(O123=""," ",VLOOKUP(O123,[1]LISTAS!$M$3:$N$38,2,0))&amp;IF(P123=""," ",VLOOKUP(P123,[1]LISTAS!$M$3:$N$38,2,0))</f>
        <v xml:space="preserve">  </v>
      </c>
      <c r="AE123" s="38" t="str">
        <f>IF(Q123="","   ",VLOOKUP(Q123,[1]LISTAS!$P$3:$Q$144,2,0))</f>
        <v>001</v>
      </c>
      <c r="AF123" s="38" t="str">
        <f>IF(ISERROR(IF(R123="texto libre",S123,VLOOKUP(R123,[1]LISTAS!$S$3:$T$100,2,0))&amp;REPT(" ",4-LEN(IF(R123="texto libre",S123,VLOOKUP(R123,[1]LISTAS!$S$3:$T$100,2,0))))),"    ",IF(R123="texto libre",S123,VLOOKUP(R123,[1]LISTAS!$S$3:$T$100,2,0))&amp;REPT(" ",4-LEN(IF(R123="texto libre",S123,VLOOKUP(R123,[1]LISTAS!$S$3:$T$100,2,0)))))</f>
        <v xml:space="preserve">1   </v>
      </c>
      <c r="AG123" s="38" t="str">
        <f>IF(ISERROR(IF(T123="texto libre",U123,VLOOKUP(T123,[1]LISTAS!$S$3:$T$100,2,0))&amp;REPT(" ",4-LEN(IF(T123="texto libre",U123,VLOOKUP(T123,[1]LISTAS!$S$3:$T$100,2,0))))),"    ",IF(T123="texto libre",U123,VLOOKUP(T123,[1]LISTAS!$S$3:$T$100,2,0))&amp;REPT(" ",4-LEN(IF(T123="texto libre",U123,VLOOKUP(T123,[1]LISTAS!$S$3:$T$100,2,0)))))</f>
        <v xml:space="preserve">    </v>
      </c>
      <c r="AH123" s="38">
        <f t="shared" si="14"/>
        <v>37</v>
      </c>
      <c r="AI123" s="38">
        <f t="shared" si="15"/>
        <v>1</v>
      </c>
      <c r="AJ123" s="40"/>
      <c r="AK123" s="25"/>
      <c r="AL123" s="31" t="s">
        <v>123</v>
      </c>
      <c r="AM123" s="41"/>
      <c r="AN123" s="41"/>
      <c r="AO123" s="42" t="str">
        <f>Tabla1[[#This Row],[GESCAL_37]]</f>
        <v xml:space="preserve">08000761107500020         0011       </v>
      </c>
      <c r="AP123" s="42" t="str">
        <f>IF(Tabla1[[#This Row],[Calle]]&lt;&gt;"",Tabla1[[#This Row],[Calle]],"")</f>
        <v>Joan Maragall, Calle</v>
      </c>
      <c r="AQ123" s="42" t="str">
        <f>Tabla1[[#This Row],[Número]]&amp;Tabla1[[#This Row],[Bis]]</f>
        <v>20</v>
      </c>
      <c r="AR123" s="42" t="str">
        <f>Tabla1[[#This Row],[PORTAL(O)]]&amp;Tabla1[[#This Row],[PUERTA(Y)]]</f>
        <v/>
      </c>
      <c r="AS123" s="42" t="str">
        <f>Tabla1[[#This Row],[BLOQUE(T)]]&amp;Tabla1[[#This Row],[BLOQUE(XX)]]</f>
        <v/>
      </c>
      <c r="AT123" s="42" t="str">
        <f>IF(Tabla1[[#This Row],[LETRA ]]&lt;&gt;"",Tabla1[[#This Row],[LETRA ]],"")</f>
        <v/>
      </c>
      <c r="AU123" s="42" t="str">
        <f>Tabla1[[#This Row],[S1]]&amp;Tabla1[[#This Row],[S2]]</f>
        <v/>
      </c>
      <c r="AV123" s="43"/>
      <c r="AW123" s="42">
        <f>Tabla1[[#This Row],[Planta]]</f>
        <v>1</v>
      </c>
      <c r="AX123" s="42" t="str">
        <f>Tabla1[[#This Row],[MMMM]]&amp;" "&amp;Tabla1[[#This Row],[NNNN]]</f>
        <v xml:space="preserve">1        </v>
      </c>
      <c r="AY123" s="29" t="s">
        <v>80</v>
      </c>
      <c r="AZ123" s="25">
        <v>6286989</v>
      </c>
      <c r="BA123" s="25"/>
      <c r="BB123" s="25" t="s">
        <v>124</v>
      </c>
      <c r="BC123" s="84">
        <v>5.2777777777777778E-2</v>
      </c>
      <c r="BD123" s="31" t="s">
        <v>119</v>
      </c>
      <c r="BE123" s="25" t="s">
        <v>125</v>
      </c>
      <c r="BF123" s="84">
        <v>4.4444444444444446E-2</v>
      </c>
      <c r="BG123" s="25" t="s">
        <v>127</v>
      </c>
      <c r="BH123" s="25" t="s">
        <v>126</v>
      </c>
      <c r="BI123" s="25" t="s">
        <v>86</v>
      </c>
      <c r="BJ123" s="41">
        <v>138</v>
      </c>
      <c r="BK123" s="41"/>
    </row>
    <row r="124" spans="1:63" ht="15.75" thickBot="1" x14ac:dyDescent="0.3">
      <c r="A124" s="37">
        <f t="shared" si="8"/>
        <v>117</v>
      </c>
      <c r="B124" s="38" t="str">
        <f t="shared" si="9"/>
        <v>NO</v>
      </c>
      <c r="C124" s="38" t="str">
        <f>IF(COUNTIF($D$8:$D$216,D124)&gt;1,"SI","NO")</f>
        <v>NO</v>
      </c>
      <c r="D124" s="38" t="str">
        <f t="shared" si="10"/>
        <v xml:space="preserve">08000761107500020         0012       </v>
      </c>
      <c r="E124" s="38" t="str">
        <f>VLOOKUP($G124,[1]LISTAS!$V:$AA,2,0)</f>
        <v>L'HOSPITALET DE LLOBREGAT</v>
      </c>
      <c r="F124" s="38" t="str">
        <f>VLOOKUP($G124,[1]LISTAS!$V:$AA,3,0)</f>
        <v>BARCELONA</v>
      </c>
      <c r="G124" s="20" t="s">
        <v>97</v>
      </c>
      <c r="H124" s="20">
        <v>20</v>
      </c>
      <c r="I124" s="21"/>
      <c r="J124" s="21"/>
      <c r="K124" s="21"/>
      <c r="L124" s="21"/>
      <c r="M124" s="21"/>
      <c r="N124" s="21"/>
      <c r="O124" s="21"/>
      <c r="P124" s="21"/>
      <c r="Q124" s="21">
        <v>1</v>
      </c>
      <c r="R124" s="20" t="s">
        <v>78</v>
      </c>
      <c r="S124" s="22">
        <v>2</v>
      </c>
      <c r="T124" s="39"/>
      <c r="U124" s="39"/>
      <c r="V124" s="38" t="str">
        <f>VLOOKUP($G124,[1]LISTAS!$V$3:$AD$20001,7,0)</f>
        <v>08</v>
      </c>
      <c r="W124" s="38" t="str">
        <f>VLOOKUP($G124,[1]LISTAS!$V$3:$AD$20001,8,0)</f>
        <v>00076</v>
      </c>
      <c r="X124" s="38" t="str">
        <f>VLOOKUP($G124,[1]LISTAS!$V$3:$AD$20001,9,0)</f>
        <v>11075</v>
      </c>
      <c r="Y124" s="38" t="str">
        <f t="shared" si="11"/>
        <v>00020</v>
      </c>
      <c r="Z124" s="38" t="str">
        <f>IF(I124=""," ",VLOOKUP(I124,[1]LISTAS!$B$3:$C$102,2))</f>
        <v xml:space="preserve"> </v>
      </c>
      <c r="AA124" s="38" t="str">
        <f t="shared" si="12"/>
        <v xml:space="preserve">   </v>
      </c>
      <c r="AB124" s="37" t="str">
        <f>IF(L124="","  ",VLOOKUP(L124,[1]LISTAS!$H$3:$I$14,2,0)&amp;REPT(" ",1-LEN(M124))&amp;M124)</f>
        <v xml:space="preserve">  </v>
      </c>
      <c r="AC124" s="38" t="str">
        <f t="shared" si="13"/>
        <v xml:space="preserve"> </v>
      </c>
      <c r="AD124" s="38" t="str">
        <f>IF(O124=""," ",VLOOKUP(O124,[1]LISTAS!$M$3:$N$38,2,0))&amp;IF(P124=""," ",VLOOKUP(P124,[1]LISTAS!$M$3:$N$38,2,0))</f>
        <v xml:space="preserve">  </v>
      </c>
      <c r="AE124" s="38" t="str">
        <f>IF(Q124="","   ",VLOOKUP(Q124,[1]LISTAS!$P$3:$Q$144,2,0))</f>
        <v>001</v>
      </c>
      <c r="AF124" s="38" t="str">
        <f>IF(ISERROR(IF(R124="texto libre",S124,VLOOKUP(R124,[1]LISTAS!$S$3:$T$100,2,0))&amp;REPT(" ",4-LEN(IF(R124="texto libre",S124,VLOOKUP(R124,[1]LISTAS!$S$3:$T$100,2,0))))),"    ",IF(R124="texto libre",S124,VLOOKUP(R124,[1]LISTAS!$S$3:$T$100,2,0))&amp;REPT(" ",4-LEN(IF(R124="texto libre",S124,VLOOKUP(R124,[1]LISTAS!$S$3:$T$100,2,0)))))</f>
        <v xml:space="preserve">2   </v>
      </c>
      <c r="AG124" s="38" t="str">
        <f>IF(ISERROR(IF(T124="texto libre",U124,VLOOKUP(T124,[1]LISTAS!$S$3:$T$100,2,0))&amp;REPT(" ",4-LEN(IF(T124="texto libre",U124,VLOOKUP(T124,[1]LISTAS!$S$3:$T$100,2,0))))),"    ",IF(T124="texto libre",U124,VLOOKUP(T124,[1]LISTAS!$S$3:$T$100,2,0))&amp;REPT(" ",4-LEN(IF(T124="texto libre",U124,VLOOKUP(T124,[1]LISTAS!$S$3:$T$100,2,0)))))</f>
        <v xml:space="preserve">    </v>
      </c>
      <c r="AH124" s="38">
        <f t="shared" si="14"/>
        <v>37</v>
      </c>
      <c r="AI124" s="38">
        <f t="shared" si="15"/>
        <v>1</v>
      </c>
      <c r="AJ124" s="40"/>
      <c r="AK124" s="25"/>
      <c r="AL124" s="31" t="s">
        <v>123</v>
      </c>
      <c r="AM124" s="41"/>
      <c r="AN124" s="41"/>
      <c r="AO124" s="42" t="str">
        <f>Tabla1[[#This Row],[GESCAL_37]]</f>
        <v xml:space="preserve">08000761107500020         0012       </v>
      </c>
      <c r="AP124" s="42" t="str">
        <f>IF(Tabla1[[#This Row],[Calle]]&lt;&gt;"",Tabla1[[#This Row],[Calle]],"")</f>
        <v>Joan Maragall, Calle</v>
      </c>
      <c r="AQ124" s="42" t="str">
        <f>Tabla1[[#This Row],[Número]]&amp;Tabla1[[#This Row],[Bis]]</f>
        <v>20</v>
      </c>
      <c r="AR124" s="42" t="str">
        <f>Tabla1[[#This Row],[PORTAL(O)]]&amp;Tabla1[[#This Row],[PUERTA(Y)]]</f>
        <v/>
      </c>
      <c r="AS124" s="42" t="str">
        <f>Tabla1[[#This Row],[BLOQUE(T)]]&amp;Tabla1[[#This Row],[BLOQUE(XX)]]</f>
        <v/>
      </c>
      <c r="AT124" s="42" t="str">
        <f>IF(Tabla1[[#This Row],[LETRA ]]&lt;&gt;"",Tabla1[[#This Row],[LETRA ]],"")</f>
        <v/>
      </c>
      <c r="AU124" s="42" t="str">
        <f>Tabla1[[#This Row],[S1]]&amp;Tabla1[[#This Row],[S2]]</f>
        <v/>
      </c>
      <c r="AV124" s="43"/>
      <c r="AW124" s="42">
        <f>Tabla1[[#This Row],[Planta]]</f>
        <v>1</v>
      </c>
      <c r="AX124" s="42" t="str">
        <f>Tabla1[[#This Row],[MMMM]]&amp;" "&amp;Tabla1[[#This Row],[NNNN]]</f>
        <v xml:space="preserve">2        </v>
      </c>
      <c r="AY124" s="29" t="s">
        <v>80</v>
      </c>
      <c r="AZ124" s="25">
        <v>6286989</v>
      </c>
      <c r="BA124" s="25"/>
      <c r="BB124" s="25" t="s">
        <v>124</v>
      </c>
      <c r="BC124" s="84">
        <v>5.2777777777777778E-2</v>
      </c>
      <c r="BD124" s="31" t="s">
        <v>119</v>
      </c>
      <c r="BE124" s="25" t="s">
        <v>125</v>
      </c>
      <c r="BF124" s="84">
        <v>4.4444444444444446E-2</v>
      </c>
      <c r="BG124" s="25" t="s">
        <v>127</v>
      </c>
      <c r="BH124" s="25" t="s">
        <v>126</v>
      </c>
      <c r="BI124" s="25" t="s">
        <v>86</v>
      </c>
      <c r="BJ124" s="41">
        <v>138</v>
      </c>
      <c r="BK124" s="41"/>
    </row>
    <row r="125" spans="1:63" ht="15.75" thickBot="1" x14ac:dyDescent="0.3">
      <c r="A125" s="37">
        <f t="shared" si="8"/>
        <v>118</v>
      </c>
      <c r="B125" s="38" t="str">
        <f t="shared" si="9"/>
        <v>NO</v>
      </c>
      <c r="C125" s="38" t="str">
        <f>IF(COUNTIF($D$8:$D$216,D125)&gt;1,"SI","NO")</f>
        <v>NO</v>
      </c>
      <c r="D125" s="38" t="str">
        <f t="shared" si="10"/>
        <v xml:space="preserve">08000761107500020         0021       </v>
      </c>
      <c r="E125" s="38" t="str">
        <f>VLOOKUP($G125,[1]LISTAS!$V:$AA,2,0)</f>
        <v>L'HOSPITALET DE LLOBREGAT</v>
      </c>
      <c r="F125" s="38" t="str">
        <f>VLOOKUP($G125,[1]LISTAS!$V:$AA,3,0)</f>
        <v>BARCELONA</v>
      </c>
      <c r="G125" s="20" t="s">
        <v>97</v>
      </c>
      <c r="H125" s="20">
        <v>20</v>
      </c>
      <c r="I125" s="21"/>
      <c r="J125" s="21"/>
      <c r="K125" s="21"/>
      <c r="L125" s="21"/>
      <c r="M125" s="21"/>
      <c r="N125" s="21"/>
      <c r="O125" s="21"/>
      <c r="P125" s="21"/>
      <c r="Q125" s="21">
        <v>2</v>
      </c>
      <c r="R125" s="20" t="s">
        <v>78</v>
      </c>
      <c r="S125" s="22">
        <v>1</v>
      </c>
      <c r="T125" s="39"/>
      <c r="U125" s="39"/>
      <c r="V125" s="38" t="str">
        <f>VLOOKUP($G125,[1]LISTAS!$V$3:$AD$20001,7,0)</f>
        <v>08</v>
      </c>
      <c r="W125" s="38" t="str">
        <f>VLOOKUP($G125,[1]LISTAS!$V$3:$AD$20001,8,0)</f>
        <v>00076</v>
      </c>
      <c r="X125" s="38" t="str">
        <f>VLOOKUP($G125,[1]LISTAS!$V$3:$AD$20001,9,0)</f>
        <v>11075</v>
      </c>
      <c r="Y125" s="38" t="str">
        <f t="shared" si="11"/>
        <v>00020</v>
      </c>
      <c r="Z125" s="38" t="str">
        <f>IF(I125=""," ",VLOOKUP(I125,[1]LISTAS!$B$3:$C$102,2))</f>
        <v xml:space="preserve"> </v>
      </c>
      <c r="AA125" s="38" t="str">
        <f t="shared" si="12"/>
        <v xml:space="preserve">   </v>
      </c>
      <c r="AB125" s="37" t="str">
        <f>IF(L125="","  ",VLOOKUP(L125,[1]LISTAS!$H$3:$I$14,2,0)&amp;REPT(" ",1-LEN(M125))&amp;M125)</f>
        <v xml:space="preserve">  </v>
      </c>
      <c r="AC125" s="38" t="str">
        <f t="shared" si="13"/>
        <v xml:space="preserve"> </v>
      </c>
      <c r="AD125" s="38" t="str">
        <f>IF(O125=""," ",VLOOKUP(O125,[1]LISTAS!$M$3:$N$38,2,0))&amp;IF(P125=""," ",VLOOKUP(P125,[1]LISTAS!$M$3:$N$38,2,0))</f>
        <v xml:space="preserve">  </v>
      </c>
      <c r="AE125" s="38" t="str">
        <f>IF(Q125="","   ",VLOOKUP(Q125,[1]LISTAS!$P$3:$Q$144,2,0))</f>
        <v>002</v>
      </c>
      <c r="AF125" s="38" t="str">
        <f>IF(ISERROR(IF(R125="texto libre",S125,VLOOKUP(R125,[1]LISTAS!$S$3:$T$100,2,0))&amp;REPT(" ",4-LEN(IF(R125="texto libre",S125,VLOOKUP(R125,[1]LISTAS!$S$3:$T$100,2,0))))),"    ",IF(R125="texto libre",S125,VLOOKUP(R125,[1]LISTAS!$S$3:$T$100,2,0))&amp;REPT(" ",4-LEN(IF(R125="texto libre",S125,VLOOKUP(R125,[1]LISTAS!$S$3:$T$100,2,0)))))</f>
        <v xml:space="preserve">1   </v>
      </c>
      <c r="AG125" s="38" t="str">
        <f>IF(ISERROR(IF(T125="texto libre",U125,VLOOKUP(T125,[1]LISTAS!$S$3:$T$100,2,0))&amp;REPT(" ",4-LEN(IF(T125="texto libre",U125,VLOOKUP(T125,[1]LISTAS!$S$3:$T$100,2,0))))),"    ",IF(T125="texto libre",U125,VLOOKUP(T125,[1]LISTAS!$S$3:$T$100,2,0))&amp;REPT(" ",4-LEN(IF(T125="texto libre",U125,VLOOKUP(T125,[1]LISTAS!$S$3:$T$100,2,0)))))</f>
        <v xml:space="preserve">    </v>
      </c>
      <c r="AH125" s="38">
        <f t="shared" si="14"/>
        <v>37</v>
      </c>
      <c r="AI125" s="38">
        <f t="shared" si="15"/>
        <v>1</v>
      </c>
      <c r="AJ125" s="40"/>
      <c r="AK125" s="25"/>
      <c r="AL125" s="31" t="s">
        <v>123</v>
      </c>
      <c r="AM125" s="41"/>
      <c r="AN125" s="41"/>
      <c r="AO125" s="42" t="str">
        <f>Tabla1[[#This Row],[GESCAL_37]]</f>
        <v xml:space="preserve">08000761107500020         0021       </v>
      </c>
      <c r="AP125" s="42" t="str">
        <f>IF(Tabla1[[#This Row],[Calle]]&lt;&gt;"",Tabla1[[#This Row],[Calle]],"")</f>
        <v>Joan Maragall, Calle</v>
      </c>
      <c r="AQ125" s="42" t="str">
        <f>Tabla1[[#This Row],[Número]]&amp;Tabla1[[#This Row],[Bis]]</f>
        <v>20</v>
      </c>
      <c r="AR125" s="42" t="str">
        <f>Tabla1[[#This Row],[PORTAL(O)]]&amp;Tabla1[[#This Row],[PUERTA(Y)]]</f>
        <v/>
      </c>
      <c r="AS125" s="42" t="str">
        <f>Tabla1[[#This Row],[BLOQUE(T)]]&amp;Tabla1[[#This Row],[BLOQUE(XX)]]</f>
        <v/>
      </c>
      <c r="AT125" s="42" t="str">
        <f>IF(Tabla1[[#This Row],[LETRA ]]&lt;&gt;"",Tabla1[[#This Row],[LETRA ]],"")</f>
        <v/>
      </c>
      <c r="AU125" s="42" t="str">
        <f>Tabla1[[#This Row],[S1]]&amp;Tabla1[[#This Row],[S2]]</f>
        <v/>
      </c>
      <c r="AV125" s="43"/>
      <c r="AW125" s="42">
        <f>Tabla1[[#This Row],[Planta]]</f>
        <v>2</v>
      </c>
      <c r="AX125" s="42" t="str">
        <f>Tabla1[[#This Row],[MMMM]]&amp;" "&amp;Tabla1[[#This Row],[NNNN]]</f>
        <v xml:space="preserve">1        </v>
      </c>
      <c r="AY125" s="29" t="s">
        <v>80</v>
      </c>
      <c r="AZ125" s="25">
        <v>6286989</v>
      </c>
      <c r="BA125" s="25"/>
      <c r="BB125" s="25" t="s">
        <v>124</v>
      </c>
      <c r="BC125" s="84">
        <v>5.2777777777777778E-2</v>
      </c>
      <c r="BD125" s="31" t="s">
        <v>119</v>
      </c>
      <c r="BE125" s="25" t="s">
        <v>125</v>
      </c>
      <c r="BF125" s="84">
        <v>4.4444444444444446E-2</v>
      </c>
      <c r="BG125" s="25" t="s">
        <v>127</v>
      </c>
      <c r="BH125" s="25" t="s">
        <v>126</v>
      </c>
      <c r="BI125" s="25" t="s">
        <v>86</v>
      </c>
      <c r="BJ125" s="41">
        <v>138</v>
      </c>
      <c r="BK125" s="41"/>
    </row>
    <row r="126" spans="1:63" ht="15.75" thickBot="1" x14ac:dyDescent="0.3">
      <c r="A126" s="37">
        <f t="shared" si="8"/>
        <v>119</v>
      </c>
      <c r="B126" s="38" t="str">
        <f t="shared" si="9"/>
        <v>NO</v>
      </c>
      <c r="C126" s="38" t="str">
        <f>IF(COUNTIF($D$8:$D$216,D126)&gt;1,"SI","NO")</f>
        <v>NO</v>
      </c>
      <c r="D126" s="38" t="str">
        <f t="shared" si="10"/>
        <v xml:space="preserve">08000761107500020         0022       </v>
      </c>
      <c r="E126" s="38" t="str">
        <f>VLOOKUP($G126,[1]LISTAS!$V:$AA,2,0)</f>
        <v>L'HOSPITALET DE LLOBREGAT</v>
      </c>
      <c r="F126" s="38" t="str">
        <f>VLOOKUP($G126,[1]LISTAS!$V:$AA,3,0)</f>
        <v>BARCELONA</v>
      </c>
      <c r="G126" s="20" t="s">
        <v>97</v>
      </c>
      <c r="H126" s="20">
        <v>20</v>
      </c>
      <c r="I126" s="21"/>
      <c r="J126" s="21"/>
      <c r="K126" s="21"/>
      <c r="L126" s="21"/>
      <c r="M126" s="21"/>
      <c r="N126" s="21"/>
      <c r="O126" s="21"/>
      <c r="P126" s="21"/>
      <c r="Q126" s="21">
        <v>2</v>
      </c>
      <c r="R126" s="20" t="s">
        <v>78</v>
      </c>
      <c r="S126" s="22">
        <v>2</v>
      </c>
      <c r="T126" s="39"/>
      <c r="U126" s="39"/>
      <c r="V126" s="38" t="str">
        <f>VLOOKUP($G126,[1]LISTAS!$V$3:$AD$20001,7,0)</f>
        <v>08</v>
      </c>
      <c r="W126" s="38" t="str">
        <f>VLOOKUP($G126,[1]LISTAS!$V$3:$AD$20001,8,0)</f>
        <v>00076</v>
      </c>
      <c r="X126" s="38" t="str">
        <f>VLOOKUP($G126,[1]LISTAS!$V$3:$AD$20001,9,0)</f>
        <v>11075</v>
      </c>
      <c r="Y126" s="38" t="str">
        <f t="shared" si="11"/>
        <v>00020</v>
      </c>
      <c r="Z126" s="38" t="str">
        <f>IF(I126=""," ",VLOOKUP(I126,[1]LISTAS!$B$3:$C$102,2))</f>
        <v xml:space="preserve"> </v>
      </c>
      <c r="AA126" s="38" t="str">
        <f t="shared" si="12"/>
        <v xml:space="preserve">   </v>
      </c>
      <c r="AB126" s="37" t="str">
        <f>IF(L126="","  ",VLOOKUP(L126,[1]LISTAS!$H$3:$I$14,2,0)&amp;REPT(" ",1-LEN(M126))&amp;M126)</f>
        <v xml:space="preserve">  </v>
      </c>
      <c r="AC126" s="38" t="str">
        <f t="shared" si="13"/>
        <v xml:space="preserve"> </v>
      </c>
      <c r="AD126" s="38" t="str">
        <f>IF(O126=""," ",VLOOKUP(O126,[1]LISTAS!$M$3:$N$38,2,0))&amp;IF(P126=""," ",VLOOKUP(P126,[1]LISTAS!$M$3:$N$38,2,0))</f>
        <v xml:space="preserve">  </v>
      </c>
      <c r="AE126" s="38" t="str">
        <f>IF(Q126="","   ",VLOOKUP(Q126,[1]LISTAS!$P$3:$Q$144,2,0))</f>
        <v>002</v>
      </c>
      <c r="AF126" s="38" t="str">
        <f>IF(ISERROR(IF(R126="texto libre",S126,VLOOKUP(R126,[1]LISTAS!$S$3:$T$100,2,0))&amp;REPT(" ",4-LEN(IF(R126="texto libre",S126,VLOOKUP(R126,[1]LISTAS!$S$3:$T$100,2,0))))),"    ",IF(R126="texto libre",S126,VLOOKUP(R126,[1]LISTAS!$S$3:$T$100,2,0))&amp;REPT(" ",4-LEN(IF(R126="texto libre",S126,VLOOKUP(R126,[1]LISTAS!$S$3:$T$100,2,0)))))</f>
        <v xml:space="preserve">2   </v>
      </c>
      <c r="AG126" s="38" t="str">
        <f>IF(ISERROR(IF(T126="texto libre",U126,VLOOKUP(T126,[1]LISTAS!$S$3:$T$100,2,0))&amp;REPT(" ",4-LEN(IF(T126="texto libre",U126,VLOOKUP(T126,[1]LISTAS!$S$3:$T$100,2,0))))),"    ",IF(T126="texto libre",U126,VLOOKUP(T126,[1]LISTAS!$S$3:$T$100,2,0))&amp;REPT(" ",4-LEN(IF(T126="texto libre",U126,VLOOKUP(T126,[1]LISTAS!$S$3:$T$100,2,0)))))</f>
        <v xml:space="preserve">    </v>
      </c>
      <c r="AH126" s="38">
        <f t="shared" si="14"/>
        <v>37</v>
      </c>
      <c r="AI126" s="38">
        <f t="shared" si="15"/>
        <v>1</v>
      </c>
      <c r="AJ126" s="40"/>
      <c r="AK126" s="25"/>
      <c r="AL126" s="31" t="s">
        <v>123</v>
      </c>
      <c r="AM126" s="41"/>
      <c r="AN126" s="41"/>
      <c r="AO126" s="42" t="str">
        <f>Tabla1[[#This Row],[GESCAL_37]]</f>
        <v xml:space="preserve">08000761107500020         0022       </v>
      </c>
      <c r="AP126" s="42" t="str">
        <f>IF(Tabla1[[#This Row],[Calle]]&lt;&gt;"",Tabla1[[#This Row],[Calle]],"")</f>
        <v>Joan Maragall, Calle</v>
      </c>
      <c r="AQ126" s="42" t="str">
        <f>Tabla1[[#This Row],[Número]]&amp;Tabla1[[#This Row],[Bis]]</f>
        <v>20</v>
      </c>
      <c r="AR126" s="42" t="str">
        <f>Tabla1[[#This Row],[PORTAL(O)]]&amp;Tabla1[[#This Row],[PUERTA(Y)]]</f>
        <v/>
      </c>
      <c r="AS126" s="42" t="str">
        <f>Tabla1[[#This Row],[BLOQUE(T)]]&amp;Tabla1[[#This Row],[BLOQUE(XX)]]</f>
        <v/>
      </c>
      <c r="AT126" s="42" t="str">
        <f>IF(Tabla1[[#This Row],[LETRA ]]&lt;&gt;"",Tabla1[[#This Row],[LETRA ]],"")</f>
        <v/>
      </c>
      <c r="AU126" s="42" t="str">
        <f>Tabla1[[#This Row],[S1]]&amp;Tabla1[[#This Row],[S2]]</f>
        <v/>
      </c>
      <c r="AV126" s="43"/>
      <c r="AW126" s="42">
        <f>Tabla1[[#This Row],[Planta]]</f>
        <v>2</v>
      </c>
      <c r="AX126" s="42" t="str">
        <f>Tabla1[[#This Row],[MMMM]]&amp;" "&amp;Tabla1[[#This Row],[NNNN]]</f>
        <v xml:space="preserve">2        </v>
      </c>
      <c r="AY126" s="29" t="s">
        <v>80</v>
      </c>
      <c r="AZ126" s="25">
        <v>6286989</v>
      </c>
      <c r="BA126" s="25"/>
      <c r="BB126" s="25" t="s">
        <v>124</v>
      </c>
      <c r="BC126" s="84">
        <v>5.2777777777777778E-2</v>
      </c>
      <c r="BD126" s="31" t="s">
        <v>119</v>
      </c>
      <c r="BE126" s="25" t="s">
        <v>125</v>
      </c>
      <c r="BF126" s="84">
        <v>4.4444444444444446E-2</v>
      </c>
      <c r="BG126" s="25" t="s">
        <v>127</v>
      </c>
      <c r="BH126" s="25" t="s">
        <v>126</v>
      </c>
      <c r="BI126" s="25" t="s">
        <v>86</v>
      </c>
      <c r="BJ126" s="41">
        <v>138</v>
      </c>
      <c r="BK126" s="41"/>
    </row>
    <row r="127" spans="1:63" ht="15.75" thickBot="1" x14ac:dyDescent="0.3">
      <c r="A127" s="37">
        <f t="shared" si="8"/>
        <v>120</v>
      </c>
      <c r="B127" s="38" t="str">
        <f t="shared" si="9"/>
        <v>NO</v>
      </c>
      <c r="C127" s="38" t="str">
        <f>IF(COUNTIF($D$8:$D$216,D127)&gt;1,"SI","NO")</f>
        <v>NO</v>
      </c>
      <c r="D127" s="38" t="str">
        <f t="shared" si="10"/>
        <v xml:space="preserve">08000761107500020         BA 1       </v>
      </c>
      <c r="E127" s="38" t="str">
        <f>VLOOKUP($G127,[1]LISTAS!$V:$AA,2,0)</f>
        <v>L'HOSPITALET DE LLOBREGAT</v>
      </c>
      <c r="F127" s="38" t="str">
        <f>VLOOKUP($G127,[1]LISTAS!$V:$AA,3,0)</f>
        <v>BARCELONA</v>
      </c>
      <c r="G127" s="20" t="s">
        <v>97</v>
      </c>
      <c r="H127" s="20">
        <v>20</v>
      </c>
      <c r="I127" s="21"/>
      <c r="J127" s="21"/>
      <c r="K127" s="21"/>
      <c r="L127" s="21"/>
      <c r="M127" s="21"/>
      <c r="N127" s="21"/>
      <c r="O127" s="21"/>
      <c r="P127" s="21"/>
      <c r="Q127" s="21" t="s">
        <v>88</v>
      </c>
      <c r="R127" s="20" t="s">
        <v>78</v>
      </c>
      <c r="S127" s="22">
        <v>1</v>
      </c>
      <c r="T127" s="39"/>
      <c r="U127" s="39"/>
      <c r="V127" s="38" t="str">
        <f>VLOOKUP($G127,[1]LISTAS!$V$3:$AD$20001,7,0)</f>
        <v>08</v>
      </c>
      <c r="W127" s="38" t="str">
        <f>VLOOKUP($G127,[1]LISTAS!$V$3:$AD$20001,8,0)</f>
        <v>00076</v>
      </c>
      <c r="X127" s="38" t="str">
        <f>VLOOKUP($G127,[1]LISTAS!$V$3:$AD$20001,9,0)</f>
        <v>11075</v>
      </c>
      <c r="Y127" s="38" t="str">
        <f t="shared" si="11"/>
        <v>00020</v>
      </c>
      <c r="Z127" s="38" t="str">
        <f>IF(I127=""," ",VLOOKUP(I127,[1]LISTAS!$B$3:$C$102,2))</f>
        <v xml:space="preserve"> </v>
      </c>
      <c r="AA127" s="38" t="str">
        <f t="shared" si="12"/>
        <v xml:space="preserve">   </v>
      </c>
      <c r="AB127" s="37" t="str">
        <f>IF(L127="","  ",VLOOKUP(L127,[1]LISTAS!$H$3:$I$14,2,0)&amp;REPT(" ",1-LEN(M127))&amp;M127)</f>
        <v xml:space="preserve">  </v>
      </c>
      <c r="AC127" s="38" t="str">
        <f t="shared" si="13"/>
        <v xml:space="preserve"> </v>
      </c>
      <c r="AD127" s="38" t="str">
        <f>IF(O127=""," ",VLOOKUP(O127,[1]LISTAS!$M$3:$N$38,2,0))&amp;IF(P127=""," ",VLOOKUP(P127,[1]LISTAS!$M$3:$N$38,2,0))</f>
        <v xml:space="preserve">  </v>
      </c>
      <c r="AE127" s="38" t="str">
        <f>IF(Q127="","   ",VLOOKUP(Q127,[1]LISTAS!$P$3:$Q$144,2,0))</f>
        <v xml:space="preserve">BA </v>
      </c>
      <c r="AF127" s="38" t="str">
        <f>IF(ISERROR(IF(R127="texto libre",S127,VLOOKUP(R127,[1]LISTAS!$S$3:$T$100,2,0))&amp;REPT(" ",4-LEN(IF(R127="texto libre",S127,VLOOKUP(R127,[1]LISTAS!$S$3:$T$100,2,0))))),"    ",IF(R127="texto libre",S127,VLOOKUP(R127,[1]LISTAS!$S$3:$T$100,2,0))&amp;REPT(" ",4-LEN(IF(R127="texto libre",S127,VLOOKUP(R127,[1]LISTAS!$S$3:$T$100,2,0)))))</f>
        <v xml:space="preserve">1   </v>
      </c>
      <c r="AG127" s="38" t="str">
        <f>IF(ISERROR(IF(T127="texto libre",U127,VLOOKUP(T127,[1]LISTAS!$S$3:$T$100,2,0))&amp;REPT(" ",4-LEN(IF(T127="texto libre",U127,VLOOKUP(T127,[1]LISTAS!$S$3:$T$100,2,0))))),"    ",IF(T127="texto libre",U127,VLOOKUP(T127,[1]LISTAS!$S$3:$T$100,2,0))&amp;REPT(" ",4-LEN(IF(T127="texto libre",U127,VLOOKUP(T127,[1]LISTAS!$S$3:$T$100,2,0)))))</f>
        <v xml:space="preserve">    </v>
      </c>
      <c r="AH127" s="38">
        <f t="shared" si="14"/>
        <v>37</v>
      </c>
      <c r="AI127" s="38">
        <f t="shared" si="15"/>
        <v>1</v>
      </c>
      <c r="AJ127" s="40"/>
      <c r="AK127" s="25"/>
      <c r="AL127" s="31" t="s">
        <v>123</v>
      </c>
      <c r="AM127" s="41"/>
      <c r="AN127" s="41"/>
      <c r="AO127" s="42" t="str">
        <f>Tabla1[[#This Row],[GESCAL_37]]</f>
        <v xml:space="preserve">08000761107500020         BA 1       </v>
      </c>
      <c r="AP127" s="42" t="str">
        <f>IF(Tabla1[[#This Row],[Calle]]&lt;&gt;"",Tabla1[[#This Row],[Calle]],"")</f>
        <v>Joan Maragall, Calle</v>
      </c>
      <c r="AQ127" s="42" t="str">
        <f>Tabla1[[#This Row],[Número]]&amp;Tabla1[[#This Row],[Bis]]</f>
        <v>20</v>
      </c>
      <c r="AR127" s="42" t="str">
        <f>Tabla1[[#This Row],[PORTAL(O)]]&amp;Tabla1[[#This Row],[PUERTA(Y)]]</f>
        <v/>
      </c>
      <c r="AS127" s="42" t="str">
        <f>Tabla1[[#This Row],[BLOQUE(T)]]&amp;Tabla1[[#This Row],[BLOQUE(XX)]]</f>
        <v/>
      </c>
      <c r="AT127" s="42" t="str">
        <f>IF(Tabla1[[#This Row],[LETRA ]]&lt;&gt;"",Tabla1[[#This Row],[LETRA ]],"")</f>
        <v/>
      </c>
      <c r="AU127" s="42" t="str">
        <f>Tabla1[[#This Row],[S1]]&amp;Tabla1[[#This Row],[S2]]</f>
        <v/>
      </c>
      <c r="AV127" s="43"/>
      <c r="AW127" s="42" t="str">
        <f>Tabla1[[#This Row],[Planta]]</f>
        <v>Bajo</v>
      </c>
      <c r="AX127" s="42" t="str">
        <f>Tabla1[[#This Row],[MMMM]]&amp;" "&amp;Tabla1[[#This Row],[NNNN]]</f>
        <v xml:space="preserve">1        </v>
      </c>
      <c r="AY127" s="29" t="s">
        <v>80</v>
      </c>
      <c r="AZ127" s="25">
        <v>6286989</v>
      </c>
      <c r="BA127" s="25"/>
      <c r="BB127" s="25" t="s">
        <v>124</v>
      </c>
      <c r="BC127" s="84">
        <v>5.2777777777777778E-2</v>
      </c>
      <c r="BD127" s="31" t="s">
        <v>119</v>
      </c>
      <c r="BE127" s="25" t="s">
        <v>125</v>
      </c>
      <c r="BF127" s="84">
        <v>4.4444444444444446E-2</v>
      </c>
      <c r="BG127" s="25" t="s">
        <v>127</v>
      </c>
      <c r="BH127" s="25" t="s">
        <v>126</v>
      </c>
      <c r="BI127" s="25" t="s">
        <v>86</v>
      </c>
      <c r="BJ127" s="41">
        <v>138</v>
      </c>
      <c r="BK127" s="41"/>
    </row>
    <row r="128" spans="1:63" ht="15.75" thickBot="1" x14ac:dyDescent="0.3">
      <c r="A128" s="37">
        <f t="shared" si="8"/>
        <v>121</v>
      </c>
      <c r="B128" s="38" t="str">
        <f t="shared" si="9"/>
        <v>NO</v>
      </c>
      <c r="C128" s="38" t="str">
        <f>IF(COUNTIF($D$8:$D$216,D128)&gt;1,"SI","NO")</f>
        <v>NO</v>
      </c>
      <c r="D128" s="38" t="str">
        <f t="shared" si="10"/>
        <v xml:space="preserve">08000761107500020         BA 2       </v>
      </c>
      <c r="E128" s="38" t="str">
        <f>VLOOKUP($G128,[1]LISTAS!$V:$AA,2,0)</f>
        <v>L'HOSPITALET DE LLOBREGAT</v>
      </c>
      <c r="F128" s="38" t="str">
        <f>VLOOKUP($G128,[1]LISTAS!$V:$AA,3,0)</f>
        <v>BARCELONA</v>
      </c>
      <c r="G128" s="20" t="s">
        <v>97</v>
      </c>
      <c r="H128" s="20">
        <v>20</v>
      </c>
      <c r="I128" s="21"/>
      <c r="J128" s="21"/>
      <c r="K128" s="21"/>
      <c r="L128" s="21"/>
      <c r="M128" s="21"/>
      <c r="N128" s="21"/>
      <c r="O128" s="21"/>
      <c r="P128" s="21"/>
      <c r="Q128" s="21" t="s">
        <v>88</v>
      </c>
      <c r="R128" s="20" t="s">
        <v>78</v>
      </c>
      <c r="S128" s="22">
        <v>2</v>
      </c>
      <c r="T128" s="39"/>
      <c r="U128" s="39"/>
      <c r="V128" s="38" t="str">
        <f>VLOOKUP($G128,[1]LISTAS!$V$3:$AD$20001,7,0)</f>
        <v>08</v>
      </c>
      <c r="W128" s="38" t="str">
        <f>VLOOKUP($G128,[1]LISTAS!$V$3:$AD$20001,8,0)</f>
        <v>00076</v>
      </c>
      <c r="X128" s="38" t="str">
        <f>VLOOKUP($G128,[1]LISTAS!$V$3:$AD$20001,9,0)</f>
        <v>11075</v>
      </c>
      <c r="Y128" s="38" t="str">
        <f t="shared" si="11"/>
        <v>00020</v>
      </c>
      <c r="Z128" s="38" t="str">
        <f>IF(I128=""," ",VLOOKUP(I128,[1]LISTAS!$B$3:$C$102,2))</f>
        <v xml:space="preserve"> </v>
      </c>
      <c r="AA128" s="38" t="str">
        <f t="shared" si="12"/>
        <v xml:space="preserve">   </v>
      </c>
      <c r="AB128" s="37" t="str">
        <f>IF(L128="","  ",VLOOKUP(L128,[1]LISTAS!$H$3:$I$14,2,0)&amp;REPT(" ",1-LEN(M128))&amp;M128)</f>
        <v xml:space="preserve">  </v>
      </c>
      <c r="AC128" s="38" t="str">
        <f t="shared" si="13"/>
        <v xml:space="preserve"> </v>
      </c>
      <c r="AD128" s="38" t="str">
        <f>IF(O128=""," ",VLOOKUP(O128,[1]LISTAS!$M$3:$N$38,2,0))&amp;IF(P128=""," ",VLOOKUP(P128,[1]LISTAS!$M$3:$N$38,2,0))</f>
        <v xml:space="preserve">  </v>
      </c>
      <c r="AE128" s="38" t="str">
        <f>IF(Q128="","   ",VLOOKUP(Q128,[1]LISTAS!$P$3:$Q$144,2,0))</f>
        <v xml:space="preserve">BA </v>
      </c>
      <c r="AF128" s="38" t="str">
        <f>IF(ISERROR(IF(R128="texto libre",S128,VLOOKUP(R128,[1]LISTAS!$S$3:$T$100,2,0))&amp;REPT(" ",4-LEN(IF(R128="texto libre",S128,VLOOKUP(R128,[1]LISTAS!$S$3:$T$100,2,0))))),"    ",IF(R128="texto libre",S128,VLOOKUP(R128,[1]LISTAS!$S$3:$T$100,2,0))&amp;REPT(" ",4-LEN(IF(R128="texto libre",S128,VLOOKUP(R128,[1]LISTAS!$S$3:$T$100,2,0)))))</f>
        <v xml:space="preserve">2   </v>
      </c>
      <c r="AG128" s="38" t="str">
        <f>IF(ISERROR(IF(T128="texto libre",U128,VLOOKUP(T128,[1]LISTAS!$S$3:$T$100,2,0))&amp;REPT(" ",4-LEN(IF(T128="texto libre",U128,VLOOKUP(T128,[1]LISTAS!$S$3:$T$100,2,0))))),"    ",IF(T128="texto libre",U128,VLOOKUP(T128,[1]LISTAS!$S$3:$T$100,2,0))&amp;REPT(" ",4-LEN(IF(T128="texto libre",U128,VLOOKUP(T128,[1]LISTAS!$S$3:$T$100,2,0)))))</f>
        <v xml:space="preserve">    </v>
      </c>
      <c r="AH128" s="38">
        <f t="shared" si="14"/>
        <v>37</v>
      </c>
      <c r="AI128" s="38">
        <f t="shared" si="15"/>
        <v>1</v>
      </c>
      <c r="AJ128" s="40"/>
      <c r="AK128" s="25"/>
      <c r="AL128" s="31" t="s">
        <v>123</v>
      </c>
      <c r="AM128" s="41"/>
      <c r="AN128" s="41"/>
      <c r="AO128" s="42" t="str">
        <f>Tabla1[[#This Row],[GESCAL_37]]</f>
        <v xml:space="preserve">08000761107500020         BA 2       </v>
      </c>
      <c r="AP128" s="42" t="str">
        <f>IF(Tabla1[[#This Row],[Calle]]&lt;&gt;"",Tabla1[[#This Row],[Calle]],"")</f>
        <v>Joan Maragall, Calle</v>
      </c>
      <c r="AQ128" s="42" t="str">
        <f>Tabla1[[#This Row],[Número]]&amp;Tabla1[[#This Row],[Bis]]</f>
        <v>20</v>
      </c>
      <c r="AR128" s="42" t="str">
        <f>Tabla1[[#This Row],[PORTAL(O)]]&amp;Tabla1[[#This Row],[PUERTA(Y)]]</f>
        <v/>
      </c>
      <c r="AS128" s="42" t="str">
        <f>Tabla1[[#This Row],[BLOQUE(T)]]&amp;Tabla1[[#This Row],[BLOQUE(XX)]]</f>
        <v/>
      </c>
      <c r="AT128" s="42" t="str">
        <f>IF(Tabla1[[#This Row],[LETRA ]]&lt;&gt;"",Tabla1[[#This Row],[LETRA ]],"")</f>
        <v/>
      </c>
      <c r="AU128" s="42" t="str">
        <f>Tabla1[[#This Row],[S1]]&amp;Tabla1[[#This Row],[S2]]</f>
        <v/>
      </c>
      <c r="AV128" s="43"/>
      <c r="AW128" s="42" t="str">
        <f>Tabla1[[#This Row],[Planta]]</f>
        <v>Bajo</v>
      </c>
      <c r="AX128" s="42" t="str">
        <f>Tabla1[[#This Row],[MMMM]]&amp;" "&amp;Tabla1[[#This Row],[NNNN]]</f>
        <v xml:space="preserve">2        </v>
      </c>
      <c r="AY128" s="29" t="s">
        <v>80</v>
      </c>
      <c r="AZ128" s="25">
        <v>6286989</v>
      </c>
      <c r="BA128" s="25"/>
      <c r="BB128" s="25" t="s">
        <v>124</v>
      </c>
      <c r="BC128" s="84">
        <v>5.2777777777777778E-2</v>
      </c>
      <c r="BD128" s="31" t="s">
        <v>119</v>
      </c>
      <c r="BE128" s="25" t="s">
        <v>125</v>
      </c>
      <c r="BF128" s="84">
        <v>4.4444444444444446E-2</v>
      </c>
      <c r="BG128" s="25" t="s">
        <v>127</v>
      </c>
      <c r="BH128" s="25" t="s">
        <v>126</v>
      </c>
      <c r="BI128" s="25" t="s">
        <v>86</v>
      </c>
      <c r="BJ128" s="41">
        <v>138</v>
      </c>
      <c r="BK128" s="41"/>
    </row>
    <row r="129" spans="1:63" ht="15.75" thickBot="1" x14ac:dyDescent="0.3">
      <c r="A129" s="37"/>
      <c r="B129" s="38"/>
      <c r="C129" s="38"/>
      <c r="D129" s="38"/>
      <c r="E129" s="38"/>
      <c r="F129" s="38"/>
      <c r="G129" s="20"/>
      <c r="H129" s="20"/>
      <c r="I129" s="21"/>
      <c r="J129" s="21"/>
      <c r="K129" s="21"/>
      <c r="L129" s="21"/>
      <c r="M129" s="21"/>
      <c r="N129" s="21"/>
      <c r="O129" s="21"/>
      <c r="P129" s="21"/>
      <c r="Q129" s="36"/>
      <c r="R129" s="20"/>
      <c r="S129" s="22"/>
      <c r="T129" s="39"/>
      <c r="U129" s="39"/>
      <c r="V129" s="38" t="e">
        <f>VLOOKUP($G129,[1]LISTAS!$V$3:$AD$20001,7,0)</f>
        <v>#N/A</v>
      </c>
      <c r="W129" s="38" t="e">
        <f>VLOOKUP($G129,[1]LISTAS!$V$3:$AD$20001,8,0)</f>
        <v>#N/A</v>
      </c>
      <c r="X129" s="38" t="e">
        <f>VLOOKUP($G129,[1]LISTAS!$V$3:$AD$20001,9,0)</f>
        <v>#N/A</v>
      </c>
      <c r="Y129" s="38" t="str">
        <f t="shared" si="11"/>
        <v>00000</v>
      </c>
      <c r="Z129" s="38" t="str">
        <f>IF(I129=""," ",VLOOKUP(I129,[1]LISTAS!$B$3:$C$102,2))</f>
        <v xml:space="preserve"> </v>
      </c>
      <c r="AA129" s="38" t="str">
        <f t="shared" si="12"/>
        <v xml:space="preserve">   </v>
      </c>
      <c r="AB129" s="37" t="str">
        <f>IF(L129="","  ",VLOOKUP(L129,[1]LISTAS!$H$3:$I$14,2,0)&amp;REPT(" ",1-LEN(M129))&amp;M129)</f>
        <v xml:space="preserve">  </v>
      </c>
      <c r="AC129" s="38" t="str">
        <f t="shared" si="13"/>
        <v xml:space="preserve"> </v>
      </c>
      <c r="AD129" s="38" t="str">
        <f>IF(O129=""," ",VLOOKUP(O129,[1]LISTAS!$M$3:$N$38,2,0))&amp;IF(P129=""," ",VLOOKUP(P129,[1]LISTAS!$M$3:$N$38,2,0))</f>
        <v xml:space="preserve">  </v>
      </c>
      <c r="AE129" s="38" t="str">
        <f>IF(Q129="","   ",VLOOKUP(Q129,[1]LISTAS!$P$3:$Q$144,2,0))</f>
        <v xml:space="preserve">   </v>
      </c>
      <c r="AF129" s="38" t="str">
        <f>IF(ISERROR(IF(R129="texto libre",S129,VLOOKUP(R129,[1]LISTAS!$S$3:$T$100,2,0))&amp;REPT(" ",4-LEN(IF(R129="texto libre",S129,VLOOKUP(R129,[1]LISTAS!$S$3:$T$100,2,0))))),"    ",IF(R129="texto libre",S129,VLOOKUP(R129,[1]LISTAS!$S$3:$T$100,2,0))&amp;REPT(" ",4-LEN(IF(R129="texto libre",S129,VLOOKUP(R129,[1]LISTAS!$S$3:$T$100,2,0)))))</f>
        <v xml:space="preserve">    </v>
      </c>
      <c r="AG129" s="38" t="str">
        <f>IF(ISERROR(IF(T129="texto libre",U129,VLOOKUP(T129,[1]LISTAS!$S$3:$T$100,2,0))&amp;REPT(" ",4-LEN(IF(T129="texto libre",U129,VLOOKUP(T129,[1]LISTAS!$S$3:$T$100,2,0))))),"    ",IF(T129="texto libre",U129,VLOOKUP(T129,[1]LISTAS!$S$3:$T$100,2,0))&amp;REPT(" ",4-LEN(IF(T129="texto libre",U129,VLOOKUP(T129,[1]LISTAS!$S$3:$T$100,2,0)))))</f>
        <v xml:space="preserve">    </v>
      </c>
      <c r="AH129" s="38">
        <f t="shared" si="14"/>
        <v>0</v>
      </c>
      <c r="AI129" s="38">
        <f t="shared" si="15"/>
        <v>0</v>
      </c>
      <c r="AJ129" s="40"/>
      <c r="AK129" s="25"/>
      <c r="AL129" s="31"/>
      <c r="AM129" s="41"/>
      <c r="AN129" s="41"/>
      <c r="AO129" s="42"/>
      <c r="AP129" s="42"/>
      <c r="AQ129" s="42"/>
      <c r="AR129" s="42"/>
      <c r="AS129" s="42"/>
      <c r="AT129" s="42"/>
      <c r="AU129" s="42"/>
      <c r="AV129" s="43"/>
      <c r="AW129" s="42"/>
      <c r="AX129" s="42"/>
      <c r="AY129" s="29"/>
      <c r="AZ129" s="25"/>
      <c r="BA129" s="25"/>
      <c r="BB129" s="25"/>
      <c r="BC129" s="25"/>
      <c r="BD129" s="31"/>
      <c r="BE129" s="25"/>
      <c r="BF129" s="25"/>
      <c r="BG129" s="25"/>
      <c r="BH129" s="25"/>
      <c r="BI129" s="25"/>
      <c r="BJ129" s="41"/>
      <c r="BK129" s="41"/>
    </row>
    <row r="130" spans="1:63" ht="15.75" thickBot="1" x14ac:dyDescent="0.3">
      <c r="A130" s="37"/>
      <c r="B130" s="38"/>
      <c r="C130" s="38"/>
      <c r="D130" s="38"/>
      <c r="E130" s="38"/>
      <c r="F130" s="38"/>
      <c r="G130" s="20"/>
      <c r="H130" s="20"/>
      <c r="I130" s="21"/>
      <c r="J130" s="21"/>
      <c r="K130" s="21"/>
      <c r="L130" s="21"/>
      <c r="M130" s="21"/>
      <c r="N130" s="21"/>
      <c r="O130" s="21"/>
      <c r="P130" s="21"/>
      <c r="Q130" s="36"/>
      <c r="R130" s="20"/>
      <c r="S130" s="22"/>
      <c r="T130" s="39"/>
      <c r="U130" s="39"/>
      <c r="V130" s="38" t="e">
        <f>VLOOKUP($G130,[1]LISTAS!$V$3:$AD$20001,7,0)</f>
        <v>#N/A</v>
      </c>
      <c r="W130" s="38" t="e">
        <f>VLOOKUP($G130,[1]LISTAS!$V$3:$AD$20001,8,0)</f>
        <v>#N/A</v>
      </c>
      <c r="X130" s="38" t="e">
        <f>VLOOKUP($G130,[1]LISTAS!$V$3:$AD$20001,9,0)</f>
        <v>#N/A</v>
      </c>
      <c r="Y130" s="38" t="str">
        <f t="shared" si="11"/>
        <v>00000</v>
      </c>
      <c r="Z130" s="38" t="str">
        <f>IF(I130=""," ",VLOOKUP(I130,[1]LISTAS!$B$3:$C$102,2))</f>
        <v xml:space="preserve"> </v>
      </c>
      <c r="AA130" s="38" t="str">
        <f t="shared" si="12"/>
        <v xml:space="preserve">   </v>
      </c>
      <c r="AB130" s="37" t="str">
        <f>IF(L130="","  ",VLOOKUP(L130,[1]LISTAS!$H$3:$I$14,2,0)&amp;REPT(" ",1-LEN(M130))&amp;M130)</f>
        <v xml:space="preserve">  </v>
      </c>
      <c r="AC130" s="38" t="str">
        <f t="shared" si="13"/>
        <v xml:space="preserve"> </v>
      </c>
      <c r="AD130" s="38" t="str">
        <f>IF(O130=""," ",VLOOKUP(O130,[1]LISTAS!$M$3:$N$38,2,0))&amp;IF(P130=""," ",VLOOKUP(P130,[1]LISTAS!$M$3:$N$38,2,0))</f>
        <v xml:space="preserve">  </v>
      </c>
      <c r="AE130" s="38" t="str">
        <f>IF(Q130="","   ",VLOOKUP(Q130,[1]LISTAS!$P$3:$Q$144,2,0))</f>
        <v xml:space="preserve">   </v>
      </c>
      <c r="AF130" s="38" t="str">
        <f>IF(ISERROR(IF(R130="texto libre",S130,VLOOKUP(R130,[1]LISTAS!$S$3:$T$100,2,0))&amp;REPT(" ",4-LEN(IF(R130="texto libre",S130,VLOOKUP(R130,[1]LISTAS!$S$3:$T$100,2,0))))),"    ",IF(R130="texto libre",S130,VLOOKUP(R130,[1]LISTAS!$S$3:$T$100,2,0))&amp;REPT(" ",4-LEN(IF(R130="texto libre",S130,VLOOKUP(R130,[1]LISTAS!$S$3:$T$100,2,0)))))</f>
        <v xml:space="preserve">    </v>
      </c>
      <c r="AG130" s="38" t="str">
        <f>IF(ISERROR(IF(T130="texto libre",U130,VLOOKUP(T130,[1]LISTAS!$S$3:$T$100,2,0))&amp;REPT(" ",4-LEN(IF(T130="texto libre",U130,VLOOKUP(T130,[1]LISTAS!$S$3:$T$100,2,0))))),"    ",IF(T130="texto libre",U130,VLOOKUP(T130,[1]LISTAS!$S$3:$T$100,2,0))&amp;REPT(" ",4-LEN(IF(T130="texto libre",U130,VLOOKUP(T130,[1]LISTAS!$S$3:$T$100,2,0)))))</f>
        <v xml:space="preserve">    </v>
      </c>
      <c r="AH130" s="38">
        <f t="shared" si="14"/>
        <v>0</v>
      </c>
      <c r="AI130" s="38">
        <f t="shared" si="15"/>
        <v>0</v>
      </c>
      <c r="AJ130" s="40"/>
      <c r="AK130" s="25"/>
      <c r="AL130" s="31"/>
      <c r="AM130" s="41"/>
      <c r="AN130" s="41"/>
      <c r="AO130" s="42"/>
      <c r="AP130" s="42"/>
      <c r="AQ130" s="42"/>
      <c r="AR130" s="42"/>
      <c r="AS130" s="42"/>
      <c r="AT130" s="42"/>
      <c r="AU130" s="42"/>
      <c r="AV130" s="43"/>
      <c r="AW130" s="42"/>
      <c r="AX130" s="42"/>
      <c r="AY130" s="29"/>
      <c r="AZ130" s="25"/>
      <c r="BA130" s="25"/>
      <c r="BB130" s="25"/>
      <c r="BC130" s="25"/>
      <c r="BD130" s="31"/>
      <c r="BE130" s="25"/>
      <c r="BF130" s="25"/>
      <c r="BG130" s="25"/>
      <c r="BH130" s="25"/>
      <c r="BI130" s="25"/>
      <c r="BJ130" s="41"/>
      <c r="BK130" s="41"/>
    </row>
    <row r="131" spans="1:63" ht="15.75" thickBot="1" x14ac:dyDescent="0.3">
      <c r="A131" s="37"/>
      <c r="B131" s="38"/>
      <c r="C131" s="38"/>
      <c r="D131" s="38"/>
      <c r="E131" s="38"/>
      <c r="F131" s="38"/>
      <c r="G131" s="20"/>
      <c r="H131" s="20"/>
      <c r="I131" s="21"/>
      <c r="J131" s="21"/>
      <c r="K131" s="21"/>
      <c r="L131" s="21"/>
      <c r="M131" s="21"/>
      <c r="N131" s="21"/>
      <c r="O131" s="21"/>
      <c r="P131" s="21"/>
      <c r="Q131" s="21"/>
      <c r="R131" s="20"/>
      <c r="S131" s="22"/>
      <c r="T131" s="39"/>
      <c r="U131" s="39"/>
      <c r="V131" s="38" t="e">
        <f>VLOOKUP($G131,[1]LISTAS!$V$3:$AD$20001,7,0)</f>
        <v>#N/A</v>
      </c>
      <c r="W131" s="38" t="e">
        <f>VLOOKUP($G131,[1]LISTAS!$V$3:$AD$20001,8,0)</f>
        <v>#N/A</v>
      </c>
      <c r="X131" s="38" t="e">
        <f>VLOOKUP($G131,[1]LISTAS!$V$3:$AD$20001,9,0)</f>
        <v>#N/A</v>
      </c>
      <c r="Y131" s="38" t="str">
        <f t="shared" si="11"/>
        <v>00000</v>
      </c>
      <c r="Z131" s="38" t="str">
        <f>IF(I131=""," ",VLOOKUP(I131,[1]LISTAS!$B$3:$C$102,2))</f>
        <v xml:space="preserve"> </v>
      </c>
      <c r="AA131" s="38" t="str">
        <f t="shared" si="12"/>
        <v xml:space="preserve">   </v>
      </c>
      <c r="AB131" s="37" t="str">
        <f>IF(L131="","  ",VLOOKUP(L131,[1]LISTAS!$H$3:$I$14,2,0)&amp;REPT(" ",1-LEN(M131))&amp;M131)</f>
        <v xml:space="preserve">  </v>
      </c>
      <c r="AC131" s="38" t="str">
        <f t="shared" si="13"/>
        <v xml:space="preserve"> </v>
      </c>
      <c r="AD131" s="38" t="str">
        <f>IF(O131=""," ",VLOOKUP(O131,[1]LISTAS!$M$3:$N$38,2,0))&amp;IF(P131=""," ",VLOOKUP(P131,[1]LISTAS!$M$3:$N$38,2,0))</f>
        <v xml:space="preserve">  </v>
      </c>
      <c r="AE131" s="38" t="str">
        <f>IF(Q131="","   ",VLOOKUP(Q131,[1]LISTAS!$P$3:$Q$144,2,0))</f>
        <v xml:space="preserve">   </v>
      </c>
      <c r="AF131" s="38" t="str">
        <f>IF(ISERROR(IF(R131="texto libre",S131,VLOOKUP(R131,[1]LISTAS!$S$3:$T$100,2,0))&amp;REPT(" ",4-LEN(IF(R131="texto libre",S131,VLOOKUP(R131,[1]LISTAS!$S$3:$T$100,2,0))))),"    ",IF(R131="texto libre",S131,VLOOKUP(R131,[1]LISTAS!$S$3:$T$100,2,0))&amp;REPT(" ",4-LEN(IF(R131="texto libre",S131,VLOOKUP(R131,[1]LISTAS!$S$3:$T$100,2,0)))))</f>
        <v xml:space="preserve">    </v>
      </c>
      <c r="AG131" s="38" t="str">
        <f>IF(ISERROR(IF(T131="texto libre",U131,VLOOKUP(T131,[1]LISTAS!$S$3:$T$100,2,0))&amp;REPT(" ",4-LEN(IF(T131="texto libre",U131,VLOOKUP(T131,[1]LISTAS!$S$3:$T$100,2,0))))),"    ",IF(T131="texto libre",U131,VLOOKUP(T131,[1]LISTAS!$S$3:$T$100,2,0))&amp;REPT(" ",4-LEN(IF(T131="texto libre",U131,VLOOKUP(T131,[1]LISTAS!$S$3:$T$100,2,0)))))</f>
        <v xml:space="preserve">    </v>
      </c>
      <c r="AH131" s="38">
        <f t="shared" si="14"/>
        <v>0</v>
      </c>
      <c r="AI131" s="38">
        <f t="shared" si="15"/>
        <v>0</v>
      </c>
      <c r="AJ131" s="40"/>
      <c r="AK131" s="25"/>
      <c r="AL131" s="31"/>
      <c r="AM131" s="41"/>
      <c r="AN131" s="41"/>
      <c r="AO131" s="42"/>
      <c r="AP131" s="42"/>
      <c r="AQ131" s="42"/>
      <c r="AR131" s="42"/>
      <c r="AS131" s="42"/>
      <c r="AT131" s="42"/>
      <c r="AU131" s="42"/>
      <c r="AV131" s="43"/>
      <c r="AW131" s="42"/>
      <c r="AX131" s="42"/>
      <c r="AY131" s="29"/>
      <c r="AZ131" s="25"/>
      <c r="BA131" s="25"/>
      <c r="BB131" s="25"/>
      <c r="BC131" s="25"/>
      <c r="BD131" s="31"/>
      <c r="BE131" s="25"/>
      <c r="BF131" s="25"/>
      <c r="BG131" s="25"/>
      <c r="BH131" s="25"/>
      <c r="BI131" s="25"/>
      <c r="BJ131" s="41"/>
      <c r="BK131" s="41"/>
    </row>
    <row r="132" spans="1:63" ht="15.75" thickBot="1" x14ac:dyDescent="0.3">
      <c r="A132" s="37"/>
      <c r="B132" s="38"/>
      <c r="C132" s="38"/>
      <c r="D132" s="38"/>
      <c r="E132" s="38"/>
      <c r="F132" s="38"/>
      <c r="G132" s="20"/>
      <c r="H132" s="20"/>
      <c r="I132" s="21"/>
      <c r="J132" s="21"/>
      <c r="K132" s="21"/>
      <c r="L132" s="21"/>
      <c r="M132" s="21"/>
      <c r="N132" s="21"/>
      <c r="O132" s="21"/>
      <c r="P132" s="21"/>
      <c r="Q132" s="36"/>
      <c r="R132" s="20"/>
      <c r="S132" s="22"/>
      <c r="T132" s="39"/>
      <c r="U132" s="39"/>
      <c r="V132" s="38" t="e">
        <f>VLOOKUP($G132,[1]LISTAS!$V$3:$AD$20001,7,0)</f>
        <v>#N/A</v>
      </c>
      <c r="W132" s="38" t="e">
        <f>VLOOKUP($G132,[1]LISTAS!$V$3:$AD$20001,8,0)</f>
        <v>#N/A</v>
      </c>
      <c r="X132" s="38" t="e">
        <f>VLOOKUP($G132,[1]LISTAS!$V$3:$AD$20001,9,0)</f>
        <v>#N/A</v>
      </c>
      <c r="Y132" s="38" t="str">
        <f t="shared" si="11"/>
        <v>00000</v>
      </c>
      <c r="Z132" s="38" t="str">
        <f>IF(I132=""," ",VLOOKUP(I132,[1]LISTAS!$B$3:$C$102,2))</f>
        <v xml:space="preserve"> </v>
      </c>
      <c r="AA132" s="38" t="str">
        <f t="shared" si="12"/>
        <v xml:space="preserve">   </v>
      </c>
      <c r="AB132" s="37" t="str">
        <f>IF(L132="","  ",VLOOKUP(L132,[1]LISTAS!$H$3:$I$14,2,0)&amp;REPT(" ",1-LEN(M132))&amp;M132)</f>
        <v xml:space="preserve">  </v>
      </c>
      <c r="AC132" s="38" t="str">
        <f t="shared" si="13"/>
        <v xml:space="preserve"> </v>
      </c>
      <c r="AD132" s="38" t="str">
        <f>IF(O132=""," ",VLOOKUP(O132,[1]LISTAS!$M$3:$N$38,2,0))&amp;IF(P132=""," ",VLOOKUP(P132,[1]LISTAS!$M$3:$N$38,2,0))</f>
        <v xml:space="preserve">  </v>
      </c>
      <c r="AE132" s="38" t="str">
        <f>IF(Q132="","   ",VLOOKUP(Q132,[1]LISTAS!$P$3:$Q$144,2,0))</f>
        <v xml:space="preserve">   </v>
      </c>
      <c r="AF132" s="38" t="str">
        <f>IF(ISERROR(IF(R132="texto libre",S132,VLOOKUP(R132,[1]LISTAS!$S$3:$T$100,2,0))&amp;REPT(" ",4-LEN(IF(R132="texto libre",S132,VLOOKUP(R132,[1]LISTAS!$S$3:$T$100,2,0))))),"    ",IF(R132="texto libre",S132,VLOOKUP(R132,[1]LISTAS!$S$3:$T$100,2,0))&amp;REPT(" ",4-LEN(IF(R132="texto libre",S132,VLOOKUP(R132,[1]LISTAS!$S$3:$T$100,2,0)))))</f>
        <v xml:space="preserve">    </v>
      </c>
      <c r="AG132" s="38" t="str">
        <f>IF(ISERROR(IF(T132="texto libre",U132,VLOOKUP(T132,[1]LISTAS!$S$3:$T$100,2,0))&amp;REPT(" ",4-LEN(IF(T132="texto libre",U132,VLOOKUP(T132,[1]LISTAS!$S$3:$T$100,2,0))))),"    ",IF(T132="texto libre",U132,VLOOKUP(T132,[1]LISTAS!$S$3:$T$100,2,0))&amp;REPT(" ",4-LEN(IF(T132="texto libre",U132,VLOOKUP(T132,[1]LISTAS!$S$3:$T$100,2,0)))))</f>
        <v xml:space="preserve">    </v>
      </c>
      <c r="AH132" s="38">
        <f t="shared" si="14"/>
        <v>0</v>
      </c>
      <c r="AI132" s="38">
        <f t="shared" si="15"/>
        <v>0</v>
      </c>
      <c r="AJ132" s="40"/>
      <c r="AK132" s="25"/>
      <c r="AL132" s="31"/>
      <c r="AM132" s="41"/>
      <c r="AN132" s="41"/>
      <c r="AO132" s="42"/>
      <c r="AP132" s="42"/>
      <c r="AQ132" s="42"/>
      <c r="AR132" s="42"/>
      <c r="AS132" s="42"/>
      <c r="AT132" s="42"/>
      <c r="AU132" s="42"/>
      <c r="AV132" s="43"/>
      <c r="AW132" s="42"/>
      <c r="AX132" s="42"/>
      <c r="AY132" s="29"/>
      <c r="AZ132" s="25"/>
      <c r="BA132" s="25"/>
      <c r="BB132" s="25"/>
      <c r="BC132" s="25"/>
      <c r="BD132" s="31"/>
      <c r="BE132" s="25"/>
      <c r="BF132" s="25"/>
      <c r="BG132" s="25"/>
      <c r="BH132" s="25"/>
      <c r="BI132" s="25"/>
      <c r="BJ132" s="41"/>
      <c r="BK132" s="41"/>
    </row>
    <row r="133" spans="1:63" ht="15.75" thickBot="1" x14ac:dyDescent="0.3">
      <c r="A133" s="37"/>
      <c r="B133" s="38"/>
      <c r="C133" s="38"/>
      <c r="D133" s="38"/>
      <c r="E133" s="38"/>
      <c r="F133" s="38"/>
      <c r="G133" s="20"/>
      <c r="H133" s="20"/>
      <c r="I133" s="21"/>
      <c r="J133" s="21"/>
      <c r="K133" s="21"/>
      <c r="L133" s="21"/>
      <c r="M133" s="21"/>
      <c r="N133" s="21"/>
      <c r="O133" s="21"/>
      <c r="P133" s="21"/>
      <c r="Q133" s="36"/>
      <c r="R133" s="20"/>
      <c r="S133" s="22"/>
      <c r="T133" s="39"/>
      <c r="U133" s="39"/>
      <c r="V133" s="38" t="e">
        <f>VLOOKUP($G133,[1]LISTAS!$V$3:$AD$20001,7,0)</f>
        <v>#N/A</v>
      </c>
      <c r="W133" s="38" t="e">
        <f>VLOOKUP($G133,[1]LISTAS!$V$3:$AD$20001,8,0)</f>
        <v>#N/A</v>
      </c>
      <c r="X133" s="38" t="e">
        <f>VLOOKUP($G133,[1]LISTAS!$V$3:$AD$20001,9,0)</f>
        <v>#N/A</v>
      </c>
      <c r="Y133" s="38" t="str">
        <f t="shared" si="11"/>
        <v>00000</v>
      </c>
      <c r="Z133" s="38" t="str">
        <f>IF(I133=""," ",VLOOKUP(I133,[1]LISTAS!$B$3:$C$102,2))</f>
        <v xml:space="preserve"> </v>
      </c>
      <c r="AA133" s="38" t="str">
        <f t="shared" si="12"/>
        <v xml:space="preserve">   </v>
      </c>
      <c r="AB133" s="37" t="str">
        <f>IF(L133="","  ",VLOOKUP(L133,[1]LISTAS!$H$3:$I$14,2,0)&amp;REPT(" ",1-LEN(M133))&amp;M133)</f>
        <v xml:space="preserve">  </v>
      </c>
      <c r="AC133" s="38" t="str">
        <f t="shared" si="13"/>
        <v xml:space="preserve"> </v>
      </c>
      <c r="AD133" s="38" t="str">
        <f>IF(O133=""," ",VLOOKUP(O133,[1]LISTAS!$M$3:$N$38,2,0))&amp;IF(P133=""," ",VLOOKUP(P133,[1]LISTAS!$M$3:$N$38,2,0))</f>
        <v xml:space="preserve">  </v>
      </c>
      <c r="AE133" s="38" t="str">
        <f>IF(Q133="","   ",VLOOKUP(Q133,[1]LISTAS!$P$3:$Q$144,2,0))</f>
        <v xml:space="preserve">   </v>
      </c>
      <c r="AF133" s="38" t="str">
        <f>IF(ISERROR(IF(R133="texto libre",S133,VLOOKUP(R133,[1]LISTAS!$S$3:$T$100,2,0))&amp;REPT(" ",4-LEN(IF(R133="texto libre",S133,VLOOKUP(R133,[1]LISTAS!$S$3:$T$100,2,0))))),"    ",IF(R133="texto libre",S133,VLOOKUP(R133,[1]LISTAS!$S$3:$T$100,2,0))&amp;REPT(" ",4-LEN(IF(R133="texto libre",S133,VLOOKUP(R133,[1]LISTAS!$S$3:$T$100,2,0)))))</f>
        <v xml:space="preserve">    </v>
      </c>
      <c r="AG133" s="38" t="str">
        <f>IF(ISERROR(IF(T133="texto libre",U133,VLOOKUP(T133,[1]LISTAS!$S$3:$T$100,2,0))&amp;REPT(" ",4-LEN(IF(T133="texto libre",U133,VLOOKUP(T133,[1]LISTAS!$S$3:$T$100,2,0))))),"    ",IF(T133="texto libre",U133,VLOOKUP(T133,[1]LISTAS!$S$3:$T$100,2,0))&amp;REPT(" ",4-LEN(IF(T133="texto libre",U133,VLOOKUP(T133,[1]LISTAS!$S$3:$T$100,2,0)))))</f>
        <v xml:space="preserve">    </v>
      </c>
      <c r="AH133" s="38">
        <f t="shared" si="14"/>
        <v>0</v>
      </c>
      <c r="AI133" s="38">
        <f t="shared" si="15"/>
        <v>0</v>
      </c>
      <c r="AJ133" s="40"/>
      <c r="AK133" s="25"/>
      <c r="AL133" s="31"/>
      <c r="AM133" s="41"/>
      <c r="AN133" s="41"/>
      <c r="AO133" s="42"/>
      <c r="AP133" s="42"/>
      <c r="AQ133" s="42"/>
      <c r="AR133" s="42"/>
      <c r="AS133" s="42"/>
      <c r="AT133" s="42"/>
      <c r="AU133" s="42"/>
      <c r="AV133" s="43"/>
      <c r="AW133" s="42"/>
      <c r="AX133" s="42"/>
      <c r="AY133" s="29"/>
      <c r="AZ133" s="25"/>
      <c r="BA133" s="25"/>
      <c r="BB133" s="25"/>
      <c r="BC133" s="25"/>
      <c r="BD133" s="31"/>
      <c r="BE133" s="25"/>
      <c r="BF133" s="25"/>
      <c r="BG133" s="25"/>
      <c r="BH133" s="25"/>
      <c r="BI133" s="25"/>
      <c r="BJ133" s="41"/>
      <c r="BK133" s="41"/>
    </row>
    <row r="134" spans="1:63" ht="15.75" hidden="1" thickBot="1" x14ac:dyDescent="0.3">
      <c r="A134" s="37">
        <f t="shared" si="8"/>
        <v>127</v>
      </c>
      <c r="B134" s="38" t="str">
        <f t="shared" si="9"/>
        <v>NO</v>
      </c>
      <c r="C134" s="38" t="str">
        <f>IF(COUNTIF($D$8:$D$216,D134)&gt;1,"SI","NO")</f>
        <v>NO</v>
      </c>
      <c r="D134" s="38" t="str">
        <f t="shared" si="10"/>
        <v xml:space="preserve">08000761107500024         LO 1       </v>
      </c>
      <c r="E134" s="38" t="str">
        <f>VLOOKUP($G134,[1]LISTAS!$V:$AA,2,0)</f>
        <v>L'HOSPITALET DE LLOBREGAT</v>
      </c>
      <c r="F134" s="38" t="str">
        <f>VLOOKUP($G134,[1]LISTAS!$V:$AA,3,0)</f>
        <v>BARCELONA</v>
      </c>
      <c r="G134" s="20" t="s">
        <v>97</v>
      </c>
      <c r="H134" s="20">
        <v>24</v>
      </c>
      <c r="I134" s="21"/>
      <c r="J134" s="21"/>
      <c r="K134" s="21"/>
      <c r="L134" s="21"/>
      <c r="M134" s="21"/>
      <c r="N134" s="21"/>
      <c r="O134" s="21"/>
      <c r="P134" s="21"/>
      <c r="Q134" s="21" t="s">
        <v>89</v>
      </c>
      <c r="R134" s="20" t="s">
        <v>78</v>
      </c>
      <c r="S134" s="22">
        <v>1</v>
      </c>
      <c r="T134" s="39"/>
      <c r="U134" s="39"/>
      <c r="V134" s="38" t="str">
        <f>VLOOKUP($G134,[1]LISTAS!$V$3:$AD$20001,7,0)</f>
        <v>08</v>
      </c>
      <c r="W134" s="38" t="str">
        <f>VLOOKUP($G134,[1]LISTAS!$V$3:$AD$20001,8,0)</f>
        <v>00076</v>
      </c>
      <c r="X134" s="38" t="str">
        <f>VLOOKUP($G134,[1]LISTAS!$V$3:$AD$20001,9,0)</f>
        <v>11075</v>
      </c>
      <c r="Y134" s="38" t="str">
        <f t="shared" si="11"/>
        <v>00024</v>
      </c>
      <c r="Z134" s="38" t="str">
        <f>IF(I134=""," ",VLOOKUP(I134,[1]LISTAS!$B$3:$C$102,2))</f>
        <v xml:space="preserve"> </v>
      </c>
      <c r="AA134" s="38" t="str">
        <f t="shared" si="12"/>
        <v xml:space="preserve">   </v>
      </c>
      <c r="AB134" s="37" t="str">
        <f>IF(L134="","  ",VLOOKUP(L134,[1]LISTAS!$H$3:$I$14,2,0)&amp;REPT(" ",1-LEN(M134))&amp;M134)</f>
        <v xml:space="preserve">  </v>
      </c>
      <c r="AC134" s="38" t="str">
        <f t="shared" si="13"/>
        <v xml:space="preserve"> </v>
      </c>
      <c r="AD134" s="38" t="str">
        <f>IF(O134=""," ",VLOOKUP(O134,[1]LISTAS!$M$3:$N$38,2,0))&amp;IF(P134=""," ",VLOOKUP(P134,[1]LISTAS!$M$3:$N$38,2,0))</f>
        <v xml:space="preserve">  </v>
      </c>
      <c r="AE134" s="38" t="str">
        <f>IF(Q134="","   ",VLOOKUP(Q134,[1]LISTAS!$P$3:$Q$144,2,0))</f>
        <v xml:space="preserve">LO </v>
      </c>
      <c r="AF134" s="38" t="str">
        <f>IF(ISERROR(IF(R134="texto libre",S134,VLOOKUP(R134,[1]LISTAS!$S$3:$T$100,2,0))&amp;REPT(" ",4-LEN(IF(R134="texto libre",S134,VLOOKUP(R134,[1]LISTAS!$S$3:$T$100,2,0))))),"    ",IF(R134="texto libre",S134,VLOOKUP(R134,[1]LISTAS!$S$3:$T$100,2,0))&amp;REPT(" ",4-LEN(IF(R134="texto libre",S134,VLOOKUP(R134,[1]LISTAS!$S$3:$T$100,2,0)))))</f>
        <v xml:space="preserve">1   </v>
      </c>
      <c r="AG134" s="38" t="str">
        <f>IF(ISERROR(IF(T134="texto libre",U134,VLOOKUP(T134,[1]LISTAS!$S$3:$T$100,2,0))&amp;REPT(" ",4-LEN(IF(T134="texto libre",U134,VLOOKUP(T134,[1]LISTAS!$S$3:$T$100,2,0))))),"    ",IF(T134="texto libre",U134,VLOOKUP(T134,[1]LISTAS!$S$3:$T$100,2,0))&amp;REPT(" ",4-LEN(IF(T134="texto libre",U134,VLOOKUP(T134,[1]LISTAS!$S$3:$T$100,2,0)))))</f>
        <v xml:space="preserve">    </v>
      </c>
      <c r="AH134" s="38">
        <f t="shared" si="14"/>
        <v>37</v>
      </c>
      <c r="AI134" s="38">
        <f t="shared" si="15"/>
        <v>1</v>
      </c>
      <c r="AJ134" s="40"/>
      <c r="AK134" s="25">
        <v>2</v>
      </c>
      <c r="AL134" s="31" t="s">
        <v>98</v>
      </c>
      <c r="AM134" s="41">
        <v>140389</v>
      </c>
      <c r="AN134" s="41"/>
      <c r="AO134" s="42" t="str">
        <f>Tabla1[[#This Row],[GESCAL_37]]</f>
        <v xml:space="preserve">08000761107500024         LO 1       </v>
      </c>
      <c r="AP134" s="42" t="str">
        <f>IF(Tabla1[[#This Row],[Calle]]&lt;&gt;"",Tabla1[[#This Row],[Calle]],"")</f>
        <v>Joan Maragall, Calle</v>
      </c>
      <c r="AQ134" s="42" t="str">
        <f>Tabla1[[#This Row],[Número]]&amp;Tabla1[[#This Row],[Bis]]</f>
        <v>24</v>
      </c>
      <c r="AR134" s="42" t="str">
        <f>Tabla1[[#This Row],[PORTAL(O)]]&amp;Tabla1[[#This Row],[PUERTA(Y)]]</f>
        <v/>
      </c>
      <c r="AS134" s="42" t="str">
        <f>Tabla1[[#This Row],[BLOQUE(T)]]&amp;Tabla1[[#This Row],[BLOQUE(XX)]]</f>
        <v/>
      </c>
      <c r="AT134" s="42" t="str">
        <f>IF(Tabla1[[#This Row],[LETRA ]]&lt;&gt;"",Tabla1[[#This Row],[LETRA ]],"")</f>
        <v/>
      </c>
      <c r="AU134" s="42" t="str">
        <f>Tabla1[[#This Row],[S1]]&amp;Tabla1[[#This Row],[S2]]</f>
        <v/>
      </c>
      <c r="AV134" s="43"/>
      <c r="AW134" s="42" t="str">
        <f>Tabla1[[#This Row],[Planta]]</f>
        <v>Local</v>
      </c>
      <c r="AX134" s="42" t="str">
        <f>Tabla1[[#This Row],[MMMM]]&amp;" "&amp;Tabla1[[#This Row],[NNNN]]</f>
        <v xml:space="preserve">1        </v>
      </c>
      <c r="AY134" s="29" t="s">
        <v>80</v>
      </c>
      <c r="AZ134" s="25">
        <v>6286989</v>
      </c>
      <c r="BA134" s="25"/>
      <c r="BB134" s="25" t="s">
        <v>99</v>
      </c>
      <c r="BC134" s="25" t="s">
        <v>82</v>
      </c>
      <c r="BD134" s="31" t="s">
        <v>98</v>
      </c>
      <c r="BE134" s="25" t="s">
        <v>100</v>
      </c>
      <c r="BF134" s="25" t="s">
        <v>84</v>
      </c>
      <c r="BG134" s="25">
        <v>2</v>
      </c>
      <c r="BH134" s="25" t="s">
        <v>85</v>
      </c>
      <c r="BI134" s="25" t="s">
        <v>86</v>
      </c>
      <c r="BJ134" s="41">
        <v>139</v>
      </c>
      <c r="BK134" s="41"/>
    </row>
    <row r="135" spans="1:63" ht="15.75" hidden="1" thickBot="1" x14ac:dyDescent="0.3">
      <c r="A135" s="37">
        <f t="shared" ref="A135:A198" si="16">ROW(A135)-ROW($A$7)</f>
        <v>128</v>
      </c>
      <c r="B135" s="38" t="str">
        <f t="shared" ref="B135:B198" si="17">IF(G135="","NO",IF(AI135*AH135=37,"NO","SI"))</f>
        <v>NO</v>
      </c>
      <c r="C135" s="38" t="str">
        <f>IF(COUNTIF($D$8:$D$216,D135)&gt;1,"SI","NO")</f>
        <v>NO</v>
      </c>
      <c r="D135" s="38" t="str">
        <f t="shared" ref="D135:D198" si="18">IF(G135="",REPT(" ",37),V135&amp;W135&amp;X135&amp;Y135&amp;Z135&amp;AA135&amp;AB135&amp;AC135&amp;AD135&amp;AE135&amp;AF135&amp;AG135)</f>
        <v xml:space="preserve">08000761107500026         0011       </v>
      </c>
      <c r="E135" s="38" t="str">
        <f>VLOOKUP($G135,[1]LISTAS!$V:$AA,2,0)</f>
        <v>L'HOSPITALET DE LLOBREGAT</v>
      </c>
      <c r="F135" s="38" t="str">
        <f>VLOOKUP($G135,[1]LISTAS!$V:$AA,3,0)</f>
        <v>BARCELONA</v>
      </c>
      <c r="G135" s="20" t="s">
        <v>97</v>
      </c>
      <c r="H135" s="20">
        <v>26</v>
      </c>
      <c r="I135" s="21"/>
      <c r="J135" s="21"/>
      <c r="K135" s="21"/>
      <c r="L135" s="21"/>
      <c r="M135" s="21"/>
      <c r="N135" s="21"/>
      <c r="O135" s="21"/>
      <c r="P135" s="21"/>
      <c r="Q135" s="21">
        <v>1</v>
      </c>
      <c r="R135" s="20" t="s">
        <v>78</v>
      </c>
      <c r="S135" s="22">
        <v>1</v>
      </c>
      <c r="T135" s="39"/>
      <c r="U135" s="39"/>
      <c r="V135" s="38" t="str">
        <f>VLOOKUP($G135,[1]LISTAS!$V$3:$AD$20001,7,0)</f>
        <v>08</v>
      </c>
      <c r="W135" s="38" t="str">
        <f>VLOOKUP($G135,[1]LISTAS!$V$3:$AD$20001,8,0)</f>
        <v>00076</v>
      </c>
      <c r="X135" s="38" t="str">
        <f>VLOOKUP($G135,[1]LISTAS!$V$3:$AD$20001,9,0)</f>
        <v>11075</v>
      </c>
      <c r="Y135" s="38" t="str">
        <f t="shared" ref="Y135:Y198" si="19">REPT("0",5-LEN(H135))&amp;H135</f>
        <v>00026</v>
      </c>
      <c r="Z135" s="38" t="str">
        <f>IF(I135=""," ",VLOOKUP(I135,[1]LISTAS!$B$3:$C$102,2))</f>
        <v xml:space="preserve"> </v>
      </c>
      <c r="AA135" s="38" t="str">
        <f t="shared" ref="AA135:AA198" si="20">IF(J135=""," ",VLOOKUP(J135,BLOQUE,2,0))&amp;REPT(" ",2-LEN(K135))&amp;K135</f>
        <v xml:space="preserve">   </v>
      </c>
      <c r="AB135" s="37" t="str">
        <f>IF(L135="","  ",VLOOKUP(L135,[1]LISTAS!$H$3:$I$14,2,0)&amp;REPT(" ",1-LEN(M135))&amp;M135)</f>
        <v xml:space="preserve">  </v>
      </c>
      <c r="AC135" s="38" t="str">
        <f t="shared" ref="AC135:AC198" si="21">IF(N135=""," ",N135)</f>
        <v xml:space="preserve"> </v>
      </c>
      <c r="AD135" s="38" t="str">
        <f>IF(O135=""," ",VLOOKUP(O135,[1]LISTAS!$M$3:$N$38,2,0))&amp;IF(P135=""," ",VLOOKUP(P135,[1]LISTAS!$M$3:$N$38,2,0))</f>
        <v xml:space="preserve">  </v>
      </c>
      <c r="AE135" s="38" t="str">
        <f>IF(Q135="","   ",VLOOKUP(Q135,[1]LISTAS!$P$3:$Q$144,2,0))</f>
        <v>001</v>
      </c>
      <c r="AF135" s="38" t="str">
        <f>IF(ISERROR(IF(R135="texto libre",S135,VLOOKUP(R135,[1]LISTAS!$S$3:$T$100,2,0))&amp;REPT(" ",4-LEN(IF(R135="texto libre",S135,VLOOKUP(R135,[1]LISTAS!$S$3:$T$100,2,0))))),"    ",IF(R135="texto libre",S135,VLOOKUP(R135,[1]LISTAS!$S$3:$T$100,2,0))&amp;REPT(" ",4-LEN(IF(R135="texto libre",S135,VLOOKUP(R135,[1]LISTAS!$S$3:$T$100,2,0)))))</f>
        <v xml:space="preserve">1   </v>
      </c>
      <c r="AG135" s="38" t="str">
        <f>IF(ISERROR(IF(T135="texto libre",U135,VLOOKUP(T135,[1]LISTAS!$S$3:$T$100,2,0))&amp;REPT(" ",4-LEN(IF(T135="texto libre",U135,VLOOKUP(T135,[1]LISTAS!$S$3:$T$100,2,0))))),"    ",IF(T135="texto libre",U135,VLOOKUP(T135,[1]LISTAS!$S$3:$T$100,2,0))&amp;REPT(" ",4-LEN(IF(T135="texto libre",U135,VLOOKUP(T135,[1]LISTAS!$S$3:$T$100,2,0)))))</f>
        <v xml:space="preserve">    </v>
      </c>
      <c r="AH135" s="38">
        <f t="shared" ref="AH135:AH198" si="22">LEN(D135)</f>
        <v>37</v>
      </c>
      <c r="AI135" s="38">
        <f t="shared" ref="AI135:AI198" si="23">IF(H135="",0,1)*IF(Q135="",0,1)</f>
        <v>1</v>
      </c>
      <c r="AJ135" s="40"/>
      <c r="AK135" s="25">
        <v>2</v>
      </c>
      <c r="AL135" s="31" t="s">
        <v>98</v>
      </c>
      <c r="AM135" s="41">
        <v>140389</v>
      </c>
      <c r="AN135" s="41"/>
      <c r="AO135" s="42" t="str">
        <f>Tabla1[[#This Row],[GESCAL_37]]</f>
        <v xml:space="preserve">08000761107500026         0011       </v>
      </c>
      <c r="AP135" s="42" t="str">
        <f>IF(Tabla1[[#This Row],[Calle]]&lt;&gt;"",Tabla1[[#This Row],[Calle]],"")</f>
        <v>Joan Maragall, Calle</v>
      </c>
      <c r="AQ135" s="42" t="str">
        <f>Tabla1[[#This Row],[Número]]&amp;Tabla1[[#This Row],[Bis]]</f>
        <v>26</v>
      </c>
      <c r="AR135" s="42" t="str">
        <f>Tabla1[[#This Row],[PORTAL(O)]]&amp;Tabla1[[#This Row],[PUERTA(Y)]]</f>
        <v/>
      </c>
      <c r="AS135" s="42" t="str">
        <f>Tabla1[[#This Row],[BLOQUE(T)]]&amp;Tabla1[[#This Row],[BLOQUE(XX)]]</f>
        <v/>
      </c>
      <c r="AT135" s="42" t="str">
        <f>IF(Tabla1[[#This Row],[LETRA ]]&lt;&gt;"",Tabla1[[#This Row],[LETRA ]],"")</f>
        <v/>
      </c>
      <c r="AU135" s="42" t="str">
        <f>Tabla1[[#This Row],[S1]]&amp;Tabla1[[#This Row],[S2]]</f>
        <v/>
      </c>
      <c r="AV135" s="43"/>
      <c r="AW135" s="42">
        <f>Tabla1[[#This Row],[Planta]]</f>
        <v>1</v>
      </c>
      <c r="AX135" s="42" t="str">
        <f>Tabla1[[#This Row],[MMMM]]&amp;" "&amp;Tabla1[[#This Row],[NNNN]]</f>
        <v xml:space="preserve">1        </v>
      </c>
      <c r="AY135" s="29" t="s">
        <v>80</v>
      </c>
      <c r="AZ135" s="25">
        <v>6286989</v>
      </c>
      <c r="BA135" s="25"/>
      <c r="BB135" s="25" t="s">
        <v>99</v>
      </c>
      <c r="BC135" s="25" t="s">
        <v>82</v>
      </c>
      <c r="BD135" s="31" t="s">
        <v>98</v>
      </c>
      <c r="BE135" s="25" t="s">
        <v>100</v>
      </c>
      <c r="BF135" s="25" t="s">
        <v>84</v>
      </c>
      <c r="BG135" s="25">
        <v>2</v>
      </c>
      <c r="BH135" s="25" t="s">
        <v>85</v>
      </c>
      <c r="BI135" s="25" t="s">
        <v>86</v>
      </c>
      <c r="BJ135" s="41">
        <v>139</v>
      </c>
      <c r="BK135" s="41"/>
    </row>
    <row r="136" spans="1:63" ht="15.75" hidden="1" thickBot="1" x14ac:dyDescent="0.3">
      <c r="A136" s="37">
        <f t="shared" si="16"/>
        <v>129</v>
      </c>
      <c r="B136" s="38" t="str">
        <f t="shared" si="17"/>
        <v>NO</v>
      </c>
      <c r="C136" s="38" t="str">
        <f>IF(COUNTIF($D$8:$D$216,D136)&gt;1,"SI","NO")</f>
        <v>NO</v>
      </c>
      <c r="D136" s="38" t="str">
        <f t="shared" si="18"/>
        <v xml:space="preserve">08000761107500026         0021       </v>
      </c>
      <c r="E136" s="38" t="str">
        <f>VLOOKUP($G136,[1]LISTAS!$V:$AA,2,0)</f>
        <v>L'HOSPITALET DE LLOBREGAT</v>
      </c>
      <c r="F136" s="38" t="str">
        <f>VLOOKUP($G136,[1]LISTAS!$V:$AA,3,0)</f>
        <v>BARCELONA</v>
      </c>
      <c r="G136" s="20" t="s">
        <v>97</v>
      </c>
      <c r="H136" s="20">
        <v>26</v>
      </c>
      <c r="I136" s="21"/>
      <c r="J136" s="21"/>
      <c r="K136" s="21"/>
      <c r="L136" s="21"/>
      <c r="M136" s="21"/>
      <c r="N136" s="21"/>
      <c r="O136" s="21"/>
      <c r="P136" s="21"/>
      <c r="Q136" s="21">
        <v>2</v>
      </c>
      <c r="R136" s="20" t="s">
        <v>78</v>
      </c>
      <c r="S136" s="22">
        <v>1</v>
      </c>
      <c r="T136" s="39"/>
      <c r="U136" s="39"/>
      <c r="V136" s="38" t="str">
        <f>VLOOKUP($G136,[1]LISTAS!$V$3:$AD$20001,7,0)</f>
        <v>08</v>
      </c>
      <c r="W136" s="38" t="str">
        <f>VLOOKUP($G136,[1]LISTAS!$V$3:$AD$20001,8,0)</f>
        <v>00076</v>
      </c>
      <c r="X136" s="38" t="str">
        <f>VLOOKUP($G136,[1]LISTAS!$V$3:$AD$20001,9,0)</f>
        <v>11075</v>
      </c>
      <c r="Y136" s="38" t="str">
        <f t="shared" si="19"/>
        <v>00026</v>
      </c>
      <c r="Z136" s="38" t="str">
        <f>IF(I136=""," ",VLOOKUP(I136,[1]LISTAS!$B$3:$C$102,2))</f>
        <v xml:space="preserve"> </v>
      </c>
      <c r="AA136" s="38" t="str">
        <f t="shared" si="20"/>
        <v xml:space="preserve">   </v>
      </c>
      <c r="AB136" s="37" t="str">
        <f>IF(L136="","  ",VLOOKUP(L136,[1]LISTAS!$H$3:$I$14,2,0)&amp;REPT(" ",1-LEN(M136))&amp;M136)</f>
        <v xml:space="preserve">  </v>
      </c>
      <c r="AC136" s="38" t="str">
        <f t="shared" si="21"/>
        <v xml:space="preserve"> </v>
      </c>
      <c r="AD136" s="38" t="str">
        <f>IF(O136=""," ",VLOOKUP(O136,[1]LISTAS!$M$3:$N$38,2,0))&amp;IF(P136=""," ",VLOOKUP(P136,[1]LISTAS!$M$3:$N$38,2,0))</f>
        <v xml:space="preserve">  </v>
      </c>
      <c r="AE136" s="38" t="str">
        <f>IF(Q136="","   ",VLOOKUP(Q136,[1]LISTAS!$P$3:$Q$144,2,0))</f>
        <v>002</v>
      </c>
      <c r="AF136" s="38" t="str">
        <f>IF(ISERROR(IF(R136="texto libre",S136,VLOOKUP(R136,[1]LISTAS!$S$3:$T$100,2,0))&amp;REPT(" ",4-LEN(IF(R136="texto libre",S136,VLOOKUP(R136,[1]LISTAS!$S$3:$T$100,2,0))))),"    ",IF(R136="texto libre",S136,VLOOKUP(R136,[1]LISTAS!$S$3:$T$100,2,0))&amp;REPT(" ",4-LEN(IF(R136="texto libre",S136,VLOOKUP(R136,[1]LISTAS!$S$3:$T$100,2,0)))))</f>
        <v xml:space="preserve">1   </v>
      </c>
      <c r="AG136" s="38" t="str">
        <f>IF(ISERROR(IF(T136="texto libre",U136,VLOOKUP(T136,[1]LISTAS!$S$3:$T$100,2,0))&amp;REPT(" ",4-LEN(IF(T136="texto libre",U136,VLOOKUP(T136,[1]LISTAS!$S$3:$T$100,2,0))))),"    ",IF(T136="texto libre",U136,VLOOKUP(T136,[1]LISTAS!$S$3:$T$100,2,0))&amp;REPT(" ",4-LEN(IF(T136="texto libre",U136,VLOOKUP(T136,[1]LISTAS!$S$3:$T$100,2,0)))))</f>
        <v xml:space="preserve">    </v>
      </c>
      <c r="AH136" s="38">
        <f t="shared" si="22"/>
        <v>37</v>
      </c>
      <c r="AI136" s="38">
        <f t="shared" si="23"/>
        <v>1</v>
      </c>
      <c r="AJ136" s="40"/>
      <c r="AK136" s="25">
        <v>2</v>
      </c>
      <c r="AL136" s="31" t="s">
        <v>98</v>
      </c>
      <c r="AM136" s="41">
        <v>140389</v>
      </c>
      <c r="AN136" s="41"/>
      <c r="AO136" s="42" t="str">
        <f>Tabla1[[#This Row],[GESCAL_37]]</f>
        <v xml:space="preserve">08000761107500026         0021       </v>
      </c>
      <c r="AP136" s="42" t="str">
        <f>IF(Tabla1[[#This Row],[Calle]]&lt;&gt;"",Tabla1[[#This Row],[Calle]],"")</f>
        <v>Joan Maragall, Calle</v>
      </c>
      <c r="AQ136" s="42" t="str">
        <f>Tabla1[[#This Row],[Número]]&amp;Tabla1[[#This Row],[Bis]]</f>
        <v>26</v>
      </c>
      <c r="AR136" s="42" t="str">
        <f>Tabla1[[#This Row],[PORTAL(O)]]&amp;Tabla1[[#This Row],[PUERTA(Y)]]</f>
        <v/>
      </c>
      <c r="AS136" s="42" t="str">
        <f>Tabla1[[#This Row],[BLOQUE(T)]]&amp;Tabla1[[#This Row],[BLOQUE(XX)]]</f>
        <v/>
      </c>
      <c r="AT136" s="42" t="str">
        <f>IF(Tabla1[[#This Row],[LETRA ]]&lt;&gt;"",Tabla1[[#This Row],[LETRA ]],"")</f>
        <v/>
      </c>
      <c r="AU136" s="42" t="str">
        <f>Tabla1[[#This Row],[S1]]&amp;Tabla1[[#This Row],[S2]]</f>
        <v/>
      </c>
      <c r="AV136" s="43"/>
      <c r="AW136" s="42">
        <f>Tabla1[[#This Row],[Planta]]</f>
        <v>2</v>
      </c>
      <c r="AX136" s="42" t="str">
        <f>Tabla1[[#This Row],[MMMM]]&amp;" "&amp;Tabla1[[#This Row],[NNNN]]</f>
        <v xml:space="preserve">1        </v>
      </c>
      <c r="AY136" s="29" t="s">
        <v>80</v>
      </c>
      <c r="AZ136" s="25">
        <v>6286989</v>
      </c>
      <c r="BA136" s="25"/>
      <c r="BB136" s="25" t="s">
        <v>99</v>
      </c>
      <c r="BC136" s="25" t="s">
        <v>82</v>
      </c>
      <c r="BD136" s="31" t="s">
        <v>98</v>
      </c>
      <c r="BE136" s="25" t="s">
        <v>100</v>
      </c>
      <c r="BF136" s="25" t="s">
        <v>84</v>
      </c>
      <c r="BG136" s="25">
        <v>2</v>
      </c>
      <c r="BH136" s="25" t="s">
        <v>85</v>
      </c>
      <c r="BI136" s="25" t="s">
        <v>86</v>
      </c>
      <c r="BJ136" s="41">
        <v>139</v>
      </c>
      <c r="BK136" s="41"/>
    </row>
    <row r="137" spans="1:63" ht="15.75" hidden="1" thickBot="1" x14ac:dyDescent="0.3">
      <c r="A137" s="37">
        <f t="shared" si="16"/>
        <v>130</v>
      </c>
      <c r="B137" s="38" t="str">
        <f t="shared" si="17"/>
        <v>NO</v>
      </c>
      <c r="C137" s="38" t="str">
        <f>IF(COUNTIF($D$8:$D$216,D137)&gt;1,"SI","NO")</f>
        <v>NO</v>
      </c>
      <c r="D137" s="38" t="str">
        <f t="shared" si="18"/>
        <v xml:space="preserve">08000761107500026         BA 1       </v>
      </c>
      <c r="E137" s="38" t="str">
        <f>VLOOKUP($G137,[1]LISTAS!$V:$AA,2,0)</f>
        <v>L'HOSPITALET DE LLOBREGAT</v>
      </c>
      <c r="F137" s="38" t="str">
        <f>VLOOKUP($G137,[1]LISTAS!$V:$AA,3,0)</f>
        <v>BARCELONA</v>
      </c>
      <c r="G137" s="20" t="s">
        <v>97</v>
      </c>
      <c r="H137" s="20">
        <v>26</v>
      </c>
      <c r="I137" s="21"/>
      <c r="J137" s="21"/>
      <c r="K137" s="21"/>
      <c r="L137" s="21"/>
      <c r="M137" s="21"/>
      <c r="N137" s="21"/>
      <c r="O137" s="21"/>
      <c r="P137" s="21"/>
      <c r="Q137" s="36" t="s">
        <v>88</v>
      </c>
      <c r="R137" s="20" t="s">
        <v>78</v>
      </c>
      <c r="S137" s="22">
        <v>1</v>
      </c>
      <c r="T137" s="39"/>
      <c r="U137" s="39"/>
      <c r="V137" s="38" t="str">
        <f>VLOOKUP($G137,[1]LISTAS!$V$3:$AD$20001,7,0)</f>
        <v>08</v>
      </c>
      <c r="W137" s="38" t="str">
        <f>VLOOKUP($G137,[1]LISTAS!$V$3:$AD$20001,8,0)</f>
        <v>00076</v>
      </c>
      <c r="X137" s="38" t="str">
        <f>VLOOKUP($G137,[1]LISTAS!$V$3:$AD$20001,9,0)</f>
        <v>11075</v>
      </c>
      <c r="Y137" s="38" t="str">
        <f t="shared" si="19"/>
        <v>00026</v>
      </c>
      <c r="Z137" s="38" t="str">
        <f>IF(I137=""," ",VLOOKUP(I137,[1]LISTAS!$B$3:$C$102,2))</f>
        <v xml:space="preserve"> </v>
      </c>
      <c r="AA137" s="38" t="str">
        <f t="shared" si="20"/>
        <v xml:space="preserve">   </v>
      </c>
      <c r="AB137" s="37" t="str">
        <f>IF(L137="","  ",VLOOKUP(L137,[1]LISTAS!$H$3:$I$14,2,0)&amp;REPT(" ",1-LEN(M137))&amp;M137)</f>
        <v xml:space="preserve">  </v>
      </c>
      <c r="AC137" s="38" t="str">
        <f t="shared" si="21"/>
        <v xml:space="preserve"> </v>
      </c>
      <c r="AD137" s="38" t="str">
        <f>IF(O137=""," ",VLOOKUP(O137,[1]LISTAS!$M$3:$N$38,2,0))&amp;IF(P137=""," ",VLOOKUP(P137,[1]LISTAS!$M$3:$N$38,2,0))</f>
        <v xml:space="preserve">  </v>
      </c>
      <c r="AE137" s="38" t="str">
        <f>IF(Q137="","   ",VLOOKUP(Q137,[1]LISTAS!$P$3:$Q$144,2,0))</f>
        <v xml:space="preserve">BA </v>
      </c>
      <c r="AF137" s="38" t="str">
        <f>IF(ISERROR(IF(R137="texto libre",S137,VLOOKUP(R137,[1]LISTAS!$S$3:$T$100,2,0))&amp;REPT(" ",4-LEN(IF(R137="texto libre",S137,VLOOKUP(R137,[1]LISTAS!$S$3:$T$100,2,0))))),"    ",IF(R137="texto libre",S137,VLOOKUP(R137,[1]LISTAS!$S$3:$T$100,2,0))&amp;REPT(" ",4-LEN(IF(R137="texto libre",S137,VLOOKUP(R137,[1]LISTAS!$S$3:$T$100,2,0)))))</f>
        <v xml:space="preserve">1   </v>
      </c>
      <c r="AG137" s="38" t="str">
        <f>IF(ISERROR(IF(T137="texto libre",U137,VLOOKUP(T137,[1]LISTAS!$S$3:$T$100,2,0))&amp;REPT(" ",4-LEN(IF(T137="texto libre",U137,VLOOKUP(T137,[1]LISTAS!$S$3:$T$100,2,0))))),"    ",IF(T137="texto libre",U137,VLOOKUP(T137,[1]LISTAS!$S$3:$T$100,2,0))&amp;REPT(" ",4-LEN(IF(T137="texto libre",U137,VLOOKUP(T137,[1]LISTAS!$S$3:$T$100,2,0)))))</f>
        <v xml:space="preserve">    </v>
      </c>
      <c r="AH137" s="38">
        <f t="shared" si="22"/>
        <v>37</v>
      </c>
      <c r="AI137" s="38">
        <f t="shared" si="23"/>
        <v>1</v>
      </c>
      <c r="AJ137" s="40"/>
      <c r="AK137" s="25">
        <v>2</v>
      </c>
      <c r="AL137" s="31" t="s">
        <v>98</v>
      </c>
      <c r="AM137" s="41">
        <v>140389</v>
      </c>
      <c r="AN137" s="41"/>
      <c r="AO137" s="42" t="str">
        <f>Tabla1[[#This Row],[GESCAL_37]]</f>
        <v xml:space="preserve">08000761107500026         BA 1       </v>
      </c>
      <c r="AP137" s="42" t="str">
        <f>IF(Tabla1[[#This Row],[Calle]]&lt;&gt;"",Tabla1[[#This Row],[Calle]],"")</f>
        <v>Joan Maragall, Calle</v>
      </c>
      <c r="AQ137" s="42" t="str">
        <f>Tabla1[[#This Row],[Número]]&amp;Tabla1[[#This Row],[Bis]]</f>
        <v>26</v>
      </c>
      <c r="AR137" s="42" t="str">
        <f>Tabla1[[#This Row],[PORTAL(O)]]&amp;Tabla1[[#This Row],[PUERTA(Y)]]</f>
        <v/>
      </c>
      <c r="AS137" s="42" t="str">
        <f>Tabla1[[#This Row],[BLOQUE(T)]]&amp;Tabla1[[#This Row],[BLOQUE(XX)]]</f>
        <v/>
      </c>
      <c r="AT137" s="42" t="str">
        <f>IF(Tabla1[[#This Row],[LETRA ]]&lt;&gt;"",Tabla1[[#This Row],[LETRA ]],"")</f>
        <v/>
      </c>
      <c r="AU137" s="42" t="str">
        <f>Tabla1[[#This Row],[S1]]&amp;Tabla1[[#This Row],[S2]]</f>
        <v/>
      </c>
      <c r="AV137" s="43"/>
      <c r="AW137" s="42" t="str">
        <f>Tabla1[[#This Row],[Planta]]</f>
        <v>Bajo</v>
      </c>
      <c r="AX137" s="42" t="str">
        <f>Tabla1[[#This Row],[MMMM]]&amp;" "&amp;Tabla1[[#This Row],[NNNN]]</f>
        <v xml:space="preserve">1        </v>
      </c>
      <c r="AY137" s="29" t="s">
        <v>80</v>
      </c>
      <c r="AZ137" s="25">
        <v>6286989</v>
      </c>
      <c r="BA137" s="25"/>
      <c r="BB137" s="25" t="s">
        <v>99</v>
      </c>
      <c r="BC137" s="25" t="s">
        <v>82</v>
      </c>
      <c r="BD137" s="31" t="s">
        <v>98</v>
      </c>
      <c r="BE137" s="25" t="s">
        <v>100</v>
      </c>
      <c r="BF137" s="25" t="s">
        <v>84</v>
      </c>
      <c r="BG137" s="25">
        <v>2</v>
      </c>
      <c r="BH137" s="25" t="s">
        <v>85</v>
      </c>
      <c r="BI137" s="25" t="s">
        <v>86</v>
      </c>
      <c r="BJ137" s="41">
        <v>139</v>
      </c>
      <c r="BK137" s="41"/>
    </row>
    <row r="138" spans="1:63" ht="15.75" hidden="1" thickBot="1" x14ac:dyDescent="0.3">
      <c r="A138" s="37">
        <f t="shared" si="16"/>
        <v>131</v>
      </c>
      <c r="B138" s="38" t="str">
        <f t="shared" si="17"/>
        <v>NO</v>
      </c>
      <c r="C138" s="38" t="str">
        <f>IF(COUNTIF($D$8:$D$216,D138)&gt;1,"SI","NO")</f>
        <v>NO</v>
      </c>
      <c r="D138" s="38" t="str">
        <f t="shared" si="18"/>
        <v xml:space="preserve">08000761107500028         0011       </v>
      </c>
      <c r="E138" s="38" t="str">
        <f>VLOOKUP($G138,[1]LISTAS!$V:$AA,2,0)</f>
        <v>L'HOSPITALET DE LLOBREGAT</v>
      </c>
      <c r="F138" s="38" t="str">
        <f>VLOOKUP($G138,[1]LISTAS!$V:$AA,3,0)</f>
        <v>BARCELONA</v>
      </c>
      <c r="G138" s="20" t="s">
        <v>97</v>
      </c>
      <c r="H138" s="20">
        <v>28</v>
      </c>
      <c r="I138" s="21"/>
      <c r="J138" s="21"/>
      <c r="K138" s="21"/>
      <c r="L138" s="21"/>
      <c r="M138" s="21"/>
      <c r="N138" s="21"/>
      <c r="O138" s="21"/>
      <c r="P138" s="21"/>
      <c r="Q138" s="21">
        <v>1</v>
      </c>
      <c r="R138" s="20" t="s">
        <v>78</v>
      </c>
      <c r="S138" s="22">
        <v>1</v>
      </c>
      <c r="T138" s="39"/>
      <c r="U138" s="39"/>
      <c r="V138" s="38" t="str">
        <f>VLOOKUP($G138,[1]LISTAS!$V$3:$AD$20001,7,0)</f>
        <v>08</v>
      </c>
      <c r="W138" s="38" t="str">
        <f>VLOOKUP($G138,[1]LISTAS!$V$3:$AD$20001,8,0)</f>
        <v>00076</v>
      </c>
      <c r="X138" s="38" t="str">
        <f>VLOOKUP($G138,[1]LISTAS!$V$3:$AD$20001,9,0)</f>
        <v>11075</v>
      </c>
      <c r="Y138" s="38" t="str">
        <f t="shared" si="19"/>
        <v>00028</v>
      </c>
      <c r="Z138" s="38" t="str">
        <f>IF(I138=""," ",VLOOKUP(I138,[1]LISTAS!$B$3:$C$102,2))</f>
        <v xml:space="preserve"> </v>
      </c>
      <c r="AA138" s="38" t="str">
        <f t="shared" si="20"/>
        <v xml:space="preserve">   </v>
      </c>
      <c r="AB138" s="37" t="str">
        <f>IF(L138="","  ",VLOOKUP(L138,[1]LISTAS!$H$3:$I$14,2,0)&amp;REPT(" ",1-LEN(M138))&amp;M138)</f>
        <v xml:space="preserve">  </v>
      </c>
      <c r="AC138" s="38" t="str">
        <f t="shared" si="21"/>
        <v xml:space="preserve"> </v>
      </c>
      <c r="AD138" s="38" t="str">
        <f>IF(O138=""," ",VLOOKUP(O138,[1]LISTAS!$M$3:$N$38,2,0))&amp;IF(P138=""," ",VLOOKUP(P138,[1]LISTAS!$M$3:$N$38,2,0))</f>
        <v xml:space="preserve">  </v>
      </c>
      <c r="AE138" s="38" t="str">
        <f>IF(Q138="","   ",VLOOKUP(Q138,[1]LISTAS!$P$3:$Q$144,2,0))</f>
        <v>001</v>
      </c>
      <c r="AF138" s="38" t="str">
        <f>IF(ISERROR(IF(R138="texto libre",S138,VLOOKUP(R138,[1]LISTAS!$S$3:$T$100,2,0))&amp;REPT(" ",4-LEN(IF(R138="texto libre",S138,VLOOKUP(R138,[1]LISTAS!$S$3:$T$100,2,0))))),"    ",IF(R138="texto libre",S138,VLOOKUP(R138,[1]LISTAS!$S$3:$T$100,2,0))&amp;REPT(" ",4-LEN(IF(R138="texto libre",S138,VLOOKUP(R138,[1]LISTAS!$S$3:$T$100,2,0)))))</f>
        <v xml:space="preserve">1   </v>
      </c>
      <c r="AG138" s="38" t="str">
        <f>IF(ISERROR(IF(T138="texto libre",U138,VLOOKUP(T138,[1]LISTAS!$S$3:$T$100,2,0))&amp;REPT(" ",4-LEN(IF(T138="texto libre",U138,VLOOKUP(T138,[1]LISTAS!$S$3:$T$100,2,0))))),"    ",IF(T138="texto libre",U138,VLOOKUP(T138,[1]LISTAS!$S$3:$T$100,2,0))&amp;REPT(" ",4-LEN(IF(T138="texto libre",U138,VLOOKUP(T138,[1]LISTAS!$S$3:$T$100,2,0)))))</f>
        <v xml:space="preserve">    </v>
      </c>
      <c r="AH138" s="38">
        <f t="shared" si="22"/>
        <v>37</v>
      </c>
      <c r="AI138" s="38">
        <f t="shared" si="23"/>
        <v>1</v>
      </c>
      <c r="AJ138" s="40"/>
      <c r="AK138" s="25">
        <v>2</v>
      </c>
      <c r="AL138" s="31" t="s">
        <v>98</v>
      </c>
      <c r="AM138" s="41">
        <v>140389</v>
      </c>
      <c r="AN138" s="41"/>
      <c r="AO138" s="42" t="str">
        <f>Tabla1[[#This Row],[GESCAL_37]]</f>
        <v xml:space="preserve">08000761107500028         0011       </v>
      </c>
      <c r="AP138" s="42" t="str">
        <f>IF(Tabla1[[#This Row],[Calle]]&lt;&gt;"",Tabla1[[#This Row],[Calle]],"")</f>
        <v>Joan Maragall, Calle</v>
      </c>
      <c r="AQ138" s="42" t="str">
        <f>Tabla1[[#This Row],[Número]]&amp;Tabla1[[#This Row],[Bis]]</f>
        <v>28</v>
      </c>
      <c r="AR138" s="42" t="str">
        <f>Tabla1[[#This Row],[PORTAL(O)]]&amp;Tabla1[[#This Row],[PUERTA(Y)]]</f>
        <v/>
      </c>
      <c r="AS138" s="42" t="str">
        <f>Tabla1[[#This Row],[BLOQUE(T)]]&amp;Tabla1[[#This Row],[BLOQUE(XX)]]</f>
        <v/>
      </c>
      <c r="AT138" s="42" t="str">
        <f>IF(Tabla1[[#This Row],[LETRA ]]&lt;&gt;"",Tabla1[[#This Row],[LETRA ]],"")</f>
        <v/>
      </c>
      <c r="AU138" s="42" t="str">
        <f>Tabla1[[#This Row],[S1]]&amp;Tabla1[[#This Row],[S2]]</f>
        <v/>
      </c>
      <c r="AV138" s="43"/>
      <c r="AW138" s="42">
        <f>Tabla1[[#This Row],[Planta]]</f>
        <v>1</v>
      </c>
      <c r="AX138" s="42" t="str">
        <f>Tabla1[[#This Row],[MMMM]]&amp;" "&amp;Tabla1[[#This Row],[NNNN]]</f>
        <v xml:space="preserve">1        </v>
      </c>
      <c r="AY138" s="29" t="s">
        <v>80</v>
      </c>
      <c r="AZ138" s="25">
        <v>6286989</v>
      </c>
      <c r="BA138" s="25"/>
      <c r="BB138" s="25" t="s">
        <v>99</v>
      </c>
      <c r="BC138" s="25" t="s">
        <v>82</v>
      </c>
      <c r="BD138" s="31" t="s">
        <v>98</v>
      </c>
      <c r="BE138" s="25" t="s">
        <v>100</v>
      </c>
      <c r="BF138" s="25" t="s">
        <v>84</v>
      </c>
      <c r="BG138" s="25">
        <v>2</v>
      </c>
      <c r="BH138" s="25" t="s">
        <v>85</v>
      </c>
      <c r="BI138" s="25" t="s">
        <v>86</v>
      </c>
      <c r="BJ138" s="41">
        <v>139</v>
      </c>
      <c r="BK138" s="41"/>
    </row>
    <row r="139" spans="1:63" ht="15.75" hidden="1" thickBot="1" x14ac:dyDescent="0.3">
      <c r="A139" s="37">
        <f t="shared" si="16"/>
        <v>132</v>
      </c>
      <c r="B139" s="38" t="str">
        <f t="shared" si="17"/>
        <v>NO</v>
      </c>
      <c r="C139" s="38" t="str">
        <f>IF(COUNTIF($D$8:$D$216,D139)&gt;1,"SI","NO")</f>
        <v>NO</v>
      </c>
      <c r="D139" s="38" t="str">
        <f t="shared" si="18"/>
        <v xml:space="preserve">08000761107500028         0012       </v>
      </c>
      <c r="E139" s="38" t="str">
        <f>VLOOKUP($G139,[1]LISTAS!$V:$AA,2,0)</f>
        <v>L'HOSPITALET DE LLOBREGAT</v>
      </c>
      <c r="F139" s="38" t="str">
        <f>VLOOKUP($G139,[1]LISTAS!$V:$AA,3,0)</f>
        <v>BARCELONA</v>
      </c>
      <c r="G139" s="20" t="s">
        <v>97</v>
      </c>
      <c r="H139" s="20">
        <v>28</v>
      </c>
      <c r="I139" s="21"/>
      <c r="J139" s="21"/>
      <c r="K139" s="21"/>
      <c r="L139" s="21"/>
      <c r="M139" s="21"/>
      <c r="N139" s="21"/>
      <c r="O139" s="21"/>
      <c r="P139" s="21"/>
      <c r="Q139" s="21">
        <v>1</v>
      </c>
      <c r="R139" s="20" t="s">
        <v>78</v>
      </c>
      <c r="S139" s="22">
        <v>2</v>
      </c>
      <c r="T139" s="39"/>
      <c r="U139" s="39"/>
      <c r="V139" s="38" t="str">
        <f>VLOOKUP($G139,[1]LISTAS!$V$3:$AD$20001,7,0)</f>
        <v>08</v>
      </c>
      <c r="W139" s="38" t="str">
        <f>VLOOKUP($G139,[1]LISTAS!$V$3:$AD$20001,8,0)</f>
        <v>00076</v>
      </c>
      <c r="X139" s="38" t="str">
        <f>VLOOKUP($G139,[1]LISTAS!$V$3:$AD$20001,9,0)</f>
        <v>11075</v>
      </c>
      <c r="Y139" s="38" t="str">
        <f t="shared" si="19"/>
        <v>00028</v>
      </c>
      <c r="Z139" s="38" t="str">
        <f>IF(I139=""," ",VLOOKUP(I139,[1]LISTAS!$B$3:$C$102,2))</f>
        <v xml:space="preserve"> </v>
      </c>
      <c r="AA139" s="38" t="str">
        <f t="shared" si="20"/>
        <v xml:space="preserve">   </v>
      </c>
      <c r="AB139" s="37" t="str">
        <f>IF(L139="","  ",VLOOKUP(L139,[1]LISTAS!$H$3:$I$14,2,0)&amp;REPT(" ",1-LEN(M139))&amp;M139)</f>
        <v xml:space="preserve">  </v>
      </c>
      <c r="AC139" s="38" t="str">
        <f t="shared" si="21"/>
        <v xml:space="preserve"> </v>
      </c>
      <c r="AD139" s="38" t="str">
        <f>IF(O139=""," ",VLOOKUP(O139,[1]LISTAS!$M$3:$N$38,2,0))&amp;IF(P139=""," ",VLOOKUP(P139,[1]LISTAS!$M$3:$N$38,2,0))</f>
        <v xml:space="preserve">  </v>
      </c>
      <c r="AE139" s="38" t="str">
        <f>IF(Q139="","   ",VLOOKUP(Q139,[1]LISTAS!$P$3:$Q$144,2,0))</f>
        <v>001</v>
      </c>
      <c r="AF139" s="38" t="str">
        <f>IF(ISERROR(IF(R139="texto libre",S139,VLOOKUP(R139,[1]LISTAS!$S$3:$T$100,2,0))&amp;REPT(" ",4-LEN(IF(R139="texto libre",S139,VLOOKUP(R139,[1]LISTAS!$S$3:$T$100,2,0))))),"    ",IF(R139="texto libre",S139,VLOOKUP(R139,[1]LISTAS!$S$3:$T$100,2,0))&amp;REPT(" ",4-LEN(IF(R139="texto libre",S139,VLOOKUP(R139,[1]LISTAS!$S$3:$T$100,2,0)))))</f>
        <v xml:space="preserve">2   </v>
      </c>
      <c r="AG139" s="38" t="str">
        <f>IF(ISERROR(IF(T139="texto libre",U139,VLOOKUP(T139,[1]LISTAS!$S$3:$T$100,2,0))&amp;REPT(" ",4-LEN(IF(T139="texto libre",U139,VLOOKUP(T139,[1]LISTAS!$S$3:$T$100,2,0))))),"    ",IF(T139="texto libre",U139,VLOOKUP(T139,[1]LISTAS!$S$3:$T$100,2,0))&amp;REPT(" ",4-LEN(IF(T139="texto libre",U139,VLOOKUP(T139,[1]LISTAS!$S$3:$T$100,2,0)))))</f>
        <v xml:space="preserve">    </v>
      </c>
      <c r="AH139" s="38">
        <f t="shared" si="22"/>
        <v>37</v>
      </c>
      <c r="AI139" s="38">
        <f t="shared" si="23"/>
        <v>1</v>
      </c>
      <c r="AJ139" s="40"/>
      <c r="AK139" s="25">
        <v>2</v>
      </c>
      <c r="AL139" s="31" t="s">
        <v>98</v>
      </c>
      <c r="AM139" s="41">
        <v>140389</v>
      </c>
      <c r="AN139" s="41"/>
      <c r="AO139" s="42" t="str">
        <f>Tabla1[[#This Row],[GESCAL_37]]</f>
        <v xml:space="preserve">08000761107500028         0012       </v>
      </c>
      <c r="AP139" s="42" t="str">
        <f>IF(Tabla1[[#This Row],[Calle]]&lt;&gt;"",Tabla1[[#This Row],[Calle]],"")</f>
        <v>Joan Maragall, Calle</v>
      </c>
      <c r="AQ139" s="42" t="str">
        <f>Tabla1[[#This Row],[Número]]&amp;Tabla1[[#This Row],[Bis]]</f>
        <v>28</v>
      </c>
      <c r="AR139" s="42" t="str">
        <f>Tabla1[[#This Row],[PORTAL(O)]]&amp;Tabla1[[#This Row],[PUERTA(Y)]]</f>
        <v/>
      </c>
      <c r="AS139" s="42" t="str">
        <f>Tabla1[[#This Row],[BLOQUE(T)]]&amp;Tabla1[[#This Row],[BLOQUE(XX)]]</f>
        <v/>
      </c>
      <c r="AT139" s="42" t="str">
        <f>IF(Tabla1[[#This Row],[LETRA ]]&lt;&gt;"",Tabla1[[#This Row],[LETRA ]],"")</f>
        <v/>
      </c>
      <c r="AU139" s="42" t="str">
        <f>Tabla1[[#This Row],[S1]]&amp;Tabla1[[#This Row],[S2]]</f>
        <v/>
      </c>
      <c r="AV139" s="43"/>
      <c r="AW139" s="42">
        <f>Tabla1[[#This Row],[Planta]]</f>
        <v>1</v>
      </c>
      <c r="AX139" s="42" t="str">
        <f>Tabla1[[#This Row],[MMMM]]&amp;" "&amp;Tabla1[[#This Row],[NNNN]]</f>
        <v xml:space="preserve">2        </v>
      </c>
      <c r="AY139" s="29" t="s">
        <v>80</v>
      </c>
      <c r="AZ139" s="25">
        <v>6286989</v>
      </c>
      <c r="BA139" s="25"/>
      <c r="BB139" s="25" t="s">
        <v>99</v>
      </c>
      <c r="BC139" s="25" t="s">
        <v>82</v>
      </c>
      <c r="BD139" s="31" t="s">
        <v>98</v>
      </c>
      <c r="BE139" s="25" t="s">
        <v>100</v>
      </c>
      <c r="BF139" s="25" t="s">
        <v>84</v>
      </c>
      <c r="BG139" s="25">
        <v>2</v>
      </c>
      <c r="BH139" s="25" t="s">
        <v>85</v>
      </c>
      <c r="BI139" s="25" t="s">
        <v>86</v>
      </c>
      <c r="BJ139" s="41">
        <v>139</v>
      </c>
      <c r="BK139" s="41"/>
    </row>
    <row r="140" spans="1:63" ht="15.75" hidden="1" thickBot="1" x14ac:dyDescent="0.3">
      <c r="A140" s="37">
        <f t="shared" si="16"/>
        <v>133</v>
      </c>
      <c r="B140" s="38" t="str">
        <f t="shared" si="17"/>
        <v>NO</v>
      </c>
      <c r="C140" s="38" t="str">
        <f>IF(COUNTIF($D$8:$D$216,D140)&gt;1,"SI","NO")</f>
        <v>NO</v>
      </c>
      <c r="D140" s="38" t="str">
        <f t="shared" si="18"/>
        <v xml:space="preserve">08000761107500028         0021       </v>
      </c>
      <c r="E140" s="38" t="str">
        <f>VLOOKUP($G140,[1]LISTAS!$V:$AA,2,0)</f>
        <v>L'HOSPITALET DE LLOBREGAT</v>
      </c>
      <c r="F140" s="38" t="str">
        <f>VLOOKUP($G140,[1]LISTAS!$V:$AA,3,0)</f>
        <v>BARCELONA</v>
      </c>
      <c r="G140" s="20" t="s">
        <v>97</v>
      </c>
      <c r="H140" s="20">
        <v>28</v>
      </c>
      <c r="I140" s="21"/>
      <c r="J140" s="21"/>
      <c r="K140" s="21"/>
      <c r="L140" s="21"/>
      <c r="M140" s="21"/>
      <c r="N140" s="21"/>
      <c r="O140" s="21"/>
      <c r="P140" s="21"/>
      <c r="Q140" s="21">
        <v>2</v>
      </c>
      <c r="R140" s="20" t="s">
        <v>78</v>
      </c>
      <c r="S140" s="22">
        <v>1</v>
      </c>
      <c r="T140" s="39"/>
      <c r="U140" s="39"/>
      <c r="V140" s="38" t="str">
        <f>VLOOKUP($G140,[1]LISTAS!$V$3:$AD$20001,7,0)</f>
        <v>08</v>
      </c>
      <c r="W140" s="38" t="str">
        <f>VLOOKUP($G140,[1]LISTAS!$V$3:$AD$20001,8,0)</f>
        <v>00076</v>
      </c>
      <c r="X140" s="38" t="str">
        <f>VLOOKUP($G140,[1]LISTAS!$V$3:$AD$20001,9,0)</f>
        <v>11075</v>
      </c>
      <c r="Y140" s="38" t="str">
        <f t="shared" si="19"/>
        <v>00028</v>
      </c>
      <c r="Z140" s="38" t="str">
        <f>IF(I140=""," ",VLOOKUP(I140,[1]LISTAS!$B$3:$C$102,2))</f>
        <v xml:space="preserve"> </v>
      </c>
      <c r="AA140" s="38" t="str">
        <f t="shared" si="20"/>
        <v xml:space="preserve">   </v>
      </c>
      <c r="AB140" s="37" t="str">
        <f>IF(L140="","  ",VLOOKUP(L140,[1]LISTAS!$H$3:$I$14,2,0)&amp;REPT(" ",1-LEN(M140))&amp;M140)</f>
        <v xml:space="preserve">  </v>
      </c>
      <c r="AC140" s="38" t="str">
        <f t="shared" si="21"/>
        <v xml:space="preserve"> </v>
      </c>
      <c r="AD140" s="38" t="str">
        <f>IF(O140=""," ",VLOOKUP(O140,[1]LISTAS!$M$3:$N$38,2,0))&amp;IF(P140=""," ",VLOOKUP(P140,[1]LISTAS!$M$3:$N$38,2,0))</f>
        <v xml:space="preserve">  </v>
      </c>
      <c r="AE140" s="38" t="str">
        <f>IF(Q140="","   ",VLOOKUP(Q140,[1]LISTAS!$P$3:$Q$144,2,0))</f>
        <v>002</v>
      </c>
      <c r="AF140" s="38" t="str">
        <f>IF(ISERROR(IF(R140="texto libre",S140,VLOOKUP(R140,[1]LISTAS!$S$3:$T$100,2,0))&amp;REPT(" ",4-LEN(IF(R140="texto libre",S140,VLOOKUP(R140,[1]LISTAS!$S$3:$T$100,2,0))))),"    ",IF(R140="texto libre",S140,VLOOKUP(R140,[1]LISTAS!$S$3:$T$100,2,0))&amp;REPT(" ",4-LEN(IF(R140="texto libre",S140,VLOOKUP(R140,[1]LISTAS!$S$3:$T$100,2,0)))))</f>
        <v xml:space="preserve">1   </v>
      </c>
      <c r="AG140" s="38" t="str">
        <f>IF(ISERROR(IF(T140="texto libre",U140,VLOOKUP(T140,[1]LISTAS!$S$3:$T$100,2,0))&amp;REPT(" ",4-LEN(IF(T140="texto libre",U140,VLOOKUP(T140,[1]LISTAS!$S$3:$T$100,2,0))))),"    ",IF(T140="texto libre",U140,VLOOKUP(T140,[1]LISTAS!$S$3:$T$100,2,0))&amp;REPT(" ",4-LEN(IF(T140="texto libre",U140,VLOOKUP(T140,[1]LISTAS!$S$3:$T$100,2,0)))))</f>
        <v xml:space="preserve">    </v>
      </c>
      <c r="AH140" s="38">
        <f t="shared" si="22"/>
        <v>37</v>
      </c>
      <c r="AI140" s="38">
        <f t="shared" si="23"/>
        <v>1</v>
      </c>
      <c r="AJ140" s="40"/>
      <c r="AK140" s="25">
        <v>2</v>
      </c>
      <c r="AL140" s="31" t="s">
        <v>98</v>
      </c>
      <c r="AM140" s="41">
        <v>140389</v>
      </c>
      <c r="AN140" s="41"/>
      <c r="AO140" s="42" t="str">
        <f>Tabla1[[#This Row],[GESCAL_37]]</f>
        <v xml:space="preserve">08000761107500028         0021       </v>
      </c>
      <c r="AP140" s="42" t="str">
        <f>IF(Tabla1[[#This Row],[Calle]]&lt;&gt;"",Tabla1[[#This Row],[Calle]],"")</f>
        <v>Joan Maragall, Calle</v>
      </c>
      <c r="AQ140" s="42" t="str">
        <f>Tabla1[[#This Row],[Número]]&amp;Tabla1[[#This Row],[Bis]]</f>
        <v>28</v>
      </c>
      <c r="AR140" s="42" t="str">
        <f>Tabla1[[#This Row],[PORTAL(O)]]&amp;Tabla1[[#This Row],[PUERTA(Y)]]</f>
        <v/>
      </c>
      <c r="AS140" s="42" t="str">
        <f>Tabla1[[#This Row],[BLOQUE(T)]]&amp;Tabla1[[#This Row],[BLOQUE(XX)]]</f>
        <v/>
      </c>
      <c r="AT140" s="42" t="str">
        <f>IF(Tabla1[[#This Row],[LETRA ]]&lt;&gt;"",Tabla1[[#This Row],[LETRA ]],"")</f>
        <v/>
      </c>
      <c r="AU140" s="42" t="str">
        <f>Tabla1[[#This Row],[S1]]&amp;Tabla1[[#This Row],[S2]]</f>
        <v/>
      </c>
      <c r="AV140" s="43"/>
      <c r="AW140" s="42">
        <f>Tabla1[[#This Row],[Planta]]</f>
        <v>2</v>
      </c>
      <c r="AX140" s="42" t="str">
        <f>Tabla1[[#This Row],[MMMM]]&amp;" "&amp;Tabla1[[#This Row],[NNNN]]</f>
        <v xml:space="preserve">1        </v>
      </c>
      <c r="AY140" s="29" t="s">
        <v>80</v>
      </c>
      <c r="AZ140" s="25">
        <v>6286989</v>
      </c>
      <c r="BA140" s="25"/>
      <c r="BB140" s="25" t="s">
        <v>99</v>
      </c>
      <c r="BC140" s="25" t="s">
        <v>82</v>
      </c>
      <c r="BD140" s="31" t="s">
        <v>98</v>
      </c>
      <c r="BE140" s="25" t="s">
        <v>100</v>
      </c>
      <c r="BF140" s="25" t="s">
        <v>84</v>
      </c>
      <c r="BG140" s="25">
        <v>2</v>
      </c>
      <c r="BH140" s="25" t="s">
        <v>85</v>
      </c>
      <c r="BI140" s="25" t="s">
        <v>86</v>
      </c>
      <c r="BJ140" s="41">
        <v>139</v>
      </c>
      <c r="BK140" s="41"/>
    </row>
    <row r="141" spans="1:63" ht="15.75" hidden="1" thickBot="1" x14ac:dyDescent="0.3">
      <c r="A141" s="37">
        <f t="shared" si="16"/>
        <v>134</v>
      </c>
      <c r="B141" s="38" t="str">
        <f t="shared" si="17"/>
        <v>NO</v>
      </c>
      <c r="C141" s="38" t="str">
        <f>IF(COUNTIF($D$8:$D$216,D141)&gt;1,"SI","NO")</f>
        <v>NO</v>
      </c>
      <c r="D141" s="38" t="str">
        <f t="shared" si="18"/>
        <v xml:space="preserve">08000761107500028         0022       </v>
      </c>
      <c r="E141" s="38" t="str">
        <f>VLOOKUP($G141,[1]LISTAS!$V:$AA,2,0)</f>
        <v>L'HOSPITALET DE LLOBREGAT</v>
      </c>
      <c r="F141" s="38" t="str">
        <f>VLOOKUP($G141,[1]LISTAS!$V:$AA,3,0)</f>
        <v>BARCELONA</v>
      </c>
      <c r="G141" s="20" t="s">
        <v>97</v>
      </c>
      <c r="H141" s="20">
        <v>28</v>
      </c>
      <c r="I141" s="21"/>
      <c r="J141" s="21"/>
      <c r="K141" s="21"/>
      <c r="L141" s="21"/>
      <c r="M141" s="21"/>
      <c r="N141" s="21"/>
      <c r="O141" s="21"/>
      <c r="P141" s="21"/>
      <c r="Q141" s="21">
        <v>2</v>
      </c>
      <c r="R141" s="20" t="s">
        <v>78</v>
      </c>
      <c r="S141" s="22">
        <v>2</v>
      </c>
      <c r="T141" s="39"/>
      <c r="U141" s="39"/>
      <c r="V141" s="38" t="str">
        <f>VLOOKUP($G141,[1]LISTAS!$V$3:$AD$20001,7,0)</f>
        <v>08</v>
      </c>
      <c r="W141" s="38" t="str">
        <f>VLOOKUP($G141,[1]LISTAS!$V$3:$AD$20001,8,0)</f>
        <v>00076</v>
      </c>
      <c r="X141" s="38" t="str">
        <f>VLOOKUP($G141,[1]LISTAS!$V$3:$AD$20001,9,0)</f>
        <v>11075</v>
      </c>
      <c r="Y141" s="38" t="str">
        <f t="shared" si="19"/>
        <v>00028</v>
      </c>
      <c r="Z141" s="38" t="str">
        <f>IF(I141=""," ",VLOOKUP(I141,[1]LISTAS!$B$3:$C$102,2))</f>
        <v xml:space="preserve"> </v>
      </c>
      <c r="AA141" s="38" t="str">
        <f t="shared" si="20"/>
        <v xml:space="preserve">   </v>
      </c>
      <c r="AB141" s="37" t="str">
        <f>IF(L141="","  ",VLOOKUP(L141,[1]LISTAS!$H$3:$I$14,2,0)&amp;REPT(" ",1-LEN(M141))&amp;M141)</f>
        <v xml:space="preserve">  </v>
      </c>
      <c r="AC141" s="38" t="str">
        <f t="shared" si="21"/>
        <v xml:space="preserve"> </v>
      </c>
      <c r="AD141" s="38" t="str">
        <f>IF(O141=""," ",VLOOKUP(O141,[1]LISTAS!$M$3:$N$38,2,0))&amp;IF(P141=""," ",VLOOKUP(P141,[1]LISTAS!$M$3:$N$38,2,0))</f>
        <v xml:space="preserve">  </v>
      </c>
      <c r="AE141" s="38" t="str">
        <f>IF(Q141="","   ",VLOOKUP(Q141,[1]LISTAS!$P$3:$Q$144,2,0))</f>
        <v>002</v>
      </c>
      <c r="AF141" s="38" t="str">
        <f>IF(ISERROR(IF(R141="texto libre",S141,VLOOKUP(R141,[1]LISTAS!$S$3:$T$100,2,0))&amp;REPT(" ",4-LEN(IF(R141="texto libre",S141,VLOOKUP(R141,[1]LISTAS!$S$3:$T$100,2,0))))),"    ",IF(R141="texto libre",S141,VLOOKUP(R141,[1]LISTAS!$S$3:$T$100,2,0))&amp;REPT(" ",4-LEN(IF(R141="texto libre",S141,VLOOKUP(R141,[1]LISTAS!$S$3:$T$100,2,0)))))</f>
        <v xml:space="preserve">2   </v>
      </c>
      <c r="AG141" s="38" t="str">
        <f>IF(ISERROR(IF(T141="texto libre",U141,VLOOKUP(T141,[1]LISTAS!$S$3:$T$100,2,0))&amp;REPT(" ",4-LEN(IF(T141="texto libre",U141,VLOOKUP(T141,[1]LISTAS!$S$3:$T$100,2,0))))),"    ",IF(T141="texto libre",U141,VLOOKUP(T141,[1]LISTAS!$S$3:$T$100,2,0))&amp;REPT(" ",4-LEN(IF(T141="texto libre",U141,VLOOKUP(T141,[1]LISTAS!$S$3:$T$100,2,0)))))</f>
        <v xml:space="preserve">    </v>
      </c>
      <c r="AH141" s="38">
        <f t="shared" si="22"/>
        <v>37</v>
      </c>
      <c r="AI141" s="38">
        <f t="shared" si="23"/>
        <v>1</v>
      </c>
      <c r="AJ141" s="40"/>
      <c r="AK141" s="25">
        <v>2</v>
      </c>
      <c r="AL141" s="31" t="s">
        <v>98</v>
      </c>
      <c r="AM141" s="41">
        <v>140389</v>
      </c>
      <c r="AN141" s="41"/>
      <c r="AO141" s="42" t="str">
        <f>Tabla1[[#This Row],[GESCAL_37]]</f>
        <v xml:space="preserve">08000761107500028         0022       </v>
      </c>
      <c r="AP141" s="42" t="str">
        <f>IF(Tabla1[[#This Row],[Calle]]&lt;&gt;"",Tabla1[[#This Row],[Calle]],"")</f>
        <v>Joan Maragall, Calle</v>
      </c>
      <c r="AQ141" s="42" t="str">
        <f>Tabla1[[#This Row],[Número]]&amp;Tabla1[[#This Row],[Bis]]</f>
        <v>28</v>
      </c>
      <c r="AR141" s="42" t="str">
        <f>Tabla1[[#This Row],[PORTAL(O)]]&amp;Tabla1[[#This Row],[PUERTA(Y)]]</f>
        <v/>
      </c>
      <c r="AS141" s="42" t="str">
        <f>Tabla1[[#This Row],[BLOQUE(T)]]&amp;Tabla1[[#This Row],[BLOQUE(XX)]]</f>
        <v/>
      </c>
      <c r="AT141" s="42" t="str">
        <f>IF(Tabla1[[#This Row],[LETRA ]]&lt;&gt;"",Tabla1[[#This Row],[LETRA ]],"")</f>
        <v/>
      </c>
      <c r="AU141" s="42" t="str">
        <f>Tabla1[[#This Row],[S1]]&amp;Tabla1[[#This Row],[S2]]</f>
        <v/>
      </c>
      <c r="AV141" s="43"/>
      <c r="AW141" s="42">
        <f>Tabla1[[#This Row],[Planta]]</f>
        <v>2</v>
      </c>
      <c r="AX141" s="42" t="str">
        <f>Tabla1[[#This Row],[MMMM]]&amp;" "&amp;Tabla1[[#This Row],[NNNN]]</f>
        <v xml:space="preserve">2        </v>
      </c>
      <c r="AY141" s="29" t="s">
        <v>80</v>
      </c>
      <c r="AZ141" s="25">
        <v>6286989</v>
      </c>
      <c r="BA141" s="25"/>
      <c r="BB141" s="25" t="s">
        <v>99</v>
      </c>
      <c r="BC141" s="25" t="s">
        <v>82</v>
      </c>
      <c r="BD141" s="31" t="s">
        <v>98</v>
      </c>
      <c r="BE141" s="25" t="s">
        <v>100</v>
      </c>
      <c r="BF141" s="25" t="s">
        <v>84</v>
      </c>
      <c r="BG141" s="25">
        <v>2</v>
      </c>
      <c r="BH141" s="25" t="s">
        <v>85</v>
      </c>
      <c r="BI141" s="25" t="s">
        <v>86</v>
      </c>
      <c r="BJ141" s="41">
        <v>139</v>
      </c>
      <c r="BK141" s="41"/>
    </row>
    <row r="142" spans="1:63" ht="15.75" hidden="1" thickBot="1" x14ac:dyDescent="0.3">
      <c r="A142" s="37">
        <f t="shared" si="16"/>
        <v>135</v>
      </c>
      <c r="B142" s="38" t="str">
        <f t="shared" si="17"/>
        <v>NO</v>
      </c>
      <c r="C142" s="38" t="str">
        <f>IF(COUNTIF($D$8:$D$216,D142)&gt;1,"SI","NO")</f>
        <v>NO</v>
      </c>
      <c r="D142" s="38" t="str">
        <f t="shared" si="18"/>
        <v xml:space="preserve">08000761107500028         AT 1       </v>
      </c>
      <c r="E142" s="38" t="str">
        <f>VLOOKUP($G142,[1]LISTAS!$V:$AA,2,0)</f>
        <v>L'HOSPITALET DE LLOBREGAT</v>
      </c>
      <c r="F142" s="38" t="str">
        <f>VLOOKUP($G142,[1]LISTAS!$V:$AA,3,0)</f>
        <v>BARCELONA</v>
      </c>
      <c r="G142" s="20" t="s">
        <v>97</v>
      </c>
      <c r="H142" s="20">
        <v>28</v>
      </c>
      <c r="I142" s="21"/>
      <c r="J142" s="21"/>
      <c r="K142" s="21"/>
      <c r="L142" s="21"/>
      <c r="M142" s="21"/>
      <c r="N142" s="21"/>
      <c r="O142" s="21"/>
      <c r="P142" s="21"/>
      <c r="Q142" s="36" t="s">
        <v>87</v>
      </c>
      <c r="R142" s="20" t="s">
        <v>78</v>
      </c>
      <c r="S142" s="22">
        <v>1</v>
      </c>
      <c r="T142" s="39"/>
      <c r="U142" s="39"/>
      <c r="V142" s="38" t="str">
        <f>VLOOKUP($G142,[1]LISTAS!$V$3:$AD$20001,7,0)</f>
        <v>08</v>
      </c>
      <c r="W142" s="38" t="str">
        <f>VLOOKUP($G142,[1]LISTAS!$V$3:$AD$20001,8,0)</f>
        <v>00076</v>
      </c>
      <c r="X142" s="38" t="str">
        <f>VLOOKUP($G142,[1]LISTAS!$V$3:$AD$20001,9,0)</f>
        <v>11075</v>
      </c>
      <c r="Y142" s="38" t="str">
        <f t="shared" si="19"/>
        <v>00028</v>
      </c>
      <c r="Z142" s="38" t="str">
        <f>IF(I142=""," ",VLOOKUP(I142,[1]LISTAS!$B$3:$C$102,2))</f>
        <v xml:space="preserve"> </v>
      </c>
      <c r="AA142" s="38" t="str">
        <f t="shared" si="20"/>
        <v xml:space="preserve">   </v>
      </c>
      <c r="AB142" s="37" t="str">
        <f>IF(L142="","  ",VLOOKUP(L142,[1]LISTAS!$H$3:$I$14,2,0)&amp;REPT(" ",1-LEN(M142))&amp;M142)</f>
        <v xml:space="preserve">  </v>
      </c>
      <c r="AC142" s="38" t="str">
        <f t="shared" si="21"/>
        <v xml:space="preserve"> </v>
      </c>
      <c r="AD142" s="38" t="str">
        <f>IF(O142=""," ",VLOOKUP(O142,[1]LISTAS!$M$3:$N$38,2,0))&amp;IF(P142=""," ",VLOOKUP(P142,[1]LISTAS!$M$3:$N$38,2,0))</f>
        <v xml:space="preserve">  </v>
      </c>
      <c r="AE142" s="38" t="str">
        <f>IF(Q142="","   ",VLOOKUP(Q142,[1]LISTAS!$P$3:$Q$144,2,0))</f>
        <v xml:space="preserve">AT </v>
      </c>
      <c r="AF142" s="38" t="str">
        <f>IF(ISERROR(IF(R142="texto libre",S142,VLOOKUP(R142,[1]LISTAS!$S$3:$T$100,2,0))&amp;REPT(" ",4-LEN(IF(R142="texto libre",S142,VLOOKUP(R142,[1]LISTAS!$S$3:$T$100,2,0))))),"    ",IF(R142="texto libre",S142,VLOOKUP(R142,[1]LISTAS!$S$3:$T$100,2,0))&amp;REPT(" ",4-LEN(IF(R142="texto libre",S142,VLOOKUP(R142,[1]LISTAS!$S$3:$T$100,2,0)))))</f>
        <v xml:space="preserve">1   </v>
      </c>
      <c r="AG142" s="38" t="str">
        <f>IF(ISERROR(IF(T142="texto libre",U142,VLOOKUP(T142,[1]LISTAS!$S$3:$T$100,2,0))&amp;REPT(" ",4-LEN(IF(T142="texto libre",U142,VLOOKUP(T142,[1]LISTAS!$S$3:$T$100,2,0))))),"    ",IF(T142="texto libre",U142,VLOOKUP(T142,[1]LISTAS!$S$3:$T$100,2,0))&amp;REPT(" ",4-LEN(IF(T142="texto libre",U142,VLOOKUP(T142,[1]LISTAS!$S$3:$T$100,2,0)))))</f>
        <v xml:space="preserve">    </v>
      </c>
      <c r="AH142" s="38">
        <f t="shared" si="22"/>
        <v>37</v>
      </c>
      <c r="AI142" s="38">
        <f t="shared" si="23"/>
        <v>1</v>
      </c>
      <c r="AJ142" s="40"/>
      <c r="AK142" s="25">
        <v>2</v>
      </c>
      <c r="AL142" s="31" t="s">
        <v>98</v>
      </c>
      <c r="AM142" s="41">
        <v>140389</v>
      </c>
      <c r="AN142" s="41"/>
      <c r="AO142" s="42" t="str">
        <f>Tabla1[[#This Row],[GESCAL_37]]</f>
        <v xml:space="preserve">08000761107500028         AT 1       </v>
      </c>
      <c r="AP142" s="42" t="str">
        <f>IF(Tabla1[[#This Row],[Calle]]&lt;&gt;"",Tabla1[[#This Row],[Calle]],"")</f>
        <v>Joan Maragall, Calle</v>
      </c>
      <c r="AQ142" s="42" t="str">
        <f>Tabla1[[#This Row],[Número]]&amp;Tabla1[[#This Row],[Bis]]</f>
        <v>28</v>
      </c>
      <c r="AR142" s="42" t="str">
        <f>Tabla1[[#This Row],[PORTAL(O)]]&amp;Tabla1[[#This Row],[PUERTA(Y)]]</f>
        <v/>
      </c>
      <c r="AS142" s="42" t="str">
        <f>Tabla1[[#This Row],[BLOQUE(T)]]&amp;Tabla1[[#This Row],[BLOQUE(XX)]]</f>
        <v/>
      </c>
      <c r="AT142" s="42" t="str">
        <f>IF(Tabla1[[#This Row],[LETRA ]]&lt;&gt;"",Tabla1[[#This Row],[LETRA ]],"")</f>
        <v/>
      </c>
      <c r="AU142" s="42" t="str">
        <f>Tabla1[[#This Row],[S1]]&amp;Tabla1[[#This Row],[S2]]</f>
        <v/>
      </c>
      <c r="AV142" s="43"/>
      <c r="AW142" s="42" t="str">
        <f>Tabla1[[#This Row],[Planta]]</f>
        <v>Atico</v>
      </c>
      <c r="AX142" s="42" t="str">
        <f>Tabla1[[#This Row],[MMMM]]&amp;" "&amp;Tabla1[[#This Row],[NNNN]]</f>
        <v xml:space="preserve">1        </v>
      </c>
      <c r="AY142" s="29" t="s">
        <v>80</v>
      </c>
      <c r="AZ142" s="25">
        <v>6286989</v>
      </c>
      <c r="BA142" s="25"/>
      <c r="BB142" s="25" t="s">
        <v>99</v>
      </c>
      <c r="BC142" s="25" t="s">
        <v>82</v>
      </c>
      <c r="BD142" s="31" t="s">
        <v>98</v>
      </c>
      <c r="BE142" s="25" t="s">
        <v>100</v>
      </c>
      <c r="BF142" s="25" t="s">
        <v>84</v>
      </c>
      <c r="BG142" s="25">
        <v>2</v>
      </c>
      <c r="BH142" s="25" t="s">
        <v>85</v>
      </c>
      <c r="BI142" s="25" t="s">
        <v>86</v>
      </c>
      <c r="BJ142" s="41">
        <v>139</v>
      </c>
      <c r="BK142" s="41"/>
    </row>
    <row r="143" spans="1:63" ht="15.75" hidden="1" thickBot="1" x14ac:dyDescent="0.3">
      <c r="A143" s="37">
        <f t="shared" si="16"/>
        <v>136</v>
      </c>
      <c r="B143" s="38" t="str">
        <f t="shared" si="17"/>
        <v>NO</v>
      </c>
      <c r="C143" s="38" t="str">
        <f>IF(COUNTIF($D$8:$D$216,D143)&gt;1,"SI","NO")</f>
        <v>NO</v>
      </c>
      <c r="D143" s="38" t="str">
        <f t="shared" si="18"/>
        <v xml:space="preserve">08000761107500028         AT 2       </v>
      </c>
      <c r="E143" s="38" t="str">
        <f>VLOOKUP($G143,[1]LISTAS!$V:$AA,2,0)</f>
        <v>L'HOSPITALET DE LLOBREGAT</v>
      </c>
      <c r="F143" s="38" t="str">
        <f>VLOOKUP($G143,[1]LISTAS!$V:$AA,3,0)</f>
        <v>BARCELONA</v>
      </c>
      <c r="G143" s="20" t="s">
        <v>97</v>
      </c>
      <c r="H143" s="20">
        <v>28</v>
      </c>
      <c r="I143" s="21"/>
      <c r="J143" s="21"/>
      <c r="K143" s="21"/>
      <c r="L143" s="21"/>
      <c r="M143" s="21"/>
      <c r="N143" s="21"/>
      <c r="O143" s="21"/>
      <c r="P143" s="21"/>
      <c r="Q143" s="36" t="s">
        <v>87</v>
      </c>
      <c r="R143" s="20" t="s">
        <v>78</v>
      </c>
      <c r="S143" s="22">
        <v>2</v>
      </c>
      <c r="T143" s="39"/>
      <c r="U143" s="39"/>
      <c r="V143" s="38" t="str">
        <f>VLOOKUP($G143,[1]LISTAS!$V$3:$AD$20001,7,0)</f>
        <v>08</v>
      </c>
      <c r="W143" s="38" t="str">
        <f>VLOOKUP($G143,[1]LISTAS!$V$3:$AD$20001,8,0)</f>
        <v>00076</v>
      </c>
      <c r="X143" s="38" t="str">
        <f>VLOOKUP($G143,[1]LISTAS!$V$3:$AD$20001,9,0)</f>
        <v>11075</v>
      </c>
      <c r="Y143" s="38" t="str">
        <f t="shared" si="19"/>
        <v>00028</v>
      </c>
      <c r="Z143" s="38" t="str">
        <f>IF(I143=""," ",VLOOKUP(I143,[1]LISTAS!$B$3:$C$102,2))</f>
        <v xml:space="preserve"> </v>
      </c>
      <c r="AA143" s="38" t="str">
        <f t="shared" si="20"/>
        <v xml:space="preserve">   </v>
      </c>
      <c r="AB143" s="37" t="str">
        <f>IF(L143="","  ",VLOOKUP(L143,[1]LISTAS!$H$3:$I$14,2,0)&amp;REPT(" ",1-LEN(M143))&amp;M143)</f>
        <v xml:space="preserve">  </v>
      </c>
      <c r="AC143" s="38" t="str">
        <f t="shared" si="21"/>
        <v xml:space="preserve"> </v>
      </c>
      <c r="AD143" s="38" t="str">
        <f>IF(O143=""," ",VLOOKUP(O143,[1]LISTAS!$M$3:$N$38,2,0))&amp;IF(P143=""," ",VLOOKUP(P143,[1]LISTAS!$M$3:$N$38,2,0))</f>
        <v xml:space="preserve">  </v>
      </c>
      <c r="AE143" s="38" t="str">
        <f>IF(Q143="","   ",VLOOKUP(Q143,[1]LISTAS!$P$3:$Q$144,2,0))</f>
        <v xml:space="preserve">AT </v>
      </c>
      <c r="AF143" s="38" t="str">
        <f>IF(ISERROR(IF(R143="texto libre",S143,VLOOKUP(R143,[1]LISTAS!$S$3:$T$100,2,0))&amp;REPT(" ",4-LEN(IF(R143="texto libre",S143,VLOOKUP(R143,[1]LISTAS!$S$3:$T$100,2,0))))),"    ",IF(R143="texto libre",S143,VLOOKUP(R143,[1]LISTAS!$S$3:$T$100,2,0))&amp;REPT(" ",4-LEN(IF(R143="texto libre",S143,VLOOKUP(R143,[1]LISTAS!$S$3:$T$100,2,0)))))</f>
        <v xml:space="preserve">2   </v>
      </c>
      <c r="AG143" s="38" t="str">
        <f>IF(ISERROR(IF(T143="texto libre",U143,VLOOKUP(T143,[1]LISTAS!$S$3:$T$100,2,0))&amp;REPT(" ",4-LEN(IF(T143="texto libre",U143,VLOOKUP(T143,[1]LISTAS!$S$3:$T$100,2,0))))),"    ",IF(T143="texto libre",U143,VLOOKUP(T143,[1]LISTAS!$S$3:$T$100,2,0))&amp;REPT(" ",4-LEN(IF(T143="texto libre",U143,VLOOKUP(T143,[1]LISTAS!$S$3:$T$100,2,0)))))</f>
        <v xml:space="preserve">    </v>
      </c>
      <c r="AH143" s="38">
        <f t="shared" si="22"/>
        <v>37</v>
      </c>
      <c r="AI143" s="38">
        <f t="shared" si="23"/>
        <v>1</v>
      </c>
      <c r="AJ143" s="40"/>
      <c r="AK143" s="25">
        <v>2</v>
      </c>
      <c r="AL143" s="31" t="s">
        <v>98</v>
      </c>
      <c r="AM143" s="41">
        <v>140389</v>
      </c>
      <c r="AN143" s="41"/>
      <c r="AO143" s="42" t="str">
        <f>Tabla1[[#This Row],[GESCAL_37]]</f>
        <v xml:space="preserve">08000761107500028         AT 2       </v>
      </c>
      <c r="AP143" s="42" t="str">
        <f>IF(Tabla1[[#This Row],[Calle]]&lt;&gt;"",Tabla1[[#This Row],[Calle]],"")</f>
        <v>Joan Maragall, Calle</v>
      </c>
      <c r="AQ143" s="42" t="str">
        <f>Tabla1[[#This Row],[Número]]&amp;Tabla1[[#This Row],[Bis]]</f>
        <v>28</v>
      </c>
      <c r="AR143" s="42" t="str">
        <f>Tabla1[[#This Row],[PORTAL(O)]]&amp;Tabla1[[#This Row],[PUERTA(Y)]]</f>
        <v/>
      </c>
      <c r="AS143" s="42" t="str">
        <f>Tabla1[[#This Row],[BLOQUE(T)]]&amp;Tabla1[[#This Row],[BLOQUE(XX)]]</f>
        <v/>
      </c>
      <c r="AT143" s="42" t="str">
        <f>IF(Tabla1[[#This Row],[LETRA ]]&lt;&gt;"",Tabla1[[#This Row],[LETRA ]],"")</f>
        <v/>
      </c>
      <c r="AU143" s="42" t="str">
        <f>Tabla1[[#This Row],[S1]]&amp;Tabla1[[#This Row],[S2]]</f>
        <v/>
      </c>
      <c r="AV143" s="43"/>
      <c r="AW143" s="42" t="str">
        <f>Tabla1[[#This Row],[Planta]]</f>
        <v>Atico</v>
      </c>
      <c r="AX143" s="42" t="str">
        <f>Tabla1[[#This Row],[MMMM]]&amp;" "&amp;Tabla1[[#This Row],[NNNN]]</f>
        <v xml:space="preserve">2        </v>
      </c>
      <c r="AY143" s="29" t="s">
        <v>80</v>
      </c>
      <c r="AZ143" s="25">
        <v>6286989</v>
      </c>
      <c r="BA143" s="25"/>
      <c r="BB143" s="25" t="s">
        <v>99</v>
      </c>
      <c r="BC143" s="25" t="s">
        <v>82</v>
      </c>
      <c r="BD143" s="31" t="s">
        <v>98</v>
      </c>
      <c r="BE143" s="25" t="s">
        <v>100</v>
      </c>
      <c r="BF143" s="25" t="s">
        <v>84</v>
      </c>
      <c r="BG143" s="25">
        <v>2</v>
      </c>
      <c r="BH143" s="25" t="s">
        <v>85</v>
      </c>
      <c r="BI143" s="25" t="s">
        <v>86</v>
      </c>
      <c r="BJ143" s="41">
        <v>139</v>
      </c>
      <c r="BK143" s="41"/>
    </row>
    <row r="144" spans="1:63" ht="15.75" hidden="1" thickBot="1" x14ac:dyDescent="0.3">
      <c r="A144" s="37">
        <f t="shared" si="16"/>
        <v>137</v>
      </c>
      <c r="B144" s="38" t="str">
        <f t="shared" si="17"/>
        <v>NO</v>
      </c>
      <c r="C144" s="38" t="str">
        <f>IF(COUNTIF($D$8:$D$216,D144)&gt;1,"SI","NO")</f>
        <v>NO</v>
      </c>
      <c r="D144" s="38" t="str">
        <f t="shared" si="18"/>
        <v xml:space="preserve">08000761107500028         EN 1       </v>
      </c>
      <c r="E144" s="38" t="str">
        <f>VLOOKUP($G144,[1]LISTAS!$V:$AA,2,0)</f>
        <v>L'HOSPITALET DE LLOBREGAT</v>
      </c>
      <c r="F144" s="38" t="str">
        <f>VLOOKUP($G144,[1]LISTAS!$V:$AA,3,0)</f>
        <v>BARCELONA</v>
      </c>
      <c r="G144" s="20" t="s">
        <v>97</v>
      </c>
      <c r="H144" s="20">
        <v>28</v>
      </c>
      <c r="I144" s="21"/>
      <c r="J144" s="21"/>
      <c r="K144" s="21"/>
      <c r="L144" s="21"/>
      <c r="M144" s="21"/>
      <c r="N144" s="21"/>
      <c r="O144" s="21"/>
      <c r="P144" s="21"/>
      <c r="Q144" s="36" t="s">
        <v>92</v>
      </c>
      <c r="R144" s="20" t="s">
        <v>78</v>
      </c>
      <c r="S144" s="22">
        <v>1</v>
      </c>
      <c r="T144" s="39"/>
      <c r="U144" s="39"/>
      <c r="V144" s="38" t="str">
        <f>VLOOKUP($G144,[1]LISTAS!$V$3:$AD$20001,7,0)</f>
        <v>08</v>
      </c>
      <c r="W144" s="38" t="str">
        <f>VLOOKUP($G144,[1]LISTAS!$V$3:$AD$20001,8,0)</f>
        <v>00076</v>
      </c>
      <c r="X144" s="38" t="str">
        <f>VLOOKUP($G144,[1]LISTAS!$V$3:$AD$20001,9,0)</f>
        <v>11075</v>
      </c>
      <c r="Y144" s="38" t="str">
        <f t="shared" si="19"/>
        <v>00028</v>
      </c>
      <c r="Z144" s="38" t="str">
        <f>IF(I144=""," ",VLOOKUP(I144,[1]LISTAS!$B$3:$C$102,2))</f>
        <v xml:space="preserve"> </v>
      </c>
      <c r="AA144" s="38" t="str">
        <f t="shared" si="20"/>
        <v xml:space="preserve">   </v>
      </c>
      <c r="AB144" s="37" t="str">
        <f>IF(L144="","  ",VLOOKUP(L144,[1]LISTAS!$H$3:$I$14,2,0)&amp;REPT(" ",1-LEN(M144))&amp;M144)</f>
        <v xml:space="preserve">  </v>
      </c>
      <c r="AC144" s="38" t="str">
        <f t="shared" si="21"/>
        <v xml:space="preserve"> </v>
      </c>
      <c r="AD144" s="38" t="str">
        <f>IF(O144=""," ",VLOOKUP(O144,[1]LISTAS!$M$3:$N$38,2,0))&amp;IF(P144=""," ",VLOOKUP(P144,[1]LISTAS!$M$3:$N$38,2,0))</f>
        <v xml:space="preserve">  </v>
      </c>
      <c r="AE144" s="38" t="str">
        <f>IF(Q144="","   ",VLOOKUP(Q144,[1]LISTAS!$P$3:$Q$144,2,0))</f>
        <v xml:space="preserve">EN </v>
      </c>
      <c r="AF144" s="38" t="str">
        <f>IF(ISERROR(IF(R144="texto libre",S144,VLOOKUP(R144,[1]LISTAS!$S$3:$T$100,2,0))&amp;REPT(" ",4-LEN(IF(R144="texto libre",S144,VLOOKUP(R144,[1]LISTAS!$S$3:$T$100,2,0))))),"    ",IF(R144="texto libre",S144,VLOOKUP(R144,[1]LISTAS!$S$3:$T$100,2,0))&amp;REPT(" ",4-LEN(IF(R144="texto libre",S144,VLOOKUP(R144,[1]LISTAS!$S$3:$T$100,2,0)))))</f>
        <v xml:space="preserve">1   </v>
      </c>
      <c r="AG144" s="38" t="str">
        <f>IF(ISERROR(IF(T144="texto libre",U144,VLOOKUP(T144,[1]LISTAS!$S$3:$T$100,2,0))&amp;REPT(" ",4-LEN(IF(T144="texto libre",U144,VLOOKUP(T144,[1]LISTAS!$S$3:$T$100,2,0))))),"    ",IF(T144="texto libre",U144,VLOOKUP(T144,[1]LISTAS!$S$3:$T$100,2,0))&amp;REPT(" ",4-LEN(IF(T144="texto libre",U144,VLOOKUP(T144,[1]LISTAS!$S$3:$T$100,2,0)))))</f>
        <v xml:space="preserve">    </v>
      </c>
      <c r="AH144" s="38">
        <f t="shared" si="22"/>
        <v>37</v>
      </c>
      <c r="AI144" s="38">
        <f t="shared" si="23"/>
        <v>1</v>
      </c>
      <c r="AJ144" s="40"/>
      <c r="AK144" s="25">
        <v>2</v>
      </c>
      <c r="AL144" s="31" t="s">
        <v>98</v>
      </c>
      <c r="AM144" s="41">
        <v>140389</v>
      </c>
      <c r="AN144" s="41"/>
      <c r="AO144" s="42" t="str">
        <f>Tabla1[[#This Row],[GESCAL_37]]</f>
        <v xml:space="preserve">08000761107500028         EN 1       </v>
      </c>
      <c r="AP144" s="42" t="str">
        <f>IF(Tabla1[[#This Row],[Calle]]&lt;&gt;"",Tabla1[[#This Row],[Calle]],"")</f>
        <v>Joan Maragall, Calle</v>
      </c>
      <c r="AQ144" s="42" t="str">
        <f>Tabla1[[#This Row],[Número]]&amp;Tabla1[[#This Row],[Bis]]</f>
        <v>28</v>
      </c>
      <c r="AR144" s="42" t="str">
        <f>Tabla1[[#This Row],[PORTAL(O)]]&amp;Tabla1[[#This Row],[PUERTA(Y)]]</f>
        <v/>
      </c>
      <c r="AS144" s="42" t="str">
        <f>Tabla1[[#This Row],[BLOQUE(T)]]&amp;Tabla1[[#This Row],[BLOQUE(XX)]]</f>
        <v/>
      </c>
      <c r="AT144" s="42" t="str">
        <f>IF(Tabla1[[#This Row],[LETRA ]]&lt;&gt;"",Tabla1[[#This Row],[LETRA ]],"")</f>
        <v/>
      </c>
      <c r="AU144" s="42" t="str">
        <f>Tabla1[[#This Row],[S1]]&amp;Tabla1[[#This Row],[S2]]</f>
        <v/>
      </c>
      <c r="AV144" s="43"/>
      <c r="AW144" s="42" t="str">
        <f>Tabla1[[#This Row],[Planta]]</f>
        <v>Entresuelo</v>
      </c>
      <c r="AX144" s="42" t="str">
        <f>Tabla1[[#This Row],[MMMM]]&amp;" "&amp;Tabla1[[#This Row],[NNNN]]</f>
        <v xml:space="preserve">1        </v>
      </c>
      <c r="AY144" s="29" t="s">
        <v>80</v>
      </c>
      <c r="AZ144" s="25">
        <v>6286989</v>
      </c>
      <c r="BA144" s="25"/>
      <c r="BB144" s="25" t="s">
        <v>99</v>
      </c>
      <c r="BC144" s="25" t="s">
        <v>82</v>
      </c>
      <c r="BD144" s="31" t="s">
        <v>98</v>
      </c>
      <c r="BE144" s="25" t="s">
        <v>100</v>
      </c>
      <c r="BF144" s="25" t="s">
        <v>84</v>
      </c>
      <c r="BG144" s="25">
        <v>2</v>
      </c>
      <c r="BH144" s="25" t="s">
        <v>85</v>
      </c>
      <c r="BI144" s="25" t="s">
        <v>86</v>
      </c>
      <c r="BJ144" s="41">
        <v>139</v>
      </c>
      <c r="BK144" s="41"/>
    </row>
    <row r="145" spans="1:63" ht="15.75" hidden="1" thickBot="1" x14ac:dyDescent="0.3">
      <c r="A145" s="37">
        <f t="shared" si="16"/>
        <v>138</v>
      </c>
      <c r="B145" s="38" t="str">
        <f t="shared" si="17"/>
        <v>NO</v>
      </c>
      <c r="C145" s="38" t="str">
        <f>IF(COUNTIF($D$8:$D$216,D145)&gt;1,"SI","NO")</f>
        <v>NO</v>
      </c>
      <c r="D145" s="38" t="str">
        <f t="shared" si="18"/>
        <v xml:space="preserve">08000761107500028         EN 2       </v>
      </c>
      <c r="E145" s="38" t="str">
        <f>VLOOKUP($G145,[1]LISTAS!$V:$AA,2,0)</f>
        <v>L'HOSPITALET DE LLOBREGAT</v>
      </c>
      <c r="F145" s="38" t="str">
        <f>VLOOKUP($G145,[1]LISTAS!$V:$AA,3,0)</f>
        <v>BARCELONA</v>
      </c>
      <c r="G145" s="20" t="s">
        <v>97</v>
      </c>
      <c r="H145" s="20">
        <v>28</v>
      </c>
      <c r="I145" s="21"/>
      <c r="J145" s="21"/>
      <c r="K145" s="21"/>
      <c r="L145" s="21"/>
      <c r="M145" s="21"/>
      <c r="N145" s="21"/>
      <c r="O145" s="21"/>
      <c r="P145" s="21"/>
      <c r="Q145" s="36" t="s">
        <v>92</v>
      </c>
      <c r="R145" s="20" t="s">
        <v>78</v>
      </c>
      <c r="S145" s="22">
        <v>2</v>
      </c>
      <c r="T145" s="39"/>
      <c r="U145" s="39"/>
      <c r="V145" s="38" t="str">
        <f>VLOOKUP($G145,[1]LISTAS!$V$3:$AD$20001,7,0)</f>
        <v>08</v>
      </c>
      <c r="W145" s="38" t="str">
        <f>VLOOKUP($G145,[1]LISTAS!$V$3:$AD$20001,8,0)</f>
        <v>00076</v>
      </c>
      <c r="X145" s="38" t="str">
        <f>VLOOKUP($G145,[1]LISTAS!$V$3:$AD$20001,9,0)</f>
        <v>11075</v>
      </c>
      <c r="Y145" s="38" t="str">
        <f t="shared" si="19"/>
        <v>00028</v>
      </c>
      <c r="Z145" s="38" t="str">
        <f>IF(I145=""," ",VLOOKUP(I145,[1]LISTAS!$B$3:$C$102,2))</f>
        <v xml:space="preserve"> </v>
      </c>
      <c r="AA145" s="38" t="str">
        <f t="shared" si="20"/>
        <v xml:space="preserve">   </v>
      </c>
      <c r="AB145" s="37" t="str">
        <f>IF(L145="","  ",VLOOKUP(L145,[1]LISTAS!$H$3:$I$14,2,0)&amp;REPT(" ",1-LEN(M145))&amp;M145)</f>
        <v xml:space="preserve">  </v>
      </c>
      <c r="AC145" s="38" t="str">
        <f t="shared" si="21"/>
        <v xml:space="preserve"> </v>
      </c>
      <c r="AD145" s="38" t="str">
        <f>IF(O145=""," ",VLOOKUP(O145,[1]LISTAS!$M$3:$N$38,2,0))&amp;IF(P145=""," ",VLOOKUP(P145,[1]LISTAS!$M$3:$N$38,2,0))</f>
        <v xml:space="preserve">  </v>
      </c>
      <c r="AE145" s="38" t="str">
        <f>IF(Q145="","   ",VLOOKUP(Q145,[1]LISTAS!$P$3:$Q$144,2,0))</f>
        <v xml:space="preserve">EN </v>
      </c>
      <c r="AF145" s="38" t="str">
        <f>IF(ISERROR(IF(R145="texto libre",S145,VLOOKUP(R145,[1]LISTAS!$S$3:$T$100,2,0))&amp;REPT(" ",4-LEN(IF(R145="texto libre",S145,VLOOKUP(R145,[1]LISTAS!$S$3:$T$100,2,0))))),"    ",IF(R145="texto libre",S145,VLOOKUP(R145,[1]LISTAS!$S$3:$T$100,2,0))&amp;REPT(" ",4-LEN(IF(R145="texto libre",S145,VLOOKUP(R145,[1]LISTAS!$S$3:$T$100,2,0)))))</f>
        <v xml:space="preserve">2   </v>
      </c>
      <c r="AG145" s="38" t="str">
        <f>IF(ISERROR(IF(T145="texto libre",U145,VLOOKUP(T145,[1]LISTAS!$S$3:$T$100,2,0))&amp;REPT(" ",4-LEN(IF(T145="texto libre",U145,VLOOKUP(T145,[1]LISTAS!$S$3:$T$100,2,0))))),"    ",IF(T145="texto libre",U145,VLOOKUP(T145,[1]LISTAS!$S$3:$T$100,2,0))&amp;REPT(" ",4-LEN(IF(T145="texto libre",U145,VLOOKUP(T145,[1]LISTAS!$S$3:$T$100,2,0)))))</f>
        <v xml:space="preserve">    </v>
      </c>
      <c r="AH145" s="38">
        <f t="shared" si="22"/>
        <v>37</v>
      </c>
      <c r="AI145" s="38">
        <f t="shared" si="23"/>
        <v>1</v>
      </c>
      <c r="AJ145" s="40"/>
      <c r="AK145" s="25">
        <v>2</v>
      </c>
      <c r="AL145" s="31" t="s">
        <v>98</v>
      </c>
      <c r="AM145" s="41">
        <v>140389</v>
      </c>
      <c r="AN145" s="41"/>
      <c r="AO145" s="42" t="str">
        <f>Tabla1[[#This Row],[GESCAL_37]]</f>
        <v xml:space="preserve">08000761107500028         EN 2       </v>
      </c>
      <c r="AP145" s="42" t="str">
        <f>IF(Tabla1[[#This Row],[Calle]]&lt;&gt;"",Tabla1[[#This Row],[Calle]],"")</f>
        <v>Joan Maragall, Calle</v>
      </c>
      <c r="AQ145" s="42" t="str">
        <f>Tabla1[[#This Row],[Número]]&amp;Tabla1[[#This Row],[Bis]]</f>
        <v>28</v>
      </c>
      <c r="AR145" s="42" t="str">
        <f>Tabla1[[#This Row],[PORTAL(O)]]&amp;Tabla1[[#This Row],[PUERTA(Y)]]</f>
        <v/>
      </c>
      <c r="AS145" s="42" t="str">
        <f>Tabla1[[#This Row],[BLOQUE(T)]]&amp;Tabla1[[#This Row],[BLOQUE(XX)]]</f>
        <v/>
      </c>
      <c r="AT145" s="42" t="str">
        <f>IF(Tabla1[[#This Row],[LETRA ]]&lt;&gt;"",Tabla1[[#This Row],[LETRA ]],"")</f>
        <v/>
      </c>
      <c r="AU145" s="42" t="str">
        <f>Tabla1[[#This Row],[S1]]&amp;Tabla1[[#This Row],[S2]]</f>
        <v/>
      </c>
      <c r="AV145" s="43"/>
      <c r="AW145" s="42" t="str">
        <f>Tabla1[[#This Row],[Planta]]</f>
        <v>Entresuelo</v>
      </c>
      <c r="AX145" s="42" t="str">
        <f>Tabla1[[#This Row],[MMMM]]&amp;" "&amp;Tabla1[[#This Row],[NNNN]]</f>
        <v xml:space="preserve">2        </v>
      </c>
      <c r="AY145" s="29" t="s">
        <v>80</v>
      </c>
      <c r="AZ145" s="25">
        <v>6286989</v>
      </c>
      <c r="BA145" s="25"/>
      <c r="BB145" s="25" t="s">
        <v>99</v>
      </c>
      <c r="BC145" s="25" t="s">
        <v>82</v>
      </c>
      <c r="BD145" s="31" t="s">
        <v>98</v>
      </c>
      <c r="BE145" s="25" t="s">
        <v>100</v>
      </c>
      <c r="BF145" s="25" t="s">
        <v>84</v>
      </c>
      <c r="BG145" s="25">
        <v>2</v>
      </c>
      <c r="BH145" s="25" t="s">
        <v>85</v>
      </c>
      <c r="BI145" s="25" t="s">
        <v>86</v>
      </c>
      <c r="BJ145" s="41">
        <v>139</v>
      </c>
      <c r="BK145" s="41"/>
    </row>
    <row r="146" spans="1:63" ht="15.75" hidden="1" thickBot="1" x14ac:dyDescent="0.3">
      <c r="A146" s="37">
        <f t="shared" si="16"/>
        <v>139</v>
      </c>
      <c r="B146" s="38" t="str">
        <f t="shared" si="17"/>
        <v>NO</v>
      </c>
      <c r="C146" s="38" t="str">
        <f>IF(COUNTIF($D$8:$D$216,D146)&gt;1,"SI","NO")</f>
        <v>NO</v>
      </c>
      <c r="D146" s="38" t="str">
        <f t="shared" si="18"/>
        <v xml:space="preserve">08000761107500028         LO 1       </v>
      </c>
      <c r="E146" s="38" t="str">
        <f>VLOOKUP($G146,[1]LISTAS!$V:$AA,2,0)</f>
        <v>L'HOSPITALET DE LLOBREGAT</v>
      </c>
      <c r="F146" s="38" t="str">
        <f>VLOOKUP($G146,[1]LISTAS!$V:$AA,3,0)</f>
        <v>BARCELONA</v>
      </c>
      <c r="G146" s="20" t="s">
        <v>97</v>
      </c>
      <c r="H146" s="20">
        <v>28</v>
      </c>
      <c r="I146" s="21"/>
      <c r="J146" s="21"/>
      <c r="K146" s="21"/>
      <c r="L146" s="21"/>
      <c r="M146" s="21"/>
      <c r="N146" s="21"/>
      <c r="O146" s="21"/>
      <c r="P146" s="21"/>
      <c r="Q146" s="36" t="s">
        <v>89</v>
      </c>
      <c r="R146" s="20" t="s">
        <v>78</v>
      </c>
      <c r="S146" s="22">
        <v>1</v>
      </c>
      <c r="T146" s="39"/>
      <c r="U146" s="39"/>
      <c r="V146" s="38" t="str">
        <f>VLOOKUP($G146,[1]LISTAS!$V$3:$AD$20001,7,0)</f>
        <v>08</v>
      </c>
      <c r="W146" s="38" t="str">
        <f>VLOOKUP($G146,[1]LISTAS!$V$3:$AD$20001,8,0)</f>
        <v>00076</v>
      </c>
      <c r="X146" s="38" t="str">
        <f>VLOOKUP($G146,[1]LISTAS!$V$3:$AD$20001,9,0)</f>
        <v>11075</v>
      </c>
      <c r="Y146" s="38" t="str">
        <f t="shared" si="19"/>
        <v>00028</v>
      </c>
      <c r="Z146" s="38" t="str">
        <f>IF(I146=""," ",VLOOKUP(I146,[1]LISTAS!$B$3:$C$102,2))</f>
        <v xml:space="preserve"> </v>
      </c>
      <c r="AA146" s="38" t="str">
        <f t="shared" si="20"/>
        <v xml:space="preserve">   </v>
      </c>
      <c r="AB146" s="37" t="str">
        <f>IF(L146="","  ",VLOOKUP(L146,[1]LISTAS!$H$3:$I$14,2,0)&amp;REPT(" ",1-LEN(M146))&amp;M146)</f>
        <v xml:space="preserve">  </v>
      </c>
      <c r="AC146" s="38" t="str">
        <f t="shared" si="21"/>
        <v xml:space="preserve"> </v>
      </c>
      <c r="AD146" s="38" t="str">
        <f>IF(O146=""," ",VLOOKUP(O146,[1]LISTAS!$M$3:$N$38,2,0))&amp;IF(P146=""," ",VLOOKUP(P146,[1]LISTAS!$M$3:$N$38,2,0))</f>
        <v xml:space="preserve">  </v>
      </c>
      <c r="AE146" s="38" t="str">
        <f>IF(Q146="","   ",VLOOKUP(Q146,[1]LISTAS!$P$3:$Q$144,2,0))</f>
        <v xml:space="preserve">LO </v>
      </c>
      <c r="AF146" s="38" t="str">
        <f>IF(ISERROR(IF(R146="texto libre",S146,VLOOKUP(R146,[1]LISTAS!$S$3:$T$100,2,0))&amp;REPT(" ",4-LEN(IF(R146="texto libre",S146,VLOOKUP(R146,[1]LISTAS!$S$3:$T$100,2,0))))),"    ",IF(R146="texto libre",S146,VLOOKUP(R146,[1]LISTAS!$S$3:$T$100,2,0))&amp;REPT(" ",4-LEN(IF(R146="texto libre",S146,VLOOKUP(R146,[1]LISTAS!$S$3:$T$100,2,0)))))</f>
        <v xml:space="preserve">1   </v>
      </c>
      <c r="AG146" s="38" t="str">
        <f>IF(ISERROR(IF(T146="texto libre",U146,VLOOKUP(T146,[1]LISTAS!$S$3:$T$100,2,0))&amp;REPT(" ",4-LEN(IF(T146="texto libre",U146,VLOOKUP(T146,[1]LISTAS!$S$3:$T$100,2,0))))),"    ",IF(T146="texto libre",U146,VLOOKUP(T146,[1]LISTAS!$S$3:$T$100,2,0))&amp;REPT(" ",4-LEN(IF(T146="texto libre",U146,VLOOKUP(T146,[1]LISTAS!$S$3:$T$100,2,0)))))</f>
        <v xml:space="preserve">    </v>
      </c>
      <c r="AH146" s="38">
        <f t="shared" si="22"/>
        <v>37</v>
      </c>
      <c r="AI146" s="38">
        <f t="shared" si="23"/>
        <v>1</v>
      </c>
      <c r="AJ146" s="40"/>
      <c r="AK146" s="25">
        <v>2</v>
      </c>
      <c r="AL146" s="31" t="s">
        <v>98</v>
      </c>
      <c r="AM146" s="41">
        <v>140389</v>
      </c>
      <c r="AN146" s="41"/>
      <c r="AO146" s="42" t="str">
        <f>Tabla1[[#This Row],[GESCAL_37]]</f>
        <v xml:space="preserve">08000761107500028         LO 1       </v>
      </c>
      <c r="AP146" s="42" t="str">
        <f>IF(Tabla1[[#This Row],[Calle]]&lt;&gt;"",Tabla1[[#This Row],[Calle]],"")</f>
        <v>Joan Maragall, Calle</v>
      </c>
      <c r="AQ146" s="42" t="str">
        <f>Tabla1[[#This Row],[Número]]&amp;Tabla1[[#This Row],[Bis]]</f>
        <v>28</v>
      </c>
      <c r="AR146" s="42" t="str">
        <f>Tabla1[[#This Row],[PORTAL(O)]]&amp;Tabla1[[#This Row],[PUERTA(Y)]]</f>
        <v/>
      </c>
      <c r="AS146" s="42" t="str">
        <f>Tabla1[[#This Row],[BLOQUE(T)]]&amp;Tabla1[[#This Row],[BLOQUE(XX)]]</f>
        <v/>
      </c>
      <c r="AT146" s="42" t="str">
        <f>IF(Tabla1[[#This Row],[LETRA ]]&lt;&gt;"",Tabla1[[#This Row],[LETRA ]],"")</f>
        <v/>
      </c>
      <c r="AU146" s="42" t="str">
        <f>Tabla1[[#This Row],[S1]]&amp;Tabla1[[#This Row],[S2]]</f>
        <v/>
      </c>
      <c r="AV146" s="43"/>
      <c r="AW146" s="42" t="str">
        <f>Tabla1[[#This Row],[Planta]]</f>
        <v>Local</v>
      </c>
      <c r="AX146" s="42" t="str">
        <f>Tabla1[[#This Row],[MMMM]]&amp;" "&amp;Tabla1[[#This Row],[NNNN]]</f>
        <v xml:space="preserve">1        </v>
      </c>
      <c r="AY146" s="29" t="s">
        <v>80</v>
      </c>
      <c r="AZ146" s="25">
        <v>6286989</v>
      </c>
      <c r="BA146" s="25"/>
      <c r="BB146" s="25" t="s">
        <v>99</v>
      </c>
      <c r="BC146" s="25" t="s">
        <v>82</v>
      </c>
      <c r="BD146" s="31" t="s">
        <v>98</v>
      </c>
      <c r="BE146" s="25" t="s">
        <v>100</v>
      </c>
      <c r="BF146" s="25" t="s">
        <v>84</v>
      </c>
      <c r="BG146" s="25">
        <v>2</v>
      </c>
      <c r="BH146" s="25" t="s">
        <v>85</v>
      </c>
      <c r="BI146" s="25" t="s">
        <v>86</v>
      </c>
      <c r="BJ146" s="41">
        <v>139</v>
      </c>
      <c r="BK146" s="41"/>
    </row>
    <row r="147" spans="1:63" ht="15.75" hidden="1" thickBot="1" x14ac:dyDescent="0.3">
      <c r="A147" s="37">
        <f t="shared" si="16"/>
        <v>140</v>
      </c>
      <c r="B147" s="38" t="str">
        <f t="shared" si="17"/>
        <v>NO</v>
      </c>
      <c r="C147" s="38" t="str">
        <f>IF(COUNTIF($D$8:$D$216,D147)&gt;1,"SI","NO")</f>
        <v>NO</v>
      </c>
      <c r="D147" s="38" t="str">
        <f t="shared" si="18"/>
        <v xml:space="preserve">08000761107500030         0011       </v>
      </c>
      <c r="E147" s="38" t="str">
        <f>VLOOKUP($G147,[1]LISTAS!$V:$AA,2,0)</f>
        <v>L'HOSPITALET DE LLOBREGAT</v>
      </c>
      <c r="F147" s="38" t="str">
        <f>VLOOKUP($G147,[1]LISTAS!$V:$AA,3,0)</f>
        <v>BARCELONA</v>
      </c>
      <c r="G147" s="20" t="s">
        <v>97</v>
      </c>
      <c r="H147" s="20">
        <v>30</v>
      </c>
      <c r="I147" s="21"/>
      <c r="J147" s="21"/>
      <c r="K147" s="21"/>
      <c r="L147" s="21"/>
      <c r="M147" s="21"/>
      <c r="N147" s="21"/>
      <c r="O147" s="21"/>
      <c r="P147" s="21"/>
      <c r="Q147" s="21">
        <v>1</v>
      </c>
      <c r="R147" s="20" t="s">
        <v>78</v>
      </c>
      <c r="S147" s="22">
        <v>1</v>
      </c>
      <c r="T147" s="39"/>
      <c r="U147" s="39"/>
      <c r="V147" s="38" t="str">
        <f>VLOOKUP($G147,[1]LISTAS!$V$3:$AD$20001,7,0)</f>
        <v>08</v>
      </c>
      <c r="W147" s="38" t="str">
        <f>VLOOKUP($G147,[1]LISTAS!$V$3:$AD$20001,8,0)</f>
        <v>00076</v>
      </c>
      <c r="X147" s="38" t="str">
        <f>VLOOKUP($G147,[1]LISTAS!$V$3:$AD$20001,9,0)</f>
        <v>11075</v>
      </c>
      <c r="Y147" s="38" t="str">
        <f t="shared" si="19"/>
        <v>00030</v>
      </c>
      <c r="Z147" s="38" t="str">
        <f>IF(I147=""," ",VLOOKUP(I147,[1]LISTAS!$B$3:$C$102,2))</f>
        <v xml:space="preserve"> </v>
      </c>
      <c r="AA147" s="38" t="str">
        <f t="shared" si="20"/>
        <v xml:space="preserve">   </v>
      </c>
      <c r="AB147" s="37" t="str">
        <f>IF(L147="","  ",VLOOKUP(L147,[1]LISTAS!$H$3:$I$14,2,0)&amp;REPT(" ",1-LEN(M147))&amp;M147)</f>
        <v xml:space="preserve">  </v>
      </c>
      <c r="AC147" s="38" t="str">
        <f t="shared" si="21"/>
        <v xml:space="preserve"> </v>
      </c>
      <c r="AD147" s="38" t="str">
        <f>IF(O147=""," ",VLOOKUP(O147,[1]LISTAS!$M$3:$N$38,2,0))&amp;IF(P147=""," ",VLOOKUP(P147,[1]LISTAS!$M$3:$N$38,2,0))</f>
        <v xml:space="preserve">  </v>
      </c>
      <c r="AE147" s="38" t="str">
        <f>IF(Q147="","   ",VLOOKUP(Q147,[1]LISTAS!$P$3:$Q$144,2,0))</f>
        <v>001</v>
      </c>
      <c r="AF147" s="38" t="str">
        <f>IF(ISERROR(IF(R147="texto libre",S147,VLOOKUP(R147,[1]LISTAS!$S$3:$T$100,2,0))&amp;REPT(" ",4-LEN(IF(R147="texto libre",S147,VLOOKUP(R147,[1]LISTAS!$S$3:$T$100,2,0))))),"    ",IF(R147="texto libre",S147,VLOOKUP(R147,[1]LISTAS!$S$3:$T$100,2,0))&amp;REPT(" ",4-LEN(IF(R147="texto libre",S147,VLOOKUP(R147,[1]LISTAS!$S$3:$T$100,2,0)))))</f>
        <v xml:space="preserve">1   </v>
      </c>
      <c r="AG147" s="38" t="str">
        <f>IF(ISERROR(IF(T147="texto libre",U147,VLOOKUP(T147,[1]LISTAS!$S$3:$T$100,2,0))&amp;REPT(" ",4-LEN(IF(T147="texto libre",U147,VLOOKUP(T147,[1]LISTAS!$S$3:$T$100,2,0))))),"    ",IF(T147="texto libre",U147,VLOOKUP(T147,[1]LISTAS!$S$3:$T$100,2,0))&amp;REPT(" ",4-LEN(IF(T147="texto libre",U147,VLOOKUP(T147,[1]LISTAS!$S$3:$T$100,2,0)))))</f>
        <v xml:space="preserve">    </v>
      </c>
      <c r="AH147" s="38">
        <f t="shared" si="22"/>
        <v>37</v>
      </c>
      <c r="AI147" s="38">
        <f t="shared" si="23"/>
        <v>1</v>
      </c>
      <c r="AJ147" s="40"/>
      <c r="AK147" s="25">
        <v>2</v>
      </c>
      <c r="AL147" s="31" t="s">
        <v>98</v>
      </c>
      <c r="AM147" s="41">
        <v>140389</v>
      </c>
      <c r="AN147" s="41"/>
      <c r="AO147" s="42" t="str">
        <f>Tabla1[[#This Row],[GESCAL_37]]</f>
        <v xml:space="preserve">08000761107500030         0011       </v>
      </c>
      <c r="AP147" s="42" t="str">
        <f>IF(Tabla1[[#This Row],[Calle]]&lt;&gt;"",Tabla1[[#This Row],[Calle]],"")</f>
        <v>Joan Maragall, Calle</v>
      </c>
      <c r="AQ147" s="42" t="str">
        <f>Tabla1[[#This Row],[Número]]&amp;Tabla1[[#This Row],[Bis]]</f>
        <v>30</v>
      </c>
      <c r="AR147" s="42" t="str">
        <f>Tabla1[[#This Row],[PORTAL(O)]]&amp;Tabla1[[#This Row],[PUERTA(Y)]]</f>
        <v/>
      </c>
      <c r="AS147" s="42" t="str">
        <f>Tabla1[[#This Row],[BLOQUE(T)]]&amp;Tabla1[[#This Row],[BLOQUE(XX)]]</f>
        <v/>
      </c>
      <c r="AT147" s="42" t="str">
        <f>IF(Tabla1[[#This Row],[LETRA ]]&lt;&gt;"",Tabla1[[#This Row],[LETRA ]],"")</f>
        <v/>
      </c>
      <c r="AU147" s="42" t="str">
        <f>Tabla1[[#This Row],[S1]]&amp;Tabla1[[#This Row],[S2]]</f>
        <v/>
      </c>
      <c r="AV147" s="43"/>
      <c r="AW147" s="42">
        <f>Tabla1[[#This Row],[Planta]]</f>
        <v>1</v>
      </c>
      <c r="AX147" s="42" t="str">
        <f>Tabla1[[#This Row],[MMMM]]&amp;" "&amp;Tabla1[[#This Row],[NNNN]]</f>
        <v xml:space="preserve">1        </v>
      </c>
      <c r="AY147" s="29" t="s">
        <v>80</v>
      </c>
      <c r="AZ147" s="25">
        <v>6286989</v>
      </c>
      <c r="BA147" s="25"/>
      <c r="BB147" s="25" t="s">
        <v>99</v>
      </c>
      <c r="BC147" s="25" t="s">
        <v>82</v>
      </c>
      <c r="BD147" s="31" t="s">
        <v>98</v>
      </c>
      <c r="BE147" s="25" t="s">
        <v>100</v>
      </c>
      <c r="BF147" s="25" t="s">
        <v>84</v>
      </c>
      <c r="BG147" s="25">
        <v>2</v>
      </c>
      <c r="BH147" s="25" t="s">
        <v>85</v>
      </c>
      <c r="BI147" s="25" t="s">
        <v>86</v>
      </c>
      <c r="BJ147" s="41">
        <v>139</v>
      </c>
      <c r="BK147" s="41"/>
    </row>
    <row r="148" spans="1:63" ht="15.75" hidden="1" thickBot="1" x14ac:dyDescent="0.3">
      <c r="A148" s="37">
        <f t="shared" si="16"/>
        <v>141</v>
      </c>
      <c r="B148" s="38" t="str">
        <f t="shared" si="17"/>
        <v>NO</v>
      </c>
      <c r="C148" s="38" t="str">
        <f>IF(COUNTIF($D$8:$D$216,D148)&gt;1,"SI","NO")</f>
        <v>NO</v>
      </c>
      <c r="D148" s="38" t="str">
        <f t="shared" si="18"/>
        <v xml:space="preserve">08000761107500030         0012       </v>
      </c>
      <c r="E148" s="38" t="str">
        <f>VLOOKUP($G148,[1]LISTAS!$V:$AA,2,0)</f>
        <v>L'HOSPITALET DE LLOBREGAT</v>
      </c>
      <c r="F148" s="38" t="str">
        <f>VLOOKUP($G148,[1]LISTAS!$V:$AA,3,0)</f>
        <v>BARCELONA</v>
      </c>
      <c r="G148" s="20" t="s">
        <v>97</v>
      </c>
      <c r="H148" s="20">
        <v>30</v>
      </c>
      <c r="I148" s="21"/>
      <c r="J148" s="21"/>
      <c r="K148" s="21"/>
      <c r="L148" s="21"/>
      <c r="M148" s="21"/>
      <c r="N148" s="21"/>
      <c r="O148" s="21"/>
      <c r="P148" s="21"/>
      <c r="Q148" s="21">
        <v>1</v>
      </c>
      <c r="R148" s="20" t="s">
        <v>78</v>
      </c>
      <c r="S148" s="22">
        <v>2</v>
      </c>
      <c r="T148" s="39"/>
      <c r="U148" s="39"/>
      <c r="V148" s="38" t="str">
        <f>VLOOKUP($G148,[1]LISTAS!$V$3:$AD$20001,7,0)</f>
        <v>08</v>
      </c>
      <c r="W148" s="38" t="str">
        <f>VLOOKUP($G148,[1]LISTAS!$V$3:$AD$20001,8,0)</f>
        <v>00076</v>
      </c>
      <c r="X148" s="38" t="str">
        <f>VLOOKUP($G148,[1]LISTAS!$V$3:$AD$20001,9,0)</f>
        <v>11075</v>
      </c>
      <c r="Y148" s="38" t="str">
        <f t="shared" si="19"/>
        <v>00030</v>
      </c>
      <c r="Z148" s="38" t="str">
        <f>IF(I148=""," ",VLOOKUP(I148,[1]LISTAS!$B$3:$C$102,2))</f>
        <v xml:space="preserve"> </v>
      </c>
      <c r="AA148" s="38" t="str">
        <f t="shared" si="20"/>
        <v xml:space="preserve">   </v>
      </c>
      <c r="AB148" s="37" t="str">
        <f>IF(L148="","  ",VLOOKUP(L148,[1]LISTAS!$H$3:$I$14,2,0)&amp;REPT(" ",1-LEN(M148))&amp;M148)</f>
        <v xml:space="preserve">  </v>
      </c>
      <c r="AC148" s="38" t="str">
        <f t="shared" si="21"/>
        <v xml:space="preserve"> </v>
      </c>
      <c r="AD148" s="38" t="str">
        <f>IF(O148=""," ",VLOOKUP(O148,[1]LISTAS!$M$3:$N$38,2,0))&amp;IF(P148=""," ",VLOOKUP(P148,[1]LISTAS!$M$3:$N$38,2,0))</f>
        <v xml:space="preserve">  </v>
      </c>
      <c r="AE148" s="38" t="str">
        <f>IF(Q148="","   ",VLOOKUP(Q148,[1]LISTAS!$P$3:$Q$144,2,0))</f>
        <v>001</v>
      </c>
      <c r="AF148" s="38" t="str">
        <f>IF(ISERROR(IF(R148="texto libre",S148,VLOOKUP(R148,[1]LISTAS!$S$3:$T$100,2,0))&amp;REPT(" ",4-LEN(IF(R148="texto libre",S148,VLOOKUP(R148,[1]LISTAS!$S$3:$T$100,2,0))))),"    ",IF(R148="texto libre",S148,VLOOKUP(R148,[1]LISTAS!$S$3:$T$100,2,0))&amp;REPT(" ",4-LEN(IF(R148="texto libre",S148,VLOOKUP(R148,[1]LISTAS!$S$3:$T$100,2,0)))))</f>
        <v xml:space="preserve">2   </v>
      </c>
      <c r="AG148" s="38" t="str">
        <f>IF(ISERROR(IF(T148="texto libre",U148,VLOOKUP(T148,[1]LISTAS!$S$3:$T$100,2,0))&amp;REPT(" ",4-LEN(IF(T148="texto libre",U148,VLOOKUP(T148,[1]LISTAS!$S$3:$T$100,2,0))))),"    ",IF(T148="texto libre",U148,VLOOKUP(T148,[1]LISTAS!$S$3:$T$100,2,0))&amp;REPT(" ",4-LEN(IF(T148="texto libre",U148,VLOOKUP(T148,[1]LISTAS!$S$3:$T$100,2,0)))))</f>
        <v xml:space="preserve">    </v>
      </c>
      <c r="AH148" s="38">
        <f t="shared" si="22"/>
        <v>37</v>
      </c>
      <c r="AI148" s="38">
        <f t="shared" si="23"/>
        <v>1</v>
      </c>
      <c r="AJ148" s="40"/>
      <c r="AK148" s="25">
        <v>2</v>
      </c>
      <c r="AL148" s="31" t="s">
        <v>98</v>
      </c>
      <c r="AM148" s="41">
        <v>140389</v>
      </c>
      <c r="AN148" s="41"/>
      <c r="AO148" s="42" t="str">
        <f>Tabla1[[#This Row],[GESCAL_37]]</f>
        <v xml:space="preserve">08000761107500030         0012       </v>
      </c>
      <c r="AP148" s="42" t="str">
        <f>IF(Tabla1[[#This Row],[Calle]]&lt;&gt;"",Tabla1[[#This Row],[Calle]],"")</f>
        <v>Joan Maragall, Calle</v>
      </c>
      <c r="AQ148" s="42" t="str">
        <f>Tabla1[[#This Row],[Número]]&amp;Tabla1[[#This Row],[Bis]]</f>
        <v>30</v>
      </c>
      <c r="AR148" s="42" t="str">
        <f>Tabla1[[#This Row],[PORTAL(O)]]&amp;Tabla1[[#This Row],[PUERTA(Y)]]</f>
        <v/>
      </c>
      <c r="AS148" s="42" t="str">
        <f>Tabla1[[#This Row],[BLOQUE(T)]]&amp;Tabla1[[#This Row],[BLOQUE(XX)]]</f>
        <v/>
      </c>
      <c r="AT148" s="42" t="str">
        <f>IF(Tabla1[[#This Row],[LETRA ]]&lt;&gt;"",Tabla1[[#This Row],[LETRA ]],"")</f>
        <v/>
      </c>
      <c r="AU148" s="42" t="str">
        <f>Tabla1[[#This Row],[S1]]&amp;Tabla1[[#This Row],[S2]]</f>
        <v/>
      </c>
      <c r="AV148" s="43"/>
      <c r="AW148" s="42">
        <f>Tabla1[[#This Row],[Planta]]</f>
        <v>1</v>
      </c>
      <c r="AX148" s="42" t="str">
        <f>Tabla1[[#This Row],[MMMM]]&amp;" "&amp;Tabla1[[#This Row],[NNNN]]</f>
        <v xml:space="preserve">2        </v>
      </c>
      <c r="AY148" s="29" t="s">
        <v>80</v>
      </c>
      <c r="AZ148" s="25">
        <v>6286989</v>
      </c>
      <c r="BA148" s="25"/>
      <c r="BB148" s="25" t="s">
        <v>99</v>
      </c>
      <c r="BC148" s="25" t="s">
        <v>82</v>
      </c>
      <c r="BD148" s="31" t="s">
        <v>98</v>
      </c>
      <c r="BE148" s="25" t="s">
        <v>100</v>
      </c>
      <c r="BF148" s="25" t="s">
        <v>84</v>
      </c>
      <c r="BG148" s="25">
        <v>2</v>
      </c>
      <c r="BH148" s="25" t="s">
        <v>85</v>
      </c>
      <c r="BI148" s="25" t="s">
        <v>86</v>
      </c>
      <c r="BJ148" s="41">
        <v>139</v>
      </c>
      <c r="BK148" s="41"/>
    </row>
    <row r="149" spans="1:63" ht="15.75" hidden="1" thickBot="1" x14ac:dyDescent="0.3">
      <c r="A149" s="37">
        <f t="shared" si="16"/>
        <v>142</v>
      </c>
      <c r="B149" s="38" t="str">
        <f t="shared" si="17"/>
        <v>NO</v>
      </c>
      <c r="C149" s="38" t="str">
        <f>IF(COUNTIF($D$8:$D$216,D149)&gt;1,"SI","NO")</f>
        <v>NO</v>
      </c>
      <c r="D149" s="38" t="str">
        <f t="shared" si="18"/>
        <v xml:space="preserve">08000761107500030         0021       </v>
      </c>
      <c r="E149" s="38" t="str">
        <f>VLOOKUP($G149,[1]LISTAS!$V:$AA,2,0)</f>
        <v>L'HOSPITALET DE LLOBREGAT</v>
      </c>
      <c r="F149" s="38" t="str">
        <f>VLOOKUP($G149,[1]LISTAS!$V:$AA,3,0)</f>
        <v>BARCELONA</v>
      </c>
      <c r="G149" s="20" t="s">
        <v>97</v>
      </c>
      <c r="H149" s="20">
        <v>30</v>
      </c>
      <c r="I149" s="21"/>
      <c r="J149" s="21"/>
      <c r="K149" s="21"/>
      <c r="L149" s="21"/>
      <c r="M149" s="21"/>
      <c r="N149" s="21"/>
      <c r="O149" s="21"/>
      <c r="P149" s="21"/>
      <c r="Q149" s="21">
        <v>2</v>
      </c>
      <c r="R149" s="20" t="s">
        <v>78</v>
      </c>
      <c r="S149" s="22">
        <v>1</v>
      </c>
      <c r="T149" s="39"/>
      <c r="U149" s="39"/>
      <c r="V149" s="38" t="str">
        <f>VLOOKUP($G149,[1]LISTAS!$V$3:$AD$20001,7,0)</f>
        <v>08</v>
      </c>
      <c r="W149" s="38" t="str">
        <f>VLOOKUP($G149,[1]LISTAS!$V$3:$AD$20001,8,0)</f>
        <v>00076</v>
      </c>
      <c r="X149" s="38" t="str">
        <f>VLOOKUP($G149,[1]LISTAS!$V$3:$AD$20001,9,0)</f>
        <v>11075</v>
      </c>
      <c r="Y149" s="38" t="str">
        <f t="shared" si="19"/>
        <v>00030</v>
      </c>
      <c r="Z149" s="38" t="str">
        <f>IF(I149=""," ",VLOOKUP(I149,[1]LISTAS!$B$3:$C$102,2))</f>
        <v xml:space="preserve"> </v>
      </c>
      <c r="AA149" s="38" t="str">
        <f t="shared" si="20"/>
        <v xml:space="preserve">   </v>
      </c>
      <c r="AB149" s="37" t="str">
        <f>IF(L149="","  ",VLOOKUP(L149,[1]LISTAS!$H$3:$I$14,2,0)&amp;REPT(" ",1-LEN(M149))&amp;M149)</f>
        <v xml:space="preserve">  </v>
      </c>
      <c r="AC149" s="38" t="str">
        <f t="shared" si="21"/>
        <v xml:space="preserve"> </v>
      </c>
      <c r="AD149" s="38" t="str">
        <f>IF(O149=""," ",VLOOKUP(O149,[1]LISTAS!$M$3:$N$38,2,0))&amp;IF(P149=""," ",VLOOKUP(P149,[1]LISTAS!$M$3:$N$38,2,0))</f>
        <v xml:space="preserve">  </v>
      </c>
      <c r="AE149" s="38" t="str">
        <f>IF(Q149="","   ",VLOOKUP(Q149,[1]LISTAS!$P$3:$Q$144,2,0))</f>
        <v>002</v>
      </c>
      <c r="AF149" s="38" t="str">
        <f>IF(ISERROR(IF(R149="texto libre",S149,VLOOKUP(R149,[1]LISTAS!$S$3:$T$100,2,0))&amp;REPT(" ",4-LEN(IF(R149="texto libre",S149,VLOOKUP(R149,[1]LISTAS!$S$3:$T$100,2,0))))),"    ",IF(R149="texto libre",S149,VLOOKUP(R149,[1]LISTAS!$S$3:$T$100,2,0))&amp;REPT(" ",4-LEN(IF(R149="texto libre",S149,VLOOKUP(R149,[1]LISTAS!$S$3:$T$100,2,0)))))</f>
        <v xml:space="preserve">1   </v>
      </c>
      <c r="AG149" s="38" t="str">
        <f>IF(ISERROR(IF(T149="texto libre",U149,VLOOKUP(T149,[1]LISTAS!$S$3:$T$100,2,0))&amp;REPT(" ",4-LEN(IF(T149="texto libre",U149,VLOOKUP(T149,[1]LISTAS!$S$3:$T$100,2,0))))),"    ",IF(T149="texto libre",U149,VLOOKUP(T149,[1]LISTAS!$S$3:$T$100,2,0))&amp;REPT(" ",4-LEN(IF(T149="texto libre",U149,VLOOKUP(T149,[1]LISTAS!$S$3:$T$100,2,0)))))</f>
        <v xml:space="preserve">    </v>
      </c>
      <c r="AH149" s="38">
        <f t="shared" si="22"/>
        <v>37</v>
      </c>
      <c r="AI149" s="38">
        <f t="shared" si="23"/>
        <v>1</v>
      </c>
      <c r="AJ149" s="40"/>
      <c r="AK149" s="25">
        <v>2</v>
      </c>
      <c r="AL149" s="31" t="s">
        <v>98</v>
      </c>
      <c r="AM149" s="41">
        <v>140389</v>
      </c>
      <c r="AN149" s="41"/>
      <c r="AO149" s="42" t="str">
        <f>Tabla1[[#This Row],[GESCAL_37]]</f>
        <v xml:space="preserve">08000761107500030         0021       </v>
      </c>
      <c r="AP149" s="42" t="str">
        <f>IF(Tabla1[[#This Row],[Calle]]&lt;&gt;"",Tabla1[[#This Row],[Calle]],"")</f>
        <v>Joan Maragall, Calle</v>
      </c>
      <c r="AQ149" s="42" t="str">
        <f>Tabla1[[#This Row],[Número]]&amp;Tabla1[[#This Row],[Bis]]</f>
        <v>30</v>
      </c>
      <c r="AR149" s="42" t="str">
        <f>Tabla1[[#This Row],[PORTAL(O)]]&amp;Tabla1[[#This Row],[PUERTA(Y)]]</f>
        <v/>
      </c>
      <c r="AS149" s="42" t="str">
        <f>Tabla1[[#This Row],[BLOQUE(T)]]&amp;Tabla1[[#This Row],[BLOQUE(XX)]]</f>
        <v/>
      </c>
      <c r="AT149" s="42" t="str">
        <f>IF(Tabla1[[#This Row],[LETRA ]]&lt;&gt;"",Tabla1[[#This Row],[LETRA ]],"")</f>
        <v/>
      </c>
      <c r="AU149" s="42" t="str">
        <f>Tabla1[[#This Row],[S1]]&amp;Tabla1[[#This Row],[S2]]</f>
        <v/>
      </c>
      <c r="AV149" s="43"/>
      <c r="AW149" s="42">
        <f>Tabla1[[#This Row],[Planta]]</f>
        <v>2</v>
      </c>
      <c r="AX149" s="42" t="str">
        <f>Tabla1[[#This Row],[MMMM]]&amp;" "&amp;Tabla1[[#This Row],[NNNN]]</f>
        <v xml:space="preserve">1        </v>
      </c>
      <c r="AY149" s="29" t="s">
        <v>80</v>
      </c>
      <c r="AZ149" s="25">
        <v>6286989</v>
      </c>
      <c r="BA149" s="25"/>
      <c r="BB149" s="25" t="s">
        <v>99</v>
      </c>
      <c r="BC149" s="25" t="s">
        <v>82</v>
      </c>
      <c r="BD149" s="31" t="s">
        <v>98</v>
      </c>
      <c r="BE149" s="25" t="s">
        <v>100</v>
      </c>
      <c r="BF149" s="25" t="s">
        <v>84</v>
      </c>
      <c r="BG149" s="25">
        <v>2</v>
      </c>
      <c r="BH149" s="25" t="s">
        <v>85</v>
      </c>
      <c r="BI149" s="25" t="s">
        <v>86</v>
      </c>
      <c r="BJ149" s="41">
        <v>139</v>
      </c>
      <c r="BK149" s="41"/>
    </row>
    <row r="150" spans="1:63" ht="15.75" hidden="1" thickBot="1" x14ac:dyDescent="0.3">
      <c r="A150" s="37">
        <f t="shared" si="16"/>
        <v>143</v>
      </c>
      <c r="B150" s="38" t="str">
        <f t="shared" si="17"/>
        <v>NO</v>
      </c>
      <c r="C150" s="38" t="str">
        <f>IF(COUNTIF($D$8:$D$216,D150)&gt;1,"SI","NO")</f>
        <v>NO</v>
      </c>
      <c r="D150" s="38" t="str">
        <f t="shared" si="18"/>
        <v xml:space="preserve">08000761107500030         0022       </v>
      </c>
      <c r="E150" s="38" t="str">
        <f>VLOOKUP($G150,[1]LISTAS!$V:$AA,2,0)</f>
        <v>L'HOSPITALET DE LLOBREGAT</v>
      </c>
      <c r="F150" s="38" t="str">
        <f>VLOOKUP($G150,[1]LISTAS!$V:$AA,3,0)</f>
        <v>BARCELONA</v>
      </c>
      <c r="G150" s="20" t="s">
        <v>97</v>
      </c>
      <c r="H150" s="20">
        <v>30</v>
      </c>
      <c r="I150" s="21"/>
      <c r="J150" s="21"/>
      <c r="K150" s="21"/>
      <c r="L150" s="21"/>
      <c r="M150" s="21"/>
      <c r="N150" s="21"/>
      <c r="O150" s="21"/>
      <c r="P150" s="21"/>
      <c r="Q150" s="21">
        <v>2</v>
      </c>
      <c r="R150" s="20" t="s">
        <v>78</v>
      </c>
      <c r="S150" s="22">
        <v>2</v>
      </c>
      <c r="T150" s="39"/>
      <c r="U150" s="39"/>
      <c r="V150" s="38" t="str">
        <f>VLOOKUP($G150,[1]LISTAS!$V$3:$AD$20001,7,0)</f>
        <v>08</v>
      </c>
      <c r="W150" s="38" t="str">
        <f>VLOOKUP($G150,[1]LISTAS!$V$3:$AD$20001,8,0)</f>
        <v>00076</v>
      </c>
      <c r="X150" s="38" t="str">
        <f>VLOOKUP($G150,[1]LISTAS!$V$3:$AD$20001,9,0)</f>
        <v>11075</v>
      </c>
      <c r="Y150" s="38" t="str">
        <f t="shared" si="19"/>
        <v>00030</v>
      </c>
      <c r="Z150" s="38" t="str">
        <f>IF(I150=""," ",VLOOKUP(I150,[1]LISTAS!$B$3:$C$102,2))</f>
        <v xml:space="preserve"> </v>
      </c>
      <c r="AA150" s="38" t="str">
        <f t="shared" si="20"/>
        <v xml:space="preserve">   </v>
      </c>
      <c r="AB150" s="37" t="str">
        <f>IF(L150="","  ",VLOOKUP(L150,[1]LISTAS!$H$3:$I$14,2,0)&amp;REPT(" ",1-LEN(M150))&amp;M150)</f>
        <v xml:space="preserve">  </v>
      </c>
      <c r="AC150" s="38" t="str">
        <f t="shared" si="21"/>
        <v xml:space="preserve"> </v>
      </c>
      <c r="AD150" s="38" t="str">
        <f>IF(O150=""," ",VLOOKUP(O150,[1]LISTAS!$M$3:$N$38,2,0))&amp;IF(P150=""," ",VLOOKUP(P150,[1]LISTAS!$M$3:$N$38,2,0))</f>
        <v xml:space="preserve">  </v>
      </c>
      <c r="AE150" s="38" t="str">
        <f>IF(Q150="","   ",VLOOKUP(Q150,[1]LISTAS!$P$3:$Q$144,2,0))</f>
        <v>002</v>
      </c>
      <c r="AF150" s="38" t="str">
        <f>IF(ISERROR(IF(R150="texto libre",S150,VLOOKUP(R150,[1]LISTAS!$S$3:$T$100,2,0))&amp;REPT(" ",4-LEN(IF(R150="texto libre",S150,VLOOKUP(R150,[1]LISTAS!$S$3:$T$100,2,0))))),"    ",IF(R150="texto libre",S150,VLOOKUP(R150,[1]LISTAS!$S$3:$T$100,2,0))&amp;REPT(" ",4-LEN(IF(R150="texto libre",S150,VLOOKUP(R150,[1]LISTAS!$S$3:$T$100,2,0)))))</f>
        <v xml:space="preserve">2   </v>
      </c>
      <c r="AG150" s="38" t="str">
        <f>IF(ISERROR(IF(T150="texto libre",U150,VLOOKUP(T150,[1]LISTAS!$S$3:$T$100,2,0))&amp;REPT(" ",4-LEN(IF(T150="texto libre",U150,VLOOKUP(T150,[1]LISTAS!$S$3:$T$100,2,0))))),"    ",IF(T150="texto libre",U150,VLOOKUP(T150,[1]LISTAS!$S$3:$T$100,2,0))&amp;REPT(" ",4-LEN(IF(T150="texto libre",U150,VLOOKUP(T150,[1]LISTAS!$S$3:$T$100,2,0)))))</f>
        <v xml:space="preserve">    </v>
      </c>
      <c r="AH150" s="38">
        <f t="shared" si="22"/>
        <v>37</v>
      </c>
      <c r="AI150" s="38">
        <f t="shared" si="23"/>
        <v>1</v>
      </c>
      <c r="AJ150" s="40"/>
      <c r="AK150" s="25">
        <v>2</v>
      </c>
      <c r="AL150" s="31" t="s">
        <v>98</v>
      </c>
      <c r="AM150" s="41">
        <v>140389</v>
      </c>
      <c r="AN150" s="41"/>
      <c r="AO150" s="42" t="str">
        <f>Tabla1[[#This Row],[GESCAL_37]]</f>
        <v xml:space="preserve">08000761107500030         0022       </v>
      </c>
      <c r="AP150" s="42" t="str">
        <f>IF(Tabla1[[#This Row],[Calle]]&lt;&gt;"",Tabla1[[#This Row],[Calle]],"")</f>
        <v>Joan Maragall, Calle</v>
      </c>
      <c r="AQ150" s="42" t="str">
        <f>Tabla1[[#This Row],[Número]]&amp;Tabla1[[#This Row],[Bis]]</f>
        <v>30</v>
      </c>
      <c r="AR150" s="42" t="str">
        <f>Tabla1[[#This Row],[PORTAL(O)]]&amp;Tabla1[[#This Row],[PUERTA(Y)]]</f>
        <v/>
      </c>
      <c r="AS150" s="42" t="str">
        <f>Tabla1[[#This Row],[BLOQUE(T)]]&amp;Tabla1[[#This Row],[BLOQUE(XX)]]</f>
        <v/>
      </c>
      <c r="AT150" s="42" t="str">
        <f>IF(Tabla1[[#This Row],[LETRA ]]&lt;&gt;"",Tabla1[[#This Row],[LETRA ]],"")</f>
        <v/>
      </c>
      <c r="AU150" s="42" t="str">
        <f>Tabla1[[#This Row],[S1]]&amp;Tabla1[[#This Row],[S2]]</f>
        <v/>
      </c>
      <c r="AV150" s="43"/>
      <c r="AW150" s="42">
        <f>Tabla1[[#This Row],[Planta]]</f>
        <v>2</v>
      </c>
      <c r="AX150" s="42" t="str">
        <f>Tabla1[[#This Row],[MMMM]]&amp;" "&amp;Tabla1[[#This Row],[NNNN]]</f>
        <v xml:space="preserve">2        </v>
      </c>
      <c r="AY150" s="29" t="s">
        <v>80</v>
      </c>
      <c r="AZ150" s="25">
        <v>6286989</v>
      </c>
      <c r="BA150" s="25"/>
      <c r="BB150" s="25" t="s">
        <v>99</v>
      </c>
      <c r="BC150" s="25" t="s">
        <v>82</v>
      </c>
      <c r="BD150" s="31" t="s">
        <v>98</v>
      </c>
      <c r="BE150" s="25" t="s">
        <v>100</v>
      </c>
      <c r="BF150" s="25" t="s">
        <v>84</v>
      </c>
      <c r="BG150" s="25">
        <v>2</v>
      </c>
      <c r="BH150" s="25" t="s">
        <v>85</v>
      </c>
      <c r="BI150" s="25" t="s">
        <v>86</v>
      </c>
      <c r="BJ150" s="41">
        <v>139</v>
      </c>
      <c r="BK150" s="41"/>
    </row>
    <row r="151" spans="1:63" ht="15.75" hidden="1" thickBot="1" x14ac:dyDescent="0.3">
      <c r="A151" s="37">
        <f t="shared" si="16"/>
        <v>144</v>
      </c>
      <c r="B151" s="38" t="str">
        <f t="shared" si="17"/>
        <v>NO</v>
      </c>
      <c r="C151" s="38" t="str">
        <f>IF(COUNTIF($D$8:$D$216,D151)&gt;1,"SI","NO")</f>
        <v>NO</v>
      </c>
      <c r="D151" s="38" t="str">
        <f t="shared" si="18"/>
        <v xml:space="preserve">08000761107500030         0031       </v>
      </c>
      <c r="E151" s="38" t="str">
        <f>VLOOKUP($G151,[1]LISTAS!$V:$AA,2,0)</f>
        <v>L'HOSPITALET DE LLOBREGAT</v>
      </c>
      <c r="F151" s="38" t="str">
        <f>VLOOKUP($G151,[1]LISTAS!$V:$AA,3,0)</f>
        <v>BARCELONA</v>
      </c>
      <c r="G151" s="20" t="s">
        <v>97</v>
      </c>
      <c r="H151" s="20">
        <v>30</v>
      </c>
      <c r="I151" s="21"/>
      <c r="J151" s="21"/>
      <c r="K151" s="21"/>
      <c r="L151" s="21"/>
      <c r="M151" s="21"/>
      <c r="N151" s="21"/>
      <c r="O151" s="21"/>
      <c r="P151" s="21"/>
      <c r="Q151" s="21">
        <v>3</v>
      </c>
      <c r="R151" s="20" t="s">
        <v>78</v>
      </c>
      <c r="S151" s="22">
        <v>1</v>
      </c>
      <c r="T151" s="39"/>
      <c r="U151" s="39"/>
      <c r="V151" s="38" t="str">
        <f>VLOOKUP($G151,[1]LISTAS!$V$3:$AD$20001,7,0)</f>
        <v>08</v>
      </c>
      <c r="W151" s="38" t="str">
        <f>VLOOKUP($G151,[1]LISTAS!$V$3:$AD$20001,8,0)</f>
        <v>00076</v>
      </c>
      <c r="X151" s="38" t="str">
        <f>VLOOKUP($G151,[1]LISTAS!$V$3:$AD$20001,9,0)</f>
        <v>11075</v>
      </c>
      <c r="Y151" s="38" t="str">
        <f t="shared" si="19"/>
        <v>00030</v>
      </c>
      <c r="Z151" s="38" t="str">
        <f>IF(I151=""," ",VLOOKUP(I151,[1]LISTAS!$B$3:$C$102,2))</f>
        <v xml:space="preserve"> </v>
      </c>
      <c r="AA151" s="38" t="str">
        <f t="shared" si="20"/>
        <v xml:space="preserve">   </v>
      </c>
      <c r="AB151" s="37" t="str">
        <f>IF(L151="","  ",VLOOKUP(L151,[1]LISTAS!$H$3:$I$14,2,0)&amp;REPT(" ",1-LEN(M151))&amp;M151)</f>
        <v xml:space="preserve">  </v>
      </c>
      <c r="AC151" s="38" t="str">
        <f t="shared" si="21"/>
        <v xml:space="preserve"> </v>
      </c>
      <c r="AD151" s="38" t="str">
        <f>IF(O151=""," ",VLOOKUP(O151,[1]LISTAS!$M$3:$N$38,2,0))&amp;IF(P151=""," ",VLOOKUP(P151,[1]LISTAS!$M$3:$N$38,2,0))</f>
        <v xml:space="preserve">  </v>
      </c>
      <c r="AE151" s="38" t="str">
        <f>IF(Q151="","   ",VLOOKUP(Q151,[1]LISTAS!$P$3:$Q$144,2,0))</f>
        <v>003</v>
      </c>
      <c r="AF151" s="38" t="str">
        <f>IF(ISERROR(IF(R151="texto libre",S151,VLOOKUP(R151,[1]LISTAS!$S$3:$T$100,2,0))&amp;REPT(" ",4-LEN(IF(R151="texto libre",S151,VLOOKUP(R151,[1]LISTAS!$S$3:$T$100,2,0))))),"    ",IF(R151="texto libre",S151,VLOOKUP(R151,[1]LISTAS!$S$3:$T$100,2,0))&amp;REPT(" ",4-LEN(IF(R151="texto libre",S151,VLOOKUP(R151,[1]LISTAS!$S$3:$T$100,2,0)))))</f>
        <v xml:space="preserve">1   </v>
      </c>
      <c r="AG151" s="38" t="str">
        <f>IF(ISERROR(IF(T151="texto libre",U151,VLOOKUP(T151,[1]LISTAS!$S$3:$T$100,2,0))&amp;REPT(" ",4-LEN(IF(T151="texto libre",U151,VLOOKUP(T151,[1]LISTAS!$S$3:$T$100,2,0))))),"    ",IF(T151="texto libre",U151,VLOOKUP(T151,[1]LISTAS!$S$3:$T$100,2,0))&amp;REPT(" ",4-LEN(IF(T151="texto libre",U151,VLOOKUP(T151,[1]LISTAS!$S$3:$T$100,2,0)))))</f>
        <v xml:space="preserve">    </v>
      </c>
      <c r="AH151" s="38">
        <f t="shared" si="22"/>
        <v>37</v>
      </c>
      <c r="AI151" s="38">
        <f t="shared" si="23"/>
        <v>1</v>
      </c>
      <c r="AJ151" s="40"/>
      <c r="AK151" s="25">
        <v>2</v>
      </c>
      <c r="AL151" s="31" t="s">
        <v>98</v>
      </c>
      <c r="AM151" s="41">
        <v>140389</v>
      </c>
      <c r="AN151" s="41"/>
      <c r="AO151" s="42" t="str">
        <f>Tabla1[[#This Row],[GESCAL_37]]</f>
        <v xml:space="preserve">08000761107500030         0031       </v>
      </c>
      <c r="AP151" s="42" t="str">
        <f>IF(Tabla1[[#This Row],[Calle]]&lt;&gt;"",Tabla1[[#This Row],[Calle]],"")</f>
        <v>Joan Maragall, Calle</v>
      </c>
      <c r="AQ151" s="42" t="str">
        <f>Tabla1[[#This Row],[Número]]&amp;Tabla1[[#This Row],[Bis]]</f>
        <v>30</v>
      </c>
      <c r="AR151" s="42" t="str">
        <f>Tabla1[[#This Row],[PORTAL(O)]]&amp;Tabla1[[#This Row],[PUERTA(Y)]]</f>
        <v/>
      </c>
      <c r="AS151" s="42" t="str">
        <f>Tabla1[[#This Row],[BLOQUE(T)]]&amp;Tabla1[[#This Row],[BLOQUE(XX)]]</f>
        <v/>
      </c>
      <c r="AT151" s="42" t="str">
        <f>IF(Tabla1[[#This Row],[LETRA ]]&lt;&gt;"",Tabla1[[#This Row],[LETRA ]],"")</f>
        <v/>
      </c>
      <c r="AU151" s="42" t="str">
        <f>Tabla1[[#This Row],[S1]]&amp;Tabla1[[#This Row],[S2]]</f>
        <v/>
      </c>
      <c r="AV151" s="43"/>
      <c r="AW151" s="42">
        <f>Tabla1[[#This Row],[Planta]]</f>
        <v>3</v>
      </c>
      <c r="AX151" s="42" t="str">
        <f>Tabla1[[#This Row],[MMMM]]&amp;" "&amp;Tabla1[[#This Row],[NNNN]]</f>
        <v xml:space="preserve">1        </v>
      </c>
      <c r="AY151" s="29" t="s">
        <v>80</v>
      </c>
      <c r="AZ151" s="25">
        <v>6286989</v>
      </c>
      <c r="BA151" s="25"/>
      <c r="BB151" s="25" t="s">
        <v>99</v>
      </c>
      <c r="BC151" s="25" t="s">
        <v>82</v>
      </c>
      <c r="BD151" s="31" t="s">
        <v>98</v>
      </c>
      <c r="BE151" s="25" t="s">
        <v>100</v>
      </c>
      <c r="BF151" s="25" t="s">
        <v>84</v>
      </c>
      <c r="BG151" s="25">
        <v>2</v>
      </c>
      <c r="BH151" s="25" t="s">
        <v>85</v>
      </c>
      <c r="BI151" s="25" t="s">
        <v>86</v>
      </c>
      <c r="BJ151" s="41">
        <v>139</v>
      </c>
      <c r="BK151" s="41"/>
    </row>
    <row r="152" spans="1:63" ht="15.75" hidden="1" thickBot="1" x14ac:dyDescent="0.3">
      <c r="A152" s="37">
        <f t="shared" si="16"/>
        <v>145</v>
      </c>
      <c r="B152" s="38" t="str">
        <f t="shared" si="17"/>
        <v>NO</v>
      </c>
      <c r="C152" s="38" t="str">
        <f>IF(COUNTIF($D$8:$D$216,D152)&gt;1,"SI","NO")</f>
        <v>NO</v>
      </c>
      <c r="D152" s="38" t="str">
        <f t="shared" si="18"/>
        <v xml:space="preserve">08000761107500030         0032       </v>
      </c>
      <c r="E152" s="38" t="str">
        <f>VLOOKUP($G152,[1]LISTAS!$V:$AA,2,0)</f>
        <v>L'HOSPITALET DE LLOBREGAT</v>
      </c>
      <c r="F152" s="38" t="str">
        <f>VLOOKUP($G152,[1]LISTAS!$V:$AA,3,0)</f>
        <v>BARCELONA</v>
      </c>
      <c r="G152" s="20" t="s">
        <v>97</v>
      </c>
      <c r="H152" s="20">
        <v>30</v>
      </c>
      <c r="I152" s="21"/>
      <c r="J152" s="21"/>
      <c r="K152" s="21"/>
      <c r="L152" s="21"/>
      <c r="M152" s="21"/>
      <c r="N152" s="21"/>
      <c r="O152" s="21"/>
      <c r="P152" s="21"/>
      <c r="Q152" s="21">
        <v>3</v>
      </c>
      <c r="R152" s="20" t="s">
        <v>78</v>
      </c>
      <c r="S152" s="22">
        <v>2</v>
      </c>
      <c r="T152" s="39"/>
      <c r="U152" s="39"/>
      <c r="V152" s="38" t="str">
        <f>VLOOKUP($G152,[1]LISTAS!$V$3:$AD$20001,7,0)</f>
        <v>08</v>
      </c>
      <c r="W152" s="38" t="str">
        <f>VLOOKUP($G152,[1]LISTAS!$V$3:$AD$20001,8,0)</f>
        <v>00076</v>
      </c>
      <c r="X152" s="38" t="str">
        <f>VLOOKUP($G152,[1]LISTAS!$V$3:$AD$20001,9,0)</f>
        <v>11075</v>
      </c>
      <c r="Y152" s="38" t="str">
        <f t="shared" si="19"/>
        <v>00030</v>
      </c>
      <c r="Z152" s="38" t="str">
        <f>IF(I152=""," ",VLOOKUP(I152,[1]LISTAS!$B$3:$C$102,2))</f>
        <v xml:space="preserve"> </v>
      </c>
      <c r="AA152" s="38" t="str">
        <f t="shared" si="20"/>
        <v xml:space="preserve">   </v>
      </c>
      <c r="AB152" s="37" t="str">
        <f>IF(L152="","  ",VLOOKUP(L152,[1]LISTAS!$H$3:$I$14,2,0)&amp;REPT(" ",1-LEN(M152))&amp;M152)</f>
        <v xml:space="preserve">  </v>
      </c>
      <c r="AC152" s="38" t="str">
        <f t="shared" si="21"/>
        <v xml:space="preserve"> </v>
      </c>
      <c r="AD152" s="38" t="str">
        <f>IF(O152=""," ",VLOOKUP(O152,[1]LISTAS!$M$3:$N$38,2,0))&amp;IF(P152=""," ",VLOOKUP(P152,[1]LISTAS!$M$3:$N$38,2,0))</f>
        <v xml:space="preserve">  </v>
      </c>
      <c r="AE152" s="38" t="str">
        <f>IF(Q152="","   ",VLOOKUP(Q152,[1]LISTAS!$P$3:$Q$144,2,0))</f>
        <v>003</v>
      </c>
      <c r="AF152" s="38" t="str">
        <f>IF(ISERROR(IF(R152="texto libre",S152,VLOOKUP(R152,[1]LISTAS!$S$3:$T$100,2,0))&amp;REPT(" ",4-LEN(IF(R152="texto libre",S152,VLOOKUP(R152,[1]LISTAS!$S$3:$T$100,2,0))))),"    ",IF(R152="texto libre",S152,VLOOKUP(R152,[1]LISTAS!$S$3:$T$100,2,0))&amp;REPT(" ",4-LEN(IF(R152="texto libre",S152,VLOOKUP(R152,[1]LISTAS!$S$3:$T$100,2,0)))))</f>
        <v xml:space="preserve">2   </v>
      </c>
      <c r="AG152" s="38" t="str">
        <f>IF(ISERROR(IF(T152="texto libre",U152,VLOOKUP(T152,[1]LISTAS!$S$3:$T$100,2,0))&amp;REPT(" ",4-LEN(IF(T152="texto libre",U152,VLOOKUP(T152,[1]LISTAS!$S$3:$T$100,2,0))))),"    ",IF(T152="texto libre",U152,VLOOKUP(T152,[1]LISTAS!$S$3:$T$100,2,0))&amp;REPT(" ",4-LEN(IF(T152="texto libre",U152,VLOOKUP(T152,[1]LISTAS!$S$3:$T$100,2,0)))))</f>
        <v xml:space="preserve">    </v>
      </c>
      <c r="AH152" s="38">
        <f t="shared" si="22"/>
        <v>37</v>
      </c>
      <c r="AI152" s="38">
        <f t="shared" si="23"/>
        <v>1</v>
      </c>
      <c r="AJ152" s="40"/>
      <c r="AK152" s="25">
        <v>2</v>
      </c>
      <c r="AL152" s="31" t="s">
        <v>98</v>
      </c>
      <c r="AM152" s="41">
        <v>140389</v>
      </c>
      <c r="AN152" s="41"/>
      <c r="AO152" s="42" t="str">
        <f>Tabla1[[#This Row],[GESCAL_37]]</f>
        <v xml:space="preserve">08000761107500030         0032       </v>
      </c>
      <c r="AP152" s="42" t="str">
        <f>IF(Tabla1[[#This Row],[Calle]]&lt;&gt;"",Tabla1[[#This Row],[Calle]],"")</f>
        <v>Joan Maragall, Calle</v>
      </c>
      <c r="AQ152" s="42" t="str">
        <f>Tabla1[[#This Row],[Número]]&amp;Tabla1[[#This Row],[Bis]]</f>
        <v>30</v>
      </c>
      <c r="AR152" s="42" t="str">
        <f>Tabla1[[#This Row],[PORTAL(O)]]&amp;Tabla1[[#This Row],[PUERTA(Y)]]</f>
        <v/>
      </c>
      <c r="AS152" s="42" t="str">
        <f>Tabla1[[#This Row],[BLOQUE(T)]]&amp;Tabla1[[#This Row],[BLOQUE(XX)]]</f>
        <v/>
      </c>
      <c r="AT152" s="42" t="str">
        <f>IF(Tabla1[[#This Row],[LETRA ]]&lt;&gt;"",Tabla1[[#This Row],[LETRA ]],"")</f>
        <v/>
      </c>
      <c r="AU152" s="42" t="str">
        <f>Tabla1[[#This Row],[S1]]&amp;Tabla1[[#This Row],[S2]]</f>
        <v/>
      </c>
      <c r="AV152" s="43"/>
      <c r="AW152" s="42">
        <f>Tabla1[[#This Row],[Planta]]</f>
        <v>3</v>
      </c>
      <c r="AX152" s="42" t="str">
        <f>Tabla1[[#This Row],[MMMM]]&amp;" "&amp;Tabla1[[#This Row],[NNNN]]</f>
        <v xml:space="preserve">2        </v>
      </c>
      <c r="AY152" s="29" t="s">
        <v>80</v>
      </c>
      <c r="AZ152" s="25">
        <v>6286989</v>
      </c>
      <c r="BA152" s="25"/>
      <c r="BB152" s="25" t="s">
        <v>99</v>
      </c>
      <c r="BC152" s="25" t="s">
        <v>82</v>
      </c>
      <c r="BD152" s="31" t="s">
        <v>98</v>
      </c>
      <c r="BE152" s="25" t="s">
        <v>100</v>
      </c>
      <c r="BF152" s="25" t="s">
        <v>84</v>
      </c>
      <c r="BG152" s="25">
        <v>2</v>
      </c>
      <c r="BH152" s="25" t="s">
        <v>85</v>
      </c>
      <c r="BI152" s="25" t="s">
        <v>86</v>
      </c>
      <c r="BJ152" s="41">
        <v>139</v>
      </c>
      <c r="BK152" s="41"/>
    </row>
    <row r="153" spans="1:63" ht="15.75" hidden="1" thickBot="1" x14ac:dyDescent="0.3">
      <c r="A153" s="37">
        <f t="shared" si="16"/>
        <v>146</v>
      </c>
      <c r="B153" s="38" t="str">
        <f t="shared" si="17"/>
        <v>NO</v>
      </c>
      <c r="C153" s="38" t="str">
        <f>IF(COUNTIF($D$8:$D$216,D153)&gt;1,"SI","NO")</f>
        <v>NO</v>
      </c>
      <c r="D153" s="38" t="str">
        <f t="shared" si="18"/>
        <v xml:space="preserve">08000761107500030         0041       </v>
      </c>
      <c r="E153" s="38" t="str">
        <f>VLOOKUP($G153,[1]LISTAS!$V:$AA,2,0)</f>
        <v>L'HOSPITALET DE LLOBREGAT</v>
      </c>
      <c r="F153" s="38" t="str">
        <f>VLOOKUP($G153,[1]LISTAS!$V:$AA,3,0)</f>
        <v>BARCELONA</v>
      </c>
      <c r="G153" s="20" t="s">
        <v>97</v>
      </c>
      <c r="H153" s="20">
        <v>30</v>
      </c>
      <c r="I153" s="21"/>
      <c r="J153" s="21"/>
      <c r="K153" s="21"/>
      <c r="L153" s="21"/>
      <c r="M153" s="21"/>
      <c r="N153" s="21"/>
      <c r="O153" s="21"/>
      <c r="P153" s="21"/>
      <c r="Q153" s="21">
        <v>4</v>
      </c>
      <c r="R153" s="20" t="s">
        <v>78</v>
      </c>
      <c r="S153" s="22">
        <v>1</v>
      </c>
      <c r="T153" s="39"/>
      <c r="U153" s="39"/>
      <c r="V153" s="38" t="str">
        <f>VLOOKUP($G153,[1]LISTAS!$V$3:$AD$20001,7,0)</f>
        <v>08</v>
      </c>
      <c r="W153" s="38" t="str">
        <f>VLOOKUP($G153,[1]LISTAS!$V$3:$AD$20001,8,0)</f>
        <v>00076</v>
      </c>
      <c r="X153" s="38" t="str">
        <f>VLOOKUP($G153,[1]LISTAS!$V$3:$AD$20001,9,0)</f>
        <v>11075</v>
      </c>
      <c r="Y153" s="38" t="str">
        <f t="shared" si="19"/>
        <v>00030</v>
      </c>
      <c r="Z153" s="38" t="str">
        <f>IF(I153=""," ",VLOOKUP(I153,[1]LISTAS!$B$3:$C$102,2))</f>
        <v xml:space="preserve"> </v>
      </c>
      <c r="AA153" s="38" t="str">
        <f t="shared" si="20"/>
        <v xml:space="preserve">   </v>
      </c>
      <c r="AB153" s="37" t="str">
        <f>IF(L153="","  ",VLOOKUP(L153,[1]LISTAS!$H$3:$I$14,2,0)&amp;REPT(" ",1-LEN(M153))&amp;M153)</f>
        <v xml:space="preserve">  </v>
      </c>
      <c r="AC153" s="38" t="str">
        <f t="shared" si="21"/>
        <v xml:space="preserve"> </v>
      </c>
      <c r="AD153" s="38" t="str">
        <f>IF(O153=""," ",VLOOKUP(O153,[1]LISTAS!$M$3:$N$38,2,0))&amp;IF(P153=""," ",VLOOKUP(P153,[1]LISTAS!$M$3:$N$38,2,0))</f>
        <v xml:space="preserve">  </v>
      </c>
      <c r="AE153" s="38" t="str">
        <f>IF(Q153="","   ",VLOOKUP(Q153,[1]LISTAS!$P$3:$Q$144,2,0))</f>
        <v>004</v>
      </c>
      <c r="AF153" s="38" t="str">
        <f>IF(ISERROR(IF(R153="texto libre",S153,VLOOKUP(R153,[1]LISTAS!$S$3:$T$100,2,0))&amp;REPT(" ",4-LEN(IF(R153="texto libre",S153,VLOOKUP(R153,[1]LISTAS!$S$3:$T$100,2,0))))),"    ",IF(R153="texto libre",S153,VLOOKUP(R153,[1]LISTAS!$S$3:$T$100,2,0))&amp;REPT(" ",4-LEN(IF(R153="texto libre",S153,VLOOKUP(R153,[1]LISTAS!$S$3:$T$100,2,0)))))</f>
        <v xml:space="preserve">1   </v>
      </c>
      <c r="AG153" s="38" t="str">
        <f>IF(ISERROR(IF(T153="texto libre",U153,VLOOKUP(T153,[1]LISTAS!$S$3:$T$100,2,0))&amp;REPT(" ",4-LEN(IF(T153="texto libre",U153,VLOOKUP(T153,[1]LISTAS!$S$3:$T$100,2,0))))),"    ",IF(T153="texto libre",U153,VLOOKUP(T153,[1]LISTAS!$S$3:$T$100,2,0))&amp;REPT(" ",4-LEN(IF(T153="texto libre",U153,VLOOKUP(T153,[1]LISTAS!$S$3:$T$100,2,0)))))</f>
        <v xml:space="preserve">    </v>
      </c>
      <c r="AH153" s="38">
        <f t="shared" si="22"/>
        <v>37</v>
      </c>
      <c r="AI153" s="38">
        <f t="shared" si="23"/>
        <v>1</v>
      </c>
      <c r="AJ153" s="40"/>
      <c r="AK153" s="25">
        <v>2</v>
      </c>
      <c r="AL153" s="31" t="s">
        <v>98</v>
      </c>
      <c r="AM153" s="41">
        <v>140389</v>
      </c>
      <c r="AN153" s="41"/>
      <c r="AO153" s="42" t="str">
        <f>Tabla1[[#This Row],[GESCAL_37]]</f>
        <v xml:space="preserve">08000761107500030         0041       </v>
      </c>
      <c r="AP153" s="42" t="str">
        <f>IF(Tabla1[[#This Row],[Calle]]&lt;&gt;"",Tabla1[[#This Row],[Calle]],"")</f>
        <v>Joan Maragall, Calle</v>
      </c>
      <c r="AQ153" s="42" t="str">
        <f>Tabla1[[#This Row],[Número]]&amp;Tabla1[[#This Row],[Bis]]</f>
        <v>30</v>
      </c>
      <c r="AR153" s="42" t="str">
        <f>Tabla1[[#This Row],[PORTAL(O)]]&amp;Tabla1[[#This Row],[PUERTA(Y)]]</f>
        <v/>
      </c>
      <c r="AS153" s="42" t="str">
        <f>Tabla1[[#This Row],[BLOQUE(T)]]&amp;Tabla1[[#This Row],[BLOQUE(XX)]]</f>
        <v/>
      </c>
      <c r="AT153" s="42" t="str">
        <f>IF(Tabla1[[#This Row],[LETRA ]]&lt;&gt;"",Tabla1[[#This Row],[LETRA ]],"")</f>
        <v/>
      </c>
      <c r="AU153" s="42" t="str">
        <f>Tabla1[[#This Row],[S1]]&amp;Tabla1[[#This Row],[S2]]</f>
        <v/>
      </c>
      <c r="AV153" s="43"/>
      <c r="AW153" s="42">
        <f>Tabla1[[#This Row],[Planta]]</f>
        <v>4</v>
      </c>
      <c r="AX153" s="42" t="str">
        <f>Tabla1[[#This Row],[MMMM]]&amp;" "&amp;Tabla1[[#This Row],[NNNN]]</f>
        <v xml:space="preserve">1        </v>
      </c>
      <c r="AY153" s="29" t="s">
        <v>80</v>
      </c>
      <c r="AZ153" s="25">
        <v>6286989</v>
      </c>
      <c r="BA153" s="25"/>
      <c r="BB153" s="25" t="s">
        <v>99</v>
      </c>
      <c r="BC153" s="25" t="s">
        <v>82</v>
      </c>
      <c r="BD153" s="31" t="s">
        <v>98</v>
      </c>
      <c r="BE153" s="25" t="s">
        <v>100</v>
      </c>
      <c r="BF153" s="25" t="s">
        <v>84</v>
      </c>
      <c r="BG153" s="25">
        <v>2</v>
      </c>
      <c r="BH153" s="25" t="s">
        <v>85</v>
      </c>
      <c r="BI153" s="25" t="s">
        <v>86</v>
      </c>
      <c r="BJ153" s="41">
        <v>139</v>
      </c>
      <c r="BK153" s="41"/>
    </row>
    <row r="154" spans="1:63" ht="15.75" hidden="1" thickBot="1" x14ac:dyDescent="0.3">
      <c r="A154" s="37">
        <f t="shared" si="16"/>
        <v>147</v>
      </c>
      <c r="B154" s="38" t="str">
        <f t="shared" si="17"/>
        <v>NO</v>
      </c>
      <c r="C154" s="38" t="str">
        <f>IF(COUNTIF($D$8:$D$216,D154)&gt;1,"SI","NO")</f>
        <v>NO</v>
      </c>
      <c r="D154" s="38" t="str">
        <f t="shared" si="18"/>
        <v xml:space="preserve">08000761107500030         BA 1       </v>
      </c>
      <c r="E154" s="38" t="str">
        <f>VLOOKUP($G154,[1]LISTAS!$V:$AA,2,0)</f>
        <v>L'HOSPITALET DE LLOBREGAT</v>
      </c>
      <c r="F154" s="38" t="str">
        <f>VLOOKUP($G154,[1]LISTAS!$V:$AA,3,0)</f>
        <v>BARCELONA</v>
      </c>
      <c r="G154" s="20" t="s">
        <v>97</v>
      </c>
      <c r="H154" s="20">
        <v>30</v>
      </c>
      <c r="I154" s="21"/>
      <c r="J154" s="21"/>
      <c r="K154" s="21"/>
      <c r="L154" s="21"/>
      <c r="M154" s="21"/>
      <c r="N154" s="21"/>
      <c r="O154" s="21"/>
      <c r="P154" s="21"/>
      <c r="Q154" s="36" t="s">
        <v>88</v>
      </c>
      <c r="R154" s="20" t="s">
        <v>78</v>
      </c>
      <c r="S154" s="22">
        <v>1</v>
      </c>
      <c r="T154" s="39"/>
      <c r="U154" s="39"/>
      <c r="V154" s="38" t="str">
        <f>VLOOKUP($G154,[1]LISTAS!$V$3:$AD$20001,7,0)</f>
        <v>08</v>
      </c>
      <c r="W154" s="38" t="str">
        <f>VLOOKUP($G154,[1]LISTAS!$V$3:$AD$20001,8,0)</f>
        <v>00076</v>
      </c>
      <c r="X154" s="38" t="str">
        <f>VLOOKUP($G154,[1]LISTAS!$V$3:$AD$20001,9,0)</f>
        <v>11075</v>
      </c>
      <c r="Y154" s="38" t="str">
        <f t="shared" si="19"/>
        <v>00030</v>
      </c>
      <c r="Z154" s="38" t="str">
        <f>IF(I154=""," ",VLOOKUP(I154,[1]LISTAS!$B$3:$C$102,2))</f>
        <v xml:space="preserve"> </v>
      </c>
      <c r="AA154" s="38" t="str">
        <f t="shared" si="20"/>
        <v xml:space="preserve">   </v>
      </c>
      <c r="AB154" s="37" t="str">
        <f>IF(L154="","  ",VLOOKUP(L154,[1]LISTAS!$H$3:$I$14,2,0)&amp;REPT(" ",1-LEN(M154))&amp;M154)</f>
        <v xml:space="preserve">  </v>
      </c>
      <c r="AC154" s="38" t="str">
        <f t="shared" si="21"/>
        <v xml:space="preserve"> </v>
      </c>
      <c r="AD154" s="38" t="str">
        <f>IF(O154=""," ",VLOOKUP(O154,[1]LISTAS!$M$3:$N$38,2,0))&amp;IF(P154=""," ",VLOOKUP(P154,[1]LISTAS!$M$3:$N$38,2,0))</f>
        <v xml:space="preserve">  </v>
      </c>
      <c r="AE154" s="38" t="str">
        <f>IF(Q154="","   ",VLOOKUP(Q154,[1]LISTAS!$P$3:$Q$144,2,0))</f>
        <v xml:space="preserve">BA </v>
      </c>
      <c r="AF154" s="38" t="str">
        <f>IF(ISERROR(IF(R154="texto libre",S154,VLOOKUP(R154,[1]LISTAS!$S$3:$T$100,2,0))&amp;REPT(" ",4-LEN(IF(R154="texto libre",S154,VLOOKUP(R154,[1]LISTAS!$S$3:$T$100,2,0))))),"    ",IF(R154="texto libre",S154,VLOOKUP(R154,[1]LISTAS!$S$3:$T$100,2,0))&amp;REPT(" ",4-LEN(IF(R154="texto libre",S154,VLOOKUP(R154,[1]LISTAS!$S$3:$T$100,2,0)))))</f>
        <v xml:space="preserve">1   </v>
      </c>
      <c r="AG154" s="38" t="str">
        <f>IF(ISERROR(IF(T154="texto libre",U154,VLOOKUP(T154,[1]LISTAS!$S$3:$T$100,2,0))&amp;REPT(" ",4-LEN(IF(T154="texto libre",U154,VLOOKUP(T154,[1]LISTAS!$S$3:$T$100,2,0))))),"    ",IF(T154="texto libre",U154,VLOOKUP(T154,[1]LISTAS!$S$3:$T$100,2,0))&amp;REPT(" ",4-LEN(IF(T154="texto libre",U154,VLOOKUP(T154,[1]LISTAS!$S$3:$T$100,2,0)))))</f>
        <v xml:space="preserve">    </v>
      </c>
      <c r="AH154" s="38">
        <f t="shared" si="22"/>
        <v>37</v>
      </c>
      <c r="AI154" s="38">
        <f t="shared" si="23"/>
        <v>1</v>
      </c>
      <c r="AJ154" s="40"/>
      <c r="AK154" s="25">
        <v>2</v>
      </c>
      <c r="AL154" s="31" t="s">
        <v>98</v>
      </c>
      <c r="AM154" s="41">
        <v>140389</v>
      </c>
      <c r="AN154" s="41"/>
      <c r="AO154" s="42" t="str">
        <f>Tabla1[[#This Row],[GESCAL_37]]</f>
        <v xml:space="preserve">08000761107500030         BA 1       </v>
      </c>
      <c r="AP154" s="42" t="str">
        <f>IF(Tabla1[[#This Row],[Calle]]&lt;&gt;"",Tabla1[[#This Row],[Calle]],"")</f>
        <v>Joan Maragall, Calle</v>
      </c>
      <c r="AQ154" s="42" t="str">
        <f>Tabla1[[#This Row],[Número]]&amp;Tabla1[[#This Row],[Bis]]</f>
        <v>30</v>
      </c>
      <c r="AR154" s="42" t="str">
        <f>Tabla1[[#This Row],[PORTAL(O)]]&amp;Tabla1[[#This Row],[PUERTA(Y)]]</f>
        <v/>
      </c>
      <c r="AS154" s="42" t="str">
        <f>Tabla1[[#This Row],[BLOQUE(T)]]&amp;Tabla1[[#This Row],[BLOQUE(XX)]]</f>
        <v/>
      </c>
      <c r="AT154" s="42" t="str">
        <f>IF(Tabla1[[#This Row],[LETRA ]]&lt;&gt;"",Tabla1[[#This Row],[LETRA ]],"")</f>
        <v/>
      </c>
      <c r="AU154" s="42" t="str">
        <f>Tabla1[[#This Row],[S1]]&amp;Tabla1[[#This Row],[S2]]</f>
        <v/>
      </c>
      <c r="AV154" s="43"/>
      <c r="AW154" s="42" t="str">
        <f>Tabla1[[#This Row],[Planta]]</f>
        <v>Bajo</v>
      </c>
      <c r="AX154" s="42" t="str">
        <f>Tabla1[[#This Row],[MMMM]]&amp;" "&amp;Tabla1[[#This Row],[NNNN]]</f>
        <v xml:space="preserve">1        </v>
      </c>
      <c r="AY154" s="29" t="s">
        <v>80</v>
      </c>
      <c r="AZ154" s="25">
        <v>6286989</v>
      </c>
      <c r="BA154" s="25"/>
      <c r="BB154" s="25" t="s">
        <v>99</v>
      </c>
      <c r="BC154" s="25" t="s">
        <v>82</v>
      </c>
      <c r="BD154" s="31" t="s">
        <v>98</v>
      </c>
      <c r="BE154" s="25" t="s">
        <v>100</v>
      </c>
      <c r="BF154" s="25" t="s">
        <v>84</v>
      </c>
      <c r="BG154" s="25">
        <v>2</v>
      </c>
      <c r="BH154" s="25" t="s">
        <v>85</v>
      </c>
      <c r="BI154" s="25" t="s">
        <v>86</v>
      </c>
      <c r="BJ154" s="41">
        <v>139</v>
      </c>
      <c r="BK154" s="41"/>
    </row>
    <row r="155" spans="1:63" ht="15.75" hidden="1" thickBot="1" x14ac:dyDescent="0.3">
      <c r="A155" s="37">
        <f t="shared" si="16"/>
        <v>148</v>
      </c>
      <c r="B155" s="38" t="str">
        <f t="shared" si="17"/>
        <v>NO</v>
      </c>
      <c r="C155" s="38" t="str">
        <f>IF(COUNTIF($D$8:$D$216,D155)&gt;1,"SI","NO")</f>
        <v>NO</v>
      </c>
      <c r="D155" s="38" t="str">
        <f t="shared" si="18"/>
        <v xml:space="preserve">08000761107500030         LO 1       </v>
      </c>
      <c r="E155" s="38" t="str">
        <f>VLOOKUP($G155,[1]LISTAS!$V:$AA,2,0)</f>
        <v>L'HOSPITALET DE LLOBREGAT</v>
      </c>
      <c r="F155" s="38" t="str">
        <f>VLOOKUP($G155,[1]LISTAS!$V:$AA,3,0)</f>
        <v>BARCELONA</v>
      </c>
      <c r="G155" s="20" t="s">
        <v>97</v>
      </c>
      <c r="H155" s="20">
        <v>30</v>
      </c>
      <c r="I155" s="21"/>
      <c r="J155" s="21"/>
      <c r="K155" s="21"/>
      <c r="L155" s="21"/>
      <c r="M155" s="21"/>
      <c r="N155" s="21"/>
      <c r="O155" s="21"/>
      <c r="P155" s="21"/>
      <c r="Q155" s="36" t="s">
        <v>89</v>
      </c>
      <c r="R155" s="20" t="s">
        <v>78</v>
      </c>
      <c r="S155" s="22">
        <v>1</v>
      </c>
      <c r="T155" s="39"/>
      <c r="U155" s="39"/>
      <c r="V155" s="38" t="str">
        <f>VLOOKUP($G155,[1]LISTAS!$V$3:$AD$20001,7,0)</f>
        <v>08</v>
      </c>
      <c r="W155" s="38" t="str">
        <f>VLOOKUP($G155,[1]LISTAS!$V$3:$AD$20001,8,0)</f>
        <v>00076</v>
      </c>
      <c r="X155" s="38" t="str">
        <f>VLOOKUP($G155,[1]LISTAS!$V$3:$AD$20001,9,0)</f>
        <v>11075</v>
      </c>
      <c r="Y155" s="38" t="str">
        <f t="shared" si="19"/>
        <v>00030</v>
      </c>
      <c r="Z155" s="38" t="str">
        <f>IF(I155=""," ",VLOOKUP(I155,[1]LISTAS!$B$3:$C$102,2))</f>
        <v xml:space="preserve"> </v>
      </c>
      <c r="AA155" s="38" t="str">
        <f t="shared" si="20"/>
        <v xml:space="preserve">   </v>
      </c>
      <c r="AB155" s="37" t="str">
        <f>IF(L155="","  ",VLOOKUP(L155,[1]LISTAS!$H$3:$I$14,2,0)&amp;REPT(" ",1-LEN(M155))&amp;M155)</f>
        <v xml:space="preserve">  </v>
      </c>
      <c r="AC155" s="38" t="str">
        <f t="shared" si="21"/>
        <v xml:space="preserve"> </v>
      </c>
      <c r="AD155" s="38" t="str">
        <f>IF(O155=""," ",VLOOKUP(O155,[1]LISTAS!$M$3:$N$38,2,0))&amp;IF(P155=""," ",VLOOKUP(P155,[1]LISTAS!$M$3:$N$38,2,0))</f>
        <v xml:space="preserve">  </v>
      </c>
      <c r="AE155" s="38" t="str">
        <f>IF(Q155="","   ",VLOOKUP(Q155,[1]LISTAS!$P$3:$Q$144,2,0))</f>
        <v xml:space="preserve">LO </v>
      </c>
      <c r="AF155" s="38" t="str">
        <f>IF(ISERROR(IF(R155="texto libre",S155,VLOOKUP(R155,[1]LISTAS!$S$3:$T$100,2,0))&amp;REPT(" ",4-LEN(IF(R155="texto libre",S155,VLOOKUP(R155,[1]LISTAS!$S$3:$T$100,2,0))))),"    ",IF(R155="texto libre",S155,VLOOKUP(R155,[1]LISTAS!$S$3:$T$100,2,0))&amp;REPT(" ",4-LEN(IF(R155="texto libre",S155,VLOOKUP(R155,[1]LISTAS!$S$3:$T$100,2,0)))))</f>
        <v xml:space="preserve">1   </v>
      </c>
      <c r="AG155" s="38" t="str">
        <f>IF(ISERROR(IF(T155="texto libre",U155,VLOOKUP(T155,[1]LISTAS!$S$3:$T$100,2,0))&amp;REPT(" ",4-LEN(IF(T155="texto libre",U155,VLOOKUP(T155,[1]LISTAS!$S$3:$T$100,2,0))))),"    ",IF(T155="texto libre",U155,VLOOKUP(T155,[1]LISTAS!$S$3:$T$100,2,0))&amp;REPT(" ",4-LEN(IF(T155="texto libre",U155,VLOOKUP(T155,[1]LISTAS!$S$3:$T$100,2,0)))))</f>
        <v xml:space="preserve">    </v>
      </c>
      <c r="AH155" s="38">
        <f t="shared" si="22"/>
        <v>37</v>
      </c>
      <c r="AI155" s="38">
        <f t="shared" si="23"/>
        <v>1</v>
      </c>
      <c r="AJ155" s="40"/>
      <c r="AK155" s="25">
        <v>2</v>
      </c>
      <c r="AL155" s="31" t="s">
        <v>98</v>
      </c>
      <c r="AM155" s="41">
        <v>140389</v>
      </c>
      <c r="AN155" s="41"/>
      <c r="AO155" s="42" t="str">
        <f>Tabla1[[#This Row],[GESCAL_37]]</f>
        <v xml:space="preserve">08000761107500030         LO 1       </v>
      </c>
      <c r="AP155" s="42" t="str">
        <f>IF(Tabla1[[#This Row],[Calle]]&lt;&gt;"",Tabla1[[#This Row],[Calle]],"")</f>
        <v>Joan Maragall, Calle</v>
      </c>
      <c r="AQ155" s="42" t="str">
        <f>Tabla1[[#This Row],[Número]]&amp;Tabla1[[#This Row],[Bis]]</f>
        <v>30</v>
      </c>
      <c r="AR155" s="42" t="str">
        <f>Tabla1[[#This Row],[PORTAL(O)]]&amp;Tabla1[[#This Row],[PUERTA(Y)]]</f>
        <v/>
      </c>
      <c r="AS155" s="42" t="str">
        <f>Tabla1[[#This Row],[BLOQUE(T)]]&amp;Tabla1[[#This Row],[BLOQUE(XX)]]</f>
        <v/>
      </c>
      <c r="AT155" s="42" t="str">
        <f>IF(Tabla1[[#This Row],[LETRA ]]&lt;&gt;"",Tabla1[[#This Row],[LETRA ]],"")</f>
        <v/>
      </c>
      <c r="AU155" s="42" t="str">
        <f>Tabla1[[#This Row],[S1]]&amp;Tabla1[[#This Row],[S2]]</f>
        <v/>
      </c>
      <c r="AV155" s="43"/>
      <c r="AW155" s="42" t="str">
        <f>Tabla1[[#This Row],[Planta]]</f>
        <v>Local</v>
      </c>
      <c r="AX155" s="42" t="str">
        <f>Tabla1[[#This Row],[MMMM]]&amp;" "&amp;Tabla1[[#This Row],[NNNN]]</f>
        <v xml:space="preserve">1        </v>
      </c>
      <c r="AY155" s="29" t="s">
        <v>80</v>
      </c>
      <c r="AZ155" s="25">
        <v>6286989</v>
      </c>
      <c r="BA155" s="25"/>
      <c r="BB155" s="25" t="s">
        <v>99</v>
      </c>
      <c r="BC155" s="25" t="s">
        <v>82</v>
      </c>
      <c r="BD155" s="31" t="s">
        <v>98</v>
      </c>
      <c r="BE155" s="25" t="s">
        <v>100</v>
      </c>
      <c r="BF155" s="25" t="s">
        <v>84</v>
      </c>
      <c r="BG155" s="25">
        <v>2</v>
      </c>
      <c r="BH155" s="25" t="s">
        <v>85</v>
      </c>
      <c r="BI155" s="25" t="s">
        <v>86</v>
      </c>
      <c r="BJ155" s="41">
        <v>139</v>
      </c>
      <c r="BK155" s="41"/>
    </row>
    <row r="156" spans="1:63" ht="15.75" hidden="1" thickBot="1" x14ac:dyDescent="0.3">
      <c r="A156" s="37">
        <f t="shared" si="16"/>
        <v>149</v>
      </c>
      <c r="B156" s="38" t="str">
        <f t="shared" si="17"/>
        <v>NO</v>
      </c>
      <c r="C156" s="38" t="str">
        <f>IF(COUNTIF($D$8:$D$216,D156)&gt;1,"SI","NO")</f>
        <v>NO</v>
      </c>
      <c r="D156" s="38" t="str">
        <f t="shared" si="18"/>
        <v xml:space="preserve">08000761107500030         PR 1       </v>
      </c>
      <c r="E156" s="38" t="str">
        <f>VLOOKUP($G156,[1]LISTAS!$V:$AA,2,0)</f>
        <v>L'HOSPITALET DE LLOBREGAT</v>
      </c>
      <c r="F156" s="38" t="str">
        <f>VLOOKUP($G156,[1]LISTAS!$V:$AA,3,0)</f>
        <v>BARCELONA</v>
      </c>
      <c r="G156" s="20" t="s">
        <v>97</v>
      </c>
      <c r="H156" s="20">
        <v>30</v>
      </c>
      <c r="I156" s="21"/>
      <c r="J156" s="21"/>
      <c r="K156" s="21"/>
      <c r="L156" s="21"/>
      <c r="M156" s="21"/>
      <c r="N156" s="21"/>
      <c r="O156" s="21"/>
      <c r="P156" s="21"/>
      <c r="Q156" s="21" t="s">
        <v>101</v>
      </c>
      <c r="R156" s="20" t="s">
        <v>78</v>
      </c>
      <c r="S156" s="22">
        <v>1</v>
      </c>
      <c r="T156" s="39"/>
      <c r="U156" s="39"/>
      <c r="V156" s="38" t="str">
        <f>VLOOKUP($G156,[1]LISTAS!$V$3:$AD$20001,7,0)</f>
        <v>08</v>
      </c>
      <c r="W156" s="38" t="str">
        <f>VLOOKUP($G156,[1]LISTAS!$V$3:$AD$20001,8,0)</f>
        <v>00076</v>
      </c>
      <c r="X156" s="38" t="str">
        <f>VLOOKUP($G156,[1]LISTAS!$V$3:$AD$20001,9,0)</f>
        <v>11075</v>
      </c>
      <c r="Y156" s="38" t="str">
        <f t="shared" si="19"/>
        <v>00030</v>
      </c>
      <c r="Z156" s="38" t="str">
        <f>IF(I156=""," ",VLOOKUP(I156,[1]LISTAS!$B$3:$C$102,2))</f>
        <v xml:space="preserve"> </v>
      </c>
      <c r="AA156" s="38" t="str">
        <f t="shared" si="20"/>
        <v xml:space="preserve">   </v>
      </c>
      <c r="AB156" s="37" t="str">
        <f>IF(L156="","  ",VLOOKUP(L156,[1]LISTAS!$H$3:$I$14,2,0)&amp;REPT(" ",1-LEN(M156))&amp;M156)</f>
        <v xml:space="preserve">  </v>
      </c>
      <c r="AC156" s="38" t="str">
        <f t="shared" si="21"/>
        <v xml:space="preserve"> </v>
      </c>
      <c r="AD156" s="38" t="str">
        <f>IF(O156=""," ",VLOOKUP(O156,[1]LISTAS!$M$3:$N$38,2,0))&amp;IF(P156=""," ",VLOOKUP(P156,[1]LISTAS!$M$3:$N$38,2,0))</f>
        <v xml:space="preserve">  </v>
      </c>
      <c r="AE156" s="38" t="str">
        <f>IF(Q156="","   ",VLOOKUP(Q156,[1]LISTAS!$P$3:$Q$144,2,0))</f>
        <v xml:space="preserve">PR </v>
      </c>
      <c r="AF156" s="38" t="str">
        <f>IF(ISERROR(IF(R156="texto libre",S156,VLOOKUP(R156,[1]LISTAS!$S$3:$T$100,2,0))&amp;REPT(" ",4-LEN(IF(R156="texto libre",S156,VLOOKUP(R156,[1]LISTAS!$S$3:$T$100,2,0))))),"    ",IF(R156="texto libre",S156,VLOOKUP(R156,[1]LISTAS!$S$3:$T$100,2,0))&amp;REPT(" ",4-LEN(IF(R156="texto libre",S156,VLOOKUP(R156,[1]LISTAS!$S$3:$T$100,2,0)))))</f>
        <v xml:space="preserve">1   </v>
      </c>
      <c r="AG156" s="38" t="str">
        <f>IF(ISERROR(IF(T156="texto libre",U156,VLOOKUP(T156,[1]LISTAS!$S$3:$T$100,2,0))&amp;REPT(" ",4-LEN(IF(T156="texto libre",U156,VLOOKUP(T156,[1]LISTAS!$S$3:$T$100,2,0))))),"    ",IF(T156="texto libre",U156,VLOOKUP(T156,[1]LISTAS!$S$3:$T$100,2,0))&amp;REPT(" ",4-LEN(IF(T156="texto libre",U156,VLOOKUP(T156,[1]LISTAS!$S$3:$T$100,2,0)))))</f>
        <v xml:space="preserve">    </v>
      </c>
      <c r="AH156" s="38">
        <f t="shared" si="22"/>
        <v>37</v>
      </c>
      <c r="AI156" s="38">
        <f t="shared" si="23"/>
        <v>1</v>
      </c>
      <c r="AJ156" s="40"/>
      <c r="AK156" s="25">
        <v>2</v>
      </c>
      <c r="AL156" s="31" t="s">
        <v>98</v>
      </c>
      <c r="AM156" s="41">
        <v>140389</v>
      </c>
      <c r="AN156" s="41"/>
      <c r="AO156" s="42" t="str">
        <f>Tabla1[[#This Row],[GESCAL_37]]</f>
        <v xml:space="preserve">08000761107500030         PR 1       </v>
      </c>
      <c r="AP156" s="42" t="str">
        <f>IF(Tabla1[[#This Row],[Calle]]&lt;&gt;"",Tabla1[[#This Row],[Calle]],"")</f>
        <v>Joan Maragall, Calle</v>
      </c>
      <c r="AQ156" s="42" t="str">
        <f>Tabla1[[#This Row],[Número]]&amp;Tabla1[[#This Row],[Bis]]</f>
        <v>30</v>
      </c>
      <c r="AR156" s="42" t="str">
        <f>Tabla1[[#This Row],[PORTAL(O)]]&amp;Tabla1[[#This Row],[PUERTA(Y)]]</f>
        <v/>
      </c>
      <c r="AS156" s="42" t="str">
        <f>Tabla1[[#This Row],[BLOQUE(T)]]&amp;Tabla1[[#This Row],[BLOQUE(XX)]]</f>
        <v/>
      </c>
      <c r="AT156" s="42" t="str">
        <f>IF(Tabla1[[#This Row],[LETRA ]]&lt;&gt;"",Tabla1[[#This Row],[LETRA ]],"")</f>
        <v/>
      </c>
      <c r="AU156" s="42" t="str">
        <f>Tabla1[[#This Row],[S1]]&amp;Tabla1[[#This Row],[S2]]</f>
        <v/>
      </c>
      <c r="AV156" s="43"/>
      <c r="AW156" s="42" t="str">
        <f>Tabla1[[#This Row],[Planta]]</f>
        <v>Principal</v>
      </c>
      <c r="AX156" s="42" t="str">
        <f>Tabla1[[#This Row],[MMMM]]&amp;" "&amp;Tabla1[[#This Row],[NNNN]]</f>
        <v xml:space="preserve">1        </v>
      </c>
      <c r="AY156" s="29" t="s">
        <v>80</v>
      </c>
      <c r="AZ156" s="25">
        <v>6286989</v>
      </c>
      <c r="BA156" s="25"/>
      <c r="BB156" s="25" t="s">
        <v>99</v>
      </c>
      <c r="BC156" s="25" t="s">
        <v>82</v>
      </c>
      <c r="BD156" s="31" t="s">
        <v>98</v>
      </c>
      <c r="BE156" s="25" t="s">
        <v>100</v>
      </c>
      <c r="BF156" s="25" t="s">
        <v>84</v>
      </c>
      <c r="BG156" s="25">
        <v>2</v>
      </c>
      <c r="BH156" s="25" t="s">
        <v>85</v>
      </c>
      <c r="BI156" s="25" t="s">
        <v>86</v>
      </c>
      <c r="BJ156" s="41">
        <v>139</v>
      </c>
      <c r="BK156" s="41"/>
    </row>
    <row r="157" spans="1:63" ht="15.75" hidden="1" thickBot="1" x14ac:dyDescent="0.3">
      <c r="A157" s="37">
        <f t="shared" si="16"/>
        <v>150</v>
      </c>
      <c r="B157" s="38" t="str">
        <f t="shared" si="17"/>
        <v>NO</v>
      </c>
      <c r="C157" s="38" t="str">
        <f>IF(COUNTIF($D$8:$D$216,D157)&gt;1,"SI","NO")</f>
        <v>NO</v>
      </c>
      <c r="D157" s="38" t="str">
        <f t="shared" si="18"/>
        <v xml:space="preserve">08000761107500030         PR 2       </v>
      </c>
      <c r="E157" s="38" t="str">
        <f>VLOOKUP($G157,[1]LISTAS!$V:$AA,2,0)</f>
        <v>L'HOSPITALET DE LLOBREGAT</v>
      </c>
      <c r="F157" s="38" t="str">
        <f>VLOOKUP($G157,[1]LISTAS!$V:$AA,3,0)</f>
        <v>BARCELONA</v>
      </c>
      <c r="G157" s="20" t="s">
        <v>97</v>
      </c>
      <c r="H157" s="20">
        <v>30</v>
      </c>
      <c r="I157" s="21"/>
      <c r="J157" s="21"/>
      <c r="K157" s="21"/>
      <c r="L157" s="21"/>
      <c r="M157" s="21"/>
      <c r="N157" s="21"/>
      <c r="O157" s="21"/>
      <c r="P157" s="21"/>
      <c r="Q157" s="36" t="s">
        <v>101</v>
      </c>
      <c r="R157" s="20" t="s">
        <v>78</v>
      </c>
      <c r="S157" s="22">
        <v>2</v>
      </c>
      <c r="T157" s="39"/>
      <c r="U157" s="39"/>
      <c r="V157" s="38" t="str">
        <f>VLOOKUP($G157,[1]LISTAS!$V$3:$AD$20001,7,0)</f>
        <v>08</v>
      </c>
      <c r="W157" s="38" t="str">
        <f>VLOOKUP($G157,[1]LISTAS!$V$3:$AD$20001,8,0)</f>
        <v>00076</v>
      </c>
      <c r="X157" s="38" t="str">
        <f>VLOOKUP($G157,[1]LISTAS!$V$3:$AD$20001,9,0)</f>
        <v>11075</v>
      </c>
      <c r="Y157" s="38" t="str">
        <f t="shared" si="19"/>
        <v>00030</v>
      </c>
      <c r="Z157" s="38" t="str">
        <f>IF(I157=""," ",VLOOKUP(I157,[1]LISTAS!$B$3:$C$102,2))</f>
        <v xml:space="preserve"> </v>
      </c>
      <c r="AA157" s="38" t="str">
        <f t="shared" si="20"/>
        <v xml:space="preserve">   </v>
      </c>
      <c r="AB157" s="37" t="str">
        <f>IF(L157="","  ",VLOOKUP(L157,[1]LISTAS!$H$3:$I$14,2,0)&amp;REPT(" ",1-LEN(M157))&amp;M157)</f>
        <v xml:space="preserve">  </v>
      </c>
      <c r="AC157" s="38" t="str">
        <f t="shared" si="21"/>
        <v xml:space="preserve"> </v>
      </c>
      <c r="AD157" s="38" t="str">
        <f>IF(O157=""," ",VLOOKUP(O157,[1]LISTAS!$M$3:$N$38,2,0))&amp;IF(P157=""," ",VLOOKUP(P157,[1]LISTAS!$M$3:$N$38,2,0))</f>
        <v xml:space="preserve">  </v>
      </c>
      <c r="AE157" s="38" t="str">
        <f>IF(Q157="","   ",VLOOKUP(Q157,[1]LISTAS!$P$3:$Q$144,2,0))</f>
        <v xml:space="preserve">PR </v>
      </c>
      <c r="AF157" s="38" t="str">
        <f>IF(ISERROR(IF(R157="texto libre",S157,VLOOKUP(R157,[1]LISTAS!$S$3:$T$100,2,0))&amp;REPT(" ",4-LEN(IF(R157="texto libre",S157,VLOOKUP(R157,[1]LISTAS!$S$3:$T$100,2,0))))),"    ",IF(R157="texto libre",S157,VLOOKUP(R157,[1]LISTAS!$S$3:$T$100,2,0))&amp;REPT(" ",4-LEN(IF(R157="texto libre",S157,VLOOKUP(R157,[1]LISTAS!$S$3:$T$100,2,0)))))</f>
        <v xml:space="preserve">2   </v>
      </c>
      <c r="AG157" s="38" t="str">
        <f>IF(ISERROR(IF(T157="texto libre",U157,VLOOKUP(T157,[1]LISTAS!$S$3:$T$100,2,0))&amp;REPT(" ",4-LEN(IF(T157="texto libre",U157,VLOOKUP(T157,[1]LISTAS!$S$3:$T$100,2,0))))),"    ",IF(T157="texto libre",U157,VLOOKUP(T157,[1]LISTAS!$S$3:$T$100,2,0))&amp;REPT(" ",4-LEN(IF(T157="texto libre",U157,VLOOKUP(T157,[1]LISTAS!$S$3:$T$100,2,0)))))</f>
        <v xml:space="preserve">    </v>
      </c>
      <c r="AH157" s="38">
        <f t="shared" si="22"/>
        <v>37</v>
      </c>
      <c r="AI157" s="38">
        <f t="shared" si="23"/>
        <v>1</v>
      </c>
      <c r="AJ157" s="40"/>
      <c r="AK157" s="25">
        <v>2</v>
      </c>
      <c r="AL157" s="31" t="s">
        <v>98</v>
      </c>
      <c r="AM157" s="41">
        <v>140389</v>
      </c>
      <c r="AN157" s="41"/>
      <c r="AO157" s="42" t="str">
        <f>Tabla1[[#This Row],[GESCAL_37]]</f>
        <v xml:space="preserve">08000761107500030         PR 2       </v>
      </c>
      <c r="AP157" s="42" t="str">
        <f>IF(Tabla1[[#This Row],[Calle]]&lt;&gt;"",Tabla1[[#This Row],[Calle]],"")</f>
        <v>Joan Maragall, Calle</v>
      </c>
      <c r="AQ157" s="42" t="str">
        <f>Tabla1[[#This Row],[Número]]&amp;Tabla1[[#This Row],[Bis]]</f>
        <v>30</v>
      </c>
      <c r="AR157" s="42" t="str">
        <f>Tabla1[[#This Row],[PORTAL(O)]]&amp;Tabla1[[#This Row],[PUERTA(Y)]]</f>
        <v/>
      </c>
      <c r="AS157" s="42" t="str">
        <f>Tabla1[[#This Row],[BLOQUE(T)]]&amp;Tabla1[[#This Row],[BLOQUE(XX)]]</f>
        <v/>
      </c>
      <c r="AT157" s="42" t="str">
        <f>IF(Tabla1[[#This Row],[LETRA ]]&lt;&gt;"",Tabla1[[#This Row],[LETRA ]],"")</f>
        <v/>
      </c>
      <c r="AU157" s="42" t="str">
        <f>Tabla1[[#This Row],[S1]]&amp;Tabla1[[#This Row],[S2]]</f>
        <v/>
      </c>
      <c r="AV157" s="43"/>
      <c r="AW157" s="42" t="str">
        <f>Tabla1[[#This Row],[Planta]]</f>
        <v>Principal</v>
      </c>
      <c r="AX157" s="42" t="str">
        <f>Tabla1[[#This Row],[MMMM]]&amp;" "&amp;Tabla1[[#This Row],[NNNN]]</f>
        <v xml:space="preserve">2        </v>
      </c>
      <c r="AY157" s="29" t="s">
        <v>80</v>
      </c>
      <c r="AZ157" s="25">
        <v>6286989</v>
      </c>
      <c r="BA157" s="25"/>
      <c r="BB157" s="25" t="s">
        <v>99</v>
      </c>
      <c r="BC157" s="25" t="s">
        <v>82</v>
      </c>
      <c r="BD157" s="31" t="s">
        <v>98</v>
      </c>
      <c r="BE157" s="25" t="s">
        <v>100</v>
      </c>
      <c r="BF157" s="25" t="s">
        <v>84</v>
      </c>
      <c r="BG157" s="25">
        <v>2</v>
      </c>
      <c r="BH157" s="25" t="s">
        <v>85</v>
      </c>
      <c r="BI157" s="25" t="s">
        <v>86</v>
      </c>
      <c r="BJ157" s="41">
        <v>139</v>
      </c>
      <c r="BK157" s="41"/>
    </row>
    <row r="158" spans="1:63" ht="15.75" hidden="1" thickBot="1" x14ac:dyDescent="0.3">
      <c r="A158" s="37">
        <f t="shared" si="16"/>
        <v>151</v>
      </c>
      <c r="B158" s="38" t="str">
        <f t="shared" si="17"/>
        <v>NO</v>
      </c>
      <c r="C158" s="38" t="str">
        <f>IF(COUNTIF($D$8:$D$216,D158)&gt;1,"SI","NO")</f>
        <v>NO</v>
      </c>
      <c r="D158" s="38" t="str">
        <f t="shared" si="18"/>
        <v xml:space="preserve">08000760168600014         0011       </v>
      </c>
      <c r="E158" s="38" t="str">
        <f>VLOOKUP($G158,[1]LISTAS!$V:$AA,2,0)</f>
        <v>L'HOSPITALET DE LLOBREGAT</v>
      </c>
      <c r="F158" s="38" t="str">
        <f>VLOOKUP($G158,[1]LISTAS!$V:$AA,3,0)</f>
        <v>BARCELONA</v>
      </c>
      <c r="G158" s="21" t="s">
        <v>102</v>
      </c>
      <c r="H158" s="21">
        <v>14</v>
      </c>
      <c r="I158" s="21"/>
      <c r="J158" s="21"/>
      <c r="K158" s="21"/>
      <c r="L158" s="21"/>
      <c r="M158" s="21"/>
      <c r="N158" s="21"/>
      <c r="O158" s="21"/>
      <c r="P158" s="21"/>
      <c r="Q158" s="21">
        <v>1</v>
      </c>
      <c r="R158" s="20" t="s">
        <v>78</v>
      </c>
      <c r="S158" s="34">
        <v>1</v>
      </c>
      <c r="T158" s="39"/>
      <c r="U158" s="39"/>
      <c r="V158" s="38" t="str">
        <f>VLOOKUP($G158,[1]LISTAS!$V$3:$AD$20001,7,0)</f>
        <v>08</v>
      </c>
      <c r="W158" s="38" t="str">
        <f>VLOOKUP($G158,[1]LISTAS!$V$3:$AD$20001,8,0)</f>
        <v>00076</v>
      </c>
      <c r="X158" s="38" t="str">
        <f>VLOOKUP($G158,[1]LISTAS!$V$3:$AD$20001,9,0)</f>
        <v>01686</v>
      </c>
      <c r="Y158" s="38" t="str">
        <f t="shared" si="19"/>
        <v>00014</v>
      </c>
      <c r="Z158" s="38" t="str">
        <f>IF(I158=""," ",VLOOKUP(I158,[1]LISTAS!$B$3:$C$102,2))</f>
        <v xml:space="preserve"> </v>
      </c>
      <c r="AA158" s="38" t="str">
        <f t="shared" si="20"/>
        <v xml:space="preserve">   </v>
      </c>
      <c r="AB158" s="37" t="str">
        <f>IF(L158="","  ",VLOOKUP(L158,[1]LISTAS!$H$3:$I$14,2,0)&amp;REPT(" ",1-LEN(M158))&amp;M158)</f>
        <v xml:space="preserve">  </v>
      </c>
      <c r="AC158" s="38" t="str">
        <f t="shared" si="21"/>
        <v xml:space="preserve"> </v>
      </c>
      <c r="AD158" s="38" t="str">
        <f>IF(O158=""," ",VLOOKUP(O158,[1]LISTAS!$M$3:$N$38,2,0))&amp;IF(P158=""," ",VLOOKUP(P158,[1]LISTAS!$M$3:$N$38,2,0))</f>
        <v xml:space="preserve">  </v>
      </c>
      <c r="AE158" s="38" t="str">
        <f>IF(Q158="","   ",VLOOKUP(Q158,[1]LISTAS!$P$3:$Q$144,2,0))</f>
        <v>001</v>
      </c>
      <c r="AF158" s="38" t="str">
        <f>IF(ISERROR(IF(R158="texto libre",S158,VLOOKUP(R158,[1]LISTAS!$S$3:$T$100,2,0))&amp;REPT(" ",4-LEN(IF(R158="texto libre",S158,VLOOKUP(R158,[1]LISTAS!$S$3:$T$100,2,0))))),"    ",IF(R158="texto libre",S158,VLOOKUP(R158,[1]LISTAS!$S$3:$T$100,2,0))&amp;REPT(" ",4-LEN(IF(R158="texto libre",S158,VLOOKUP(R158,[1]LISTAS!$S$3:$T$100,2,0)))))</f>
        <v xml:space="preserve">1   </v>
      </c>
      <c r="AG158" s="38" t="str">
        <f>IF(ISERROR(IF(T158="texto libre",U158,VLOOKUP(T158,[1]LISTAS!$S$3:$T$100,2,0))&amp;REPT(" ",4-LEN(IF(T158="texto libre",U158,VLOOKUP(T158,[1]LISTAS!$S$3:$T$100,2,0))))),"    ",IF(T158="texto libre",U158,VLOOKUP(T158,[1]LISTAS!$S$3:$T$100,2,0))&amp;REPT(" ",4-LEN(IF(T158="texto libre",U158,VLOOKUP(T158,[1]LISTAS!$S$3:$T$100,2,0)))))</f>
        <v xml:space="preserve">    </v>
      </c>
      <c r="AH158" s="38">
        <f t="shared" si="22"/>
        <v>37</v>
      </c>
      <c r="AI158" s="38">
        <f t="shared" si="23"/>
        <v>1</v>
      </c>
      <c r="AJ158" s="40"/>
      <c r="AK158" s="25">
        <v>2</v>
      </c>
      <c r="AL158" s="31" t="s">
        <v>103</v>
      </c>
      <c r="AM158" s="41">
        <v>140388</v>
      </c>
      <c r="AN158" s="41"/>
      <c r="AO158" s="42" t="str">
        <f>Tabla1[[#This Row],[GESCAL_37]]</f>
        <v xml:space="preserve">08000760168600014         0011       </v>
      </c>
      <c r="AP158" s="42" t="str">
        <f>IF(Tabla1[[#This Row],[Calle]]&lt;&gt;"",Tabla1[[#This Row],[Calle]],"")</f>
        <v>Galvany, Calle</v>
      </c>
      <c r="AQ158" s="42" t="str">
        <f>Tabla1[[#This Row],[Número]]&amp;Tabla1[[#This Row],[Bis]]</f>
        <v>14</v>
      </c>
      <c r="AR158" s="42" t="str">
        <f>Tabla1[[#This Row],[PORTAL(O)]]&amp;Tabla1[[#This Row],[PUERTA(Y)]]</f>
        <v/>
      </c>
      <c r="AS158" s="42" t="str">
        <f>Tabla1[[#This Row],[BLOQUE(T)]]&amp;Tabla1[[#This Row],[BLOQUE(XX)]]</f>
        <v/>
      </c>
      <c r="AT158" s="42" t="str">
        <f>IF(Tabla1[[#This Row],[LETRA ]]&lt;&gt;"",Tabla1[[#This Row],[LETRA ]],"")</f>
        <v/>
      </c>
      <c r="AU158" s="42" t="str">
        <f>Tabla1[[#This Row],[S1]]&amp;Tabla1[[#This Row],[S2]]</f>
        <v/>
      </c>
      <c r="AV158" s="43"/>
      <c r="AW158" s="42">
        <f>Tabla1[[#This Row],[Planta]]</f>
        <v>1</v>
      </c>
      <c r="AX158" s="42" t="str">
        <f>Tabla1[[#This Row],[MMMM]]&amp;" "&amp;Tabla1[[#This Row],[NNNN]]</f>
        <v xml:space="preserve">1        </v>
      </c>
      <c r="AY158" s="29" t="s">
        <v>80</v>
      </c>
      <c r="AZ158" s="25">
        <v>6286989</v>
      </c>
      <c r="BA158" s="25"/>
      <c r="BB158" s="25" t="s">
        <v>104</v>
      </c>
      <c r="BC158" s="25" t="s">
        <v>82</v>
      </c>
      <c r="BD158" s="31" t="s">
        <v>103</v>
      </c>
      <c r="BE158" s="25" t="s">
        <v>100</v>
      </c>
      <c r="BF158" s="25" t="s">
        <v>84</v>
      </c>
      <c r="BG158" s="25">
        <v>3</v>
      </c>
      <c r="BH158" s="25" t="s">
        <v>85</v>
      </c>
      <c r="BI158" s="25" t="s">
        <v>86</v>
      </c>
      <c r="BJ158" s="41">
        <v>139</v>
      </c>
      <c r="BK158" s="41"/>
    </row>
    <row r="159" spans="1:63" ht="15.75" hidden="1" thickBot="1" x14ac:dyDescent="0.3">
      <c r="A159" s="37">
        <f t="shared" si="16"/>
        <v>152</v>
      </c>
      <c r="B159" s="38" t="str">
        <f t="shared" si="17"/>
        <v>NO</v>
      </c>
      <c r="C159" s="38" t="str">
        <f>IF(COUNTIF($D$8:$D$216,D159)&gt;1,"SI","NO")</f>
        <v>NO</v>
      </c>
      <c r="D159" s="38" t="str">
        <f t="shared" si="18"/>
        <v xml:space="preserve">08000760168600014         0012       </v>
      </c>
      <c r="E159" s="38" t="str">
        <f>VLOOKUP($G159,[1]LISTAS!$V:$AA,2,0)</f>
        <v>L'HOSPITALET DE LLOBREGAT</v>
      </c>
      <c r="F159" s="38" t="str">
        <f>VLOOKUP($G159,[1]LISTAS!$V:$AA,3,0)</f>
        <v>BARCELONA</v>
      </c>
      <c r="G159" s="21" t="s">
        <v>102</v>
      </c>
      <c r="H159" s="21">
        <v>14</v>
      </c>
      <c r="I159" s="21"/>
      <c r="J159" s="21"/>
      <c r="K159" s="21"/>
      <c r="L159" s="21"/>
      <c r="M159" s="21"/>
      <c r="N159" s="21"/>
      <c r="O159" s="21"/>
      <c r="P159" s="21"/>
      <c r="Q159" s="21">
        <v>1</v>
      </c>
      <c r="R159" s="20" t="s">
        <v>78</v>
      </c>
      <c r="S159" s="34">
        <v>2</v>
      </c>
      <c r="T159" s="39"/>
      <c r="U159" s="39"/>
      <c r="V159" s="38" t="str">
        <f>VLOOKUP($G159,[1]LISTAS!$V$3:$AD$20001,7,0)</f>
        <v>08</v>
      </c>
      <c r="W159" s="38" t="str">
        <f>VLOOKUP($G159,[1]LISTAS!$V$3:$AD$20001,8,0)</f>
        <v>00076</v>
      </c>
      <c r="X159" s="38" t="str">
        <f>VLOOKUP($G159,[1]LISTAS!$V$3:$AD$20001,9,0)</f>
        <v>01686</v>
      </c>
      <c r="Y159" s="38" t="str">
        <f t="shared" si="19"/>
        <v>00014</v>
      </c>
      <c r="Z159" s="38" t="str">
        <f>IF(I159=""," ",VLOOKUP(I159,[1]LISTAS!$B$3:$C$102,2))</f>
        <v xml:space="preserve"> </v>
      </c>
      <c r="AA159" s="38" t="str">
        <f t="shared" si="20"/>
        <v xml:space="preserve">   </v>
      </c>
      <c r="AB159" s="37" t="str">
        <f>IF(L159="","  ",VLOOKUP(L159,[1]LISTAS!$H$3:$I$14,2,0)&amp;REPT(" ",1-LEN(M159))&amp;M159)</f>
        <v xml:space="preserve">  </v>
      </c>
      <c r="AC159" s="38" t="str">
        <f t="shared" si="21"/>
        <v xml:space="preserve"> </v>
      </c>
      <c r="AD159" s="38" t="str">
        <f>IF(O159=""," ",VLOOKUP(O159,[1]LISTAS!$M$3:$N$38,2,0))&amp;IF(P159=""," ",VLOOKUP(P159,[1]LISTAS!$M$3:$N$38,2,0))</f>
        <v xml:space="preserve">  </v>
      </c>
      <c r="AE159" s="38" t="str">
        <f>IF(Q159="","   ",VLOOKUP(Q159,[1]LISTAS!$P$3:$Q$144,2,0))</f>
        <v>001</v>
      </c>
      <c r="AF159" s="38" t="str">
        <f>IF(ISERROR(IF(R159="texto libre",S159,VLOOKUP(R159,[1]LISTAS!$S$3:$T$100,2,0))&amp;REPT(" ",4-LEN(IF(R159="texto libre",S159,VLOOKUP(R159,[1]LISTAS!$S$3:$T$100,2,0))))),"    ",IF(R159="texto libre",S159,VLOOKUP(R159,[1]LISTAS!$S$3:$T$100,2,0))&amp;REPT(" ",4-LEN(IF(R159="texto libre",S159,VLOOKUP(R159,[1]LISTAS!$S$3:$T$100,2,0)))))</f>
        <v xml:space="preserve">2   </v>
      </c>
      <c r="AG159" s="38" t="str">
        <f>IF(ISERROR(IF(T159="texto libre",U159,VLOOKUP(T159,[1]LISTAS!$S$3:$T$100,2,0))&amp;REPT(" ",4-LEN(IF(T159="texto libre",U159,VLOOKUP(T159,[1]LISTAS!$S$3:$T$100,2,0))))),"    ",IF(T159="texto libre",U159,VLOOKUP(T159,[1]LISTAS!$S$3:$T$100,2,0))&amp;REPT(" ",4-LEN(IF(T159="texto libre",U159,VLOOKUP(T159,[1]LISTAS!$S$3:$T$100,2,0)))))</f>
        <v xml:space="preserve">    </v>
      </c>
      <c r="AH159" s="38">
        <f t="shared" si="22"/>
        <v>37</v>
      </c>
      <c r="AI159" s="38">
        <f t="shared" si="23"/>
        <v>1</v>
      </c>
      <c r="AJ159" s="40"/>
      <c r="AK159" s="25">
        <v>2</v>
      </c>
      <c r="AL159" s="31" t="s">
        <v>103</v>
      </c>
      <c r="AM159" s="41">
        <v>140388</v>
      </c>
      <c r="AN159" s="41"/>
      <c r="AO159" s="42" t="str">
        <f>Tabla1[[#This Row],[GESCAL_37]]</f>
        <v xml:space="preserve">08000760168600014         0012       </v>
      </c>
      <c r="AP159" s="42" t="str">
        <f>IF(Tabla1[[#This Row],[Calle]]&lt;&gt;"",Tabla1[[#This Row],[Calle]],"")</f>
        <v>Galvany, Calle</v>
      </c>
      <c r="AQ159" s="42" t="str">
        <f>Tabla1[[#This Row],[Número]]&amp;Tabla1[[#This Row],[Bis]]</f>
        <v>14</v>
      </c>
      <c r="AR159" s="42" t="str">
        <f>Tabla1[[#This Row],[PORTAL(O)]]&amp;Tabla1[[#This Row],[PUERTA(Y)]]</f>
        <v/>
      </c>
      <c r="AS159" s="42" t="str">
        <f>Tabla1[[#This Row],[BLOQUE(T)]]&amp;Tabla1[[#This Row],[BLOQUE(XX)]]</f>
        <v/>
      </c>
      <c r="AT159" s="42" t="str">
        <f>IF(Tabla1[[#This Row],[LETRA ]]&lt;&gt;"",Tabla1[[#This Row],[LETRA ]],"")</f>
        <v/>
      </c>
      <c r="AU159" s="42" t="str">
        <f>Tabla1[[#This Row],[S1]]&amp;Tabla1[[#This Row],[S2]]</f>
        <v/>
      </c>
      <c r="AV159" s="43"/>
      <c r="AW159" s="42">
        <f>Tabla1[[#This Row],[Planta]]</f>
        <v>1</v>
      </c>
      <c r="AX159" s="42" t="str">
        <f>Tabla1[[#This Row],[MMMM]]&amp;" "&amp;Tabla1[[#This Row],[NNNN]]</f>
        <v xml:space="preserve">2        </v>
      </c>
      <c r="AY159" s="29" t="s">
        <v>80</v>
      </c>
      <c r="AZ159" s="25">
        <v>6286989</v>
      </c>
      <c r="BA159" s="25"/>
      <c r="BB159" s="25" t="s">
        <v>104</v>
      </c>
      <c r="BC159" s="25" t="s">
        <v>82</v>
      </c>
      <c r="BD159" s="31" t="s">
        <v>103</v>
      </c>
      <c r="BE159" s="25" t="s">
        <v>100</v>
      </c>
      <c r="BF159" s="25" t="s">
        <v>84</v>
      </c>
      <c r="BG159" s="25">
        <v>3</v>
      </c>
      <c r="BH159" s="25" t="s">
        <v>85</v>
      </c>
      <c r="BI159" s="25" t="s">
        <v>86</v>
      </c>
      <c r="BJ159" s="41">
        <v>139</v>
      </c>
      <c r="BK159" s="41"/>
    </row>
    <row r="160" spans="1:63" ht="15.75" hidden="1" thickBot="1" x14ac:dyDescent="0.3">
      <c r="A160" s="37">
        <f t="shared" si="16"/>
        <v>153</v>
      </c>
      <c r="B160" s="38" t="str">
        <f t="shared" si="17"/>
        <v>NO</v>
      </c>
      <c r="C160" s="38" t="str">
        <f>IF(COUNTIF($D$8:$D$216,D160)&gt;1,"SI","NO")</f>
        <v>NO</v>
      </c>
      <c r="D160" s="38" t="str">
        <f t="shared" si="18"/>
        <v xml:space="preserve">08000760168600014         0013       </v>
      </c>
      <c r="E160" s="38" t="str">
        <f>VLOOKUP($G160,[1]LISTAS!$V:$AA,2,0)</f>
        <v>L'HOSPITALET DE LLOBREGAT</v>
      </c>
      <c r="F160" s="38" t="str">
        <f>VLOOKUP($G160,[1]LISTAS!$V:$AA,3,0)</f>
        <v>BARCELONA</v>
      </c>
      <c r="G160" s="21" t="s">
        <v>102</v>
      </c>
      <c r="H160" s="21">
        <v>14</v>
      </c>
      <c r="I160" s="21"/>
      <c r="J160" s="21"/>
      <c r="K160" s="21"/>
      <c r="L160" s="21"/>
      <c r="M160" s="21"/>
      <c r="N160" s="21"/>
      <c r="O160" s="21"/>
      <c r="P160" s="21"/>
      <c r="Q160" s="21">
        <v>1</v>
      </c>
      <c r="R160" s="20" t="s">
        <v>78</v>
      </c>
      <c r="S160" s="34">
        <v>3</v>
      </c>
      <c r="T160" s="39"/>
      <c r="U160" s="39"/>
      <c r="V160" s="38" t="str">
        <f>VLOOKUP($G160,[1]LISTAS!$V$3:$AD$20001,7,0)</f>
        <v>08</v>
      </c>
      <c r="W160" s="38" t="str">
        <f>VLOOKUP($G160,[1]LISTAS!$V$3:$AD$20001,8,0)</f>
        <v>00076</v>
      </c>
      <c r="X160" s="38" t="str">
        <f>VLOOKUP($G160,[1]LISTAS!$V$3:$AD$20001,9,0)</f>
        <v>01686</v>
      </c>
      <c r="Y160" s="38" t="str">
        <f t="shared" si="19"/>
        <v>00014</v>
      </c>
      <c r="Z160" s="38" t="str">
        <f>IF(I160=""," ",VLOOKUP(I160,[1]LISTAS!$B$3:$C$102,2))</f>
        <v xml:space="preserve"> </v>
      </c>
      <c r="AA160" s="38" t="str">
        <f t="shared" si="20"/>
        <v xml:space="preserve">   </v>
      </c>
      <c r="AB160" s="37" t="str">
        <f>IF(L160="","  ",VLOOKUP(L160,[1]LISTAS!$H$3:$I$14,2,0)&amp;REPT(" ",1-LEN(M160))&amp;M160)</f>
        <v xml:space="preserve">  </v>
      </c>
      <c r="AC160" s="38" t="str">
        <f t="shared" si="21"/>
        <v xml:space="preserve"> </v>
      </c>
      <c r="AD160" s="38" t="str">
        <f>IF(O160=""," ",VLOOKUP(O160,[1]LISTAS!$M$3:$N$38,2,0))&amp;IF(P160=""," ",VLOOKUP(P160,[1]LISTAS!$M$3:$N$38,2,0))</f>
        <v xml:space="preserve">  </v>
      </c>
      <c r="AE160" s="38" t="str">
        <f>IF(Q160="","   ",VLOOKUP(Q160,[1]LISTAS!$P$3:$Q$144,2,0))</f>
        <v>001</v>
      </c>
      <c r="AF160" s="38" t="str">
        <f>IF(ISERROR(IF(R160="texto libre",S160,VLOOKUP(R160,[1]LISTAS!$S$3:$T$100,2,0))&amp;REPT(" ",4-LEN(IF(R160="texto libre",S160,VLOOKUP(R160,[1]LISTAS!$S$3:$T$100,2,0))))),"    ",IF(R160="texto libre",S160,VLOOKUP(R160,[1]LISTAS!$S$3:$T$100,2,0))&amp;REPT(" ",4-LEN(IF(R160="texto libre",S160,VLOOKUP(R160,[1]LISTAS!$S$3:$T$100,2,0)))))</f>
        <v xml:space="preserve">3   </v>
      </c>
      <c r="AG160" s="38" t="str">
        <f>IF(ISERROR(IF(T160="texto libre",U160,VLOOKUP(T160,[1]LISTAS!$S$3:$T$100,2,0))&amp;REPT(" ",4-LEN(IF(T160="texto libre",U160,VLOOKUP(T160,[1]LISTAS!$S$3:$T$100,2,0))))),"    ",IF(T160="texto libre",U160,VLOOKUP(T160,[1]LISTAS!$S$3:$T$100,2,0))&amp;REPT(" ",4-LEN(IF(T160="texto libre",U160,VLOOKUP(T160,[1]LISTAS!$S$3:$T$100,2,0)))))</f>
        <v xml:space="preserve">    </v>
      </c>
      <c r="AH160" s="38">
        <f t="shared" si="22"/>
        <v>37</v>
      </c>
      <c r="AI160" s="38">
        <f t="shared" si="23"/>
        <v>1</v>
      </c>
      <c r="AJ160" s="40"/>
      <c r="AK160" s="25">
        <v>2</v>
      </c>
      <c r="AL160" s="31" t="s">
        <v>103</v>
      </c>
      <c r="AM160" s="41">
        <v>140388</v>
      </c>
      <c r="AN160" s="41"/>
      <c r="AO160" s="42" t="str">
        <f>Tabla1[[#This Row],[GESCAL_37]]</f>
        <v xml:space="preserve">08000760168600014         0013       </v>
      </c>
      <c r="AP160" s="42" t="str">
        <f>IF(Tabla1[[#This Row],[Calle]]&lt;&gt;"",Tabla1[[#This Row],[Calle]],"")</f>
        <v>Galvany, Calle</v>
      </c>
      <c r="AQ160" s="42" t="str">
        <f>Tabla1[[#This Row],[Número]]&amp;Tabla1[[#This Row],[Bis]]</f>
        <v>14</v>
      </c>
      <c r="AR160" s="42" t="str">
        <f>Tabla1[[#This Row],[PORTAL(O)]]&amp;Tabla1[[#This Row],[PUERTA(Y)]]</f>
        <v/>
      </c>
      <c r="AS160" s="42" t="str">
        <f>Tabla1[[#This Row],[BLOQUE(T)]]&amp;Tabla1[[#This Row],[BLOQUE(XX)]]</f>
        <v/>
      </c>
      <c r="AT160" s="42" t="str">
        <f>IF(Tabla1[[#This Row],[LETRA ]]&lt;&gt;"",Tabla1[[#This Row],[LETRA ]],"")</f>
        <v/>
      </c>
      <c r="AU160" s="42" t="str">
        <f>Tabla1[[#This Row],[S1]]&amp;Tabla1[[#This Row],[S2]]</f>
        <v/>
      </c>
      <c r="AV160" s="43"/>
      <c r="AW160" s="42">
        <f>Tabla1[[#This Row],[Planta]]</f>
        <v>1</v>
      </c>
      <c r="AX160" s="42" t="str">
        <f>Tabla1[[#This Row],[MMMM]]&amp;" "&amp;Tabla1[[#This Row],[NNNN]]</f>
        <v xml:space="preserve">3        </v>
      </c>
      <c r="AY160" s="29" t="s">
        <v>80</v>
      </c>
      <c r="AZ160" s="25">
        <v>6286989</v>
      </c>
      <c r="BA160" s="25"/>
      <c r="BB160" s="25" t="s">
        <v>104</v>
      </c>
      <c r="BC160" s="25" t="s">
        <v>82</v>
      </c>
      <c r="BD160" s="31" t="s">
        <v>103</v>
      </c>
      <c r="BE160" s="25" t="s">
        <v>100</v>
      </c>
      <c r="BF160" s="25" t="s">
        <v>84</v>
      </c>
      <c r="BG160" s="25">
        <v>3</v>
      </c>
      <c r="BH160" s="25" t="s">
        <v>85</v>
      </c>
      <c r="BI160" s="25" t="s">
        <v>86</v>
      </c>
      <c r="BJ160" s="41">
        <v>139</v>
      </c>
      <c r="BK160" s="41"/>
    </row>
    <row r="161" spans="1:63" ht="15.75" hidden="1" thickBot="1" x14ac:dyDescent="0.3">
      <c r="A161" s="37">
        <f t="shared" si="16"/>
        <v>154</v>
      </c>
      <c r="B161" s="38" t="str">
        <f t="shared" si="17"/>
        <v>NO</v>
      </c>
      <c r="C161" s="38" t="str">
        <f>IF(COUNTIF($D$8:$D$216,D161)&gt;1,"SI","NO")</f>
        <v>NO</v>
      </c>
      <c r="D161" s="38" t="str">
        <f t="shared" si="18"/>
        <v xml:space="preserve">08000760168600014         0014       </v>
      </c>
      <c r="E161" s="38" t="str">
        <f>VLOOKUP($G161,[1]LISTAS!$V:$AA,2,0)</f>
        <v>L'HOSPITALET DE LLOBREGAT</v>
      </c>
      <c r="F161" s="38" t="str">
        <f>VLOOKUP($G161,[1]LISTAS!$V:$AA,3,0)</f>
        <v>BARCELONA</v>
      </c>
      <c r="G161" s="21" t="s">
        <v>102</v>
      </c>
      <c r="H161" s="21">
        <v>14</v>
      </c>
      <c r="I161" s="21"/>
      <c r="J161" s="21"/>
      <c r="K161" s="21"/>
      <c r="L161" s="21"/>
      <c r="M161" s="21"/>
      <c r="N161" s="21"/>
      <c r="O161" s="21"/>
      <c r="P161" s="21"/>
      <c r="Q161" s="21">
        <v>1</v>
      </c>
      <c r="R161" s="20" t="s">
        <v>78</v>
      </c>
      <c r="S161" s="34">
        <v>4</v>
      </c>
      <c r="T161" s="39"/>
      <c r="U161" s="39"/>
      <c r="V161" s="38" t="str">
        <f>VLOOKUP($G161,[1]LISTAS!$V$3:$AD$20001,7,0)</f>
        <v>08</v>
      </c>
      <c r="W161" s="38" t="str">
        <f>VLOOKUP($G161,[1]LISTAS!$V$3:$AD$20001,8,0)</f>
        <v>00076</v>
      </c>
      <c r="X161" s="38" t="str">
        <f>VLOOKUP($G161,[1]LISTAS!$V$3:$AD$20001,9,0)</f>
        <v>01686</v>
      </c>
      <c r="Y161" s="38" t="str">
        <f t="shared" si="19"/>
        <v>00014</v>
      </c>
      <c r="Z161" s="38" t="str">
        <f>IF(I161=""," ",VLOOKUP(I161,[1]LISTAS!$B$3:$C$102,2))</f>
        <v xml:space="preserve"> </v>
      </c>
      <c r="AA161" s="38" t="str">
        <f t="shared" si="20"/>
        <v xml:space="preserve">   </v>
      </c>
      <c r="AB161" s="37" t="str">
        <f>IF(L161="","  ",VLOOKUP(L161,[1]LISTAS!$H$3:$I$14,2,0)&amp;REPT(" ",1-LEN(M161))&amp;M161)</f>
        <v xml:space="preserve">  </v>
      </c>
      <c r="AC161" s="38" t="str">
        <f t="shared" si="21"/>
        <v xml:space="preserve"> </v>
      </c>
      <c r="AD161" s="38" t="str">
        <f>IF(O161=""," ",VLOOKUP(O161,[1]LISTAS!$M$3:$N$38,2,0))&amp;IF(P161=""," ",VLOOKUP(P161,[1]LISTAS!$M$3:$N$38,2,0))</f>
        <v xml:space="preserve">  </v>
      </c>
      <c r="AE161" s="38" t="str">
        <f>IF(Q161="","   ",VLOOKUP(Q161,[1]LISTAS!$P$3:$Q$144,2,0))</f>
        <v>001</v>
      </c>
      <c r="AF161" s="38" t="str">
        <f>IF(ISERROR(IF(R161="texto libre",S161,VLOOKUP(R161,[1]LISTAS!$S$3:$T$100,2,0))&amp;REPT(" ",4-LEN(IF(R161="texto libre",S161,VLOOKUP(R161,[1]LISTAS!$S$3:$T$100,2,0))))),"    ",IF(R161="texto libre",S161,VLOOKUP(R161,[1]LISTAS!$S$3:$T$100,2,0))&amp;REPT(" ",4-LEN(IF(R161="texto libre",S161,VLOOKUP(R161,[1]LISTAS!$S$3:$T$100,2,0)))))</f>
        <v xml:space="preserve">4   </v>
      </c>
      <c r="AG161" s="38" t="str">
        <f>IF(ISERROR(IF(T161="texto libre",U161,VLOOKUP(T161,[1]LISTAS!$S$3:$T$100,2,0))&amp;REPT(" ",4-LEN(IF(T161="texto libre",U161,VLOOKUP(T161,[1]LISTAS!$S$3:$T$100,2,0))))),"    ",IF(T161="texto libre",U161,VLOOKUP(T161,[1]LISTAS!$S$3:$T$100,2,0))&amp;REPT(" ",4-LEN(IF(T161="texto libre",U161,VLOOKUP(T161,[1]LISTAS!$S$3:$T$100,2,0)))))</f>
        <v xml:space="preserve">    </v>
      </c>
      <c r="AH161" s="38">
        <f t="shared" si="22"/>
        <v>37</v>
      </c>
      <c r="AI161" s="38">
        <f t="shared" si="23"/>
        <v>1</v>
      </c>
      <c r="AJ161" s="40"/>
      <c r="AK161" s="25">
        <v>2</v>
      </c>
      <c r="AL161" s="31" t="s">
        <v>103</v>
      </c>
      <c r="AM161" s="41">
        <v>140388</v>
      </c>
      <c r="AN161" s="41"/>
      <c r="AO161" s="42" t="str">
        <f>Tabla1[[#This Row],[GESCAL_37]]</f>
        <v xml:space="preserve">08000760168600014         0014       </v>
      </c>
      <c r="AP161" s="42" t="str">
        <f>IF(Tabla1[[#This Row],[Calle]]&lt;&gt;"",Tabla1[[#This Row],[Calle]],"")</f>
        <v>Galvany, Calle</v>
      </c>
      <c r="AQ161" s="42" t="str">
        <f>Tabla1[[#This Row],[Número]]&amp;Tabla1[[#This Row],[Bis]]</f>
        <v>14</v>
      </c>
      <c r="AR161" s="42" t="str">
        <f>Tabla1[[#This Row],[PORTAL(O)]]&amp;Tabla1[[#This Row],[PUERTA(Y)]]</f>
        <v/>
      </c>
      <c r="AS161" s="42" t="str">
        <f>Tabla1[[#This Row],[BLOQUE(T)]]&amp;Tabla1[[#This Row],[BLOQUE(XX)]]</f>
        <v/>
      </c>
      <c r="AT161" s="42" t="str">
        <f>IF(Tabla1[[#This Row],[LETRA ]]&lt;&gt;"",Tabla1[[#This Row],[LETRA ]],"")</f>
        <v/>
      </c>
      <c r="AU161" s="42" t="str">
        <f>Tabla1[[#This Row],[S1]]&amp;Tabla1[[#This Row],[S2]]</f>
        <v/>
      </c>
      <c r="AV161" s="43"/>
      <c r="AW161" s="42">
        <f>Tabla1[[#This Row],[Planta]]</f>
        <v>1</v>
      </c>
      <c r="AX161" s="42" t="str">
        <f>Tabla1[[#This Row],[MMMM]]&amp;" "&amp;Tabla1[[#This Row],[NNNN]]</f>
        <v xml:space="preserve">4        </v>
      </c>
      <c r="AY161" s="29" t="s">
        <v>80</v>
      </c>
      <c r="AZ161" s="25">
        <v>6286989</v>
      </c>
      <c r="BA161" s="25"/>
      <c r="BB161" s="25" t="s">
        <v>104</v>
      </c>
      <c r="BC161" s="25" t="s">
        <v>82</v>
      </c>
      <c r="BD161" s="31" t="s">
        <v>103</v>
      </c>
      <c r="BE161" s="25" t="s">
        <v>100</v>
      </c>
      <c r="BF161" s="25" t="s">
        <v>84</v>
      </c>
      <c r="BG161" s="25">
        <v>3</v>
      </c>
      <c r="BH161" s="25" t="s">
        <v>85</v>
      </c>
      <c r="BI161" s="25" t="s">
        <v>86</v>
      </c>
      <c r="BJ161" s="41">
        <v>139</v>
      </c>
      <c r="BK161" s="41"/>
    </row>
    <row r="162" spans="1:63" ht="15.75" hidden="1" thickBot="1" x14ac:dyDescent="0.3">
      <c r="A162" s="37">
        <f t="shared" si="16"/>
        <v>155</v>
      </c>
      <c r="B162" s="38" t="str">
        <f t="shared" si="17"/>
        <v>NO</v>
      </c>
      <c r="C162" s="38" t="str">
        <f>IF(COUNTIF($D$8:$D$216,D162)&gt;1,"SI","NO")</f>
        <v>NO</v>
      </c>
      <c r="D162" s="38" t="str">
        <f t="shared" si="18"/>
        <v xml:space="preserve">08000760168600014         0021       </v>
      </c>
      <c r="E162" s="38" t="str">
        <f>VLOOKUP($G162,[1]LISTAS!$V:$AA,2,0)</f>
        <v>L'HOSPITALET DE LLOBREGAT</v>
      </c>
      <c r="F162" s="38" t="str">
        <f>VLOOKUP($G162,[1]LISTAS!$V:$AA,3,0)</f>
        <v>BARCELONA</v>
      </c>
      <c r="G162" s="21" t="s">
        <v>102</v>
      </c>
      <c r="H162" s="21">
        <v>14</v>
      </c>
      <c r="I162" s="21"/>
      <c r="J162" s="21"/>
      <c r="K162" s="21"/>
      <c r="L162" s="21"/>
      <c r="M162" s="21"/>
      <c r="N162" s="21"/>
      <c r="O162" s="21"/>
      <c r="P162" s="21"/>
      <c r="Q162" s="21">
        <v>2</v>
      </c>
      <c r="R162" s="20" t="s">
        <v>78</v>
      </c>
      <c r="S162" s="34">
        <v>1</v>
      </c>
      <c r="T162" s="39"/>
      <c r="U162" s="39"/>
      <c r="V162" s="38" t="str">
        <f>VLOOKUP($G162,[1]LISTAS!$V$3:$AD$20001,7,0)</f>
        <v>08</v>
      </c>
      <c r="W162" s="38" t="str">
        <f>VLOOKUP($G162,[1]LISTAS!$V$3:$AD$20001,8,0)</f>
        <v>00076</v>
      </c>
      <c r="X162" s="38" t="str">
        <f>VLOOKUP($G162,[1]LISTAS!$V$3:$AD$20001,9,0)</f>
        <v>01686</v>
      </c>
      <c r="Y162" s="38" t="str">
        <f t="shared" si="19"/>
        <v>00014</v>
      </c>
      <c r="Z162" s="38" t="str">
        <f>IF(I162=""," ",VLOOKUP(I162,[1]LISTAS!$B$3:$C$102,2))</f>
        <v xml:space="preserve"> </v>
      </c>
      <c r="AA162" s="38" t="str">
        <f t="shared" si="20"/>
        <v xml:space="preserve">   </v>
      </c>
      <c r="AB162" s="37" t="str">
        <f>IF(L162="","  ",VLOOKUP(L162,[1]LISTAS!$H$3:$I$14,2,0)&amp;REPT(" ",1-LEN(M162))&amp;M162)</f>
        <v xml:space="preserve">  </v>
      </c>
      <c r="AC162" s="38" t="str">
        <f t="shared" si="21"/>
        <v xml:space="preserve"> </v>
      </c>
      <c r="AD162" s="38" t="str">
        <f>IF(O162=""," ",VLOOKUP(O162,[1]LISTAS!$M$3:$N$38,2,0))&amp;IF(P162=""," ",VLOOKUP(P162,[1]LISTAS!$M$3:$N$38,2,0))</f>
        <v xml:space="preserve">  </v>
      </c>
      <c r="AE162" s="38" t="str">
        <f>IF(Q162="","   ",VLOOKUP(Q162,[1]LISTAS!$P$3:$Q$144,2,0))</f>
        <v>002</v>
      </c>
      <c r="AF162" s="38" t="str">
        <f>IF(ISERROR(IF(R162="texto libre",S162,VLOOKUP(R162,[1]LISTAS!$S$3:$T$100,2,0))&amp;REPT(" ",4-LEN(IF(R162="texto libre",S162,VLOOKUP(R162,[1]LISTAS!$S$3:$T$100,2,0))))),"    ",IF(R162="texto libre",S162,VLOOKUP(R162,[1]LISTAS!$S$3:$T$100,2,0))&amp;REPT(" ",4-LEN(IF(R162="texto libre",S162,VLOOKUP(R162,[1]LISTAS!$S$3:$T$100,2,0)))))</f>
        <v xml:space="preserve">1   </v>
      </c>
      <c r="AG162" s="38" t="str">
        <f>IF(ISERROR(IF(T162="texto libre",U162,VLOOKUP(T162,[1]LISTAS!$S$3:$T$100,2,0))&amp;REPT(" ",4-LEN(IF(T162="texto libre",U162,VLOOKUP(T162,[1]LISTAS!$S$3:$T$100,2,0))))),"    ",IF(T162="texto libre",U162,VLOOKUP(T162,[1]LISTAS!$S$3:$T$100,2,0))&amp;REPT(" ",4-LEN(IF(T162="texto libre",U162,VLOOKUP(T162,[1]LISTAS!$S$3:$T$100,2,0)))))</f>
        <v xml:space="preserve">    </v>
      </c>
      <c r="AH162" s="38">
        <f t="shared" si="22"/>
        <v>37</v>
      </c>
      <c r="AI162" s="38">
        <f t="shared" si="23"/>
        <v>1</v>
      </c>
      <c r="AJ162" s="40"/>
      <c r="AK162" s="25">
        <v>2</v>
      </c>
      <c r="AL162" s="31" t="s">
        <v>103</v>
      </c>
      <c r="AM162" s="41">
        <v>140388</v>
      </c>
      <c r="AN162" s="41"/>
      <c r="AO162" s="42" t="str">
        <f>Tabla1[[#This Row],[GESCAL_37]]</f>
        <v xml:space="preserve">08000760168600014         0021       </v>
      </c>
      <c r="AP162" s="42" t="str">
        <f>IF(Tabla1[[#This Row],[Calle]]&lt;&gt;"",Tabla1[[#This Row],[Calle]],"")</f>
        <v>Galvany, Calle</v>
      </c>
      <c r="AQ162" s="42" t="str">
        <f>Tabla1[[#This Row],[Número]]&amp;Tabla1[[#This Row],[Bis]]</f>
        <v>14</v>
      </c>
      <c r="AR162" s="42" t="str">
        <f>Tabla1[[#This Row],[PORTAL(O)]]&amp;Tabla1[[#This Row],[PUERTA(Y)]]</f>
        <v/>
      </c>
      <c r="AS162" s="42" t="str">
        <f>Tabla1[[#This Row],[BLOQUE(T)]]&amp;Tabla1[[#This Row],[BLOQUE(XX)]]</f>
        <v/>
      </c>
      <c r="AT162" s="42" t="str">
        <f>IF(Tabla1[[#This Row],[LETRA ]]&lt;&gt;"",Tabla1[[#This Row],[LETRA ]],"")</f>
        <v/>
      </c>
      <c r="AU162" s="42" t="str">
        <f>Tabla1[[#This Row],[S1]]&amp;Tabla1[[#This Row],[S2]]</f>
        <v/>
      </c>
      <c r="AV162" s="43"/>
      <c r="AW162" s="42">
        <f>Tabla1[[#This Row],[Planta]]</f>
        <v>2</v>
      </c>
      <c r="AX162" s="42" t="str">
        <f>Tabla1[[#This Row],[MMMM]]&amp;" "&amp;Tabla1[[#This Row],[NNNN]]</f>
        <v xml:space="preserve">1        </v>
      </c>
      <c r="AY162" s="29" t="s">
        <v>80</v>
      </c>
      <c r="AZ162" s="25">
        <v>6286989</v>
      </c>
      <c r="BA162" s="25"/>
      <c r="BB162" s="25" t="s">
        <v>104</v>
      </c>
      <c r="BC162" s="25" t="s">
        <v>82</v>
      </c>
      <c r="BD162" s="31" t="s">
        <v>103</v>
      </c>
      <c r="BE162" s="25" t="s">
        <v>100</v>
      </c>
      <c r="BF162" s="25" t="s">
        <v>84</v>
      </c>
      <c r="BG162" s="25">
        <v>3</v>
      </c>
      <c r="BH162" s="25" t="s">
        <v>85</v>
      </c>
      <c r="BI162" s="25" t="s">
        <v>86</v>
      </c>
      <c r="BJ162" s="41">
        <v>139</v>
      </c>
      <c r="BK162" s="41"/>
    </row>
    <row r="163" spans="1:63" ht="15.75" hidden="1" thickBot="1" x14ac:dyDescent="0.3">
      <c r="A163" s="37">
        <f t="shared" si="16"/>
        <v>156</v>
      </c>
      <c r="B163" s="38" t="str">
        <f t="shared" si="17"/>
        <v>NO</v>
      </c>
      <c r="C163" s="38" t="str">
        <f>IF(COUNTIF($D$8:$D$216,D163)&gt;1,"SI","NO")</f>
        <v>NO</v>
      </c>
      <c r="D163" s="38" t="str">
        <f t="shared" si="18"/>
        <v xml:space="preserve">08000760168600014         0022       </v>
      </c>
      <c r="E163" s="38" t="str">
        <f>VLOOKUP($G163,[1]LISTAS!$V:$AA,2,0)</f>
        <v>L'HOSPITALET DE LLOBREGAT</v>
      </c>
      <c r="F163" s="38" t="str">
        <f>VLOOKUP($G163,[1]LISTAS!$V:$AA,3,0)</f>
        <v>BARCELONA</v>
      </c>
      <c r="G163" s="21" t="s">
        <v>102</v>
      </c>
      <c r="H163" s="21">
        <v>14</v>
      </c>
      <c r="I163" s="21"/>
      <c r="J163" s="21"/>
      <c r="K163" s="21"/>
      <c r="L163" s="21"/>
      <c r="M163" s="21"/>
      <c r="N163" s="21"/>
      <c r="O163" s="21"/>
      <c r="P163" s="21"/>
      <c r="Q163" s="21">
        <v>2</v>
      </c>
      <c r="R163" s="20" t="s">
        <v>78</v>
      </c>
      <c r="S163" s="34">
        <v>2</v>
      </c>
      <c r="T163" s="39"/>
      <c r="U163" s="39"/>
      <c r="V163" s="38" t="str">
        <f>VLOOKUP($G163,[1]LISTAS!$V$3:$AD$20001,7,0)</f>
        <v>08</v>
      </c>
      <c r="W163" s="38" t="str">
        <f>VLOOKUP($G163,[1]LISTAS!$V$3:$AD$20001,8,0)</f>
        <v>00076</v>
      </c>
      <c r="X163" s="38" t="str">
        <f>VLOOKUP($G163,[1]LISTAS!$V$3:$AD$20001,9,0)</f>
        <v>01686</v>
      </c>
      <c r="Y163" s="38" t="str">
        <f t="shared" si="19"/>
        <v>00014</v>
      </c>
      <c r="Z163" s="38" t="str">
        <f>IF(I163=""," ",VLOOKUP(I163,[1]LISTAS!$B$3:$C$102,2))</f>
        <v xml:space="preserve"> </v>
      </c>
      <c r="AA163" s="38" t="str">
        <f t="shared" si="20"/>
        <v xml:space="preserve">   </v>
      </c>
      <c r="AB163" s="37" t="str">
        <f>IF(L163="","  ",VLOOKUP(L163,[1]LISTAS!$H$3:$I$14,2,0)&amp;REPT(" ",1-LEN(M163))&amp;M163)</f>
        <v xml:space="preserve">  </v>
      </c>
      <c r="AC163" s="38" t="str">
        <f t="shared" si="21"/>
        <v xml:space="preserve"> </v>
      </c>
      <c r="AD163" s="38" t="str">
        <f>IF(O163=""," ",VLOOKUP(O163,[1]LISTAS!$M$3:$N$38,2,0))&amp;IF(P163=""," ",VLOOKUP(P163,[1]LISTAS!$M$3:$N$38,2,0))</f>
        <v xml:space="preserve">  </v>
      </c>
      <c r="AE163" s="38" t="str">
        <f>IF(Q163="","   ",VLOOKUP(Q163,[1]LISTAS!$P$3:$Q$144,2,0))</f>
        <v>002</v>
      </c>
      <c r="AF163" s="38" t="str">
        <f>IF(ISERROR(IF(R163="texto libre",S163,VLOOKUP(R163,[1]LISTAS!$S$3:$T$100,2,0))&amp;REPT(" ",4-LEN(IF(R163="texto libre",S163,VLOOKUP(R163,[1]LISTAS!$S$3:$T$100,2,0))))),"    ",IF(R163="texto libre",S163,VLOOKUP(R163,[1]LISTAS!$S$3:$T$100,2,0))&amp;REPT(" ",4-LEN(IF(R163="texto libre",S163,VLOOKUP(R163,[1]LISTAS!$S$3:$T$100,2,0)))))</f>
        <v xml:space="preserve">2   </v>
      </c>
      <c r="AG163" s="38" t="str">
        <f>IF(ISERROR(IF(T163="texto libre",U163,VLOOKUP(T163,[1]LISTAS!$S$3:$T$100,2,0))&amp;REPT(" ",4-LEN(IF(T163="texto libre",U163,VLOOKUP(T163,[1]LISTAS!$S$3:$T$100,2,0))))),"    ",IF(T163="texto libre",U163,VLOOKUP(T163,[1]LISTAS!$S$3:$T$100,2,0))&amp;REPT(" ",4-LEN(IF(T163="texto libre",U163,VLOOKUP(T163,[1]LISTAS!$S$3:$T$100,2,0)))))</f>
        <v xml:space="preserve">    </v>
      </c>
      <c r="AH163" s="38">
        <f t="shared" si="22"/>
        <v>37</v>
      </c>
      <c r="AI163" s="38">
        <f t="shared" si="23"/>
        <v>1</v>
      </c>
      <c r="AJ163" s="40"/>
      <c r="AK163" s="25">
        <v>2</v>
      </c>
      <c r="AL163" s="31" t="s">
        <v>103</v>
      </c>
      <c r="AM163" s="41">
        <v>140388</v>
      </c>
      <c r="AN163" s="41"/>
      <c r="AO163" s="42" t="str">
        <f>Tabla1[[#This Row],[GESCAL_37]]</f>
        <v xml:space="preserve">08000760168600014         0022       </v>
      </c>
      <c r="AP163" s="42" t="str">
        <f>IF(Tabla1[[#This Row],[Calle]]&lt;&gt;"",Tabla1[[#This Row],[Calle]],"")</f>
        <v>Galvany, Calle</v>
      </c>
      <c r="AQ163" s="42" t="str">
        <f>Tabla1[[#This Row],[Número]]&amp;Tabla1[[#This Row],[Bis]]</f>
        <v>14</v>
      </c>
      <c r="AR163" s="42" t="str">
        <f>Tabla1[[#This Row],[PORTAL(O)]]&amp;Tabla1[[#This Row],[PUERTA(Y)]]</f>
        <v/>
      </c>
      <c r="AS163" s="42" t="str">
        <f>Tabla1[[#This Row],[BLOQUE(T)]]&amp;Tabla1[[#This Row],[BLOQUE(XX)]]</f>
        <v/>
      </c>
      <c r="AT163" s="42" t="str">
        <f>IF(Tabla1[[#This Row],[LETRA ]]&lt;&gt;"",Tabla1[[#This Row],[LETRA ]],"")</f>
        <v/>
      </c>
      <c r="AU163" s="42" t="str">
        <f>Tabla1[[#This Row],[S1]]&amp;Tabla1[[#This Row],[S2]]</f>
        <v/>
      </c>
      <c r="AV163" s="43"/>
      <c r="AW163" s="42">
        <f>Tabla1[[#This Row],[Planta]]</f>
        <v>2</v>
      </c>
      <c r="AX163" s="42" t="str">
        <f>Tabla1[[#This Row],[MMMM]]&amp;" "&amp;Tabla1[[#This Row],[NNNN]]</f>
        <v xml:space="preserve">2        </v>
      </c>
      <c r="AY163" s="29" t="s">
        <v>80</v>
      </c>
      <c r="AZ163" s="25">
        <v>6286989</v>
      </c>
      <c r="BA163" s="25"/>
      <c r="BB163" s="25" t="s">
        <v>104</v>
      </c>
      <c r="BC163" s="25" t="s">
        <v>82</v>
      </c>
      <c r="BD163" s="31" t="s">
        <v>103</v>
      </c>
      <c r="BE163" s="25" t="s">
        <v>100</v>
      </c>
      <c r="BF163" s="25" t="s">
        <v>84</v>
      </c>
      <c r="BG163" s="25">
        <v>3</v>
      </c>
      <c r="BH163" s="25" t="s">
        <v>85</v>
      </c>
      <c r="BI163" s="25" t="s">
        <v>86</v>
      </c>
      <c r="BJ163" s="41">
        <v>139</v>
      </c>
      <c r="BK163" s="41"/>
    </row>
    <row r="164" spans="1:63" ht="15.75" hidden="1" thickBot="1" x14ac:dyDescent="0.3">
      <c r="A164" s="37">
        <f t="shared" si="16"/>
        <v>157</v>
      </c>
      <c r="B164" s="38" t="str">
        <f t="shared" si="17"/>
        <v>NO</v>
      </c>
      <c r="C164" s="38" t="str">
        <f>IF(COUNTIF($D$8:$D$216,D164)&gt;1,"SI","NO")</f>
        <v>NO</v>
      </c>
      <c r="D164" s="38" t="str">
        <f t="shared" si="18"/>
        <v xml:space="preserve">08000760168600014         0023       </v>
      </c>
      <c r="E164" s="38" t="str">
        <f>VLOOKUP($G164,[1]LISTAS!$V:$AA,2,0)</f>
        <v>L'HOSPITALET DE LLOBREGAT</v>
      </c>
      <c r="F164" s="38" t="str">
        <f>VLOOKUP($G164,[1]LISTAS!$V:$AA,3,0)</f>
        <v>BARCELONA</v>
      </c>
      <c r="G164" s="21" t="s">
        <v>102</v>
      </c>
      <c r="H164" s="21">
        <v>14</v>
      </c>
      <c r="I164" s="21"/>
      <c r="J164" s="21"/>
      <c r="K164" s="21"/>
      <c r="L164" s="21"/>
      <c r="M164" s="21"/>
      <c r="N164" s="21"/>
      <c r="O164" s="21"/>
      <c r="P164" s="21"/>
      <c r="Q164" s="21">
        <v>2</v>
      </c>
      <c r="R164" s="20" t="s">
        <v>78</v>
      </c>
      <c r="S164" s="34">
        <v>3</v>
      </c>
      <c r="T164" s="39"/>
      <c r="U164" s="39"/>
      <c r="V164" s="38" t="str">
        <f>VLOOKUP($G164,[1]LISTAS!$V$3:$AD$20001,7,0)</f>
        <v>08</v>
      </c>
      <c r="W164" s="38" t="str">
        <f>VLOOKUP($G164,[1]LISTAS!$V$3:$AD$20001,8,0)</f>
        <v>00076</v>
      </c>
      <c r="X164" s="38" t="str">
        <f>VLOOKUP($G164,[1]LISTAS!$V$3:$AD$20001,9,0)</f>
        <v>01686</v>
      </c>
      <c r="Y164" s="38" t="str">
        <f t="shared" si="19"/>
        <v>00014</v>
      </c>
      <c r="Z164" s="38" t="str">
        <f>IF(I164=""," ",VLOOKUP(I164,[1]LISTAS!$B$3:$C$102,2))</f>
        <v xml:space="preserve"> </v>
      </c>
      <c r="AA164" s="38" t="str">
        <f t="shared" si="20"/>
        <v xml:space="preserve">   </v>
      </c>
      <c r="AB164" s="37" t="str">
        <f>IF(L164="","  ",VLOOKUP(L164,[1]LISTAS!$H$3:$I$14,2,0)&amp;REPT(" ",1-LEN(M164))&amp;M164)</f>
        <v xml:space="preserve">  </v>
      </c>
      <c r="AC164" s="38" t="str">
        <f t="shared" si="21"/>
        <v xml:space="preserve"> </v>
      </c>
      <c r="AD164" s="38" t="str">
        <f>IF(O164=""," ",VLOOKUP(O164,[1]LISTAS!$M$3:$N$38,2,0))&amp;IF(P164=""," ",VLOOKUP(P164,[1]LISTAS!$M$3:$N$38,2,0))</f>
        <v xml:space="preserve">  </v>
      </c>
      <c r="AE164" s="38" t="str">
        <f>IF(Q164="","   ",VLOOKUP(Q164,[1]LISTAS!$P$3:$Q$144,2,0))</f>
        <v>002</v>
      </c>
      <c r="AF164" s="38" t="str">
        <f>IF(ISERROR(IF(R164="texto libre",S164,VLOOKUP(R164,[1]LISTAS!$S$3:$T$100,2,0))&amp;REPT(" ",4-LEN(IF(R164="texto libre",S164,VLOOKUP(R164,[1]LISTAS!$S$3:$T$100,2,0))))),"    ",IF(R164="texto libre",S164,VLOOKUP(R164,[1]LISTAS!$S$3:$T$100,2,0))&amp;REPT(" ",4-LEN(IF(R164="texto libre",S164,VLOOKUP(R164,[1]LISTAS!$S$3:$T$100,2,0)))))</f>
        <v xml:space="preserve">3   </v>
      </c>
      <c r="AG164" s="38" t="str">
        <f>IF(ISERROR(IF(T164="texto libre",U164,VLOOKUP(T164,[1]LISTAS!$S$3:$T$100,2,0))&amp;REPT(" ",4-LEN(IF(T164="texto libre",U164,VLOOKUP(T164,[1]LISTAS!$S$3:$T$100,2,0))))),"    ",IF(T164="texto libre",U164,VLOOKUP(T164,[1]LISTAS!$S$3:$T$100,2,0))&amp;REPT(" ",4-LEN(IF(T164="texto libre",U164,VLOOKUP(T164,[1]LISTAS!$S$3:$T$100,2,0)))))</f>
        <v xml:space="preserve">    </v>
      </c>
      <c r="AH164" s="38">
        <f t="shared" si="22"/>
        <v>37</v>
      </c>
      <c r="AI164" s="38">
        <f t="shared" si="23"/>
        <v>1</v>
      </c>
      <c r="AJ164" s="40"/>
      <c r="AK164" s="25">
        <v>2</v>
      </c>
      <c r="AL164" s="31" t="s">
        <v>103</v>
      </c>
      <c r="AM164" s="41">
        <v>140388</v>
      </c>
      <c r="AN164" s="41"/>
      <c r="AO164" s="42" t="str">
        <f>Tabla1[[#This Row],[GESCAL_37]]</f>
        <v xml:space="preserve">08000760168600014         0023       </v>
      </c>
      <c r="AP164" s="42" t="str">
        <f>IF(Tabla1[[#This Row],[Calle]]&lt;&gt;"",Tabla1[[#This Row],[Calle]],"")</f>
        <v>Galvany, Calle</v>
      </c>
      <c r="AQ164" s="42" t="str">
        <f>Tabla1[[#This Row],[Número]]&amp;Tabla1[[#This Row],[Bis]]</f>
        <v>14</v>
      </c>
      <c r="AR164" s="42" t="str">
        <f>Tabla1[[#This Row],[PORTAL(O)]]&amp;Tabla1[[#This Row],[PUERTA(Y)]]</f>
        <v/>
      </c>
      <c r="AS164" s="42" t="str">
        <f>Tabla1[[#This Row],[BLOQUE(T)]]&amp;Tabla1[[#This Row],[BLOQUE(XX)]]</f>
        <v/>
      </c>
      <c r="AT164" s="42" t="str">
        <f>IF(Tabla1[[#This Row],[LETRA ]]&lt;&gt;"",Tabla1[[#This Row],[LETRA ]],"")</f>
        <v/>
      </c>
      <c r="AU164" s="42" t="str">
        <f>Tabla1[[#This Row],[S1]]&amp;Tabla1[[#This Row],[S2]]</f>
        <v/>
      </c>
      <c r="AV164" s="43"/>
      <c r="AW164" s="42">
        <f>Tabla1[[#This Row],[Planta]]</f>
        <v>2</v>
      </c>
      <c r="AX164" s="42" t="str">
        <f>Tabla1[[#This Row],[MMMM]]&amp;" "&amp;Tabla1[[#This Row],[NNNN]]</f>
        <v xml:space="preserve">3        </v>
      </c>
      <c r="AY164" s="29" t="s">
        <v>80</v>
      </c>
      <c r="AZ164" s="25">
        <v>6286989</v>
      </c>
      <c r="BA164" s="25"/>
      <c r="BB164" s="25" t="s">
        <v>104</v>
      </c>
      <c r="BC164" s="25" t="s">
        <v>82</v>
      </c>
      <c r="BD164" s="31" t="s">
        <v>103</v>
      </c>
      <c r="BE164" s="25" t="s">
        <v>100</v>
      </c>
      <c r="BF164" s="25" t="s">
        <v>84</v>
      </c>
      <c r="BG164" s="25">
        <v>3</v>
      </c>
      <c r="BH164" s="25" t="s">
        <v>85</v>
      </c>
      <c r="BI164" s="25" t="s">
        <v>86</v>
      </c>
      <c r="BJ164" s="41">
        <v>139</v>
      </c>
      <c r="BK164" s="41"/>
    </row>
    <row r="165" spans="1:63" ht="15.75" hidden="1" thickBot="1" x14ac:dyDescent="0.3">
      <c r="A165" s="37">
        <f t="shared" si="16"/>
        <v>158</v>
      </c>
      <c r="B165" s="38" t="str">
        <f t="shared" si="17"/>
        <v>NO</v>
      </c>
      <c r="C165" s="38" t="str">
        <f>IF(COUNTIF($D$8:$D$216,D165)&gt;1,"SI","NO")</f>
        <v>NO</v>
      </c>
      <c r="D165" s="38" t="str">
        <f t="shared" si="18"/>
        <v xml:space="preserve">08000760168600014         0024       </v>
      </c>
      <c r="E165" s="38" t="str">
        <f>VLOOKUP($G165,[1]LISTAS!$V:$AA,2,0)</f>
        <v>L'HOSPITALET DE LLOBREGAT</v>
      </c>
      <c r="F165" s="38" t="str">
        <f>VLOOKUP($G165,[1]LISTAS!$V:$AA,3,0)</f>
        <v>BARCELONA</v>
      </c>
      <c r="G165" s="21" t="s">
        <v>102</v>
      </c>
      <c r="H165" s="21">
        <v>14</v>
      </c>
      <c r="I165" s="21"/>
      <c r="J165" s="21"/>
      <c r="K165" s="21"/>
      <c r="L165" s="21"/>
      <c r="M165" s="21"/>
      <c r="N165" s="21"/>
      <c r="O165" s="21"/>
      <c r="P165" s="21"/>
      <c r="Q165" s="21">
        <v>2</v>
      </c>
      <c r="R165" s="20" t="s">
        <v>78</v>
      </c>
      <c r="S165" s="34">
        <v>4</v>
      </c>
      <c r="T165" s="39"/>
      <c r="U165" s="39"/>
      <c r="V165" s="38" t="str">
        <f>VLOOKUP($G165,[1]LISTAS!$V$3:$AD$20001,7,0)</f>
        <v>08</v>
      </c>
      <c r="W165" s="38" t="str">
        <f>VLOOKUP($G165,[1]LISTAS!$V$3:$AD$20001,8,0)</f>
        <v>00076</v>
      </c>
      <c r="X165" s="38" t="str">
        <f>VLOOKUP($G165,[1]LISTAS!$V$3:$AD$20001,9,0)</f>
        <v>01686</v>
      </c>
      <c r="Y165" s="38" t="str">
        <f t="shared" si="19"/>
        <v>00014</v>
      </c>
      <c r="Z165" s="38" t="str">
        <f>IF(I165=""," ",VLOOKUP(I165,[1]LISTAS!$B$3:$C$102,2))</f>
        <v xml:space="preserve"> </v>
      </c>
      <c r="AA165" s="38" t="str">
        <f t="shared" si="20"/>
        <v xml:space="preserve">   </v>
      </c>
      <c r="AB165" s="37" t="str">
        <f>IF(L165="","  ",VLOOKUP(L165,[1]LISTAS!$H$3:$I$14,2,0)&amp;REPT(" ",1-LEN(M165))&amp;M165)</f>
        <v xml:space="preserve">  </v>
      </c>
      <c r="AC165" s="38" t="str">
        <f t="shared" si="21"/>
        <v xml:space="preserve"> </v>
      </c>
      <c r="AD165" s="38" t="str">
        <f>IF(O165=""," ",VLOOKUP(O165,[1]LISTAS!$M$3:$N$38,2,0))&amp;IF(P165=""," ",VLOOKUP(P165,[1]LISTAS!$M$3:$N$38,2,0))</f>
        <v xml:space="preserve">  </v>
      </c>
      <c r="AE165" s="38" t="str">
        <f>IF(Q165="","   ",VLOOKUP(Q165,[1]LISTAS!$P$3:$Q$144,2,0))</f>
        <v>002</v>
      </c>
      <c r="AF165" s="38" t="str">
        <f>IF(ISERROR(IF(R165="texto libre",S165,VLOOKUP(R165,[1]LISTAS!$S$3:$T$100,2,0))&amp;REPT(" ",4-LEN(IF(R165="texto libre",S165,VLOOKUP(R165,[1]LISTAS!$S$3:$T$100,2,0))))),"    ",IF(R165="texto libre",S165,VLOOKUP(R165,[1]LISTAS!$S$3:$T$100,2,0))&amp;REPT(" ",4-LEN(IF(R165="texto libre",S165,VLOOKUP(R165,[1]LISTAS!$S$3:$T$100,2,0)))))</f>
        <v xml:space="preserve">4   </v>
      </c>
      <c r="AG165" s="38" t="str">
        <f>IF(ISERROR(IF(T165="texto libre",U165,VLOOKUP(T165,[1]LISTAS!$S$3:$T$100,2,0))&amp;REPT(" ",4-LEN(IF(T165="texto libre",U165,VLOOKUP(T165,[1]LISTAS!$S$3:$T$100,2,0))))),"    ",IF(T165="texto libre",U165,VLOOKUP(T165,[1]LISTAS!$S$3:$T$100,2,0))&amp;REPT(" ",4-LEN(IF(T165="texto libre",U165,VLOOKUP(T165,[1]LISTAS!$S$3:$T$100,2,0)))))</f>
        <v xml:space="preserve">    </v>
      </c>
      <c r="AH165" s="38">
        <f t="shared" si="22"/>
        <v>37</v>
      </c>
      <c r="AI165" s="38">
        <f t="shared" si="23"/>
        <v>1</v>
      </c>
      <c r="AJ165" s="40"/>
      <c r="AK165" s="25">
        <v>2</v>
      </c>
      <c r="AL165" s="31" t="s">
        <v>103</v>
      </c>
      <c r="AM165" s="41">
        <v>140388</v>
      </c>
      <c r="AN165" s="41"/>
      <c r="AO165" s="42" t="str">
        <f>Tabla1[[#This Row],[GESCAL_37]]</f>
        <v xml:space="preserve">08000760168600014         0024       </v>
      </c>
      <c r="AP165" s="42" t="str">
        <f>IF(Tabla1[[#This Row],[Calle]]&lt;&gt;"",Tabla1[[#This Row],[Calle]],"")</f>
        <v>Galvany, Calle</v>
      </c>
      <c r="AQ165" s="42" t="str">
        <f>Tabla1[[#This Row],[Número]]&amp;Tabla1[[#This Row],[Bis]]</f>
        <v>14</v>
      </c>
      <c r="AR165" s="42" t="str">
        <f>Tabla1[[#This Row],[PORTAL(O)]]&amp;Tabla1[[#This Row],[PUERTA(Y)]]</f>
        <v/>
      </c>
      <c r="AS165" s="42" t="str">
        <f>Tabla1[[#This Row],[BLOQUE(T)]]&amp;Tabla1[[#This Row],[BLOQUE(XX)]]</f>
        <v/>
      </c>
      <c r="AT165" s="42" t="str">
        <f>IF(Tabla1[[#This Row],[LETRA ]]&lt;&gt;"",Tabla1[[#This Row],[LETRA ]],"")</f>
        <v/>
      </c>
      <c r="AU165" s="42" t="str">
        <f>Tabla1[[#This Row],[S1]]&amp;Tabla1[[#This Row],[S2]]</f>
        <v/>
      </c>
      <c r="AV165" s="43"/>
      <c r="AW165" s="42">
        <f>Tabla1[[#This Row],[Planta]]</f>
        <v>2</v>
      </c>
      <c r="AX165" s="42" t="str">
        <f>Tabla1[[#This Row],[MMMM]]&amp;" "&amp;Tabla1[[#This Row],[NNNN]]</f>
        <v xml:space="preserve">4        </v>
      </c>
      <c r="AY165" s="29" t="s">
        <v>80</v>
      </c>
      <c r="AZ165" s="25">
        <v>6286989</v>
      </c>
      <c r="BA165" s="25"/>
      <c r="BB165" s="25" t="s">
        <v>104</v>
      </c>
      <c r="BC165" s="25" t="s">
        <v>82</v>
      </c>
      <c r="BD165" s="31" t="s">
        <v>103</v>
      </c>
      <c r="BE165" s="25" t="s">
        <v>100</v>
      </c>
      <c r="BF165" s="25" t="s">
        <v>84</v>
      </c>
      <c r="BG165" s="25">
        <v>3</v>
      </c>
      <c r="BH165" s="25" t="s">
        <v>85</v>
      </c>
      <c r="BI165" s="25" t="s">
        <v>86</v>
      </c>
      <c r="BJ165" s="41">
        <v>139</v>
      </c>
      <c r="BK165" s="41"/>
    </row>
    <row r="166" spans="1:63" ht="15.75" hidden="1" thickBot="1" x14ac:dyDescent="0.3">
      <c r="A166" s="37">
        <f t="shared" si="16"/>
        <v>159</v>
      </c>
      <c r="B166" s="38" t="str">
        <f t="shared" si="17"/>
        <v>NO</v>
      </c>
      <c r="C166" s="38" t="str">
        <f>IF(COUNTIF($D$8:$D$216,D166)&gt;1,"SI","NO")</f>
        <v>NO</v>
      </c>
      <c r="D166" s="38" t="str">
        <f t="shared" si="18"/>
        <v xml:space="preserve">08000760168600014         0031       </v>
      </c>
      <c r="E166" s="38" t="str">
        <f>VLOOKUP($G166,[1]LISTAS!$V:$AA,2,0)</f>
        <v>L'HOSPITALET DE LLOBREGAT</v>
      </c>
      <c r="F166" s="38" t="str">
        <f>VLOOKUP($G166,[1]LISTAS!$V:$AA,3,0)</f>
        <v>BARCELONA</v>
      </c>
      <c r="G166" s="21" t="s">
        <v>102</v>
      </c>
      <c r="H166" s="21">
        <v>14</v>
      </c>
      <c r="I166" s="21"/>
      <c r="J166" s="21"/>
      <c r="K166" s="21"/>
      <c r="L166" s="21"/>
      <c r="M166" s="21"/>
      <c r="N166" s="21"/>
      <c r="O166" s="21"/>
      <c r="P166" s="21"/>
      <c r="Q166" s="21">
        <v>3</v>
      </c>
      <c r="R166" s="20" t="s">
        <v>78</v>
      </c>
      <c r="S166" s="34">
        <v>1</v>
      </c>
      <c r="T166" s="39"/>
      <c r="U166" s="39"/>
      <c r="V166" s="38" t="str">
        <f>VLOOKUP($G166,[1]LISTAS!$V$3:$AD$20001,7,0)</f>
        <v>08</v>
      </c>
      <c r="W166" s="38" t="str">
        <f>VLOOKUP($G166,[1]LISTAS!$V$3:$AD$20001,8,0)</f>
        <v>00076</v>
      </c>
      <c r="X166" s="38" t="str">
        <f>VLOOKUP($G166,[1]LISTAS!$V$3:$AD$20001,9,0)</f>
        <v>01686</v>
      </c>
      <c r="Y166" s="38" t="str">
        <f t="shared" si="19"/>
        <v>00014</v>
      </c>
      <c r="Z166" s="38" t="str">
        <f>IF(I166=""," ",VLOOKUP(I166,[1]LISTAS!$B$3:$C$102,2))</f>
        <v xml:space="preserve"> </v>
      </c>
      <c r="AA166" s="38" t="str">
        <f t="shared" si="20"/>
        <v xml:space="preserve">   </v>
      </c>
      <c r="AB166" s="37" t="str">
        <f>IF(L166="","  ",VLOOKUP(L166,[1]LISTAS!$H$3:$I$14,2,0)&amp;REPT(" ",1-LEN(M166))&amp;M166)</f>
        <v xml:space="preserve">  </v>
      </c>
      <c r="AC166" s="38" t="str">
        <f t="shared" si="21"/>
        <v xml:space="preserve"> </v>
      </c>
      <c r="AD166" s="38" t="str">
        <f>IF(O166=""," ",VLOOKUP(O166,[1]LISTAS!$M$3:$N$38,2,0))&amp;IF(P166=""," ",VLOOKUP(P166,[1]LISTAS!$M$3:$N$38,2,0))</f>
        <v xml:space="preserve">  </v>
      </c>
      <c r="AE166" s="38" t="str">
        <f>IF(Q166="","   ",VLOOKUP(Q166,[1]LISTAS!$P$3:$Q$144,2,0))</f>
        <v>003</v>
      </c>
      <c r="AF166" s="38" t="str">
        <f>IF(ISERROR(IF(R166="texto libre",S166,VLOOKUP(R166,[1]LISTAS!$S$3:$T$100,2,0))&amp;REPT(" ",4-LEN(IF(R166="texto libre",S166,VLOOKUP(R166,[1]LISTAS!$S$3:$T$100,2,0))))),"    ",IF(R166="texto libre",S166,VLOOKUP(R166,[1]LISTAS!$S$3:$T$100,2,0))&amp;REPT(" ",4-LEN(IF(R166="texto libre",S166,VLOOKUP(R166,[1]LISTAS!$S$3:$T$100,2,0)))))</f>
        <v xml:space="preserve">1   </v>
      </c>
      <c r="AG166" s="38" t="str">
        <f>IF(ISERROR(IF(T166="texto libre",U166,VLOOKUP(T166,[1]LISTAS!$S$3:$T$100,2,0))&amp;REPT(" ",4-LEN(IF(T166="texto libre",U166,VLOOKUP(T166,[1]LISTAS!$S$3:$T$100,2,0))))),"    ",IF(T166="texto libre",U166,VLOOKUP(T166,[1]LISTAS!$S$3:$T$100,2,0))&amp;REPT(" ",4-LEN(IF(T166="texto libre",U166,VLOOKUP(T166,[1]LISTAS!$S$3:$T$100,2,0)))))</f>
        <v xml:space="preserve">    </v>
      </c>
      <c r="AH166" s="38">
        <f t="shared" si="22"/>
        <v>37</v>
      </c>
      <c r="AI166" s="38">
        <f t="shared" si="23"/>
        <v>1</v>
      </c>
      <c r="AJ166" s="40"/>
      <c r="AK166" s="25">
        <v>2</v>
      </c>
      <c r="AL166" s="31" t="s">
        <v>103</v>
      </c>
      <c r="AM166" s="41">
        <v>140388</v>
      </c>
      <c r="AN166" s="41"/>
      <c r="AO166" s="42" t="str">
        <f>Tabla1[[#This Row],[GESCAL_37]]</f>
        <v xml:space="preserve">08000760168600014         0031       </v>
      </c>
      <c r="AP166" s="42" t="str">
        <f>IF(Tabla1[[#This Row],[Calle]]&lt;&gt;"",Tabla1[[#This Row],[Calle]],"")</f>
        <v>Galvany, Calle</v>
      </c>
      <c r="AQ166" s="42" t="str">
        <f>Tabla1[[#This Row],[Número]]&amp;Tabla1[[#This Row],[Bis]]</f>
        <v>14</v>
      </c>
      <c r="AR166" s="42" t="str">
        <f>Tabla1[[#This Row],[PORTAL(O)]]&amp;Tabla1[[#This Row],[PUERTA(Y)]]</f>
        <v/>
      </c>
      <c r="AS166" s="42" t="str">
        <f>Tabla1[[#This Row],[BLOQUE(T)]]&amp;Tabla1[[#This Row],[BLOQUE(XX)]]</f>
        <v/>
      </c>
      <c r="AT166" s="42" t="str">
        <f>IF(Tabla1[[#This Row],[LETRA ]]&lt;&gt;"",Tabla1[[#This Row],[LETRA ]],"")</f>
        <v/>
      </c>
      <c r="AU166" s="42" t="str">
        <f>Tabla1[[#This Row],[S1]]&amp;Tabla1[[#This Row],[S2]]</f>
        <v/>
      </c>
      <c r="AV166" s="43"/>
      <c r="AW166" s="42">
        <f>Tabla1[[#This Row],[Planta]]</f>
        <v>3</v>
      </c>
      <c r="AX166" s="42" t="str">
        <f>Tabla1[[#This Row],[MMMM]]&amp;" "&amp;Tabla1[[#This Row],[NNNN]]</f>
        <v xml:space="preserve">1        </v>
      </c>
      <c r="AY166" s="29" t="s">
        <v>80</v>
      </c>
      <c r="AZ166" s="25">
        <v>6286989</v>
      </c>
      <c r="BA166" s="25"/>
      <c r="BB166" s="25" t="s">
        <v>104</v>
      </c>
      <c r="BC166" s="25" t="s">
        <v>82</v>
      </c>
      <c r="BD166" s="31" t="s">
        <v>103</v>
      </c>
      <c r="BE166" s="25" t="s">
        <v>100</v>
      </c>
      <c r="BF166" s="25" t="s">
        <v>84</v>
      </c>
      <c r="BG166" s="25">
        <v>3</v>
      </c>
      <c r="BH166" s="25" t="s">
        <v>85</v>
      </c>
      <c r="BI166" s="25" t="s">
        <v>86</v>
      </c>
      <c r="BJ166" s="41">
        <v>139</v>
      </c>
      <c r="BK166" s="41"/>
    </row>
    <row r="167" spans="1:63" ht="15.75" hidden="1" thickBot="1" x14ac:dyDescent="0.3">
      <c r="A167" s="37">
        <f t="shared" si="16"/>
        <v>160</v>
      </c>
      <c r="B167" s="38" t="str">
        <f t="shared" si="17"/>
        <v>NO</v>
      </c>
      <c r="C167" s="38" t="str">
        <f>IF(COUNTIF($D$8:$D$216,D167)&gt;1,"SI","NO")</f>
        <v>NO</v>
      </c>
      <c r="D167" s="38" t="str">
        <f t="shared" si="18"/>
        <v xml:space="preserve">08000760168600014         0032       </v>
      </c>
      <c r="E167" s="38" t="str">
        <f>VLOOKUP($G167,[1]LISTAS!$V:$AA,2,0)</f>
        <v>L'HOSPITALET DE LLOBREGAT</v>
      </c>
      <c r="F167" s="38" t="str">
        <f>VLOOKUP($G167,[1]LISTAS!$V:$AA,3,0)</f>
        <v>BARCELONA</v>
      </c>
      <c r="G167" s="21" t="s">
        <v>102</v>
      </c>
      <c r="H167" s="21">
        <v>14</v>
      </c>
      <c r="I167" s="21"/>
      <c r="J167" s="21"/>
      <c r="K167" s="21"/>
      <c r="L167" s="21"/>
      <c r="M167" s="21"/>
      <c r="N167" s="21"/>
      <c r="O167" s="21"/>
      <c r="P167" s="21"/>
      <c r="Q167" s="21">
        <v>3</v>
      </c>
      <c r="R167" s="20" t="s">
        <v>78</v>
      </c>
      <c r="S167" s="34">
        <v>2</v>
      </c>
      <c r="T167" s="39"/>
      <c r="U167" s="39"/>
      <c r="V167" s="38" t="str">
        <f>VLOOKUP($G167,[1]LISTAS!$V$3:$AD$20001,7,0)</f>
        <v>08</v>
      </c>
      <c r="W167" s="38" t="str">
        <f>VLOOKUP($G167,[1]LISTAS!$V$3:$AD$20001,8,0)</f>
        <v>00076</v>
      </c>
      <c r="X167" s="38" t="str">
        <f>VLOOKUP($G167,[1]LISTAS!$V$3:$AD$20001,9,0)</f>
        <v>01686</v>
      </c>
      <c r="Y167" s="38" t="str">
        <f t="shared" si="19"/>
        <v>00014</v>
      </c>
      <c r="Z167" s="38" t="str">
        <f>IF(I167=""," ",VLOOKUP(I167,[1]LISTAS!$B$3:$C$102,2))</f>
        <v xml:space="preserve"> </v>
      </c>
      <c r="AA167" s="38" t="str">
        <f t="shared" si="20"/>
        <v xml:space="preserve">   </v>
      </c>
      <c r="AB167" s="37" t="str">
        <f>IF(L167="","  ",VLOOKUP(L167,[1]LISTAS!$H$3:$I$14,2,0)&amp;REPT(" ",1-LEN(M167))&amp;M167)</f>
        <v xml:space="preserve">  </v>
      </c>
      <c r="AC167" s="38" t="str">
        <f t="shared" si="21"/>
        <v xml:space="preserve"> </v>
      </c>
      <c r="AD167" s="38" t="str">
        <f>IF(O167=""," ",VLOOKUP(O167,[1]LISTAS!$M$3:$N$38,2,0))&amp;IF(P167=""," ",VLOOKUP(P167,[1]LISTAS!$M$3:$N$38,2,0))</f>
        <v xml:space="preserve">  </v>
      </c>
      <c r="AE167" s="38" t="str">
        <f>IF(Q167="","   ",VLOOKUP(Q167,[1]LISTAS!$P$3:$Q$144,2,0))</f>
        <v>003</v>
      </c>
      <c r="AF167" s="38" t="str">
        <f>IF(ISERROR(IF(R167="texto libre",S167,VLOOKUP(R167,[1]LISTAS!$S$3:$T$100,2,0))&amp;REPT(" ",4-LEN(IF(R167="texto libre",S167,VLOOKUP(R167,[1]LISTAS!$S$3:$T$100,2,0))))),"    ",IF(R167="texto libre",S167,VLOOKUP(R167,[1]LISTAS!$S$3:$T$100,2,0))&amp;REPT(" ",4-LEN(IF(R167="texto libre",S167,VLOOKUP(R167,[1]LISTAS!$S$3:$T$100,2,0)))))</f>
        <v xml:space="preserve">2   </v>
      </c>
      <c r="AG167" s="38" t="str">
        <f>IF(ISERROR(IF(T167="texto libre",U167,VLOOKUP(T167,[1]LISTAS!$S$3:$T$100,2,0))&amp;REPT(" ",4-LEN(IF(T167="texto libre",U167,VLOOKUP(T167,[1]LISTAS!$S$3:$T$100,2,0))))),"    ",IF(T167="texto libre",U167,VLOOKUP(T167,[1]LISTAS!$S$3:$T$100,2,0))&amp;REPT(" ",4-LEN(IF(T167="texto libre",U167,VLOOKUP(T167,[1]LISTAS!$S$3:$T$100,2,0)))))</f>
        <v xml:space="preserve">    </v>
      </c>
      <c r="AH167" s="38">
        <f t="shared" si="22"/>
        <v>37</v>
      </c>
      <c r="AI167" s="38">
        <f t="shared" si="23"/>
        <v>1</v>
      </c>
      <c r="AJ167" s="40"/>
      <c r="AK167" s="25">
        <v>2</v>
      </c>
      <c r="AL167" s="31" t="s">
        <v>103</v>
      </c>
      <c r="AM167" s="41">
        <v>140388</v>
      </c>
      <c r="AN167" s="41"/>
      <c r="AO167" s="42" t="str">
        <f>Tabla1[[#This Row],[GESCAL_37]]</f>
        <v xml:space="preserve">08000760168600014         0032       </v>
      </c>
      <c r="AP167" s="42" t="str">
        <f>IF(Tabla1[[#This Row],[Calle]]&lt;&gt;"",Tabla1[[#This Row],[Calle]],"")</f>
        <v>Galvany, Calle</v>
      </c>
      <c r="AQ167" s="42" t="str">
        <f>Tabla1[[#This Row],[Número]]&amp;Tabla1[[#This Row],[Bis]]</f>
        <v>14</v>
      </c>
      <c r="AR167" s="42" t="str">
        <f>Tabla1[[#This Row],[PORTAL(O)]]&amp;Tabla1[[#This Row],[PUERTA(Y)]]</f>
        <v/>
      </c>
      <c r="AS167" s="42" t="str">
        <f>Tabla1[[#This Row],[BLOQUE(T)]]&amp;Tabla1[[#This Row],[BLOQUE(XX)]]</f>
        <v/>
      </c>
      <c r="AT167" s="42" t="str">
        <f>IF(Tabla1[[#This Row],[LETRA ]]&lt;&gt;"",Tabla1[[#This Row],[LETRA ]],"")</f>
        <v/>
      </c>
      <c r="AU167" s="42" t="str">
        <f>Tabla1[[#This Row],[S1]]&amp;Tabla1[[#This Row],[S2]]</f>
        <v/>
      </c>
      <c r="AV167" s="43"/>
      <c r="AW167" s="42">
        <f>Tabla1[[#This Row],[Planta]]</f>
        <v>3</v>
      </c>
      <c r="AX167" s="42" t="str">
        <f>Tabla1[[#This Row],[MMMM]]&amp;" "&amp;Tabla1[[#This Row],[NNNN]]</f>
        <v xml:space="preserve">2        </v>
      </c>
      <c r="AY167" s="29" t="s">
        <v>80</v>
      </c>
      <c r="AZ167" s="25">
        <v>6286989</v>
      </c>
      <c r="BA167" s="25"/>
      <c r="BB167" s="25" t="s">
        <v>104</v>
      </c>
      <c r="BC167" s="25" t="s">
        <v>82</v>
      </c>
      <c r="BD167" s="31" t="s">
        <v>103</v>
      </c>
      <c r="BE167" s="25" t="s">
        <v>100</v>
      </c>
      <c r="BF167" s="25" t="s">
        <v>84</v>
      </c>
      <c r="BG167" s="25">
        <v>3</v>
      </c>
      <c r="BH167" s="25" t="s">
        <v>85</v>
      </c>
      <c r="BI167" s="25" t="s">
        <v>86</v>
      </c>
      <c r="BJ167" s="41">
        <v>139</v>
      </c>
      <c r="BK167" s="41"/>
    </row>
    <row r="168" spans="1:63" ht="15.75" hidden="1" thickBot="1" x14ac:dyDescent="0.3">
      <c r="A168" s="37">
        <f t="shared" si="16"/>
        <v>161</v>
      </c>
      <c r="B168" s="38" t="str">
        <f t="shared" si="17"/>
        <v>NO</v>
      </c>
      <c r="C168" s="38" t="str">
        <f>IF(COUNTIF($D$8:$D$216,D168)&gt;1,"SI","NO")</f>
        <v>NO</v>
      </c>
      <c r="D168" s="38" t="str">
        <f t="shared" si="18"/>
        <v xml:space="preserve">08000760168600014         0033       </v>
      </c>
      <c r="E168" s="38" t="str">
        <f>VLOOKUP($G168,[1]LISTAS!$V:$AA,2,0)</f>
        <v>L'HOSPITALET DE LLOBREGAT</v>
      </c>
      <c r="F168" s="38" t="str">
        <f>VLOOKUP($G168,[1]LISTAS!$V:$AA,3,0)</f>
        <v>BARCELONA</v>
      </c>
      <c r="G168" s="21" t="s">
        <v>102</v>
      </c>
      <c r="H168" s="21">
        <v>14</v>
      </c>
      <c r="I168" s="21"/>
      <c r="J168" s="21"/>
      <c r="K168" s="21"/>
      <c r="L168" s="21"/>
      <c r="M168" s="21"/>
      <c r="N168" s="21"/>
      <c r="O168" s="21"/>
      <c r="P168" s="21"/>
      <c r="Q168" s="21">
        <v>3</v>
      </c>
      <c r="R168" s="20" t="s">
        <v>78</v>
      </c>
      <c r="S168" s="34">
        <v>3</v>
      </c>
      <c r="T168" s="39"/>
      <c r="U168" s="39"/>
      <c r="V168" s="38" t="str">
        <f>VLOOKUP($G168,[1]LISTAS!$V$3:$AD$20001,7,0)</f>
        <v>08</v>
      </c>
      <c r="W168" s="38" t="str">
        <f>VLOOKUP($G168,[1]LISTAS!$V$3:$AD$20001,8,0)</f>
        <v>00076</v>
      </c>
      <c r="X168" s="38" t="str">
        <f>VLOOKUP($G168,[1]LISTAS!$V$3:$AD$20001,9,0)</f>
        <v>01686</v>
      </c>
      <c r="Y168" s="38" t="str">
        <f t="shared" si="19"/>
        <v>00014</v>
      </c>
      <c r="Z168" s="38" t="str">
        <f>IF(I168=""," ",VLOOKUP(I168,[1]LISTAS!$B$3:$C$102,2))</f>
        <v xml:space="preserve"> </v>
      </c>
      <c r="AA168" s="38" t="str">
        <f t="shared" si="20"/>
        <v xml:space="preserve">   </v>
      </c>
      <c r="AB168" s="37" t="str">
        <f>IF(L168="","  ",VLOOKUP(L168,[1]LISTAS!$H$3:$I$14,2,0)&amp;REPT(" ",1-LEN(M168))&amp;M168)</f>
        <v xml:space="preserve">  </v>
      </c>
      <c r="AC168" s="38" t="str">
        <f t="shared" si="21"/>
        <v xml:space="preserve"> </v>
      </c>
      <c r="AD168" s="38" t="str">
        <f>IF(O168=""," ",VLOOKUP(O168,[1]LISTAS!$M$3:$N$38,2,0))&amp;IF(P168=""," ",VLOOKUP(P168,[1]LISTAS!$M$3:$N$38,2,0))</f>
        <v xml:space="preserve">  </v>
      </c>
      <c r="AE168" s="38" t="str">
        <f>IF(Q168="","   ",VLOOKUP(Q168,[1]LISTAS!$P$3:$Q$144,2,0))</f>
        <v>003</v>
      </c>
      <c r="AF168" s="38" t="str">
        <f>IF(ISERROR(IF(R168="texto libre",S168,VLOOKUP(R168,[1]LISTAS!$S$3:$T$100,2,0))&amp;REPT(" ",4-LEN(IF(R168="texto libre",S168,VLOOKUP(R168,[1]LISTAS!$S$3:$T$100,2,0))))),"    ",IF(R168="texto libre",S168,VLOOKUP(R168,[1]LISTAS!$S$3:$T$100,2,0))&amp;REPT(" ",4-LEN(IF(R168="texto libre",S168,VLOOKUP(R168,[1]LISTAS!$S$3:$T$100,2,0)))))</f>
        <v xml:space="preserve">3   </v>
      </c>
      <c r="AG168" s="38" t="str">
        <f>IF(ISERROR(IF(T168="texto libre",U168,VLOOKUP(T168,[1]LISTAS!$S$3:$T$100,2,0))&amp;REPT(" ",4-LEN(IF(T168="texto libre",U168,VLOOKUP(T168,[1]LISTAS!$S$3:$T$100,2,0))))),"    ",IF(T168="texto libre",U168,VLOOKUP(T168,[1]LISTAS!$S$3:$T$100,2,0))&amp;REPT(" ",4-LEN(IF(T168="texto libre",U168,VLOOKUP(T168,[1]LISTAS!$S$3:$T$100,2,0)))))</f>
        <v xml:space="preserve">    </v>
      </c>
      <c r="AH168" s="38">
        <f t="shared" si="22"/>
        <v>37</v>
      </c>
      <c r="AI168" s="38">
        <f t="shared" si="23"/>
        <v>1</v>
      </c>
      <c r="AJ168" s="40"/>
      <c r="AK168" s="25">
        <v>2</v>
      </c>
      <c r="AL168" s="31" t="s">
        <v>103</v>
      </c>
      <c r="AM168" s="41">
        <v>140388</v>
      </c>
      <c r="AN168" s="41"/>
      <c r="AO168" s="42" t="str">
        <f>Tabla1[[#This Row],[GESCAL_37]]</f>
        <v xml:space="preserve">08000760168600014         0033       </v>
      </c>
      <c r="AP168" s="42" t="str">
        <f>IF(Tabla1[[#This Row],[Calle]]&lt;&gt;"",Tabla1[[#This Row],[Calle]],"")</f>
        <v>Galvany, Calle</v>
      </c>
      <c r="AQ168" s="42" t="str">
        <f>Tabla1[[#This Row],[Número]]&amp;Tabla1[[#This Row],[Bis]]</f>
        <v>14</v>
      </c>
      <c r="AR168" s="42" t="str">
        <f>Tabla1[[#This Row],[PORTAL(O)]]&amp;Tabla1[[#This Row],[PUERTA(Y)]]</f>
        <v/>
      </c>
      <c r="AS168" s="42" t="str">
        <f>Tabla1[[#This Row],[BLOQUE(T)]]&amp;Tabla1[[#This Row],[BLOQUE(XX)]]</f>
        <v/>
      </c>
      <c r="AT168" s="42" t="str">
        <f>IF(Tabla1[[#This Row],[LETRA ]]&lt;&gt;"",Tabla1[[#This Row],[LETRA ]],"")</f>
        <v/>
      </c>
      <c r="AU168" s="42" t="str">
        <f>Tabla1[[#This Row],[S1]]&amp;Tabla1[[#This Row],[S2]]</f>
        <v/>
      </c>
      <c r="AV168" s="43"/>
      <c r="AW168" s="42">
        <f>Tabla1[[#This Row],[Planta]]</f>
        <v>3</v>
      </c>
      <c r="AX168" s="42" t="str">
        <f>Tabla1[[#This Row],[MMMM]]&amp;" "&amp;Tabla1[[#This Row],[NNNN]]</f>
        <v xml:space="preserve">3        </v>
      </c>
      <c r="AY168" s="29" t="s">
        <v>80</v>
      </c>
      <c r="AZ168" s="25">
        <v>6286989</v>
      </c>
      <c r="BA168" s="25"/>
      <c r="BB168" s="25" t="s">
        <v>104</v>
      </c>
      <c r="BC168" s="25" t="s">
        <v>82</v>
      </c>
      <c r="BD168" s="31" t="s">
        <v>103</v>
      </c>
      <c r="BE168" s="25" t="s">
        <v>100</v>
      </c>
      <c r="BF168" s="25" t="s">
        <v>84</v>
      </c>
      <c r="BG168" s="25">
        <v>3</v>
      </c>
      <c r="BH168" s="25" t="s">
        <v>85</v>
      </c>
      <c r="BI168" s="25" t="s">
        <v>86</v>
      </c>
      <c r="BJ168" s="41">
        <v>139</v>
      </c>
      <c r="BK168" s="41"/>
    </row>
    <row r="169" spans="1:63" ht="15.75" hidden="1" thickBot="1" x14ac:dyDescent="0.3">
      <c r="A169" s="37">
        <f t="shared" si="16"/>
        <v>162</v>
      </c>
      <c r="B169" s="38" t="str">
        <f t="shared" si="17"/>
        <v>NO</v>
      </c>
      <c r="C169" s="38" t="str">
        <f>IF(COUNTIF($D$8:$D$216,D169)&gt;1,"SI","NO")</f>
        <v>NO</v>
      </c>
      <c r="D169" s="38" t="str">
        <f t="shared" si="18"/>
        <v xml:space="preserve">08000760168600014         0034       </v>
      </c>
      <c r="E169" s="38" t="str">
        <f>VLOOKUP($G169,[1]LISTAS!$V:$AA,2,0)</f>
        <v>L'HOSPITALET DE LLOBREGAT</v>
      </c>
      <c r="F169" s="38" t="str">
        <f>VLOOKUP($G169,[1]LISTAS!$V:$AA,3,0)</f>
        <v>BARCELONA</v>
      </c>
      <c r="G169" s="21" t="s">
        <v>102</v>
      </c>
      <c r="H169" s="21">
        <v>14</v>
      </c>
      <c r="I169" s="21"/>
      <c r="J169" s="21"/>
      <c r="K169" s="21"/>
      <c r="L169" s="21"/>
      <c r="M169" s="21"/>
      <c r="N169" s="21"/>
      <c r="O169" s="21"/>
      <c r="P169" s="21"/>
      <c r="Q169" s="21">
        <v>3</v>
      </c>
      <c r="R169" s="20" t="s">
        <v>78</v>
      </c>
      <c r="S169" s="34">
        <v>4</v>
      </c>
      <c r="T169" s="39"/>
      <c r="U169" s="39"/>
      <c r="V169" s="38" t="str">
        <f>VLOOKUP($G169,[1]LISTAS!$V$3:$AD$20001,7,0)</f>
        <v>08</v>
      </c>
      <c r="W169" s="38" t="str">
        <f>VLOOKUP($G169,[1]LISTAS!$V$3:$AD$20001,8,0)</f>
        <v>00076</v>
      </c>
      <c r="X169" s="38" t="str">
        <f>VLOOKUP($G169,[1]LISTAS!$V$3:$AD$20001,9,0)</f>
        <v>01686</v>
      </c>
      <c r="Y169" s="38" t="str">
        <f t="shared" si="19"/>
        <v>00014</v>
      </c>
      <c r="Z169" s="38" t="str">
        <f>IF(I169=""," ",VLOOKUP(I169,[1]LISTAS!$B$3:$C$102,2))</f>
        <v xml:space="preserve"> </v>
      </c>
      <c r="AA169" s="38" t="str">
        <f t="shared" si="20"/>
        <v xml:space="preserve">   </v>
      </c>
      <c r="AB169" s="37" t="str">
        <f>IF(L169="","  ",VLOOKUP(L169,[1]LISTAS!$H$3:$I$14,2,0)&amp;REPT(" ",1-LEN(M169))&amp;M169)</f>
        <v xml:space="preserve">  </v>
      </c>
      <c r="AC169" s="38" t="str">
        <f t="shared" si="21"/>
        <v xml:space="preserve"> </v>
      </c>
      <c r="AD169" s="38" t="str">
        <f>IF(O169=""," ",VLOOKUP(O169,[1]LISTAS!$M$3:$N$38,2,0))&amp;IF(P169=""," ",VLOOKUP(P169,[1]LISTAS!$M$3:$N$38,2,0))</f>
        <v xml:space="preserve">  </v>
      </c>
      <c r="AE169" s="38" t="str">
        <f>IF(Q169="","   ",VLOOKUP(Q169,[1]LISTAS!$P$3:$Q$144,2,0))</f>
        <v>003</v>
      </c>
      <c r="AF169" s="38" t="str">
        <f>IF(ISERROR(IF(R169="texto libre",S169,VLOOKUP(R169,[1]LISTAS!$S$3:$T$100,2,0))&amp;REPT(" ",4-LEN(IF(R169="texto libre",S169,VLOOKUP(R169,[1]LISTAS!$S$3:$T$100,2,0))))),"    ",IF(R169="texto libre",S169,VLOOKUP(R169,[1]LISTAS!$S$3:$T$100,2,0))&amp;REPT(" ",4-LEN(IF(R169="texto libre",S169,VLOOKUP(R169,[1]LISTAS!$S$3:$T$100,2,0)))))</f>
        <v xml:space="preserve">4   </v>
      </c>
      <c r="AG169" s="38" t="str">
        <f>IF(ISERROR(IF(T169="texto libre",U169,VLOOKUP(T169,[1]LISTAS!$S$3:$T$100,2,0))&amp;REPT(" ",4-LEN(IF(T169="texto libre",U169,VLOOKUP(T169,[1]LISTAS!$S$3:$T$100,2,0))))),"    ",IF(T169="texto libre",U169,VLOOKUP(T169,[1]LISTAS!$S$3:$T$100,2,0))&amp;REPT(" ",4-LEN(IF(T169="texto libre",U169,VLOOKUP(T169,[1]LISTAS!$S$3:$T$100,2,0)))))</f>
        <v xml:space="preserve">    </v>
      </c>
      <c r="AH169" s="38">
        <f t="shared" si="22"/>
        <v>37</v>
      </c>
      <c r="AI169" s="38">
        <f t="shared" si="23"/>
        <v>1</v>
      </c>
      <c r="AJ169" s="40"/>
      <c r="AK169" s="25">
        <v>2</v>
      </c>
      <c r="AL169" s="31" t="s">
        <v>103</v>
      </c>
      <c r="AM169" s="41">
        <v>140388</v>
      </c>
      <c r="AN169" s="41"/>
      <c r="AO169" s="42" t="str">
        <f>Tabla1[[#This Row],[GESCAL_37]]</f>
        <v xml:space="preserve">08000760168600014         0034       </v>
      </c>
      <c r="AP169" s="42" t="str">
        <f>IF(Tabla1[[#This Row],[Calle]]&lt;&gt;"",Tabla1[[#This Row],[Calle]],"")</f>
        <v>Galvany, Calle</v>
      </c>
      <c r="AQ169" s="42" t="str">
        <f>Tabla1[[#This Row],[Número]]&amp;Tabla1[[#This Row],[Bis]]</f>
        <v>14</v>
      </c>
      <c r="AR169" s="42" t="str">
        <f>Tabla1[[#This Row],[PORTAL(O)]]&amp;Tabla1[[#This Row],[PUERTA(Y)]]</f>
        <v/>
      </c>
      <c r="AS169" s="42" t="str">
        <f>Tabla1[[#This Row],[BLOQUE(T)]]&amp;Tabla1[[#This Row],[BLOQUE(XX)]]</f>
        <v/>
      </c>
      <c r="AT169" s="42" t="str">
        <f>IF(Tabla1[[#This Row],[LETRA ]]&lt;&gt;"",Tabla1[[#This Row],[LETRA ]],"")</f>
        <v/>
      </c>
      <c r="AU169" s="42" t="str">
        <f>Tabla1[[#This Row],[S1]]&amp;Tabla1[[#This Row],[S2]]</f>
        <v/>
      </c>
      <c r="AV169" s="43"/>
      <c r="AW169" s="42">
        <f>Tabla1[[#This Row],[Planta]]</f>
        <v>3</v>
      </c>
      <c r="AX169" s="42" t="str">
        <f>Tabla1[[#This Row],[MMMM]]&amp;" "&amp;Tabla1[[#This Row],[NNNN]]</f>
        <v xml:space="preserve">4        </v>
      </c>
      <c r="AY169" s="29" t="s">
        <v>80</v>
      </c>
      <c r="AZ169" s="25">
        <v>6286989</v>
      </c>
      <c r="BA169" s="25"/>
      <c r="BB169" s="25" t="s">
        <v>104</v>
      </c>
      <c r="BC169" s="25" t="s">
        <v>82</v>
      </c>
      <c r="BD169" s="31" t="s">
        <v>103</v>
      </c>
      <c r="BE169" s="25" t="s">
        <v>100</v>
      </c>
      <c r="BF169" s="25" t="s">
        <v>84</v>
      </c>
      <c r="BG169" s="25">
        <v>3</v>
      </c>
      <c r="BH169" s="25" t="s">
        <v>85</v>
      </c>
      <c r="BI169" s="25" t="s">
        <v>86</v>
      </c>
      <c r="BJ169" s="41">
        <v>139</v>
      </c>
      <c r="BK169" s="41"/>
    </row>
    <row r="170" spans="1:63" ht="15.75" hidden="1" thickBot="1" x14ac:dyDescent="0.3">
      <c r="A170" s="37">
        <f t="shared" si="16"/>
        <v>163</v>
      </c>
      <c r="B170" s="38" t="str">
        <f t="shared" si="17"/>
        <v>NO</v>
      </c>
      <c r="C170" s="38" t="str">
        <f>IF(COUNTIF($D$8:$D$216,D170)&gt;1,"SI","NO")</f>
        <v>NO</v>
      </c>
      <c r="D170" s="38" t="str">
        <f t="shared" si="18"/>
        <v xml:space="preserve">08000760168600014         AT 1       </v>
      </c>
      <c r="E170" s="38" t="str">
        <f>VLOOKUP($G170,[1]LISTAS!$V:$AA,2,0)</f>
        <v>L'HOSPITALET DE LLOBREGAT</v>
      </c>
      <c r="F170" s="38" t="str">
        <f>VLOOKUP($G170,[1]LISTAS!$V:$AA,3,0)</f>
        <v>BARCELONA</v>
      </c>
      <c r="G170" s="21" t="s">
        <v>102</v>
      </c>
      <c r="H170" s="21">
        <v>14</v>
      </c>
      <c r="I170" s="21"/>
      <c r="J170" s="21"/>
      <c r="K170" s="21"/>
      <c r="L170" s="21"/>
      <c r="M170" s="21"/>
      <c r="N170" s="21"/>
      <c r="O170" s="21"/>
      <c r="P170" s="21"/>
      <c r="Q170" s="21" t="s">
        <v>87</v>
      </c>
      <c r="R170" s="20" t="s">
        <v>78</v>
      </c>
      <c r="S170" s="34">
        <v>1</v>
      </c>
      <c r="T170" s="39"/>
      <c r="U170" s="39"/>
      <c r="V170" s="38" t="str">
        <f>VLOOKUP($G170,[1]LISTAS!$V$3:$AD$20001,7,0)</f>
        <v>08</v>
      </c>
      <c r="W170" s="38" t="str">
        <f>VLOOKUP($G170,[1]LISTAS!$V$3:$AD$20001,8,0)</f>
        <v>00076</v>
      </c>
      <c r="X170" s="38" t="str">
        <f>VLOOKUP($G170,[1]LISTAS!$V$3:$AD$20001,9,0)</f>
        <v>01686</v>
      </c>
      <c r="Y170" s="38" t="str">
        <f t="shared" si="19"/>
        <v>00014</v>
      </c>
      <c r="Z170" s="38" t="str">
        <f>IF(I170=""," ",VLOOKUP(I170,[1]LISTAS!$B$3:$C$102,2))</f>
        <v xml:space="preserve"> </v>
      </c>
      <c r="AA170" s="38" t="str">
        <f t="shared" si="20"/>
        <v xml:space="preserve">   </v>
      </c>
      <c r="AB170" s="37" t="str">
        <f>IF(L170="","  ",VLOOKUP(L170,[1]LISTAS!$H$3:$I$14,2,0)&amp;REPT(" ",1-LEN(M170))&amp;M170)</f>
        <v xml:space="preserve">  </v>
      </c>
      <c r="AC170" s="38" t="str">
        <f t="shared" si="21"/>
        <v xml:space="preserve"> </v>
      </c>
      <c r="AD170" s="38" t="str">
        <f>IF(O170=""," ",VLOOKUP(O170,[1]LISTAS!$M$3:$N$38,2,0))&amp;IF(P170=""," ",VLOOKUP(P170,[1]LISTAS!$M$3:$N$38,2,0))</f>
        <v xml:space="preserve">  </v>
      </c>
      <c r="AE170" s="38" t="str">
        <f>IF(Q170="","   ",VLOOKUP(Q170,[1]LISTAS!$P$3:$Q$144,2,0))</f>
        <v xml:space="preserve">AT </v>
      </c>
      <c r="AF170" s="38" t="str">
        <f>IF(ISERROR(IF(R170="texto libre",S170,VLOOKUP(R170,[1]LISTAS!$S$3:$T$100,2,0))&amp;REPT(" ",4-LEN(IF(R170="texto libre",S170,VLOOKUP(R170,[1]LISTAS!$S$3:$T$100,2,0))))),"    ",IF(R170="texto libre",S170,VLOOKUP(R170,[1]LISTAS!$S$3:$T$100,2,0))&amp;REPT(" ",4-LEN(IF(R170="texto libre",S170,VLOOKUP(R170,[1]LISTAS!$S$3:$T$100,2,0)))))</f>
        <v xml:space="preserve">1   </v>
      </c>
      <c r="AG170" s="38" t="str">
        <f>IF(ISERROR(IF(T170="texto libre",U170,VLOOKUP(T170,[1]LISTAS!$S$3:$T$100,2,0))&amp;REPT(" ",4-LEN(IF(T170="texto libre",U170,VLOOKUP(T170,[1]LISTAS!$S$3:$T$100,2,0))))),"    ",IF(T170="texto libre",U170,VLOOKUP(T170,[1]LISTAS!$S$3:$T$100,2,0))&amp;REPT(" ",4-LEN(IF(T170="texto libre",U170,VLOOKUP(T170,[1]LISTAS!$S$3:$T$100,2,0)))))</f>
        <v xml:space="preserve">    </v>
      </c>
      <c r="AH170" s="38">
        <f t="shared" si="22"/>
        <v>37</v>
      </c>
      <c r="AI170" s="38">
        <f t="shared" si="23"/>
        <v>1</v>
      </c>
      <c r="AJ170" s="40"/>
      <c r="AK170" s="25">
        <v>2</v>
      </c>
      <c r="AL170" s="31" t="s">
        <v>103</v>
      </c>
      <c r="AM170" s="41">
        <v>140388</v>
      </c>
      <c r="AN170" s="41"/>
      <c r="AO170" s="42" t="str">
        <f>Tabla1[[#This Row],[GESCAL_37]]</f>
        <v xml:space="preserve">08000760168600014         AT 1       </v>
      </c>
      <c r="AP170" s="42" t="str">
        <f>IF(Tabla1[[#This Row],[Calle]]&lt;&gt;"",Tabla1[[#This Row],[Calle]],"")</f>
        <v>Galvany, Calle</v>
      </c>
      <c r="AQ170" s="42" t="str">
        <f>Tabla1[[#This Row],[Número]]&amp;Tabla1[[#This Row],[Bis]]</f>
        <v>14</v>
      </c>
      <c r="AR170" s="42" t="str">
        <f>Tabla1[[#This Row],[PORTAL(O)]]&amp;Tabla1[[#This Row],[PUERTA(Y)]]</f>
        <v/>
      </c>
      <c r="AS170" s="42" t="str">
        <f>Tabla1[[#This Row],[BLOQUE(T)]]&amp;Tabla1[[#This Row],[BLOQUE(XX)]]</f>
        <v/>
      </c>
      <c r="AT170" s="42" t="str">
        <f>IF(Tabla1[[#This Row],[LETRA ]]&lt;&gt;"",Tabla1[[#This Row],[LETRA ]],"")</f>
        <v/>
      </c>
      <c r="AU170" s="42" t="str">
        <f>Tabla1[[#This Row],[S1]]&amp;Tabla1[[#This Row],[S2]]</f>
        <v/>
      </c>
      <c r="AV170" s="43"/>
      <c r="AW170" s="42" t="str">
        <f>Tabla1[[#This Row],[Planta]]</f>
        <v>Atico</v>
      </c>
      <c r="AX170" s="42" t="str">
        <f>Tabla1[[#This Row],[MMMM]]&amp;" "&amp;Tabla1[[#This Row],[NNNN]]</f>
        <v xml:space="preserve">1        </v>
      </c>
      <c r="AY170" s="29" t="s">
        <v>80</v>
      </c>
      <c r="AZ170" s="25">
        <v>6286989</v>
      </c>
      <c r="BA170" s="25"/>
      <c r="BB170" s="25" t="s">
        <v>104</v>
      </c>
      <c r="BC170" s="25" t="s">
        <v>82</v>
      </c>
      <c r="BD170" s="31" t="s">
        <v>103</v>
      </c>
      <c r="BE170" s="25" t="s">
        <v>100</v>
      </c>
      <c r="BF170" s="25" t="s">
        <v>84</v>
      </c>
      <c r="BG170" s="25">
        <v>3</v>
      </c>
      <c r="BH170" s="25" t="s">
        <v>85</v>
      </c>
      <c r="BI170" s="25" t="s">
        <v>86</v>
      </c>
      <c r="BJ170" s="41">
        <v>139</v>
      </c>
      <c r="BK170" s="41"/>
    </row>
    <row r="171" spans="1:63" ht="15.75" hidden="1" thickBot="1" x14ac:dyDescent="0.3">
      <c r="A171" s="37">
        <f t="shared" si="16"/>
        <v>164</v>
      </c>
      <c r="B171" s="38" t="str">
        <f t="shared" si="17"/>
        <v>NO</v>
      </c>
      <c r="C171" s="38" t="str">
        <f>IF(COUNTIF($D$8:$D$216,D171)&gt;1,"SI","NO")</f>
        <v>NO</v>
      </c>
      <c r="D171" s="38" t="str">
        <f t="shared" si="18"/>
        <v xml:space="preserve">08000760168600014         AT 2       </v>
      </c>
      <c r="E171" s="38" t="str">
        <f>VLOOKUP($G171,[1]LISTAS!$V:$AA,2,0)</f>
        <v>L'HOSPITALET DE LLOBREGAT</v>
      </c>
      <c r="F171" s="38" t="str">
        <f>VLOOKUP($G171,[1]LISTAS!$V:$AA,3,0)</f>
        <v>BARCELONA</v>
      </c>
      <c r="G171" s="21" t="s">
        <v>102</v>
      </c>
      <c r="H171" s="21">
        <v>14</v>
      </c>
      <c r="I171" s="21"/>
      <c r="J171" s="21"/>
      <c r="K171" s="21"/>
      <c r="L171" s="21"/>
      <c r="M171" s="21"/>
      <c r="N171" s="21"/>
      <c r="O171" s="21"/>
      <c r="P171" s="21"/>
      <c r="Q171" s="21" t="s">
        <v>87</v>
      </c>
      <c r="R171" s="20" t="s">
        <v>78</v>
      </c>
      <c r="S171" s="34">
        <v>2</v>
      </c>
      <c r="T171" s="39"/>
      <c r="U171" s="39"/>
      <c r="V171" s="38" t="str">
        <f>VLOOKUP($G171,[1]LISTAS!$V$3:$AD$20001,7,0)</f>
        <v>08</v>
      </c>
      <c r="W171" s="38" t="str">
        <f>VLOOKUP($G171,[1]LISTAS!$V$3:$AD$20001,8,0)</f>
        <v>00076</v>
      </c>
      <c r="X171" s="38" t="str">
        <f>VLOOKUP($G171,[1]LISTAS!$V$3:$AD$20001,9,0)</f>
        <v>01686</v>
      </c>
      <c r="Y171" s="38" t="str">
        <f t="shared" si="19"/>
        <v>00014</v>
      </c>
      <c r="Z171" s="38" t="str">
        <f>IF(I171=""," ",VLOOKUP(I171,[1]LISTAS!$B$3:$C$102,2))</f>
        <v xml:space="preserve"> </v>
      </c>
      <c r="AA171" s="38" t="str">
        <f t="shared" si="20"/>
        <v xml:space="preserve">   </v>
      </c>
      <c r="AB171" s="37" t="str">
        <f>IF(L171="","  ",VLOOKUP(L171,[1]LISTAS!$H$3:$I$14,2,0)&amp;REPT(" ",1-LEN(M171))&amp;M171)</f>
        <v xml:space="preserve">  </v>
      </c>
      <c r="AC171" s="38" t="str">
        <f t="shared" si="21"/>
        <v xml:space="preserve"> </v>
      </c>
      <c r="AD171" s="38" t="str">
        <f>IF(O171=""," ",VLOOKUP(O171,[1]LISTAS!$M$3:$N$38,2,0))&amp;IF(P171=""," ",VLOOKUP(P171,[1]LISTAS!$M$3:$N$38,2,0))</f>
        <v xml:space="preserve">  </v>
      </c>
      <c r="AE171" s="38" t="str">
        <f>IF(Q171="","   ",VLOOKUP(Q171,[1]LISTAS!$P$3:$Q$144,2,0))</f>
        <v xml:space="preserve">AT </v>
      </c>
      <c r="AF171" s="38" t="str">
        <f>IF(ISERROR(IF(R171="texto libre",S171,VLOOKUP(R171,[1]LISTAS!$S$3:$T$100,2,0))&amp;REPT(" ",4-LEN(IF(R171="texto libre",S171,VLOOKUP(R171,[1]LISTAS!$S$3:$T$100,2,0))))),"    ",IF(R171="texto libre",S171,VLOOKUP(R171,[1]LISTAS!$S$3:$T$100,2,0))&amp;REPT(" ",4-LEN(IF(R171="texto libre",S171,VLOOKUP(R171,[1]LISTAS!$S$3:$T$100,2,0)))))</f>
        <v xml:space="preserve">2   </v>
      </c>
      <c r="AG171" s="38" t="str">
        <f>IF(ISERROR(IF(T171="texto libre",U171,VLOOKUP(T171,[1]LISTAS!$S$3:$T$100,2,0))&amp;REPT(" ",4-LEN(IF(T171="texto libre",U171,VLOOKUP(T171,[1]LISTAS!$S$3:$T$100,2,0))))),"    ",IF(T171="texto libre",U171,VLOOKUP(T171,[1]LISTAS!$S$3:$T$100,2,0))&amp;REPT(" ",4-LEN(IF(T171="texto libre",U171,VLOOKUP(T171,[1]LISTAS!$S$3:$T$100,2,0)))))</f>
        <v xml:space="preserve">    </v>
      </c>
      <c r="AH171" s="38">
        <f t="shared" si="22"/>
        <v>37</v>
      </c>
      <c r="AI171" s="38">
        <f t="shared" si="23"/>
        <v>1</v>
      </c>
      <c r="AJ171" s="40"/>
      <c r="AK171" s="25">
        <v>2</v>
      </c>
      <c r="AL171" s="31" t="s">
        <v>103</v>
      </c>
      <c r="AM171" s="41">
        <v>140388</v>
      </c>
      <c r="AN171" s="41"/>
      <c r="AO171" s="42" t="str">
        <f>Tabla1[[#This Row],[GESCAL_37]]</f>
        <v xml:space="preserve">08000760168600014         AT 2       </v>
      </c>
      <c r="AP171" s="42" t="str">
        <f>IF(Tabla1[[#This Row],[Calle]]&lt;&gt;"",Tabla1[[#This Row],[Calle]],"")</f>
        <v>Galvany, Calle</v>
      </c>
      <c r="AQ171" s="42" t="str">
        <f>Tabla1[[#This Row],[Número]]&amp;Tabla1[[#This Row],[Bis]]</f>
        <v>14</v>
      </c>
      <c r="AR171" s="42" t="str">
        <f>Tabla1[[#This Row],[PORTAL(O)]]&amp;Tabla1[[#This Row],[PUERTA(Y)]]</f>
        <v/>
      </c>
      <c r="AS171" s="42" t="str">
        <f>Tabla1[[#This Row],[BLOQUE(T)]]&amp;Tabla1[[#This Row],[BLOQUE(XX)]]</f>
        <v/>
      </c>
      <c r="AT171" s="42" t="str">
        <f>IF(Tabla1[[#This Row],[LETRA ]]&lt;&gt;"",Tabla1[[#This Row],[LETRA ]],"")</f>
        <v/>
      </c>
      <c r="AU171" s="42" t="str">
        <f>Tabla1[[#This Row],[S1]]&amp;Tabla1[[#This Row],[S2]]</f>
        <v/>
      </c>
      <c r="AV171" s="43"/>
      <c r="AW171" s="42" t="str">
        <f>Tabla1[[#This Row],[Planta]]</f>
        <v>Atico</v>
      </c>
      <c r="AX171" s="42" t="str">
        <f>Tabla1[[#This Row],[MMMM]]&amp;" "&amp;Tabla1[[#This Row],[NNNN]]</f>
        <v xml:space="preserve">2        </v>
      </c>
      <c r="AY171" s="29" t="s">
        <v>80</v>
      </c>
      <c r="AZ171" s="25">
        <v>6286989</v>
      </c>
      <c r="BA171" s="25"/>
      <c r="BB171" s="25" t="s">
        <v>104</v>
      </c>
      <c r="BC171" s="25" t="s">
        <v>82</v>
      </c>
      <c r="BD171" s="31" t="s">
        <v>103</v>
      </c>
      <c r="BE171" s="25" t="s">
        <v>100</v>
      </c>
      <c r="BF171" s="25" t="s">
        <v>84</v>
      </c>
      <c r="BG171" s="25">
        <v>3</v>
      </c>
      <c r="BH171" s="25" t="s">
        <v>85</v>
      </c>
      <c r="BI171" s="25" t="s">
        <v>86</v>
      </c>
      <c r="BJ171" s="41">
        <v>139</v>
      </c>
      <c r="BK171" s="41"/>
    </row>
    <row r="172" spans="1:63" ht="15.75" hidden="1" thickBot="1" x14ac:dyDescent="0.3">
      <c r="A172" s="37">
        <f t="shared" si="16"/>
        <v>165</v>
      </c>
      <c r="B172" s="38" t="str">
        <f t="shared" si="17"/>
        <v>NO</v>
      </c>
      <c r="C172" s="38" t="str">
        <f>IF(COUNTIF($D$8:$D$216,D172)&gt;1,"SI","NO")</f>
        <v>NO</v>
      </c>
      <c r="D172" s="38" t="str">
        <f t="shared" si="18"/>
        <v xml:space="preserve">08000760168600014         AT 3       </v>
      </c>
      <c r="E172" s="38" t="str">
        <f>VLOOKUP($G172,[1]LISTAS!$V:$AA,2,0)</f>
        <v>L'HOSPITALET DE LLOBREGAT</v>
      </c>
      <c r="F172" s="38" t="str">
        <f>VLOOKUP($G172,[1]LISTAS!$V:$AA,3,0)</f>
        <v>BARCELONA</v>
      </c>
      <c r="G172" s="21" t="s">
        <v>102</v>
      </c>
      <c r="H172" s="21">
        <v>14</v>
      </c>
      <c r="I172" s="21"/>
      <c r="J172" s="21"/>
      <c r="K172" s="21"/>
      <c r="L172" s="21"/>
      <c r="M172" s="21"/>
      <c r="N172" s="21"/>
      <c r="O172" s="21"/>
      <c r="P172" s="21"/>
      <c r="Q172" s="21" t="s">
        <v>87</v>
      </c>
      <c r="R172" s="20" t="s">
        <v>78</v>
      </c>
      <c r="S172" s="34">
        <v>3</v>
      </c>
      <c r="T172" s="39"/>
      <c r="U172" s="39"/>
      <c r="V172" s="38" t="str">
        <f>VLOOKUP($G172,[1]LISTAS!$V$3:$AD$20001,7,0)</f>
        <v>08</v>
      </c>
      <c r="W172" s="38" t="str">
        <f>VLOOKUP($G172,[1]LISTAS!$V$3:$AD$20001,8,0)</f>
        <v>00076</v>
      </c>
      <c r="X172" s="38" t="str">
        <f>VLOOKUP($G172,[1]LISTAS!$V$3:$AD$20001,9,0)</f>
        <v>01686</v>
      </c>
      <c r="Y172" s="38" t="str">
        <f t="shared" si="19"/>
        <v>00014</v>
      </c>
      <c r="Z172" s="38" t="str">
        <f>IF(I172=""," ",VLOOKUP(I172,[1]LISTAS!$B$3:$C$102,2))</f>
        <v xml:space="preserve"> </v>
      </c>
      <c r="AA172" s="38" t="str">
        <f t="shared" si="20"/>
        <v xml:space="preserve">   </v>
      </c>
      <c r="AB172" s="37" t="str">
        <f>IF(L172="","  ",VLOOKUP(L172,[1]LISTAS!$H$3:$I$14,2,0)&amp;REPT(" ",1-LEN(M172))&amp;M172)</f>
        <v xml:space="preserve">  </v>
      </c>
      <c r="AC172" s="38" t="str">
        <f t="shared" si="21"/>
        <v xml:space="preserve"> </v>
      </c>
      <c r="AD172" s="38" t="str">
        <f>IF(O172=""," ",VLOOKUP(O172,[1]LISTAS!$M$3:$N$38,2,0))&amp;IF(P172=""," ",VLOOKUP(P172,[1]LISTAS!$M$3:$N$38,2,0))</f>
        <v xml:space="preserve">  </v>
      </c>
      <c r="AE172" s="38" t="str">
        <f>IF(Q172="","   ",VLOOKUP(Q172,[1]LISTAS!$P$3:$Q$144,2,0))</f>
        <v xml:space="preserve">AT </v>
      </c>
      <c r="AF172" s="38" t="str">
        <f>IF(ISERROR(IF(R172="texto libre",S172,VLOOKUP(R172,[1]LISTAS!$S$3:$T$100,2,0))&amp;REPT(" ",4-LEN(IF(R172="texto libre",S172,VLOOKUP(R172,[1]LISTAS!$S$3:$T$100,2,0))))),"    ",IF(R172="texto libre",S172,VLOOKUP(R172,[1]LISTAS!$S$3:$T$100,2,0))&amp;REPT(" ",4-LEN(IF(R172="texto libre",S172,VLOOKUP(R172,[1]LISTAS!$S$3:$T$100,2,0)))))</f>
        <v xml:space="preserve">3   </v>
      </c>
      <c r="AG172" s="38" t="str">
        <f>IF(ISERROR(IF(T172="texto libre",U172,VLOOKUP(T172,[1]LISTAS!$S$3:$T$100,2,0))&amp;REPT(" ",4-LEN(IF(T172="texto libre",U172,VLOOKUP(T172,[1]LISTAS!$S$3:$T$100,2,0))))),"    ",IF(T172="texto libre",U172,VLOOKUP(T172,[1]LISTAS!$S$3:$T$100,2,0))&amp;REPT(" ",4-LEN(IF(T172="texto libre",U172,VLOOKUP(T172,[1]LISTAS!$S$3:$T$100,2,0)))))</f>
        <v xml:space="preserve">    </v>
      </c>
      <c r="AH172" s="38">
        <f t="shared" si="22"/>
        <v>37</v>
      </c>
      <c r="AI172" s="38">
        <f t="shared" si="23"/>
        <v>1</v>
      </c>
      <c r="AJ172" s="40"/>
      <c r="AK172" s="25">
        <v>2</v>
      </c>
      <c r="AL172" s="31" t="s">
        <v>103</v>
      </c>
      <c r="AM172" s="41">
        <v>140388</v>
      </c>
      <c r="AN172" s="41"/>
      <c r="AO172" s="42" t="str">
        <f>Tabla1[[#This Row],[GESCAL_37]]</f>
        <v xml:space="preserve">08000760168600014         AT 3       </v>
      </c>
      <c r="AP172" s="42" t="str">
        <f>IF(Tabla1[[#This Row],[Calle]]&lt;&gt;"",Tabla1[[#This Row],[Calle]],"")</f>
        <v>Galvany, Calle</v>
      </c>
      <c r="AQ172" s="42" t="str">
        <f>Tabla1[[#This Row],[Número]]&amp;Tabla1[[#This Row],[Bis]]</f>
        <v>14</v>
      </c>
      <c r="AR172" s="42" t="str">
        <f>Tabla1[[#This Row],[PORTAL(O)]]&amp;Tabla1[[#This Row],[PUERTA(Y)]]</f>
        <v/>
      </c>
      <c r="AS172" s="42" t="str">
        <f>Tabla1[[#This Row],[BLOQUE(T)]]&amp;Tabla1[[#This Row],[BLOQUE(XX)]]</f>
        <v/>
      </c>
      <c r="AT172" s="42" t="str">
        <f>IF(Tabla1[[#This Row],[LETRA ]]&lt;&gt;"",Tabla1[[#This Row],[LETRA ]],"")</f>
        <v/>
      </c>
      <c r="AU172" s="42" t="str">
        <f>Tabla1[[#This Row],[S1]]&amp;Tabla1[[#This Row],[S2]]</f>
        <v/>
      </c>
      <c r="AV172" s="43"/>
      <c r="AW172" s="42" t="str">
        <f>Tabla1[[#This Row],[Planta]]</f>
        <v>Atico</v>
      </c>
      <c r="AX172" s="42" t="str">
        <f>Tabla1[[#This Row],[MMMM]]&amp;" "&amp;Tabla1[[#This Row],[NNNN]]</f>
        <v xml:space="preserve">3        </v>
      </c>
      <c r="AY172" s="29" t="s">
        <v>80</v>
      </c>
      <c r="AZ172" s="25">
        <v>6286989</v>
      </c>
      <c r="BA172" s="25"/>
      <c r="BB172" s="25" t="s">
        <v>104</v>
      </c>
      <c r="BC172" s="25" t="s">
        <v>82</v>
      </c>
      <c r="BD172" s="31" t="s">
        <v>103</v>
      </c>
      <c r="BE172" s="25" t="s">
        <v>100</v>
      </c>
      <c r="BF172" s="25" t="s">
        <v>84</v>
      </c>
      <c r="BG172" s="25">
        <v>3</v>
      </c>
      <c r="BH172" s="25" t="s">
        <v>85</v>
      </c>
      <c r="BI172" s="25" t="s">
        <v>86</v>
      </c>
      <c r="BJ172" s="41">
        <v>139</v>
      </c>
      <c r="BK172" s="41"/>
    </row>
    <row r="173" spans="1:63" ht="15.75" hidden="1" thickBot="1" x14ac:dyDescent="0.3">
      <c r="A173" s="37">
        <f t="shared" si="16"/>
        <v>166</v>
      </c>
      <c r="B173" s="38" t="str">
        <f t="shared" si="17"/>
        <v>NO</v>
      </c>
      <c r="C173" s="38" t="str">
        <f>IF(COUNTIF($D$8:$D$216,D173)&gt;1,"SI","NO")</f>
        <v>NO</v>
      </c>
      <c r="D173" s="38" t="str">
        <f t="shared" si="18"/>
        <v xml:space="preserve">08000760168600014         SA 1       </v>
      </c>
      <c r="E173" s="38" t="str">
        <f>VLOOKUP($G173,[1]LISTAS!$V:$AA,2,0)</f>
        <v>L'HOSPITALET DE LLOBREGAT</v>
      </c>
      <c r="F173" s="38" t="str">
        <f>VLOOKUP($G173,[1]LISTAS!$V:$AA,3,0)</f>
        <v>BARCELONA</v>
      </c>
      <c r="G173" s="21" t="s">
        <v>102</v>
      </c>
      <c r="H173" s="21">
        <v>14</v>
      </c>
      <c r="I173" s="21"/>
      <c r="J173" s="21"/>
      <c r="K173" s="21"/>
      <c r="L173" s="21"/>
      <c r="M173" s="21"/>
      <c r="N173" s="21"/>
      <c r="O173" s="21"/>
      <c r="P173" s="21"/>
      <c r="Q173" s="21" t="s">
        <v>93</v>
      </c>
      <c r="R173" s="20" t="s">
        <v>78</v>
      </c>
      <c r="S173" s="34">
        <v>1</v>
      </c>
      <c r="T173" s="39"/>
      <c r="U173" s="39"/>
      <c r="V173" s="38" t="str">
        <f>VLOOKUP($G173,[1]LISTAS!$V$3:$AD$20001,7,0)</f>
        <v>08</v>
      </c>
      <c r="W173" s="38" t="str">
        <f>VLOOKUP($G173,[1]LISTAS!$V$3:$AD$20001,8,0)</f>
        <v>00076</v>
      </c>
      <c r="X173" s="38" t="str">
        <f>VLOOKUP($G173,[1]LISTAS!$V$3:$AD$20001,9,0)</f>
        <v>01686</v>
      </c>
      <c r="Y173" s="38" t="str">
        <f t="shared" si="19"/>
        <v>00014</v>
      </c>
      <c r="Z173" s="38" t="str">
        <f>IF(I173=""," ",VLOOKUP(I173,[1]LISTAS!$B$3:$C$102,2))</f>
        <v xml:space="preserve"> </v>
      </c>
      <c r="AA173" s="38" t="str">
        <f t="shared" si="20"/>
        <v xml:space="preserve">   </v>
      </c>
      <c r="AB173" s="37" t="str">
        <f>IF(L173="","  ",VLOOKUP(L173,[1]LISTAS!$H$3:$I$14,2,0)&amp;REPT(" ",1-LEN(M173))&amp;M173)</f>
        <v xml:space="preserve">  </v>
      </c>
      <c r="AC173" s="38" t="str">
        <f t="shared" si="21"/>
        <v xml:space="preserve"> </v>
      </c>
      <c r="AD173" s="38" t="str">
        <f>IF(O173=""," ",VLOOKUP(O173,[1]LISTAS!$M$3:$N$38,2,0))&amp;IF(P173=""," ",VLOOKUP(P173,[1]LISTAS!$M$3:$N$38,2,0))</f>
        <v xml:space="preserve">  </v>
      </c>
      <c r="AE173" s="38" t="str">
        <f>IF(Q173="","   ",VLOOKUP(Q173,[1]LISTAS!$P$3:$Q$144,2,0))</f>
        <v xml:space="preserve">SA </v>
      </c>
      <c r="AF173" s="38" t="str">
        <f>IF(ISERROR(IF(R173="texto libre",S173,VLOOKUP(R173,[1]LISTAS!$S$3:$T$100,2,0))&amp;REPT(" ",4-LEN(IF(R173="texto libre",S173,VLOOKUP(R173,[1]LISTAS!$S$3:$T$100,2,0))))),"    ",IF(R173="texto libre",S173,VLOOKUP(R173,[1]LISTAS!$S$3:$T$100,2,0))&amp;REPT(" ",4-LEN(IF(R173="texto libre",S173,VLOOKUP(R173,[1]LISTAS!$S$3:$T$100,2,0)))))</f>
        <v xml:space="preserve">1   </v>
      </c>
      <c r="AG173" s="38" t="str">
        <f>IF(ISERROR(IF(T173="texto libre",U173,VLOOKUP(T173,[1]LISTAS!$S$3:$T$100,2,0))&amp;REPT(" ",4-LEN(IF(T173="texto libre",U173,VLOOKUP(T173,[1]LISTAS!$S$3:$T$100,2,0))))),"    ",IF(T173="texto libre",U173,VLOOKUP(T173,[1]LISTAS!$S$3:$T$100,2,0))&amp;REPT(" ",4-LEN(IF(T173="texto libre",U173,VLOOKUP(T173,[1]LISTAS!$S$3:$T$100,2,0)))))</f>
        <v xml:space="preserve">    </v>
      </c>
      <c r="AH173" s="38">
        <f t="shared" si="22"/>
        <v>37</v>
      </c>
      <c r="AI173" s="38">
        <f t="shared" si="23"/>
        <v>1</v>
      </c>
      <c r="AJ173" s="40"/>
      <c r="AK173" s="25">
        <v>2</v>
      </c>
      <c r="AL173" s="31" t="s">
        <v>103</v>
      </c>
      <c r="AM173" s="41">
        <v>140388</v>
      </c>
      <c r="AN173" s="41"/>
      <c r="AO173" s="42" t="str">
        <f>Tabla1[[#This Row],[GESCAL_37]]</f>
        <v xml:space="preserve">08000760168600014         SA 1       </v>
      </c>
      <c r="AP173" s="42" t="str">
        <f>IF(Tabla1[[#This Row],[Calle]]&lt;&gt;"",Tabla1[[#This Row],[Calle]],"")</f>
        <v>Galvany, Calle</v>
      </c>
      <c r="AQ173" s="42" t="str">
        <f>Tabla1[[#This Row],[Número]]&amp;Tabla1[[#This Row],[Bis]]</f>
        <v>14</v>
      </c>
      <c r="AR173" s="42" t="str">
        <f>Tabla1[[#This Row],[PORTAL(O)]]&amp;Tabla1[[#This Row],[PUERTA(Y)]]</f>
        <v/>
      </c>
      <c r="AS173" s="42" t="str">
        <f>Tabla1[[#This Row],[BLOQUE(T)]]&amp;Tabla1[[#This Row],[BLOQUE(XX)]]</f>
        <v/>
      </c>
      <c r="AT173" s="42" t="str">
        <f>IF(Tabla1[[#This Row],[LETRA ]]&lt;&gt;"",Tabla1[[#This Row],[LETRA ]],"")</f>
        <v/>
      </c>
      <c r="AU173" s="42" t="str">
        <f>Tabla1[[#This Row],[S1]]&amp;Tabla1[[#This Row],[S2]]</f>
        <v/>
      </c>
      <c r="AV173" s="43"/>
      <c r="AW173" s="42" t="str">
        <f>Tabla1[[#This Row],[Planta]]</f>
        <v>Sobreático</v>
      </c>
      <c r="AX173" s="42" t="str">
        <f>Tabla1[[#This Row],[MMMM]]&amp;" "&amp;Tabla1[[#This Row],[NNNN]]</f>
        <v xml:space="preserve">1        </v>
      </c>
      <c r="AY173" s="29" t="s">
        <v>80</v>
      </c>
      <c r="AZ173" s="25">
        <v>6286989</v>
      </c>
      <c r="BA173" s="25"/>
      <c r="BB173" s="25" t="s">
        <v>104</v>
      </c>
      <c r="BC173" s="25" t="s">
        <v>82</v>
      </c>
      <c r="BD173" s="31" t="s">
        <v>103</v>
      </c>
      <c r="BE173" s="25" t="s">
        <v>100</v>
      </c>
      <c r="BF173" s="25" t="s">
        <v>84</v>
      </c>
      <c r="BG173" s="25">
        <v>3</v>
      </c>
      <c r="BH173" s="25" t="s">
        <v>85</v>
      </c>
      <c r="BI173" s="25" t="s">
        <v>86</v>
      </c>
      <c r="BJ173" s="41">
        <v>139</v>
      </c>
      <c r="BK173" s="41"/>
    </row>
    <row r="174" spans="1:63" ht="15.75" hidden="1" thickBot="1" x14ac:dyDescent="0.3">
      <c r="A174" s="37">
        <f t="shared" si="16"/>
        <v>167</v>
      </c>
      <c r="B174" s="38" t="str">
        <f t="shared" si="17"/>
        <v>NO</v>
      </c>
      <c r="C174" s="38" t="str">
        <f>IF(COUNTIF($D$8:$D$216,D174)&gt;1,"SI","NO")</f>
        <v>NO</v>
      </c>
      <c r="D174" s="38" t="str">
        <f t="shared" si="18"/>
        <v xml:space="preserve">08000760168600018         0011       </v>
      </c>
      <c r="E174" s="38" t="str">
        <f>VLOOKUP($G174,[1]LISTAS!$V:$AA,2,0)</f>
        <v>L'HOSPITALET DE LLOBREGAT</v>
      </c>
      <c r="F174" s="38" t="str">
        <f>VLOOKUP($G174,[1]LISTAS!$V:$AA,3,0)</f>
        <v>BARCELONA</v>
      </c>
      <c r="G174" s="21" t="s">
        <v>102</v>
      </c>
      <c r="H174" s="21">
        <v>18</v>
      </c>
      <c r="I174" s="21"/>
      <c r="J174" s="21"/>
      <c r="K174" s="21"/>
      <c r="L174" s="21"/>
      <c r="M174" s="21"/>
      <c r="N174" s="21"/>
      <c r="O174" s="21"/>
      <c r="P174" s="21"/>
      <c r="Q174" s="21">
        <v>1</v>
      </c>
      <c r="R174" s="20" t="s">
        <v>78</v>
      </c>
      <c r="S174" s="34">
        <v>1</v>
      </c>
      <c r="T174" s="39"/>
      <c r="U174" s="39"/>
      <c r="V174" s="38" t="str">
        <f>VLOOKUP($G174,[1]LISTAS!$V$3:$AD$20001,7,0)</f>
        <v>08</v>
      </c>
      <c r="W174" s="38" t="str">
        <f>VLOOKUP($G174,[1]LISTAS!$V$3:$AD$20001,8,0)</f>
        <v>00076</v>
      </c>
      <c r="X174" s="38" t="str">
        <f>VLOOKUP($G174,[1]LISTAS!$V$3:$AD$20001,9,0)</f>
        <v>01686</v>
      </c>
      <c r="Y174" s="38" t="str">
        <f t="shared" si="19"/>
        <v>00018</v>
      </c>
      <c r="Z174" s="38" t="str">
        <f>IF(I174=""," ",VLOOKUP(I174,[1]LISTAS!$B$3:$C$102,2))</f>
        <v xml:space="preserve"> </v>
      </c>
      <c r="AA174" s="38" t="str">
        <f t="shared" si="20"/>
        <v xml:space="preserve">   </v>
      </c>
      <c r="AB174" s="37" t="str">
        <f>IF(L174="","  ",VLOOKUP(L174,[1]LISTAS!$H$3:$I$14,2,0)&amp;REPT(" ",1-LEN(M174))&amp;M174)</f>
        <v xml:space="preserve">  </v>
      </c>
      <c r="AC174" s="38" t="str">
        <f t="shared" si="21"/>
        <v xml:space="preserve"> </v>
      </c>
      <c r="AD174" s="38" t="str">
        <f>IF(O174=""," ",VLOOKUP(O174,[1]LISTAS!$M$3:$N$38,2,0))&amp;IF(P174=""," ",VLOOKUP(P174,[1]LISTAS!$M$3:$N$38,2,0))</f>
        <v xml:space="preserve">  </v>
      </c>
      <c r="AE174" s="38" t="str">
        <f>IF(Q174="","   ",VLOOKUP(Q174,[1]LISTAS!$P$3:$Q$144,2,0))</f>
        <v>001</v>
      </c>
      <c r="AF174" s="38" t="str">
        <f>IF(ISERROR(IF(R174="texto libre",S174,VLOOKUP(R174,[1]LISTAS!$S$3:$T$100,2,0))&amp;REPT(" ",4-LEN(IF(R174="texto libre",S174,VLOOKUP(R174,[1]LISTAS!$S$3:$T$100,2,0))))),"    ",IF(R174="texto libre",S174,VLOOKUP(R174,[1]LISTAS!$S$3:$T$100,2,0))&amp;REPT(" ",4-LEN(IF(R174="texto libre",S174,VLOOKUP(R174,[1]LISTAS!$S$3:$T$100,2,0)))))</f>
        <v xml:space="preserve">1   </v>
      </c>
      <c r="AG174" s="38" t="str">
        <f>IF(ISERROR(IF(T174="texto libre",U174,VLOOKUP(T174,[1]LISTAS!$S$3:$T$100,2,0))&amp;REPT(" ",4-LEN(IF(T174="texto libre",U174,VLOOKUP(T174,[1]LISTAS!$S$3:$T$100,2,0))))),"    ",IF(T174="texto libre",U174,VLOOKUP(T174,[1]LISTAS!$S$3:$T$100,2,0))&amp;REPT(" ",4-LEN(IF(T174="texto libre",U174,VLOOKUP(T174,[1]LISTAS!$S$3:$T$100,2,0)))))</f>
        <v xml:space="preserve">    </v>
      </c>
      <c r="AH174" s="38">
        <f t="shared" si="22"/>
        <v>37</v>
      </c>
      <c r="AI174" s="38">
        <f t="shared" si="23"/>
        <v>1</v>
      </c>
      <c r="AJ174" s="40"/>
      <c r="AK174" s="25">
        <v>2</v>
      </c>
      <c r="AL174" s="31" t="s">
        <v>103</v>
      </c>
      <c r="AM174" s="41">
        <v>140388</v>
      </c>
      <c r="AN174" s="41"/>
      <c r="AO174" s="42" t="str">
        <f>Tabla1[[#This Row],[GESCAL_37]]</f>
        <v xml:space="preserve">08000760168600018         0011       </v>
      </c>
      <c r="AP174" s="42" t="str">
        <f>IF(Tabla1[[#This Row],[Calle]]&lt;&gt;"",Tabla1[[#This Row],[Calle]],"")</f>
        <v>Galvany, Calle</v>
      </c>
      <c r="AQ174" s="42" t="str">
        <f>Tabla1[[#This Row],[Número]]&amp;Tabla1[[#This Row],[Bis]]</f>
        <v>18</v>
      </c>
      <c r="AR174" s="42" t="str">
        <f>Tabla1[[#This Row],[PORTAL(O)]]&amp;Tabla1[[#This Row],[PUERTA(Y)]]</f>
        <v/>
      </c>
      <c r="AS174" s="42" t="str">
        <f>Tabla1[[#This Row],[BLOQUE(T)]]&amp;Tabla1[[#This Row],[BLOQUE(XX)]]</f>
        <v/>
      </c>
      <c r="AT174" s="42" t="str">
        <f>IF(Tabla1[[#This Row],[LETRA ]]&lt;&gt;"",Tabla1[[#This Row],[LETRA ]],"")</f>
        <v/>
      </c>
      <c r="AU174" s="42" t="str">
        <f>Tabla1[[#This Row],[S1]]&amp;Tabla1[[#This Row],[S2]]</f>
        <v/>
      </c>
      <c r="AV174" s="43"/>
      <c r="AW174" s="42">
        <f>Tabla1[[#This Row],[Planta]]</f>
        <v>1</v>
      </c>
      <c r="AX174" s="42" t="str">
        <f>Tabla1[[#This Row],[MMMM]]&amp;" "&amp;Tabla1[[#This Row],[NNNN]]</f>
        <v xml:space="preserve">1        </v>
      </c>
      <c r="AY174" s="29" t="s">
        <v>80</v>
      </c>
      <c r="AZ174" s="25">
        <v>6286989</v>
      </c>
      <c r="BA174" s="25"/>
      <c r="BB174" s="25" t="s">
        <v>104</v>
      </c>
      <c r="BC174" s="25" t="s">
        <v>82</v>
      </c>
      <c r="BD174" s="31" t="s">
        <v>103</v>
      </c>
      <c r="BE174" s="25" t="s">
        <v>100</v>
      </c>
      <c r="BF174" s="25" t="s">
        <v>84</v>
      </c>
      <c r="BG174" s="25">
        <v>3</v>
      </c>
      <c r="BH174" s="25" t="s">
        <v>85</v>
      </c>
      <c r="BI174" s="25" t="s">
        <v>86</v>
      </c>
      <c r="BJ174" s="41">
        <v>139</v>
      </c>
      <c r="BK174" s="41"/>
    </row>
    <row r="175" spans="1:63" ht="15.75" hidden="1" thickBot="1" x14ac:dyDescent="0.3">
      <c r="A175" s="37">
        <f t="shared" si="16"/>
        <v>168</v>
      </c>
      <c r="B175" s="38" t="str">
        <f t="shared" si="17"/>
        <v>NO</v>
      </c>
      <c r="C175" s="38" t="str">
        <f>IF(COUNTIF($D$8:$D$216,D175)&gt;1,"SI","NO")</f>
        <v>NO</v>
      </c>
      <c r="D175" s="38" t="str">
        <f t="shared" si="18"/>
        <v xml:space="preserve">08000760168600018         0012       </v>
      </c>
      <c r="E175" s="38" t="str">
        <f>VLOOKUP($G175,[1]LISTAS!$V:$AA,2,0)</f>
        <v>L'HOSPITALET DE LLOBREGAT</v>
      </c>
      <c r="F175" s="38" t="str">
        <f>VLOOKUP($G175,[1]LISTAS!$V:$AA,3,0)</f>
        <v>BARCELONA</v>
      </c>
      <c r="G175" s="21" t="s">
        <v>102</v>
      </c>
      <c r="H175" s="21">
        <v>18</v>
      </c>
      <c r="I175" s="21"/>
      <c r="J175" s="21"/>
      <c r="K175" s="21"/>
      <c r="L175" s="21"/>
      <c r="M175" s="21"/>
      <c r="N175" s="21"/>
      <c r="O175" s="21"/>
      <c r="P175" s="21"/>
      <c r="Q175" s="21">
        <v>1</v>
      </c>
      <c r="R175" s="20" t="s">
        <v>78</v>
      </c>
      <c r="S175" s="34">
        <v>2</v>
      </c>
      <c r="T175" s="39"/>
      <c r="U175" s="39"/>
      <c r="V175" s="38" t="str">
        <f>VLOOKUP($G175,[1]LISTAS!$V$3:$AD$20001,7,0)</f>
        <v>08</v>
      </c>
      <c r="W175" s="38" t="str">
        <f>VLOOKUP($G175,[1]LISTAS!$V$3:$AD$20001,8,0)</f>
        <v>00076</v>
      </c>
      <c r="X175" s="38" t="str">
        <f>VLOOKUP($G175,[1]LISTAS!$V$3:$AD$20001,9,0)</f>
        <v>01686</v>
      </c>
      <c r="Y175" s="38" t="str">
        <f t="shared" si="19"/>
        <v>00018</v>
      </c>
      <c r="Z175" s="38" t="str">
        <f>IF(I175=""," ",VLOOKUP(I175,[1]LISTAS!$B$3:$C$102,2))</f>
        <v xml:space="preserve"> </v>
      </c>
      <c r="AA175" s="38" t="str">
        <f t="shared" si="20"/>
        <v xml:space="preserve">   </v>
      </c>
      <c r="AB175" s="37" t="str">
        <f>IF(L175="","  ",VLOOKUP(L175,[1]LISTAS!$H$3:$I$14,2,0)&amp;REPT(" ",1-LEN(M175))&amp;M175)</f>
        <v xml:space="preserve">  </v>
      </c>
      <c r="AC175" s="38" t="str">
        <f t="shared" si="21"/>
        <v xml:space="preserve"> </v>
      </c>
      <c r="AD175" s="38" t="str">
        <f>IF(O175=""," ",VLOOKUP(O175,[1]LISTAS!$M$3:$N$38,2,0))&amp;IF(P175=""," ",VLOOKUP(P175,[1]LISTAS!$M$3:$N$38,2,0))</f>
        <v xml:space="preserve">  </v>
      </c>
      <c r="AE175" s="38" t="str">
        <f>IF(Q175="","   ",VLOOKUP(Q175,[1]LISTAS!$P$3:$Q$144,2,0))</f>
        <v>001</v>
      </c>
      <c r="AF175" s="38" t="str">
        <f>IF(ISERROR(IF(R175="texto libre",S175,VLOOKUP(R175,[1]LISTAS!$S$3:$T$100,2,0))&amp;REPT(" ",4-LEN(IF(R175="texto libre",S175,VLOOKUP(R175,[1]LISTAS!$S$3:$T$100,2,0))))),"    ",IF(R175="texto libre",S175,VLOOKUP(R175,[1]LISTAS!$S$3:$T$100,2,0))&amp;REPT(" ",4-LEN(IF(R175="texto libre",S175,VLOOKUP(R175,[1]LISTAS!$S$3:$T$100,2,0)))))</f>
        <v xml:space="preserve">2   </v>
      </c>
      <c r="AG175" s="38" t="str">
        <f>IF(ISERROR(IF(T175="texto libre",U175,VLOOKUP(T175,[1]LISTAS!$S$3:$T$100,2,0))&amp;REPT(" ",4-LEN(IF(T175="texto libre",U175,VLOOKUP(T175,[1]LISTAS!$S$3:$T$100,2,0))))),"    ",IF(T175="texto libre",U175,VLOOKUP(T175,[1]LISTAS!$S$3:$T$100,2,0))&amp;REPT(" ",4-LEN(IF(T175="texto libre",U175,VLOOKUP(T175,[1]LISTAS!$S$3:$T$100,2,0)))))</f>
        <v xml:space="preserve">    </v>
      </c>
      <c r="AH175" s="38">
        <f t="shared" si="22"/>
        <v>37</v>
      </c>
      <c r="AI175" s="38">
        <f t="shared" si="23"/>
        <v>1</v>
      </c>
      <c r="AJ175" s="40"/>
      <c r="AK175" s="25">
        <v>2</v>
      </c>
      <c r="AL175" s="31" t="s">
        <v>103</v>
      </c>
      <c r="AM175" s="41">
        <v>140388</v>
      </c>
      <c r="AN175" s="41"/>
      <c r="AO175" s="42" t="str">
        <f>Tabla1[[#This Row],[GESCAL_37]]</f>
        <v xml:space="preserve">08000760168600018         0012       </v>
      </c>
      <c r="AP175" s="42" t="str">
        <f>IF(Tabla1[[#This Row],[Calle]]&lt;&gt;"",Tabla1[[#This Row],[Calle]],"")</f>
        <v>Galvany, Calle</v>
      </c>
      <c r="AQ175" s="42" t="str">
        <f>Tabla1[[#This Row],[Número]]&amp;Tabla1[[#This Row],[Bis]]</f>
        <v>18</v>
      </c>
      <c r="AR175" s="42" t="str">
        <f>Tabla1[[#This Row],[PORTAL(O)]]&amp;Tabla1[[#This Row],[PUERTA(Y)]]</f>
        <v/>
      </c>
      <c r="AS175" s="42" t="str">
        <f>Tabla1[[#This Row],[BLOQUE(T)]]&amp;Tabla1[[#This Row],[BLOQUE(XX)]]</f>
        <v/>
      </c>
      <c r="AT175" s="42" t="str">
        <f>IF(Tabla1[[#This Row],[LETRA ]]&lt;&gt;"",Tabla1[[#This Row],[LETRA ]],"")</f>
        <v/>
      </c>
      <c r="AU175" s="42" t="str">
        <f>Tabla1[[#This Row],[S1]]&amp;Tabla1[[#This Row],[S2]]</f>
        <v/>
      </c>
      <c r="AV175" s="43"/>
      <c r="AW175" s="42">
        <f>Tabla1[[#This Row],[Planta]]</f>
        <v>1</v>
      </c>
      <c r="AX175" s="42" t="str">
        <f>Tabla1[[#This Row],[MMMM]]&amp;" "&amp;Tabla1[[#This Row],[NNNN]]</f>
        <v xml:space="preserve">2        </v>
      </c>
      <c r="AY175" s="29" t="s">
        <v>80</v>
      </c>
      <c r="AZ175" s="25">
        <v>6286989</v>
      </c>
      <c r="BA175" s="25"/>
      <c r="BB175" s="25" t="s">
        <v>104</v>
      </c>
      <c r="BC175" s="25" t="s">
        <v>82</v>
      </c>
      <c r="BD175" s="31" t="s">
        <v>103</v>
      </c>
      <c r="BE175" s="25" t="s">
        <v>100</v>
      </c>
      <c r="BF175" s="25" t="s">
        <v>84</v>
      </c>
      <c r="BG175" s="25">
        <v>3</v>
      </c>
      <c r="BH175" s="25" t="s">
        <v>85</v>
      </c>
      <c r="BI175" s="25" t="s">
        <v>86</v>
      </c>
      <c r="BJ175" s="41">
        <v>139</v>
      </c>
      <c r="BK175" s="41"/>
    </row>
    <row r="176" spans="1:63" ht="15.75" hidden="1" thickBot="1" x14ac:dyDescent="0.3">
      <c r="A176" s="37">
        <f t="shared" si="16"/>
        <v>169</v>
      </c>
      <c r="B176" s="38" t="str">
        <f t="shared" si="17"/>
        <v>NO</v>
      </c>
      <c r="C176" s="38" t="str">
        <f>IF(COUNTIF($D$8:$D$216,D176)&gt;1,"SI","NO")</f>
        <v>NO</v>
      </c>
      <c r="D176" s="38" t="str">
        <f t="shared" si="18"/>
        <v xml:space="preserve">08000760168600018         0013       </v>
      </c>
      <c r="E176" s="38" t="str">
        <f>VLOOKUP($G176,[1]LISTAS!$V:$AA,2,0)</f>
        <v>L'HOSPITALET DE LLOBREGAT</v>
      </c>
      <c r="F176" s="38" t="str">
        <f>VLOOKUP($G176,[1]LISTAS!$V:$AA,3,0)</f>
        <v>BARCELONA</v>
      </c>
      <c r="G176" s="21" t="s">
        <v>102</v>
      </c>
      <c r="H176" s="21">
        <v>18</v>
      </c>
      <c r="I176" s="21"/>
      <c r="J176" s="21"/>
      <c r="K176" s="21"/>
      <c r="L176" s="21"/>
      <c r="M176" s="21"/>
      <c r="N176" s="21"/>
      <c r="O176" s="21"/>
      <c r="P176" s="21"/>
      <c r="Q176" s="21">
        <v>1</v>
      </c>
      <c r="R176" s="20" t="s">
        <v>78</v>
      </c>
      <c r="S176" s="34">
        <v>3</v>
      </c>
      <c r="T176" s="39"/>
      <c r="U176" s="39"/>
      <c r="V176" s="38" t="str">
        <f>VLOOKUP($G176,[1]LISTAS!$V$3:$AD$20001,7,0)</f>
        <v>08</v>
      </c>
      <c r="W176" s="38" t="str">
        <f>VLOOKUP($G176,[1]LISTAS!$V$3:$AD$20001,8,0)</f>
        <v>00076</v>
      </c>
      <c r="X176" s="38" t="str">
        <f>VLOOKUP($G176,[1]LISTAS!$V$3:$AD$20001,9,0)</f>
        <v>01686</v>
      </c>
      <c r="Y176" s="38" t="str">
        <f t="shared" si="19"/>
        <v>00018</v>
      </c>
      <c r="Z176" s="38" t="str">
        <f>IF(I176=""," ",VLOOKUP(I176,[1]LISTAS!$B$3:$C$102,2))</f>
        <v xml:space="preserve"> </v>
      </c>
      <c r="AA176" s="38" t="str">
        <f t="shared" si="20"/>
        <v xml:space="preserve">   </v>
      </c>
      <c r="AB176" s="37" t="str">
        <f>IF(L176="","  ",VLOOKUP(L176,[1]LISTAS!$H$3:$I$14,2,0)&amp;REPT(" ",1-LEN(M176))&amp;M176)</f>
        <v xml:space="preserve">  </v>
      </c>
      <c r="AC176" s="38" t="str">
        <f t="shared" si="21"/>
        <v xml:space="preserve"> </v>
      </c>
      <c r="AD176" s="38" t="str">
        <f>IF(O176=""," ",VLOOKUP(O176,[1]LISTAS!$M$3:$N$38,2,0))&amp;IF(P176=""," ",VLOOKUP(P176,[1]LISTAS!$M$3:$N$38,2,0))</f>
        <v xml:space="preserve">  </v>
      </c>
      <c r="AE176" s="38" t="str">
        <f>IF(Q176="","   ",VLOOKUP(Q176,[1]LISTAS!$P$3:$Q$144,2,0))</f>
        <v>001</v>
      </c>
      <c r="AF176" s="38" t="str">
        <f>IF(ISERROR(IF(R176="texto libre",S176,VLOOKUP(R176,[1]LISTAS!$S$3:$T$100,2,0))&amp;REPT(" ",4-LEN(IF(R176="texto libre",S176,VLOOKUP(R176,[1]LISTAS!$S$3:$T$100,2,0))))),"    ",IF(R176="texto libre",S176,VLOOKUP(R176,[1]LISTAS!$S$3:$T$100,2,0))&amp;REPT(" ",4-LEN(IF(R176="texto libre",S176,VLOOKUP(R176,[1]LISTAS!$S$3:$T$100,2,0)))))</f>
        <v xml:space="preserve">3   </v>
      </c>
      <c r="AG176" s="38" t="str">
        <f>IF(ISERROR(IF(T176="texto libre",U176,VLOOKUP(T176,[1]LISTAS!$S$3:$T$100,2,0))&amp;REPT(" ",4-LEN(IF(T176="texto libre",U176,VLOOKUP(T176,[1]LISTAS!$S$3:$T$100,2,0))))),"    ",IF(T176="texto libre",U176,VLOOKUP(T176,[1]LISTAS!$S$3:$T$100,2,0))&amp;REPT(" ",4-LEN(IF(T176="texto libre",U176,VLOOKUP(T176,[1]LISTAS!$S$3:$T$100,2,0)))))</f>
        <v xml:space="preserve">    </v>
      </c>
      <c r="AH176" s="38">
        <f t="shared" si="22"/>
        <v>37</v>
      </c>
      <c r="AI176" s="38">
        <f t="shared" si="23"/>
        <v>1</v>
      </c>
      <c r="AJ176" s="40"/>
      <c r="AK176" s="25">
        <v>2</v>
      </c>
      <c r="AL176" s="31" t="s">
        <v>103</v>
      </c>
      <c r="AM176" s="41">
        <v>140388</v>
      </c>
      <c r="AN176" s="41"/>
      <c r="AO176" s="42" t="str">
        <f>Tabla1[[#This Row],[GESCAL_37]]</f>
        <v xml:space="preserve">08000760168600018         0013       </v>
      </c>
      <c r="AP176" s="42" t="str">
        <f>IF(Tabla1[[#This Row],[Calle]]&lt;&gt;"",Tabla1[[#This Row],[Calle]],"")</f>
        <v>Galvany, Calle</v>
      </c>
      <c r="AQ176" s="42" t="str">
        <f>Tabla1[[#This Row],[Número]]&amp;Tabla1[[#This Row],[Bis]]</f>
        <v>18</v>
      </c>
      <c r="AR176" s="42" t="str">
        <f>Tabla1[[#This Row],[PORTAL(O)]]&amp;Tabla1[[#This Row],[PUERTA(Y)]]</f>
        <v/>
      </c>
      <c r="AS176" s="42" t="str">
        <f>Tabla1[[#This Row],[BLOQUE(T)]]&amp;Tabla1[[#This Row],[BLOQUE(XX)]]</f>
        <v/>
      </c>
      <c r="AT176" s="42" t="str">
        <f>IF(Tabla1[[#This Row],[LETRA ]]&lt;&gt;"",Tabla1[[#This Row],[LETRA ]],"")</f>
        <v/>
      </c>
      <c r="AU176" s="42" t="str">
        <f>Tabla1[[#This Row],[S1]]&amp;Tabla1[[#This Row],[S2]]</f>
        <v/>
      </c>
      <c r="AV176" s="43"/>
      <c r="AW176" s="42">
        <f>Tabla1[[#This Row],[Planta]]</f>
        <v>1</v>
      </c>
      <c r="AX176" s="42" t="str">
        <f>Tabla1[[#This Row],[MMMM]]&amp;" "&amp;Tabla1[[#This Row],[NNNN]]</f>
        <v xml:space="preserve">3        </v>
      </c>
      <c r="AY176" s="29" t="s">
        <v>80</v>
      </c>
      <c r="AZ176" s="25">
        <v>6286989</v>
      </c>
      <c r="BA176" s="25"/>
      <c r="BB176" s="25" t="s">
        <v>104</v>
      </c>
      <c r="BC176" s="25" t="s">
        <v>82</v>
      </c>
      <c r="BD176" s="31" t="s">
        <v>103</v>
      </c>
      <c r="BE176" s="25" t="s">
        <v>100</v>
      </c>
      <c r="BF176" s="25" t="s">
        <v>84</v>
      </c>
      <c r="BG176" s="25">
        <v>3</v>
      </c>
      <c r="BH176" s="25" t="s">
        <v>85</v>
      </c>
      <c r="BI176" s="25" t="s">
        <v>86</v>
      </c>
      <c r="BJ176" s="41">
        <v>139</v>
      </c>
      <c r="BK176" s="41"/>
    </row>
    <row r="177" spans="1:63" ht="15.75" hidden="1" thickBot="1" x14ac:dyDescent="0.3">
      <c r="A177" s="37">
        <f t="shared" si="16"/>
        <v>170</v>
      </c>
      <c r="B177" s="38" t="str">
        <f t="shared" si="17"/>
        <v>NO</v>
      </c>
      <c r="C177" s="38" t="str">
        <f>IF(COUNTIF($D$8:$D$216,D177)&gt;1,"SI","NO")</f>
        <v>NO</v>
      </c>
      <c r="D177" s="38" t="str">
        <f t="shared" si="18"/>
        <v xml:space="preserve">08000760168600018         0014       </v>
      </c>
      <c r="E177" s="38" t="str">
        <f>VLOOKUP($G177,[1]LISTAS!$V:$AA,2,0)</f>
        <v>L'HOSPITALET DE LLOBREGAT</v>
      </c>
      <c r="F177" s="38" t="str">
        <f>VLOOKUP($G177,[1]LISTAS!$V:$AA,3,0)</f>
        <v>BARCELONA</v>
      </c>
      <c r="G177" s="21" t="s">
        <v>102</v>
      </c>
      <c r="H177" s="21">
        <v>18</v>
      </c>
      <c r="I177" s="21"/>
      <c r="J177" s="21"/>
      <c r="K177" s="21"/>
      <c r="L177" s="21"/>
      <c r="M177" s="21"/>
      <c r="N177" s="21"/>
      <c r="O177" s="21"/>
      <c r="P177" s="21"/>
      <c r="Q177" s="21">
        <v>1</v>
      </c>
      <c r="R177" s="20" t="s">
        <v>78</v>
      </c>
      <c r="S177" s="34">
        <v>4</v>
      </c>
      <c r="T177" s="39"/>
      <c r="U177" s="39"/>
      <c r="V177" s="38" t="str">
        <f>VLOOKUP($G177,[1]LISTAS!$V$3:$AD$20001,7,0)</f>
        <v>08</v>
      </c>
      <c r="W177" s="38" t="str">
        <f>VLOOKUP($G177,[1]LISTAS!$V$3:$AD$20001,8,0)</f>
        <v>00076</v>
      </c>
      <c r="X177" s="38" t="str">
        <f>VLOOKUP($G177,[1]LISTAS!$V$3:$AD$20001,9,0)</f>
        <v>01686</v>
      </c>
      <c r="Y177" s="38" t="str">
        <f t="shared" si="19"/>
        <v>00018</v>
      </c>
      <c r="Z177" s="38" t="str">
        <f>IF(I177=""," ",VLOOKUP(I177,[1]LISTAS!$B$3:$C$102,2))</f>
        <v xml:space="preserve"> </v>
      </c>
      <c r="AA177" s="38" t="str">
        <f t="shared" si="20"/>
        <v xml:space="preserve">   </v>
      </c>
      <c r="AB177" s="37" t="str">
        <f>IF(L177="","  ",VLOOKUP(L177,[1]LISTAS!$H$3:$I$14,2,0)&amp;REPT(" ",1-LEN(M177))&amp;M177)</f>
        <v xml:space="preserve">  </v>
      </c>
      <c r="AC177" s="38" t="str">
        <f t="shared" si="21"/>
        <v xml:space="preserve"> </v>
      </c>
      <c r="AD177" s="38" t="str">
        <f>IF(O177=""," ",VLOOKUP(O177,[1]LISTAS!$M$3:$N$38,2,0))&amp;IF(P177=""," ",VLOOKUP(P177,[1]LISTAS!$M$3:$N$38,2,0))</f>
        <v xml:space="preserve">  </v>
      </c>
      <c r="AE177" s="38" t="str">
        <f>IF(Q177="","   ",VLOOKUP(Q177,[1]LISTAS!$P$3:$Q$144,2,0))</f>
        <v>001</v>
      </c>
      <c r="AF177" s="38" t="str">
        <f>IF(ISERROR(IF(R177="texto libre",S177,VLOOKUP(R177,[1]LISTAS!$S$3:$T$100,2,0))&amp;REPT(" ",4-LEN(IF(R177="texto libre",S177,VLOOKUP(R177,[1]LISTAS!$S$3:$T$100,2,0))))),"    ",IF(R177="texto libre",S177,VLOOKUP(R177,[1]LISTAS!$S$3:$T$100,2,0))&amp;REPT(" ",4-LEN(IF(R177="texto libre",S177,VLOOKUP(R177,[1]LISTAS!$S$3:$T$100,2,0)))))</f>
        <v xml:space="preserve">4   </v>
      </c>
      <c r="AG177" s="38" t="str">
        <f>IF(ISERROR(IF(T177="texto libre",U177,VLOOKUP(T177,[1]LISTAS!$S$3:$T$100,2,0))&amp;REPT(" ",4-LEN(IF(T177="texto libre",U177,VLOOKUP(T177,[1]LISTAS!$S$3:$T$100,2,0))))),"    ",IF(T177="texto libre",U177,VLOOKUP(T177,[1]LISTAS!$S$3:$T$100,2,0))&amp;REPT(" ",4-LEN(IF(T177="texto libre",U177,VLOOKUP(T177,[1]LISTAS!$S$3:$T$100,2,0)))))</f>
        <v xml:space="preserve">    </v>
      </c>
      <c r="AH177" s="38">
        <f t="shared" si="22"/>
        <v>37</v>
      </c>
      <c r="AI177" s="38">
        <f t="shared" si="23"/>
        <v>1</v>
      </c>
      <c r="AJ177" s="40"/>
      <c r="AK177" s="25">
        <v>2</v>
      </c>
      <c r="AL177" s="31" t="s">
        <v>103</v>
      </c>
      <c r="AM177" s="41">
        <v>140388</v>
      </c>
      <c r="AN177" s="41"/>
      <c r="AO177" s="42" t="str">
        <f>Tabla1[[#This Row],[GESCAL_37]]</f>
        <v xml:space="preserve">08000760168600018         0014       </v>
      </c>
      <c r="AP177" s="42" t="str">
        <f>IF(Tabla1[[#This Row],[Calle]]&lt;&gt;"",Tabla1[[#This Row],[Calle]],"")</f>
        <v>Galvany, Calle</v>
      </c>
      <c r="AQ177" s="42" t="str">
        <f>Tabla1[[#This Row],[Número]]&amp;Tabla1[[#This Row],[Bis]]</f>
        <v>18</v>
      </c>
      <c r="AR177" s="42" t="str">
        <f>Tabla1[[#This Row],[PORTAL(O)]]&amp;Tabla1[[#This Row],[PUERTA(Y)]]</f>
        <v/>
      </c>
      <c r="AS177" s="42" t="str">
        <f>Tabla1[[#This Row],[BLOQUE(T)]]&amp;Tabla1[[#This Row],[BLOQUE(XX)]]</f>
        <v/>
      </c>
      <c r="AT177" s="42" t="str">
        <f>IF(Tabla1[[#This Row],[LETRA ]]&lt;&gt;"",Tabla1[[#This Row],[LETRA ]],"")</f>
        <v/>
      </c>
      <c r="AU177" s="42" t="str">
        <f>Tabla1[[#This Row],[S1]]&amp;Tabla1[[#This Row],[S2]]</f>
        <v/>
      </c>
      <c r="AV177" s="43"/>
      <c r="AW177" s="42">
        <f>Tabla1[[#This Row],[Planta]]</f>
        <v>1</v>
      </c>
      <c r="AX177" s="42" t="str">
        <f>Tabla1[[#This Row],[MMMM]]&amp;" "&amp;Tabla1[[#This Row],[NNNN]]</f>
        <v xml:space="preserve">4        </v>
      </c>
      <c r="AY177" s="29" t="s">
        <v>80</v>
      </c>
      <c r="AZ177" s="25">
        <v>6286989</v>
      </c>
      <c r="BA177" s="25"/>
      <c r="BB177" s="25" t="s">
        <v>104</v>
      </c>
      <c r="BC177" s="25" t="s">
        <v>82</v>
      </c>
      <c r="BD177" s="31" t="s">
        <v>103</v>
      </c>
      <c r="BE177" s="25" t="s">
        <v>100</v>
      </c>
      <c r="BF177" s="25" t="s">
        <v>84</v>
      </c>
      <c r="BG177" s="25">
        <v>3</v>
      </c>
      <c r="BH177" s="25" t="s">
        <v>85</v>
      </c>
      <c r="BI177" s="25" t="s">
        <v>86</v>
      </c>
      <c r="BJ177" s="41">
        <v>139</v>
      </c>
      <c r="BK177" s="41"/>
    </row>
    <row r="178" spans="1:63" ht="15.75" hidden="1" thickBot="1" x14ac:dyDescent="0.3">
      <c r="A178" s="37">
        <f t="shared" si="16"/>
        <v>171</v>
      </c>
      <c r="B178" s="38" t="str">
        <f t="shared" si="17"/>
        <v>NO</v>
      </c>
      <c r="C178" s="38" t="str">
        <f>IF(COUNTIF($D$8:$D$216,D178)&gt;1,"SI","NO")</f>
        <v>NO</v>
      </c>
      <c r="D178" s="38" t="str">
        <f t="shared" si="18"/>
        <v xml:space="preserve">08000760168600018         0015       </v>
      </c>
      <c r="E178" s="38" t="str">
        <f>VLOOKUP($G178,[1]LISTAS!$V:$AA,2,0)</f>
        <v>L'HOSPITALET DE LLOBREGAT</v>
      </c>
      <c r="F178" s="38" t="str">
        <f>VLOOKUP($G178,[1]LISTAS!$V:$AA,3,0)</f>
        <v>BARCELONA</v>
      </c>
      <c r="G178" s="21" t="s">
        <v>102</v>
      </c>
      <c r="H178" s="21">
        <v>18</v>
      </c>
      <c r="I178" s="21"/>
      <c r="J178" s="21"/>
      <c r="K178" s="21"/>
      <c r="L178" s="21"/>
      <c r="M178" s="21"/>
      <c r="N178" s="21"/>
      <c r="O178" s="21"/>
      <c r="P178" s="21"/>
      <c r="Q178" s="21">
        <v>1</v>
      </c>
      <c r="R178" s="20" t="s">
        <v>78</v>
      </c>
      <c r="S178" s="34">
        <v>5</v>
      </c>
      <c r="T178" s="39"/>
      <c r="U178" s="39"/>
      <c r="V178" s="38" t="str">
        <f>VLOOKUP($G178,[1]LISTAS!$V$3:$AD$20001,7,0)</f>
        <v>08</v>
      </c>
      <c r="W178" s="38" t="str">
        <f>VLOOKUP($G178,[1]LISTAS!$V$3:$AD$20001,8,0)</f>
        <v>00076</v>
      </c>
      <c r="X178" s="38" t="str">
        <f>VLOOKUP($G178,[1]LISTAS!$V$3:$AD$20001,9,0)</f>
        <v>01686</v>
      </c>
      <c r="Y178" s="38" t="str">
        <f t="shared" si="19"/>
        <v>00018</v>
      </c>
      <c r="Z178" s="38" t="str">
        <f>IF(I178=""," ",VLOOKUP(I178,[1]LISTAS!$B$3:$C$102,2))</f>
        <v xml:space="preserve"> </v>
      </c>
      <c r="AA178" s="38" t="str">
        <f t="shared" si="20"/>
        <v xml:space="preserve">   </v>
      </c>
      <c r="AB178" s="37" t="str">
        <f>IF(L178="","  ",VLOOKUP(L178,[1]LISTAS!$H$3:$I$14,2,0)&amp;REPT(" ",1-LEN(M178))&amp;M178)</f>
        <v xml:space="preserve">  </v>
      </c>
      <c r="AC178" s="38" t="str">
        <f t="shared" si="21"/>
        <v xml:space="preserve"> </v>
      </c>
      <c r="AD178" s="38" t="str">
        <f>IF(O178=""," ",VLOOKUP(O178,[1]LISTAS!$M$3:$N$38,2,0))&amp;IF(P178=""," ",VLOOKUP(P178,[1]LISTAS!$M$3:$N$38,2,0))</f>
        <v xml:space="preserve">  </v>
      </c>
      <c r="AE178" s="38" t="str">
        <f>IF(Q178="","   ",VLOOKUP(Q178,[1]LISTAS!$P$3:$Q$144,2,0))</f>
        <v>001</v>
      </c>
      <c r="AF178" s="38" t="str">
        <f>IF(ISERROR(IF(R178="texto libre",S178,VLOOKUP(R178,[1]LISTAS!$S$3:$T$100,2,0))&amp;REPT(" ",4-LEN(IF(R178="texto libre",S178,VLOOKUP(R178,[1]LISTAS!$S$3:$T$100,2,0))))),"    ",IF(R178="texto libre",S178,VLOOKUP(R178,[1]LISTAS!$S$3:$T$100,2,0))&amp;REPT(" ",4-LEN(IF(R178="texto libre",S178,VLOOKUP(R178,[1]LISTAS!$S$3:$T$100,2,0)))))</f>
        <v xml:space="preserve">5   </v>
      </c>
      <c r="AG178" s="38" t="str">
        <f>IF(ISERROR(IF(T178="texto libre",U178,VLOOKUP(T178,[1]LISTAS!$S$3:$T$100,2,0))&amp;REPT(" ",4-LEN(IF(T178="texto libre",U178,VLOOKUP(T178,[1]LISTAS!$S$3:$T$100,2,0))))),"    ",IF(T178="texto libre",U178,VLOOKUP(T178,[1]LISTAS!$S$3:$T$100,2,0))&amp;REPT(" ",4-LEN(IF(T178="texto libre",U178,VLOOKUP(T178,[1]LISTAS!$S$3:$T$100,2,0)))))</f>
        <v xml:space="preserve">    </v>
      </c>
      <c r="AH178" s="38">
        <f t="shared" si="22"/>
        <v>37</v>
      </c>
      <c r="AI178" s="38">
        <f t="shared" si="23"/>
        <v>1</v>
      </c>
      <c r="AJ178" s="40"/>
      <c r="AK178" s="25">
        <v>2</v>
      </c>
      <c r="AL178" s="31" t="s">
        <v>103</v>
      </c>
      <c r="AM178" s="41">
        <v>140388</v>
      </c>
      <c r="AN178" s="41"/>
      <c r="AO178" s="42" t="str">
        <f>Tabla1[[#This Row],[GESCAL_37]]</f>
        <v xml:space="preserve">08000760168600018         0015       </v>
      </c>
      <c r="AP178" s="42" t="str">
        <f>IF(Tabla1[[#This Row],[Calle]]&lt;&gt;"",Tabla1[[#This Row],[Calle]],"")</f>
        <v>Galvany, Calle</v>
      </c>
      <c r="AQ178" s="42" t="str">
        <f>Tabla1[[#This Row],[Número]]&amp;Tabla1[[#This Row],[Bis]]</f>
        <v>18</v>
      </c>
      <c r="AR178" s="42" t="str">
        <f>Tabla1[[#This Row],[PORTAL(O)]]&amp;Tabla1[[#This Row],[PUERTA(Y)]]</f>
        <v/>
      </c>
      <c r="AS178" s="42" t="str">
        <f>Tabla1[[#This Row],[BLOQUE(T)]]&amp;Tabla1[[#This Row],[BLOQUE(XX)]]</f>
        <v/>
      </c>
      <c r="AT178" s="42" t="str">
        <f>IF(Tabla1[[#This Row],[LETRA ]]&lt;&gt;"",Tabla1[[#This Row],[LETRA ]],"")</f>
        <v/>
      </c>
      <c r="AU178" s="42" t="str">
        <f>Tabla1[[#This Row],[S1]]&amp;Tabla1[[#This Row],[S2]]</f>
        <v/>
      </c>
      <c r="AV178" s="43"/>
      <c r="AW178" s="42">
        <f>Tabla1[[#This Row],[Planta]]</f>
        <v>1</v>
      </c>
      <c r="AX178" s="42" t="str">
        <f>Tabla1[[#This Row],[MMMM]]&amp;" "&amp;Tabla1[[#This Row],[NNNN]]</f>
        <v xml:space="preserve">5        </v>
      </c>
      <c r="AY178" s="29" t="s">
        <v>80</v>
      </c>
      <c r="AZ178" s="25">
        <v>6286989</v>
      </c>
      <c r="BA178" s="25"/>
      <c r="BB178" s="25" t="s">
        <v>104</v>
      </c>
      <c r="BC178" s="25" t="s">
        <v>82</v>
      </c>
      <c r="BD178" s="31" t="s">
        <v>103</v>
      </c>
      <c r="BE178" s="25" t="s">
        <v>100</v>
      </c>
      <c r="BF178" s="25" t="s">
        <v>84</v>
      </c>
      <c r="BG178" s="25">
        <v>3</v>
      </c>
      <c r="BH178" s="25" t="s">
        <v>85</v>
      </c>
      <c r="BI178" s="25" t="s">
        <v>86</v>
      </c>
      <c r="BJ178" s="41">
        <v>139</v>
      </c>
      <c r="BK178" s="41"/>
    </row>
    <row r="179" spans="1:63" ht="15.75" hidden="1" thickBot="1" x14ac:dyDescent="0.3">
      <c r="A179" s="37">
        <f t="shared" si="16"/>
        <v>172</v>
      </c>
      <c r="B179" s="38" t="str">
        <f t="shared" si="17"/>
        <v>NO</v>
      </c>
      <c r="C179" s="38" t="str">
        <f>IF(COUNTIF($D$8:$D$216,D179)&gt;1,"SI","NO")</f>
        <v>NO</v>
      </c>
      <c r="D179" s="38" t="str">
        <f t="shared" si="18"/>
        <v xml:space="preserve">08000760168600018         0016       </v>
      </c>
      <c r="E179" s="38" t="str">
        <f>VLOOKUP($G179,[1]LISTAS!$V:$AA,2,0)</f>
        <v>L'HOSPITALET DE LLOBREGAT</v>
      </c>
      <c r="F179" s="38" t="str">
        <f>VLOOKUP($G179,[1]LISTAS!$V:$AA,3,0)</f>
        <v>BARCELONA</v>
      </c>
      <c r="G179" s="21" t="s">
        <v>102</v>
      </c>
      <c r="H179" s="21">
        <v>18</v>
      </c>
      <c r="I179" s="21"/>
      <c r="J179" s="21"/>
      <c r="K179" s="21"/>
      <c r="L179" s="21"/>
      <c r="M179" s="21"/>
      <c r="N179" s="21"/>
      <c r="O179" s="21"/>
      <c r="P179" s="21"/>
      <c r="Q179" s="21">
        <v>1</v>
      </c>
      <c r="R179" s="20" t="s">
        <v>78</v>
      </c>
      <c r="S179" s="34">
        <v>6</v>
      </c>
      <c r="T179" s="39"/>
      <c r="U179" s="39"/>
      <c r="V179" s="38" t="str">
        <f>VLOOKUP($G179,[1]LISTAS!$V$3:$AD$20001,7,0)</f>
        <v>08</v>
      </c>
      <c r="W179" s="38" t="str">
        <f>VLOOKUP($G179,[1]LISTAS!$V$3:$AD$20001,8,0)</f>
        <v>00076</v>
      </c>
      <c r="X179" s="38" t="str">
        <f>VLOOKUP($G179,[1]LISTAS!$V$3:$AD$20001,9,0)</f>
        <v>01686</v>
      </c>
      <c r="Y179" s="38" t="str">
        <f t="shared" si="19"/>
        <v>00018</v>
      </c>
      <c r="Z179" s="38" t="str">
        <f>IF(I179=""," ",VLOOKUP(I179,[1]LISTAS!$B$3:$C$102,2))</f>
        <v xml:space="preserve"> </v>
      </c>
      <c r="AA179" s="38" t="str">
        <f t="shared" si="20"/>
        <v xml:space="preserve">   </v>
      </c>
      <c r="AB179" s="37" t="str">
        <f>IF(L179="","  ",VLOOKUP(L179,[1]LISTAS!$H$3:$I$14,2,0)&amp;REPT(" ",1-LEN(M179))&amp;M179)</f>
        <v xml:space="preserve">  </v>
      </c>
      <c r="AC179" s="38" t="str">
        <f t="shared" si="21"/>
        <v xml:space="preserve"> </v>
      </c>
      <c r="AD179" s="38" t="str">
        <f>IF(O179=""," ",VLOOKUP(O179,[1]LISTAS!$M$3:$N$38,2,0))&amp;IF(P179=""," ",VLOOKUP(P179,[1]LISTAS!$M$3:$N$38,2,0))</f>
        <v xml:space="preserve">  </v>
      </c>
      <c r="AE179" s="38" t="str">
        <f>IF(Q179="","   ",VLOOKUP(Q179,[1]LISTAS!$P$3:$Q$144,2,0))</f>
        <v>001</v>
      </c>
      <c r="AF179" s="38" t="str">
        <f>IF(ISERROR(IF(R179="texto libre",S179,VLOOKUP(R179,[1]LISTAS!$S$3:$T$100,2,0))&amp;REPT(" ",4-LEN(IF(R179="texto libre",S179,VLOOKUP(R179,[1]LISTAS!$S$3:$T$100,2,0))))),"    ",IF(R179="texto libre",S179,VLOOKUP(R179,[1]LISTAS!$S$3:$T$100,2,0))&amp;REPT(" ",4-LEN(IF(R179="texto libre",S179,VLOOKUP(R179,[1]LISTAS!$S$3:$T$100,2,0)))))</f>
        <v xml:space="preserve">6   </v>
      </c>
      <c r="AG179" s="38" t="str">
        <f>IF(ISERROR(IF(T179="texto libre",U179,VLOOKUP(T179,[1]LISTAS!$S$3:$T$100,2,0))&amp;REPT(" ",4-LEN(IF(T179="texto libre",U179,VLOOKUP(T179,[1]LISTAS!$S$3:$T$100,2,0))))),"    ",IF(T179="texto libre",U179,VLOOKUP(T179,[1]LISTAS!$S$3:$T$100,2,0))&amp;REPT(" ",4-LEN(IF(T179="texto libre",U179,VLOOKUP(T179,[1]LISTAS!$S$3:$T$100,2,0)))))</f>
        <v xml:space="preserve">    </v>
      </c>
      <c r="AH179" s="38">
        <f t="shared" si="22"/>
        <v>37</v>
      </c>
      <c r="AI179" s="38">
        <f t="shared" si="23"/>
        <v>1</v>
      </c>
      <c r="AJ179" s="40"/>
      <c r="AK179" s="25">
        <v>2</v>
      </c>
      <c r="AL179" s="31" t="s">
        <v>103</v>
      </c>
      <c r="AM179" s="41">
        <v>140388</v>
      </c>
      <c r="AN179" s="41"/>
      <c r="AO179" s="42" t="str">
        <f>Tabla1[[#This Row],[GESCAL_37]]</f>
        <v xml:space="preserve">08000760168600018         0016       </v>
      </c>
      <c r="AP179" s="42" t="str">
        <f>IF(Tabla1[[#This Row],[Calle]]&lt;&gt;"",Tabla1[[#This Row],[Calle]],"")</f>
        <v>Galvany, Calle</v>
      </c>
      <c r="AQ179" s="42" t="str">
        <f>Tabla1[[#This Row],[Número]]&amp;Tabla1[[#This Row],[Bis]]</f>
        <v>18</v>
      </c>
      <c r="AR179" s="42" t="str">
        <f>Tabla1[[#This Row],[PORTAL(O)]]&amp;Tabla1[[#This Row],[PUERTA(Y)]]</f>
        <v/>
      </c>
      <c r="AS179" s="42" t="str">
        <f>Tabla1[[#This Row],[BLOQUE(T)]]&amp;Tabla1[[#This Row],[BLOQUE(XX)]]</f>
        <v/>
      </c>
      <c r="AT179" s="42" t="str">
        <f>IF(Tabla1[[#This Row],[LETRA ]]&lt;&gt;"",Tabla1[[#This Row],[LETRA ]],"")</f>
        <v/>
      </c>
      <c r="AU179" s="42" t="str">
        <f>Tabla1[[#This Row],[S1]]&amp;Tabla1[[#This Row],[S2]]</f>
        <v/>
      </c>
      <c r="AV179" s="43"/>
      <c r="AW179" s="42">
        <f>Tabla1[[#This Row],[Planta]]</f>
        <v>1</v>
      </c>
      <c r="AX179" s="42" t="str">
        <f>Tabla1[[#This Row],[MMMM]]&amp;" "&amp;Tabla1[[#This Row],[NNNN]]</f>
        <v xml:space="preserve">6        </v>
      </c>
      <c r="AY179" s="29" t="s">
        <v>80</v>
      </c>
      <c r="AZ179" s="25">
        <v>6286989</v>
      </c>
      <c r="BA179" s="25"/>
      <c r="BB179" s="25" t="s">
        <v>104</v>
      </c>
      <c r="BC179" s="25" t="s">
        <v>82</v>
      </c>
      <c r="BD179" s="31" t="s">
        <v>103</v>
      </c>
      <c r="BE179" s="25" t="s">
        <v>100</v>
      </c>
      <c r="BF179" s="25" t="s">
        <v>84</v>
      </c>
      <c r="BG179" s="25">
        <v>3</v>
      </c>
      <c r="BH179" s="25" t="s">
        <v>85</v>
      </c>
      <c r="BI179" s="25" t="s">
        <v>86</v>
      </c>
      <c r="BJ179" s="41">
        <v>139</v>
      </c>
      <c r="BK179" s="41"/>
    </row>
    <row r="180" spans="1:63" ht="15.75" hidden="1" thickBot="1" x14ac:dyDescent="0.3">
      <c r="A180" s="37">
        <f t="shared" si="16"/>
        <v>173</v>
      </c>
      <c r="B180" s="38" t="str">
        <f t="shared" si="17"/>
        <v>NO</v>
      </c>
      <c r="C180" s="38" t="str">
        <f>IF(COUNTIF($D$8:$D$216,D180)&gt;1,"SI","NO")</f>
        <v>NO</v>
      </c>
      <c r="D180" s="38" t="str">
        <f t="shared" si="18"/>
        <v xml:space="preserve">08000760168600018         0021       </v>
      </c>
      <c r="E180" s="38" t="str">
        <f>VLOOKUP($G180,[1]LISTAS!$V:$AA,2,0)</f>
        <v>L'HOSPITALET DE LLOBREGAT</v>
      </c>
      <c r="F180" s="38" t="str">
        <f>VLOOKUP($G180,[1]LISTAS!$V:$AA,3,0)</f>
        <v>BARCELONA</v>
      </c>
      <c r="G180" s="21" t="s">
        <v>102</v>
      </c>
      <c r="H180" s="21">
        <v>18</v>
      </c>
      <c r="I180" s="21"/>
      <c r="J180" s="21"/>
      <c r="K180" s="21"/>
      <c r="L180" s="21"/>
      <c r="M180" s="21"/>
      <c r="N180" s="21"/>
      <c r="O180" s="21"/>
      <c r="P180" s="21"/>
      <c r="Q180" s="21">
        <v>2</v>
      </c>
      <c r="R180" s="20" t="s">
        <v>78</v>
      </c>
      <c r="S180" s="34">
        <v>1</v>
      </c>
      <c r="T180" s="39"/>
      <c r="U180" s="39"/>
      <c r="V180" s="38" t="str">
        <f>VLOOKUP($G180,[1]LISTAS!$V$3:$AD$20001,7,0)</f>
        <v>08</v>
      </c>
      <c r="W180" s="38" t="str">
        <f>VLOOKUP($G180,[1]LISTAS!$V$3:$AD$20001,8,0)</f>
        <v>00076</v>
      </c>
      <c r="X180" s="38" t="str">
        <f>VLOOKUP($G180,[1]LISTAS!$V$3:$AD$20001,9,0)</f>
        <v>01686</v>
      </c>
      <c r="Y180" s="38" t="str">
        <f t="shared" si="19"/>
        <v>00018</v>
      </c>
      <c r="Z180" s="38" t="str">
        <f>IF(I180=""," ",VLOOKUP(I180,[1]LISTAS!$B$3:$C$102,2))</f>
        <v xml:space="preserve"> </v>
      </c>
      <c r="AA180" s="38" t="str">
        <f t="shared" si="20"/>
        <v xml:space="preserve">   </v>
      </c>
      <c r="AB180" s="37" t="str">
        <f>IF(L180="","  ",VLOOKUP(L180,[1]LISTAS!$H$3:$I$14,2,0)&amp;REPT(" ",1-LEN(M180))&amp;M180)</f>
        <v xml:space="preserve">  </v>
      </c>
      <c r="AC180" s="38" t="str">
        <f t="shared" si="21"/>
        <v xml:space="preserve"> </v>
      </c>
      <c r="AD180" s="38" t="str">
        <f>IF(O180=""," ",VLOOKUP(O180,[1]LISTAS!$M$3:$N$38,2,0))&amp;IF(P180=""," ",VLOOKUP(P180,[1]LISTAS!$M$3:$N$38,2,0))</f>
        <v xml:space="preserve">  </v>
      </c>
      <c r="AE180" s="38" t="str">
        <f>IF(Q180="","   ",VLOOKUP(Q180,[1]LISTAS!$P$3:$Q$144,2,0))</f>
        <v>002</v>
      </c>
      <c r="AF180" s="38" t="str">
        <f>IF(ISERROR(IF(R180="texto libre",S180,VLOOKUP(R180,[1]LISTAS!$S$3:$T$100,2,0))&amp;REPT(" ",4-LEN(IF(R180="texto libre",S180,VLOOKUP(R180,[1]LISTAS!$S$3:$T$100,2,0))))),"    ",IF(R180="texto libre",S180,VLOOKUP(R180,[1]LISTAS!$S$3:$T$100,2,0))&amp;REPT(" ",4-LEN(IF(R180="texto libre",S180,VLOOKUP(R180,[1]LISTAS!$S$3:$T$100,2,0)))))</f>
        <v xml:space="preserve">1   </v>
      </c>
      <c r="AG180" s="38" t="str">
        <f>IF(ISERROR(IF(T180="texto libre",U180,VLOOKUP(T180,[1]LISTAS!$S$3:$T$100,2,0))&amp;REPT(" ",4-LEN(IF(T180="texto libre",U180,VLOOKUP(T180,[1]LISTAS!$S$3:$T$100,2,0))))),"    ",IF(T180="texto libre",U180,VLOOKUP(T180,[1]LISTAS!$S$3:$T$100,2,0))&amp;REPT(" ",4-LEN(IF(T180="texto libre",U180,VLOOKUP(T180,[1]LISTAS!$S$3:$T$100,2,0)))))</f>
        <v xml:space="preserve">    </v>
      </c>
      <c r="AH180" s="38">
        <f t="shared" si="22"/>
        <v>37</v>
      </c>
      <c r="AI180" s="38">
        <f t="shared" si="23"/>
        <v>1</v>
      </c>
      <c r="AJ180" s="40"/>
      <c r="AK180" s="25">
        <v>2</v>
      </c>
      <c r="AL180" s="31" t="s">
        <v>103</v>
      </c>
      <c r="AM180" s="41">
        <v>140388</v>
      </c>
      <c r="AN180" s="41"/>
      <c r="AO180" s="42" t="str">
        <f>Tabla1[[#This Row],[GESCAL_37]]</f>
        <v xml:space="preserve">08000760168600018         0021       </v>
      </c>
      <c r="AP180" s="42" t="str">
        <f>IF(Tabla1[[#This Row],[Calle]]&lt;&gt;"",Tabla1[[#This Row],[Calle]],"")</f>
        <v>Galvany, Calle</v>
      </c>
      <c r="AQ180" s="42" t="str">
        <f>Tabla1[[#This Row],[Número]]&amp;Tabla1[[#This Row],[Bis]]</f>
        <v>18</v>
      </c>
      <c r="AR180" s="42" t="str">
        <f>Tabla1[[#This Row],[PORTAL(O)]]&amp;Tabla1[[#This Row],[PUERTA(Y)]]</f>
        <v/>
      </c>
      <c r="AS180" s="42" t="str">
        <f>Tabla1[[#This Row],[BLOQUE(T)]]&amp;Tabla1[[#This Row],[BLOQUE(XX)]]</f>
        <v/>
      </c>
      <c r="AT180" s="42" t="str">
        <f>IF(Tabla1[[#This Row],[LETRA ]]&lt;&gt;"",Tabla1[[#This Row],[LETRA ]],"")</f>
        <v/>
      </c>
      <c r="AU180" s="42" t="str">
        <f>Tabla1[[#This Row],[S1]]&amp;Tabla1[[#This Row],[S2]]</f>
        <v/>
      </c>
      <c r="AV180" s="43"/>
      <c r="AW180" s="42">
        <f>Tabla1[[#This Row],[Planta]]</f>
        <v>2</v>
      </c>
      <c r="AX180" s="42" t="str">
        <f>Tabla1[[#This Row],[MMMM]]&amp;" "&amp;Tabla1[[#This Row],[NNNN]]</f>
        <v xml:space="preserve">1        </v>
      </c>
      <c r="AY180" s="29" t="s">
        <v>80</v>
      </c>
      <c r="AZ180" s="25">
        <v>6286989</v>
      </c>
      <c r="BA180" s="25"/>
      <c r="BB180" s="25" t="s">
        <v>104</v>
      </c>
      <c r="BC180" s="25" t="s">
        <v>82</v>
      </c>
      <c r="BD180" s="31" t="s">
        <v>103</v>
      </c>
      <c r="BE180" s="25" t="s">
        <v>100</v>
      </c>
      <c r="BF180" s="25" t="s">
        <v>84</v>
      </c>
      <c r="BG180" s="25">
        <v>3</v>
      </c>
      <c r="BH180" s="25" t="s">
        <v>85</v>
      </c>
      <c r="BI180" s="25" t="s">
        <v>86</v>
      </c>
      <c r="BJ180" s="41">
        <v>139</v>
      </c>
      <c r="BK180" s="41"/>
    </row>
    <row r="181" spans="1:63" ht="15.75" hidden="1" thickBot="1" x14ac:dyDescent="0.3">
      <c r="A181" s="37">
        <f t="shared" si="16"/>
        <v>174</v>
      </c>
      <c r="B181" s="38" t="str">
        <f t="shared" si="17"/>
        <v>NO</v>
      </c>
      <c r="C181" s="38" t="str">
        <f>IF(COUNTIF($D$8:$D$216,D181)&gt;1,"SI","NO")</f>
        <v>NO</v>
      </c>
      <c r="D181" s="38" t="str">
        <f t="shared" si="18"/>
        <v xml:space="preserve">08000760168600018         0022       </v>
      </c>
      <c r="E181" s="38" t="str">
        <f>VLOOKUP($G181,[1]LISTAS!$V:$AA,2,0)</f>
        <v>L'HOSPITALET DE LLOBREGAT</v>
      </c>
      <c r="F181" s="38" t="str">
        <f>VLOOKUP($G181,[1]LISTAS!$V:$AA,3,0)</f>
        <v>BARCELONA</v>
      </c>
      <c r="G181" s="21" t="s">
        <v>102</v>
      </c>
      <c r="H181" s="21">
        <v>18</v>
      </c>
      <c r="I181" s="21"/>
      <c r="J181" s="21"/>
      <c r="K181" s="21"/>
      <c r="L181" s="21"/>
      <c r="M181" s="21"/>
      <c r="N181" s="21"/>
      <c r="O181" s="21"/>
      <c r="P181" s="21"/>
      <c r="Q181" s="21">
        <v>2</v>
      </c>
      <c r="R181" s="20" t="s">
        <v>78</v>
      </c>
      <c r="S181" s="34">
        <v>2</v>
      </c>
      <c r="T181" s="39"/>
      <c r="U181" s="39"/>
      <c r="V181" s="38" t="str">
        <f>VLOOKUP($G181,[1]LISTAS!$V$3:$AD$20001,7,0)</f>
        <v>08</v>
      </c>
      <c r="W181" s="38" t="str">
        <f>VLOOKUP($G181,[1]LISTAS!$V$3:$AD$20001,8,0)</f>
        <v>00076</v>
      </c>
      <c r="X181" s="38" t="str">
        <f>VLOOKUP($G181,[1]LISTAS!$V$3:$AD$20001,9,0)</f>
        <v>01686</v>
      </c>
      <c r="Y181" s="38" t="str">
        <f t="shared" si="19"/>
        <v>00018</v>
      </c>
      <c r="Z181" s="38" t="str">
        <f>IF(I181=""," ",VLOOKUP(I181,[1]LISTAS!$B$3:$C$102,2))</f>
        <v xml:space="preserve"> </v>
      </c>
      <c r="AA181" s="38" t="str">
        <f t="shared" si="20"/>
        <v xml:space="preserve">   </v>
      </c>
      <c r="AB181" s="37" t="str">
        <f>IF(L181="","  ",VLOOKUP(L181,[1]LISTAS!$H$3:$I$14,2,0)&amp;REPT(" ",1-LEN(M181))&amp;M181)</f>
        <v xml:space="preserve">  </v>
      </c>
      <c r="AC181" s="38" t="str">
        <f t="shared" si="21"/>
        <v xml:space="preserve"> </v>
      </c>
      <c r="AD181" s="38" t="str">
        <f>IF(O181=""," ",VLOOKUP(O181,[1]LISTAS!$M$3:$N$38,2,0))&amp;IF(P181=""," ",VLOOKUP(P181,[1]LISTAS!$M$3:$N$38,2,0))</f>
        <v xml:space="preserve">  </v>
      </c>
      <c r="AE181" s="38" t="str">
        <f>IF(Q181="","   ",VLOOKUP(Q181,[1]LISTAS!$P$3:$Q$144,2,0))</f>
        <v>002</v>
      </c>
      <c r="AF181" s="38" t="str">
        <f>IF(ISERROR(IF(R181="texto libre",S181,VLOOKUP(R181,[1]LISTAS!$S$3:$T$100,2,0))&amp;REPT(" ",4-LEN(IF(R181="texto libre",S181,VLOOKUP(R181,[1]LISTAS!$S$3:$T$100,2,0))))),"    ",IF(R181="texto libre",S181,VLOOKUP(R181,[1]LISTAS!$S$3:$T$100,2,0))&amp;REPT(" ",4-LEN(IF(R181="texto libre",S181,VLOOKUP(R181,[1]LISTAS!$S$3:$T$100,2,0)))))</f>
        <v xml:space="preserve">2   </v>
      </c>
      <c r="AG181" s="38" t="str">
        <f>IF(ISERROR(IF(T181="texto libre",U181,VLOOKUP(T181,[1]LISTAS!$S$3:$T$100,2,0))&amp;REPT(" ",4-LEN(IF(T181="texto libre",U181,VLOOKUP(T181,[1]LISTAS!$S$3:$T$100,2,0))))),"    ",IF(T181="texto libre",U181,VLOOKUP(T181,[1]LISTAS!$S$3:$T$100,2,0))&amp;REPT(" ",4-LEN(IF(T181="texto libre",U181,VLOOKUP(T181,[1]LISTAS!$S$3:$T$100,2,0)))))</f>
        <v xml:space="preserve">    </v>
      </c>
      <c r="AH181" s="38">
        <f t="shared" si="22"/>
        <v>37</v>
      </c>
      <c r="AI181" s="38">
        <f t="shared" si="23"/>
        <v>1</v>
      </c>
      <c r="AJ181" s="40"/>
      <c r="AK181" s="25">
        <v>2</v>
      </c>
      <c r="AL181" s="31" t="s">
        <v>103</v>
      </c>
      <c r="AM181" s="41">
        <v>140388</v>
      </c>
      <c r="AN181" s="41"/>
      <c r="AO181" s="42" t="str">
        <f>Tabla1[[#This Row],[GESCAL_37]]</f>
        <v xml:space="preserve">08000760168600018         0022       </v>
      </c>
      <c r="AP181" s="42" t="str">
        <f>IF(Tabla1[[#This Row],[Calle]]&lt;&gt;"",Tabla1[[#This Row],[Calle]],"")</f>
        <v>Galvany, Calle</v>
      </c>
      <c r="AQ181" s="42" t="str">
        <f>Tabla1[[#This Row],[Número]]&amp;Tabla1[[#This Row],[Bis]]</f>
        <v>18</v>
      </c>
      <c r="AR181" s="42" t="str">
        <f>Tabla1[[#This Row],[PORTAL(O)]]&amp;Tabla1[[#This Row],[PUERTA(Y)]]</f>
        <v/>
      </c>
      <c r="AS181" s="42" t="str">
        <f>Tabla1[[#This Row],[BLOQUE(T)]]&amp;Tabla1[[#This Row],[BLOQUE(XX)]]</f>
        <v/>
      </c>
      <c r="AT181" s="42" t="str">
        <f>IF(Tabla1[[#This Row],[LETRA ]]&lt;&gt;"",Tabla1[[#This Row],[LETRA ]],"")</f>
        <v/>
      </c>
      <c r="AU181" s="42" t="str">
        <f>Tabla1[[#This Row],[S1]]&amp;Tabla1[[#This Row],[S2]]</f>
        <v/>
      </c>
      <c r="AV181" s="43"/>
      <c r="AW181" s="42">
        <f>Tabla1[[#This Row],[Planta]]</f>
        <v>2</v>
      </c>
      <c r="AX181" s="42" t="str">
        <f>Tabla1[[#This Row],[MMMM]]&amp;" "&amp;Tabla1[[#This Row],[NNNN]]</f>
        <v xml:space="preserve">2        </v>
      </c>
      <c r="AY181" s="29" t="s">
        <v>80</v>
      </c>
      <c r="AZ181" s="25">
        <v>6286989</v>
      </c>
      <c r="BA181" s="25"/>
      <c r="BB181" s="25" t="s">
        <v>104</v>
      </c>
      <c r="BC181" s="25" t="s">
        <v>82</v>
      </c>
      <c r="BD181" s="31" t="s">
        <v>103</v>
      </c>
      <c r="BE181" s="25" t="s">
        <v>100</v>
      </c>
      <c r="BF181" s="25" t="s">
        <v>84</v>
      </c>
      <c r="BG181" s="25">
        <v>3</v>
      </c>
      <c r="BH181" s="25" t="s">
        <v>85</v>
      </c>
      <c r="BI181" s="25" t="s">
        <v>86</v>
      </c>
      <c r="BJ181" s="41">
        <v>139</v>
      </c>
      <c r="BK181" s="41"/>
    </row>
    <row r="182" spans="1:63" ht="15.75" hidden="1" thickBot="1" x14ac:dyDescent="0.3">
      <c r="A182" s="37">
        <f t="shared" si="16"/>
        <v>175</v>
      </c>
      <c r="B182" s="38" t="str">
        <f t="shared" si="17"/>
        <v>NO</v>
      </c>
      <c r="C182" s="38" t="str">
        <f>IF(COUNTIF($D$8:$D$216,D182)&gt;1,"SI","NO")</f>
        <v>NO</v>
      </c>
      <c r="D182" s="38" t="str">
        <f t="shared" si="18"/>
        <v xml:space="preserve">08000760168600018         0023       </v>
      </c>
      <c r="E182" s="38" t="str">
        <f>VLOOKUP($G182,[1]LISTAS!$V:$AA,2,0)</f>
        <v>L'HOSPITALET DE LLOBREGAT</v>
      </c>
      <c r="F182" s="38" t="str">
        <f>VLOOKUP($G182,[1]LISTAS!$V:$AA,3,0)</f>
        <v>BARCELONA</v>
      </c>
      <c r="G182" s="21" t="s">
        <v>102</v>
      </c>
      <c r="H182" s="21">
        <v>18</v>
      </c>
      <c r="I182" s="21"/>
      <c r="J182" s="21"/>
      <c r="K182" s="21"/>
      <c r="L182" s="21"/>
      <c r="M182" s="21"/>
      <c r="N182" s="21"/>
      <c r="O182" s="21"/>
      <c r="P182" s="21"/>
      <c r="Q182" s="21">
        <v>2</v>
      </c>
      <c r="R182" s="20" t="s">
        <v>78</v>
      </c>
      <c r="S182" s="34">
        <v>3</v>
      </c>
      <c r="T182" s="39"/>
      <c r="U182" s="39"/>
      <c r="V182" s="38" t="str">
        <f>VLOOKUP($G182,[1]LISTAS!$V$3:$AD$20001,7,0)</f>
        <v>08</v>
      </c>
      <c r="W182" s="38" t="str">
        <f>VLOOKUP($G182,[1]LISTAS!$V$3:$AD$20001,8,0)</f>
        <v>00076</v>
      </c>
      <c r="X182" s="38" t="str">
        <f>VLOOKUP($G182,[1]LISTAS!$V$3:$AD$20001,9,0)</f>
        <v>01686</v>
      </c>
      <c r="Y182" s="38" t="str">
        <f t="shared" si="19"/>
        <v>00018</v>
      </c>
      <c r="Z182" s="38" t="str">
        <f>IF(I182=""," ",VLOOKUP(I182,[1]LISTAS!$B$3:$C$102,2))</f>
        <v xml:space="preserve"> </v>
      </c>
      <c r="AA182" s="38" t="str">
        <f t="shared" si="20"/>
        <v xml:space="preserve">   </v>
      </c>
      <c r="AB182" s="37" t="str">
        <f>IF(L182="","  ",VLOOKUP(L182,[1]LISTAS!$H$3:$I$14,2,0)&amp;REPT(" ",1-LEN(M182))&amp;M182)</f>
        <v xml:space="preserve">  </v>
      </c>
      <c r="AC182" s="38" t="str">
        <f t="shared" si="21"/>
        <v xml:space="preserve"> </v>
      </c>
      <c r="AD182" s="38" t="str">
        <f>IF(O182=""," ",VLOOKUP(O182,[1]LISTAS!$M$3:$N$38,2,0))&amp;IF(P182=""," ",VLOOKUP(P182,[1]LISTAS!$M$3:$N$38,2,0))</f>
        <v xml:space="preserve">  </v>
      </c>
      <c r="AE182" s="38" t="str">
        <f>IF(Q182="","   ",VLOOKUP(Q182,[1]LISTAS!$P$3:$Q$144,2,0))</f>
        <v>002</v>
      </c>
      <c r="AF182" s="38" t="str">
        <f>IF(ISERROR(IF(R182="texto libre",S182,VLOOKUP(R182,[1]LISTAS!$S$3:$T$100,2,0))&amp;REPT(" ",4-LEN(IF(R182="texto libre",S182,VLOOKUP(R182,[1]LISTAS!$S$3:$T$100,2,0))))),"    ",IF(R182="texto libre",S182,VLOOKUP(R182,[1]LISTAS!$S$3:$T$100,2,0))&amp;REPT(" ",4-LEN(IF(R182="texto libre",S182,VLOOKUP(R182,[1]LISTAS!$S$3:$T$100,2,0)))))</f>
        <v xml:space="preserve">3   </v>
      </c>
      <c r="AG182" s="38" t="str">
        <f>IF(ISERROR(IF(T182="texto libre",U182,VLOOKUP(T182,[1]LISTAS!$S$3:$T$100,2,0))&amp;REPT(" ",4-LEN(IF(T182="texto libre",U182,VLOOKUP(T182,[1]LISTAS!$S$3:$T$100,2,0))))),"    ",IF(T182="texto libre",U182,VLOOKUP(T182,[1]LISTAS!$S$3:$T$100,2,0))&amp;REPT(" ",4-LEN(IF(T182="texto libre",U182,VLOOKUP(T182,[1]LISTAS!$S$3:$T$100,2,0)))))</f>
        <v xml:space="preserve">    </v>
      </c>
      <c r="AH182" s="38">
        <f t="shared" si="22"/>
        <v>37</v>
      </c>
      <c r="AI182" s="38">
        <f t="shared" si="23"/>
        <v>1</v>
      </c>
      <c r="AJ182" s="40"/>
      <c r="AK182" s="25">
        <v>2</v>
      </c>
      <c r="AL182" s="31" t="s">
        <v>103</v>
      </c>
      <c r="AM182" s="41">
        <v>140388</v>
      </c>
      <c r="AN182" s="41"/>
      <c r="AO182" s="42" t="str">
        <f>Tabla1[[#This Row],[GESCAL_37]]</f>
        <v xml:space="preserve">08000760168600018         0023       </v>
      </c>
      <c r="AP182" s="42" t="str">
        <f>IF(Tabla1[[#This Row],[Calle]]&lt;&gt;"",Tabla1[[#This Row],[Calle]],"")</f>
        <v>Galvany, Calle</v>
      </c>
      <c r="AQ182" s="42" t="str">
        <f>Tabla1[[#This Row],[Número]]&amp;Tabla1[[#This Row],[Bis]]</f>
        <v>18</v>
      </c>
      <c r="AR182" s="42" t="str">
        <f>Tabla1[[#This Row],[PORTAL(O)]]&amp;Tabla1[[#This Row],[PUERTA(Y)]]</f>
        <v/>
      </c>
      <c r="AS182" s="42" t="str">
        <f>Tabla1[[#This Row],[BLOQUE(T)]]&amp;Tabla1[[#This Row],[BLOQUE(XX)]]</f>
        <v/>
      </c>
      <c r="AT182" s="42" t="str">
        <f>IF(Tabla1[[#This Row],[LETRA ]]&lt;&gt;"",Tabla1[[#This Row],[LETRA ]],"")</f>
        <v/>
      </c>
      <c r="AU182" s="42" t="str">
        <f>Tabla1[[#This Row],[S1]]&amp;Tabla1[[#This Row],[S2]]</f>
        <v/>
      </c>
      <c r="AV182" s="43"/>
      <c r="AW182" s="42">
        <f>Tabla1[[#This Row],[Planta]]</f>
        <v>2</v>
      </c>
      <c r="AX182" s="42" t="str">
        <f>Tabla1[[#This Row],[MMMM]]&amp;" "&amp;Tabla1[[#This Row],[NNNN]]</f>
        <v xml:space="preserve">3        </v>
      </c>
      <c r="AY182" s="29" t="s">
        <v>80</v>
      </c>
      <c r="AZ182" s="25">
        <v>6286989</v>
      </c>
      <c r="BA182" s="25"/>
      <c r="BB182" s="25" t="s">
        <v>104</v>
      </c>
      <c r="BC182" s="25" t="s">
        <v>82</v>
      </c>
      <c r="BD182" s="31" t="s">
        <v>103</v>
      </c>
      <c r="BE182" s="25" t="s">
        <v>100</v>
      </c>
      <c r="BF182" s="25" t="s">
        <v>84</v>
      </c>
      <c r="BG182" s="25">
        <v>3</v>
      </c>
      <c r="BH182" s="25" t="s">
        <v>85</v>
      </c>
      <c r="BI182" s="25" t="s">
        <v>86</v>
      </c>
      <c r="BJ182" s="41">
        <v>139</v>
      </c>
      <c r="BK182" s="41"/>
    </row>
    <row r="183" spans="1:63" ht="15.75" hidden="1" thickBot="1" x14ac:dyDescent="0.3">
      <c r="A183" s="37">
        <f t="shared" si="16"/>
        <v>176</v>
      </c>
      <c r="B183" s="38" t="str">
        <f t="shared" si="17"/>
        <v>NO</v>
      </c>
      <c r="C183" s="38" t="str">
        <f>IF(COUNTIF($D$8:$D$216,D183)&gt;1,"SI","NO")</f>
        <v>NO</v>
      </c>
      <c r="D183" s="38" t="str">
        <f t="shared" si="18"/>
        <v xml:space="preserve">08000760168600018         0024       </v>
      </c>
      <c r="E183" s="38" t="str">
        <f>VLOOKUP($G183,[1]LISTAS!$V:$AA,2,0)</f>
        <v>L'HOSPITALET DE LLOBREGAT</v>
      </c>
      <c r="F183" s="38" t="str">
        <f>VLOOKUP($G183,[1]LISTAS!$V:$AA,3,0)</f>
        <v>BARCELONA</v>
      </c>
      <c r="G183" s="21" t="s">
        <v>102</v>
      </c>
      <c r="H183" s="21">
        <v>18</v>
      </c>
      <c r="I183" s="21"/>
      <c r="J183" s="21"/>
      <c r="K183" s="21"/>
      <c r="L183" s="21"/>
      <c r="M183" s="21"/>
      <c r="N183" s="21"/>
      <c r="O183" s="21"/>
      <c r="P183" s="21"/>
      <c r="Q183" s="21">
        <v>2</v>
      </c>
      <c r="R183" s="20" t="s">
        <v>78</v>
      </c>
      <c r="S183" s="34">
        <v>4</v>
      </c>
      <c r="T183" s="39"/>
      <c r="U183" s="39"/>
      <c r="V183" s="38" t="str">
        <f>VLOOKUP($G183,[1]LISTAS!$V$3:$AD$20001,7,0)</f>
        <v>08</v>
      </c>
      <c r="W183" s="38" t="str">
        <f>VLOOKUP($G183,[1]LISTAS!$V$3:$AD$20001,8,0)</f>
        <v>00076</v>
      </c>
      <c r="X183" s="38" t="str">
        <f>VLOOKUP($G183,[1]LISTAS!$V$3:$AD$20001,9,0)</f>
        <v>01686</v>
      </c>
      <c r="Y183" s="38" t="str">
        <f t="shared" si="19"/>
        <v>00018</v>
      </c>
      <c r="Z183" s="38" t="str">
        <f>IF(I183=""," ",VLOOKUP(I183,[1]LISTAS!$B$3:$C$102,2))</f>
        <v xml:space="preserve"> </v>
      </c>
      <c r="AA183" s="38" t="str">
        <f t="shared" si="20"/>
        <v xml:space="preserve">   </v>
      </c>
      <c r="AB183" s="37" t="str">
        <f>IF(L183="","  ",VLOOKUP(L183,[1]LISTAS!$H$3:$I$14,2,0)&amp;REPT(" ",1-LEN(M183))&amp;M183)</f>
        <v xml:space="preserve">  </v>
      </c>
      <c r="AC183" s="38" t="str">
        <f t="shared" si="21"/>
        <v xml:space="preserve"> </v>
      </c>
      <c r="AD183" s="38" t="str">
        <f>IF(O183=""," ",VLOOKUP(O183,[1]LISTAS!$M$3:$N$38,2,0))&amp;IF(P183=""," ",VLOOKUP(P183,[1]LISTAS!$M$3:$N$38,2,0))</f>
        <v xml:space="preserve">  </v>
      </c>
      <c r="AE183" s="38" t="str">
        <f>IF(Q183="","   ",VLOOKUP(Q183,[1]LISTAS!$P$3:$Q$144,2,0))</f>
        <v>002</v>
      </c>
      <c r="AF183" s="38" t="str">
        <f>IF(ISERROR(IF(R183="texto libre",S183,VLOOKUP(R183,[1]LISTAS!$S$3:$T$100,2,0))&amp;REPT(" ",4-LEN(IF(R183="texto libre",S183,VLOOKUP(R183,[1]LISTAS!$S$3:$T$100,2,0))))),"    ",IF(R183="texto libre",S183,VLOOKUP(R183,[1]LISTAS!$S$3:$T$100,2,0))&amp;REPT(" ",4-LEN(IF(R183="texto libre",S183,VLOOKUP(R183,[1]LISTAS!$S$3:$T$100,2,0)))))</f>
        <v xml:space="preserve">4   </v>
      </c>
      <c r="AG183" s="38" t="str">
        <f>IF(ISERROR(IF(T183="texto libre",U183,VLOOKUP(T183,[1]LISTAS!$S$3:$T$100,2,0))&amp;REPT(" ",4-LEN(IF(T183="texto libre",U183,VLOOKUP(T183,[1]LISTAS!$S$3:$T$100,2,0))))),"    ",IF(T183="texto libre",U183,VLOOKUP(T183,[1]LISTAS!$S$3:$T$100,2,0))&amp;REPT(" ",4-LEN(IF(T183="texto libre",U183,VLOOKUP(T183,[1]LISTAS!$S$3:$T$100,2,0)))))</f>
        <v xml:space="preserve">    </v>
      </c>
      <c r="AH183" s="38">
        <f t="shared" si="22"/>
        <v>37</v>
      </c>
      <c r="AI183" s="38">
        <f t="shared" si="23"/>
        <v>1</v>
      </c>
      <c r="AJ183" s="40"/>
      <c r="AK183" s="25">
        <v>2</v>
      </c>
      <c r="AL183" s="31" t="s">
        <v>103</v>
      </c>
      <c r="AM183" s="41">
        <v>140388</v>
      </c>
      <c r="AN183" s="41"/>
      <c r="AO183" s="42" t="str">
        <f>Tabla1[[#This Row],[GESCAL_37]]</f>
        <v xml:space="preserve">08000760168600018         0024       </v>
      </c>
      <c r="AP183" s="42" t="str">
        <f>IF(Tabla1[[#This Row],[Calle]]&lt;&gt;"",Tabla1[[#This Row],[Calle]],"")</f>
        <v>Galvany, Calle</v>
      </c>
      <c r="AQ183" s="42" t="str">
        <f>Tabla1[[#This Row],[Número]]&amp;Tabla1[[#This Row],[Bis]]</f>
        <v>18</v>
      </c>
      <c r="AR183" s="42" t="str">
        <f>Tabla1[[#This Row],[PORTAL(O)]]&amp;Tabla1[[#This Row],[PUERTA(Y)]]</f>
        <v/>
      </c>
      <c r="AS183" s="42" t="str">
        <f>Tabla1[[#This Row],[BLOQUE(T)]]&amp;Tabla1[[#This Row],[BLOQUE(XX)]]</f>
        <v/>
      </c>
      <c r="AT183" s="42" t="str">
        <f>IF(Tabla1[[#This Row],[LETRA ]]&lt;&gt;"",Tabla1[[#This Row],[LETRA ]],"")</f>
        <v/>
      </c>
      <c r="AU183" s="42" t="str">
        <f>Tabla1[[#This Row],[S1]]&amp;Tabla1[[#This Row],[S2]]</f>
        <v/>
      </c>
      <c r="AV183" s="43"/>
      <c r="AW183" s="42">
        <f>Tabla1[[#This Row],[Planta]]</f>
        <v>2</v>
      </c>
      <c r="AX183" s="42" t="str">
        <f>Tabla1[[#This Row],[MMMM]]&amp;" "&amp;Tabla1[[#This Row],[NNNN]]</f>
        <v xml:space="preserve">4        </v>
      </c>
      <c r="AY183" s="29" t="s">
        <v>80</v>
      </c>
      <c r="AZ183" s="25">
        <v>6286989</v>
      </c>
      <c r="BA183" s="25"/>
      <c r="BB183" s="25" t="s">
        <v>104</v>
      </c>
      <c r="BC183" s="25" t="s">
        <v>82</v>
      </c>
      <c r="BD183" s="31" t="s">
        <v>103</v>
      </c>
      <c r="BE183" s="25" t="s">
        <v>100</v>
      </c>
      <c r="BF183" s="25" t="s">
        <v>84</v>
      </c>
      <c r="BG183" s="25">
        <v>3</v>
      </c>
      <c r="BH183" s="25" t="s">
        <v>85</v>
      </c>
      <c r="BI183" s="25" t="s">
        <v>86</v>
      </c>
      <c r="BJ183" s="41">
        <v>139</v>
      </c>
      <c r="BK183" s="41"/>
    </row>
    <row r="184" spans="1:63" ht="15.75" hidden="1" thickBot="1" x14ac:dyDescent="0.3">
      <c r="A184" s="37">
        <f t="shared" si="16"/>
        <v>177</v>
      </c>
      <c r="B184" s="38" t="str">
        <f t="shared" si="17"/>
        <v>NO</v>
      </c>
      <c r="C184" s="38" t="str">
        <f>IF(COUNTIF($D$8:$D$216,D184)&gt;1,"SI","NO")</f>
        <v>NO</v>
      </c>
      <c r="D184" s="38" t="str">
        <f t="shared" si="18"/>
        <v xml:space="preserve">08000760168600018         0025       </v>
      </c>
      <c r="E184" s="38" t="str">
        <f>VLOOKUP($G184,[1]LISTAS!$V:$AA,2,0)</f>
        <v>L'HOSPITALET DE LLOBREGAT</v>
      </c>
      <c r="F184" s="38" t="str">
        <f>VLOOKUP($G184,[1]LISTAS!$V:$AA,3,0)</f>
        <v>BARCELONA</v>
      </c>
      <c r="G184" s="21" t="s">
        <v>102</v>
      </c>
      <c r="H184" s="21">
        <v>18</v>
      </c>
      <c r="I184" s="21"/>
      <c r="J184" s="21"/>
      <c r="K184" s="21"/>
      <c r="L184" s="21"/>
      <c r="M184" s="21"/>
      <c r="N184" s="21"/>
      <c r="O184" s="21"/>
      <c r="P184" s="21"/>
      <c r="Q184" s="21">
        <v>2</v>
      </c>
      <c r="R184" s="20" t="s">
        <v>78</v>
      </c>
      <c r="S184" s="34">
        <v>5</v>
      </c>
      <c r="T184" s="39"/>
      <c r="U184" s="39"/>
      <c r="V184" s="38" t="str">
        <f>VLOOKUP($G184,[1]LISTAS!$V$3:$AD$20001,7,0)</f>
        <v>08</v>
      </c>
      <c r="W184" s="38" t="str">
        <f>VLOOKUP($G184,[1]LISTAS!$V$3:$AD$20001,8,0)</f>
        <v>00076</v>
      </c>
      <c r="X184" s="38" t="str">
        <f>VLOOKUP($G184,[1]LISTAS!$V$3:$AD$20001,9,0)</f>
        <v>01686</v>
      </c>
      <c r="Y184" s="38" t="str">
        <f t="shared" si="19"/>
        <v>00018</v>
      </c>
      <c r="Z184" s="38" t="str">
        <f>IF(I184=""," ",VLOOKUP(I184,[1]LISTAS!$B$3:$C$102,2))</f>
        <v xml:space="preserve"> </v>
      </c>
      <c r="AA184" s="38" t="str">
        <f t="shared" si="20"/>
        <v xml:space="preserve">   </v>
      </c>
      <c r="AB184" s="37" t="str">
        <f>IF(L184="","  ",VLOOKUP(L184,[1]LISTAS!$H$3:$I$14,2,0)&amp;REPT(" ",1-LEN(M184))&amp;M184)</f>
        <v xml:space="preserve">  </v>
      </c>
      <c r="AC184" s="38" t="str">
        <f t="shared" si="21"/>
        <v xml:space="preserve"> </v>
      </c>
      <c r="AD184" s="38" t="str">
        <f>IF(O184=""," ",VLOOKUP(O184,[1]LISTAS!$M$3:$N$38,2,0))&amp;IF(P184=""," ",VLOOKUP(P184,[1]LISTAS!$M$3:$N$38,2,0))</f>
        <v xml:space="preserve">  </v>
      </c>
      <c r="AE184" s="38" t="str">
        <f>IF(Q184="","   ",VLOOKUP(Q184,[1]LISTAS!$P$3:$Q$144,2,0))</f>
        <v>002</v>
      </c>
      <c r="AF184" s="38" t="str">
        <f>IF(ISERROR(IF(R184="texto libre",S184,VLOOKUP(R184,[1]LISTAS!$S$3:$T$100,2,0))&amp;REPT(" ",4-LEN(IF(R184="texto libre",S184,VLOOKUP(R184,[1]LISTAS!$S$3:$T$100,2,0))))),"    ",IF(R184="texto libre",S184,VLOOKUP(R184,[1]LISTAS!$S$3:$T$100,2,0))&amp;REPT(" ",4-LEN(IF(R184="texto libre",S184,VLOOKUP(R184,[1]LISTAS!$S$3:$T$100,2,0)))))</f>
        <v xml:space="preserve">5   </v>
      </c>
      <c r="AG184" s="38" t="str">
        <f>IF(ISERROR(IF(T184="texto libre",U184,VLOOKUP(T184,[1]LISTAS!$S$3:$T$100,2,0))&amp;REPT(" ",4-LEN(IF(T184="texto libre",U184,VLOOKUP(T184,[1]LISTAS!$S$3:$T$100,2,0))))),"    ",IF(T184="texto libre",U184,VLOOKUP(T184,[1]LISTAS!$S$3:$T$100,2,0))&amp;REPT(" ",4-LEN(IF(T184="texto libre",U184,VLOOKUP(T184,[1]LISTAS!$S$3:$T$100,2,0)))))</f>
        <v xml:space="preserve">    </v>
      </c>
      <c r="AH184" s="38">
        <f t="shared" si="22"/>
        <v>37</v>
      </c>
      <c r="AI184" s="38">
        <f t="shared" si="23"/>
        <v>1</v>
      </c>
      <c r="AJ184" s="40"/>
      <c r="AK184" s="25">
        <v>2</v>
      </c>
      <c r="AL184" s="31" t="s">
        <v>103</v>
      </c>
      <c r="AM184" s="41">
        <v>140388</v>
      </c>
      <c r="AN184" s="41"/>
      <c r="AO184" s="42" t="str">
        <f>Tabla1[[#This Row],[GESCAL_37]]</f>
        <v xml:space="preserve">08000760168600018         0025       </v>
      </c>
      <c r="AP184" s="42" t="str">
        <f>IF(Tabla1[[#This Row],[Calle]]&lt;&gt;"",Tabla1[[#This Row],[Calle]],"")</f>
        <v>Galvany, Calle</v>
      </c>
      <c r="AQ184" s="42" t="str">
        <f>Tabla1[[#This Row],[Número]]&amp;Tabla1[[#This Row],[Bis]]</f>
        <v>18</v>
      </c>
      <c r="AR184" s="42" t="str">
        <f>Tabla1[[#This Row],[PORTAL(O)]]&amp;Tabla1[[#This Row],[PUERTA(Y)]]</f>
        <v/>
      </c>
      <c r="AS184" s="42" t="str">
        <f>Tabla1[[#This Row],[BLOQUE(T)]]&amp;Tabla1[[#This Row],[BLOQUE(XX)]]</f>
        <v/>
      </c>
      <c r="AT184" s="42" t="str">
        <f>IF(Tabla1[[#This Row],[LETRA ]]&lt;&gt;"",Tabla1[[#This Row],[LETRA ]],"")</f>
        <v/>
      </c>
      <c r="AU184" s="42" t="str">
        <f>Tabla1[[#This Row],[S1]]&amp;Tabla1[[#This Row],[S2]]</f>
        <v/>
      </c>
      <c r="AV184" s="43"/>
      <c r="AW184" s="42">
        <f>Tabla1[[#This Row],[Planta]]</f>
        <v>2</v>
      </c>
      <c r="AX184" s="42" t="str">
        <f>Tabla1[[#This Row],[MMMM]]&amp;" "&amp;Tabla1[[#This Row],[NNNN]]</f>
        <v xml:space="preserve">5        </v>
      </c>
      <c r="AY184" s="29" t="s">
        <v>80</v>
      </c>
      <c r="AZ184" s="25">
        <v>6286989</v>
      </c>
      <c r="BA184" s="25"/>
      <c r="BB184" s="25" t="s">
        <v>104</v>
      </c>
      <c r="BC184" s="25" t="s">
        <v>82</v>
      </c>
      <c r="BD184" s="31" t="s">
        <v>103</v>
      </c>
      <c r="BE184" s="25" t="s">
        <v>100</v>
      </c>
      <c r="BF184" s="25" t="s">
        <v>84</v>
      </c>
      <c r="BG184" s="25">
        <v>3</v>
      </c>
      <c r="BH184" s="25" t="s">
        <v>85</v>
      </c>
      <c r="BI184" s="25" t="s">
        <v>86</v>
      </c>
      <c r="BJ184" s="41">
        <v>139</v>
      </c>
      <c r="BK184" s="41"/>
    </row>
    <row r="185" spans="1:63" ht="15.75" hidden="1" thickBot="1" x14ac:dyDescent="0.3">
      <c r="A185" s="37">
        <f t="shared" si="16"/>
        <v>178</v>
      </c>
      <c r="B185" s="38" t="str">
        <f t="shared" si="17"/>
        <v>NO</v>
      </c>
      <c r="C185" s="38" t="str">
        <f>IF(COUNTIF($D$8:$D$216,D185)&gt;1,"SI","NO")</f>
        <v>NO</v>
      </c>
      <c r="D185" s="38" t="str">
        <f t="shared" si="18"/>
        <v xml:space="preserve">08000760168600018         0026       </v>
      </c>
      <c r="E185" s="38" t="str">
        <f>VLOOKUP($G185,[1]LISTAS!$V:$AA,2,0)</f>
        <v>L'HOSPITALET DE LLOBREGAT</v>
      </c>
      <c r="F185" s="38" t="str">
        <f>VLOOKUP($G185,[1]LISTAS!$V:$AA,3,0)</f>
        <v>BARCELONA</v>
      </c>
      <c r="G185" s="21" t="s">
        <v>102</v>
      </c>
      <c r="H185" s="21">
        <v>18</v>
      </c>
      <c r="I185" s="21"/>
      <c r="J185" s="21"/>
      <c r="K185" s="21"/>
      <c r="L185" s="21"/>
      <c r="M185" s="21"/>
      <c r="N185" s="21"/>
      <c r="O185" s="21"/>
      <c r="P185" s="21"/>
      <c r="Q185" s="21">
        <v>2</v>
      </c>
      <c r="R185" s="20" t="s">
        <v>78</v>
      </c>
      <c r="S185" s="34">
        <v>6</v>
      </c>
      <c r="T185" s="39"/>
      <c r="U185" s="39"/>
      <c r="V185" s="38" t="str">
        <f>VLOOKUP($G185,[1]LISTAS!$V$3:$AD$20001,7,0)</f>
        <v>08</v>
      </c>
      <c r="W185" s="38" t="str">
        <f>VLOOKUP($G185,[1]LISTAS!$V$3:$AD$20001,8,0)</f>
        <v>00076</v>
      </c>
      <c r="X185" s="38" t="str">
        <f>VLOOKUP($G185,[1]LISTAS!$V$3:$AD$20001,9,0)</f>
        <v>01686</v>
      </c>
      <c r="Y185" s="38" t="str">
        <f t="shared" si="19"/>
        <v>00018</v>
      </c>
      <c r="Z185" s="38" t="str">
        <f>IF(I185=""," ",VLOOKUP(I185,[1]LISTAS!$B$3:$C$102,2))</f>
        <v xml:space="preserve"> </v>
      </c>
      <c r="AA185" s="38" t="str">
        <f t="shared" si="20"/>
        <v xml:space="preserve">   </v>
      </c>
      <c r="AB185" s="37" t="str">
        <f>IF(L185="","  ",VLOOKUP(L185,[1]LISTAS!$H$3:$I$14,2,0)&amp;REPT(" ",1-LEN(M185))&amp;M185)</f>
        <v xml:space="preserve">  </v>
      </c>
      <c r="AC185" s="38" t="str">
        <f t="shared" si="21"/>
        <v xml:space="preserve"> </v>
      </c>
      <c r="AD185" s="38" t="str">
        <f>IF(O185=""," ",VLOOKUP(O185,[1]LISTAS!$M$3:$N$38,2,0))&amp;IF(P185=""," ",VLOOKUP(P185,[1]LISTAS!$M$3:$N$38,2,0))</f>
        <v xml:space="preserve">  </v>
      </c>
      <c r="AE185" s="38" t="str">
        <f>IF(Q185="","   ",VLOOKUP(Q185,[1]LISTAS!$P$3:$Q$144,2,0))</f>
        <v>002</v>
      </c>
      <c r="AF185" s="38" t="str">
        <f>IF(ISERROR(IF(R185="texto libre",S185,VLOOKUP(R185,[1]LISTAS!$S$3:$T$100,2,0))&amp;REPT(" ",4-LEN(IF(R185="texto libre",S185,VLOOKUP(R185,[1]LISTAS!$S$3:$T$100,2,0))))),"    ",IF(R185="texto libre",S185,VLOOKUP(R185,[1]LISTAS!$S$3:$T$100,2,0))&amp;REPT(" ",4-LEN(IF(R185="texto libre",S185,VLOOKUP(R185,[1]LISTAS!$S$3:$T$100,2,0)))))</f>
        <v xml:space="preserve">6   </v>
      </c>
      <c r="AG185" s="38" t="str">
        <f>IF(ISERROR(IF(T185="texto libre",U185,VLOOKUP(T185,[1]LISTAS!$S$3:$T$100,2,0))&amp;REPT(" ",4-LEN(IF(T185="texto libre",U185,VLOOKUP(T185,[1]LISTAS!$S$3:$T$100,2,0))))),"    ",IF(T185="texto libre",U185,VLOOKUP(T185,[1]LISTAS!$S$3:$T$100,2,0))&amp;REPT(" ",4-LEN(IF(T185="texto libre",U185,VLOOKUP(T185,[1]LISTAS!$S$3:$T$100,2,0)))))</f>
        <v xml:space="preserve">    </v>
      </c>
      <c r="AH185" s="38">
        <f t="shared" si="22"/>
        <v>37</v>
      </c>
      <c r="AI185" s="38">
        <f t="shared" si="23"/>
        <v>1</v>
      </c>
      <c r="AJ185" s="40"/>
      <c r="AK185" s="25">
        <v>2</v>
      </c>
      <c r="AL185" s="31" t="s">
        <v>103</v>
      </c>
      <c r="AM185" s="41">
        <v>140388</v>
      </c>
      <c r="AN185" s="41"/>
      <c r="AO185" s="42" t="str">
        <f>Tabla1[[#This Row],[GESCAL_37]]</f>
        <v xml:space="preserve">08000760168600018         0026       </v>
      </c>
      <c r="AP185" s="42" t="str">
        <f>IF(Tabla1[[#This Row],[Calle]]&lt;&gt;"",Tabla1[[#This Row],[Calle]],"")</f>
        <v>Galvany, Calle</v>
      </c>
      <c r="AQ185" s="42" t="str">
        <f>Tabla1[[#This Row],[Número]]&amp;Tabla1[[#This Row],[Bis]]</f>
        <v>18</v>
      </c>
      <c r="AR185" s="42" t="str">
        <f>Tabla1[[#This Row],[PORTAL(O)]]&amp;Tabla1[[#This Row],[PUERTA(Y)]]</f>
        <v/>
      </c>
      <c r="AS185" s="42" t="str">
        <f>Tabla1[[#This Row],[BLOQUE(T)]]&amp;Tabla1[[#This Row],[BLOQUE(XX)]]</f>
        <v/>
      </c>
      <c r="AT185" s="42" t="str">
        <f>IF(Tabla1[[#This Row],[LETRA ]]&lt;&gt;"",Tabla1[[#This Row],[LETRA ]],"")</f>
        <v/>
      </c>
      <c r="AU185" s="42" t="str">
        <f>Tabla1[[#This Row],[S1]]&amp;Tabla1[[#This Row],[S2]]</f>
        <v/>
      </c>
      <c r="AV185" s="43"/>
      <c r="AW185" s="42">
        <f>Tabla1[[#This Row],[Planta]]</f>
        <v>2</v>
      </c>
      <c r="AX185" s="42" t="str">
        <f>Tabla1[[#This Row],[MMMM]]&amp;" "&amp;Tabla1[[#This Row],[NNNN]]</f>
        <v xml:space="preserve">6        </v>
      </c>
      <c r="AY185" s="29" t="s">
        <v>80</v>
      </c>
      <c r="AZ185" s="25">
        <v>6286989</v>
      </c>
      <c r="BA185" s="25"/>
      <c r="BB185" s="25" t="s">
        <v>104</v>
      </c>
      <c r="BC185" s="25" t="s">
        <v>82</v>
      </c>
      <c r="BD185" s="31" t="s">
        <v>103</v>
      </c>
      <c r="BE185" s="25" t="s">
        <v>100</v>
      </c>
      <c r="BF185" s="25" t="s">
        <v>84</v>
      </c>
      <c r="BG185" s="25">
        <v>3</v>
      </c>
      <c r="BH185" s="25" t="s">
        <v>85</v>
      </c>
      <c r="BI185" s="25" t="s">
        <v>86</v>
      </c>
      <c r="BJ185" s="41">
        <v>139</v>
      </c>
      <c r="BK185" s="41"/>
    </row>
    <row r="186" spans="1:63" ht="15.75" hidden="1" thickBot="1" x14ac:dyDescent="0.3">
      <c r="A186" s="37">
        <f t="shared" si="16"/>
        <v>179</v>
      </c>
      <c r="B186" s="38" t="str">
        <f t="shared" si="17"/>
        <v>NO</v>
      </c>
      <c r="C186" s="38" t="str">
        <f>IF(COUNTIF($D$8:$D$216,D186)&gt;1,"SI","NO")</f>
        <v>NO</v>
      </c>
      <c r="D186" s="38" t="str">
        <f t="shared" si="18"/>
        <v xml:space="preserve">08000760168600018         0031       </v>
      </c>
      <c r="E186" s="38" t="str">
        <f>VLOOKUP($G186,[1]LISTAS!$V:$AA,2,0)</f>
        <v>L'HOSPITALET DE LLOBREGAT</v>
      </c>
      <c r="F186" s="38" t="str">
        <f>VLOOKUP($G186,[1]LISTAS!$V:$AA,3,0)</f>
        <v>BARCELONA</v>
      </c>
      <c r="G186" s="21" t="s">
        <v>102</v>
      </c>
      <c r="H186" s="21">
        <v>18</v>
      </c>
      <c r="I186" s="21"/>
      <c r="J186" s="21"/>
      <c r="K186" s="21"/>
      <c r="L186" s="21"/>
      <c r="M186" s="21"/>
      <c r="N186" s="21"/>
      <c r="O186" s="21"/>
      <c r="P186" s="21"/>
      <c r="Q186" s="21">
        <v>3</v>
      </c>
      <c r="R186" s="20" t="s">
        <v>78</v>
      </c>
      <c r="S186" s="34">
        <v>1</v>
      </c>
      <c r="T186" s="39"/>
      <c r="U186" s="39"/>
      <c r="V186" s="38" t="str">
        <f>VLOOKUP($G186,[1]LISTAS!$V$3:$AD$20001,7,0)</f>
        <v>08</v>
      </c>
      <c r="W186" s="38" t="str">
        <f>VLOOKUP($G186,[1]LISTAS!$V$3:$AD$20001,8,0)</f>
        <v>00076</v>
      </c>
      <c r="X186" s="38" t="str">
        <f>VLOOKUP($G186,[1]LISTAS!$V$3:$AD$20001,9,0)</f>
        <v>01686</v>
      </c>
      <c r="Y186" s="38" t="str">
        <f t="shared" si="19"/>
        <v>00018</v>
      </c>
      <c r="Z186" s="38" t="str">
        <f>IF(I186=""," ",VLOOKUP(I186,[1]LISTAS!$B$3:$C$102,2))</f>
        <v xml:space="preserve"> </v>
      </c>
      <c r="AA186" s="38" t="str">
        <f t="shared" si="20"/>
        <v xml:space="preserve">   </v>
      </c>
      <c r="AB186" s="37" t="str">
        <f>IF(L186="","  ",VLOOKUP(L186,[1]LISTAS!$H$3:$I$14,2,0)&amp;REPT(" ",1-LEN(M186))&amp;M186)</f>
        <v xml:space="preserve">  </v>
      </c>
      <c r="AC186" s="38" t="str">
        <f t="shared" si="21"/>
        <v xml:space="preserve"> </v>
      </c>
      <c r="AD186" s="38" t="str">
        <f>IF(O186=""," ",VLOOKUP(O186,[1]LISTAS!$M$3:$N$38,2,0))&amp;IF(P186=""," ",VLOOKUP(P186,[1]LISTAS!$M$3:$N$38,2,0))</f>
        <v xml:space="preserve">  </v>
      </c>
      <c r="AE186" s="38" t="str">
        <f>IF(Q186="","   ",VLOOKUP(Q186,[1]LISTAS!$P$3:$Q$144,2,0))</f>
        <v>003</v>
      </c>
      <c r="AF186" s="38" t="str">
        <f>IF(ISERROR(IF(R186="texto libre",S186,VLOOKUP(R186,[1]LISTAS!$S$3:$T$100,2,0))&amp;REPT(" ",4-LEN(IF(R186="texto libre",S186,VLOOKUP(R186,[1]LISTAS!$S$3:$T$100,2,0))))),"    ",IF(R186="texto libre",S186,VLOOKUP(R186,[1]LISTAS!$S$3:$T$100,2,0))&amp;REPT(" ",4-LEN(IF(R186="texto libre",S186,VLOOKUP(R186,[1]LISTAS!$S$3:$T$100,2,0)))))</f>
        <v xml:space="preserve">1   </v>
      </c>
      <c r="AG186" s="38" t="str">
        <f>IF(ISERROR(IF(T186="texto libre",U186,VLOOKUP(T186,[1]LISTAS!$S$3:$T$100,2,0))&amp;REPT(" ",4-LEN(IF(T186="texto libre",U186,VLOOKUP(T186,[1]LISTAS!$S$3:$T$100,2,0))))),"    ",IF(T186="texto libre",U186,VLOOKUP(T186,[1]LISTAS!$S$3:$T$100,2,0))&amp;REPT(" ",4-LEN(IF(T186="texto libre",U186,VLOOKUP(T186,[1]LISTAS!$S$3:$T$100,2,0)))))</f>
        <v xml:space="preserve">    </v>
      </c>
      <c r="AH186" s="38">
        <f t="shared" si="22"/>
        <v>37</v>
      </c>
      <c r="AI186" s="38">
        <f t="shared" si="23"/>
        <v>1</v>
      </c>
      <c r="AJ186" s="40"/>
      <c r="AK186" s="25">
        <v>2</v>
      </c>
      <c r="AL186" s="31" t="s">
        <v>103</v>
      </c>
      <c r="AM186" s="41">
        <v>140388</v>
      </c>
      <c r="AN186" s="41"/>
      <c r="AO186" s="42" t="str">
        <f>Tabla1[[#This Row],[GESCAL_37]]</f>
        <v xml:space="preserve">08000760168600018         0031       </v>
      </c>
      <c r="AP186" s="42" t="str">
        <f>IF(Tabla1[[#This Row],[Calle]]&lt;&gt;"",Tabla1[[#This Row],[Calle]],"")</f>
        <v>Galvany, Calle</v>
      </c>
      <c r="AQ186" s="42" t="str">
        <f>Tabla1[[#This Row],[Número]]&amp;Tabla1[[#This Row],[Bis]]</f>
        <v>18</v>
      </c>
      <c r="AR186" s="42" t="str">
        <f>Tabla1[[#This Row],[PORTAL(O)]]&amp;Tabla1[[#This Row],[PUERTA(Y)]]</f>
        <v/>
      </c>
      <c r="AS186" s="42" t="str">
        <f>Tabla1[[#This Row],[BLOQUE(T)]]&amp;Tabla1[[#This Row],[BLOQUE(XX)]]</f>
        <v/>
      </c>
      <c r="AT186" s="42" t="str">
        <f>IF(Tabla1[[#This Row],[LETRA ]]&lt;&gt;"",Tabla1[[#This Row],[LETRA ]],"")</f>
        <v/>
      </c>
      <c r="AU186" s="42" t="str">
        <f>Tabla1[[#This Row],[S1]]&amp;Tabla1[[#This Row],[S2]]</f>
        <v/>
      </c>
      <c r="AV186" s="43"/>
      <c r="AW186" s="42">
        <f>Tabla1[[#This Row],[Planta]]</f>
        <v>3</v>
      </c>
      <c r="AX186" s="42" t="str">
        <f>Tabla1[[#This Row],[MMMM]]&amp;" "&amp;Tabla1[[#This Row],[NNNN]]</f>
        <v xml:space="preserve">1        </v>
      </c>
      <c r="AY186" s="29" t="s">
        <v>80</v>
      </c>
      <c r="AZ186" s="25">
        <v>6286989</v>
      </c>
      <c r="BA186" s="25"/>
      <c r="BB186" s="25" t="s">
        <v>104</v>
      </c>
      <c r="BC186" s="25" t="s">
        <v>82</v>
      </c>
      <c r="BD186" s="31" t="s">
        <v>103</v>
      </c>
      <c r="BE186" s="25" t="s">
        <v>100</v>
      </c>
      <c r="BF186" s="25" t="s">
        <v>84</v>
      </c>
      <c r="BG186" s="25">
        <v>3</v>
      </c>
      <c r="BH186" s="25" t="s">
        <v>85</v>
      </c>
      <c r="BI186" s="25" t="s">
        <v>86</v>
      </c>
      <c r="BJ186" s="41">
        <v>139</v>
      </c>
      <c r="BK186" s="41"/>
    </row>
    <row r="187" spans="1:63" ht="15.75" hidden="1" thickBot="1" x14ac:dyDescent="0.3">
      <c r="A187" s="37">
        <f t="shared" si="16"/>
        <v>180</v>
      </c>
      <c r="B187" s="38" t="str">
        <f t="shared" si="17"/>
        <v>NO</v>
      </c>
      <c r="C187" s="38" t="str">
        <f>IF(COUNTIF($D$8:$D$216,D187)&gt;1,"SI","NO")</f>
        <v>NO</v>
      </c>
      <c r="D187" s="38" t="str">
        <f t="shared" si="18"/>
        <v xml:space="preserve">08000760168600018         0032       </v>
      </c>
      <c r="E187" s="38" t="str">
        <f>VLOOKUP($G187,[1]LISTAS!$V:$AA,2,0)</f>
        <v>L'HOSPITALET DE LLOBREGAT</v>
      </c>
      <c r="F187" s="38" t="str">
        <f>VLOOKUP($G187,[1]LISTAS!$V:$AA,3,0)</f>
        <v>BARCELONA</v>
      </c>
      <c r="G187" s="21" t="s">
        <v>102</v>
      </c>
      <c r="H187" s="21">
        <v>18</v>
      </c>
      <c r="I187" s="21"/>
      <c r="J187" s="21"/>
      <c r="K187" s="21"/>
      <c r="L187" s="21"/>
      <c r="M187" s="21"/>
      <c r="N187" s="21"/>
      <c r="O187" s="21"/>
      <c r="P187" s="21"/>
      <c r="Q187" s="21">
        <v>3</v>
      </c>
      <c r="R187" s="20" t="s">
        <v>78</v>
      </c>
      <c r="S187" s="34">
        <v>2</v>
      </c>
      <c r="T187" s="39"/>
      <c r="U187" s="39"/>
      <c r="V187" s="38" t="str">
        <f>VLOOKUP($G187,[1]LISTAS!$V$3:$AD$20001,7,0)</f>
        <v>08</v>
      </c>
      <c r="W187" s="38" t="str">
        <f>VLOOKUP($G187,[1]LISTAS!$V$3:$AD$20001,8,0)</f>
        <v>00076</v>
      </c>
      <c r="X187" s="38" t="str">
        <f>VLOOKUP($G187,[1]LISTAS!$V$3:$AD$20001,9,0)</f>
        <v>01686</v>
      </c>
      <c r="Y187" s="38" t="str">
        <f t="shared" si="19"/>
        <v>00018</v>
      </c>
      <c r="Z187" s="38" t="str">
        <f>IF(I187=""," ",VLOOKUP(I187,[1]LISTAS!$B$3:$C$102,2))</f>
        <v xml:space="preserve"> </v>
      </c>
      <c r="AA187" s="38" t="str">
        <f t="shared" si="20"/>
        <v xml:space="preserve">   </v>
      </c>
      <c r="AB187" s="37" t="str">
        <f>IF(L187="","  ",VLOOKUP(L187,[1]LISTAS!$H$3:$I$14,2,0)&amp;REPT(" ",1-LEN(M187))&amp;M187)</f>
        <v xml:space="preserve">  </v>
      </c>
      <c r="AC187" s="38" t="str">
        <f t="shared" si="21"/>
        <v xml:space="preserve"> </v>
      </c>
      <c r="AD187" s="38" t="str">
        <f>IF(O187=""," ",VLOOKUP(O187,[1]LISTAS!$M$3:$N$38,2,0))&amp;IF(P187=""," ",VLOOKUP(P187,[1]LISTAS!$M$3:$N$38,2,0))</f>
        <v xml:space="preserve">  </v>
      </c>
      <c r="AE187" s="38" t="str">
        <f>IF(Q187="","   ",VLOOKUP(Q187,[1]LISTAS!$P$3:$Q$144,2,0))</f>
        <v>003</v>
      </c>
      <c r="AF187" s="38" t="str">
        <f>IF(ISERROR(IF(R187="texto libre",S187,VLOOKUP(R187,[1]LISTAS!$S$3:$T$100,2,0))&amp;REPT(" ",4-LEN(IF(R187="texto libre",S187,VLOOKUP(R187,[1]LISTAS!$S$3:$T$100,2,0))))),"    ",IF(R187="texto libre",S187,VLOOKUP(R187,[1]LISTAS!$S$3:$T$100,2,0))&amp;REPT(" ",4-LEN(IF(R187="texto libre",S187,VLOOKUP(R187,[1]LISTAS!$S$3:$T$100,2,0)))))</f>
        <v xml:space="preserve">2   </v>
      </c>
      <c r="AG187" s="38" t="str">
        <f>IF(ISERROR(IF(T187="texto libre",U187,VLOOKUP(T187,[1]LISTAS!$S$3:$T$100,2,0))&amp;REPT(" ",4-LEN(IF(T187="texto libre",U187,VLOOKUP(T187,[1]LISTAS!$S$3:$T$100,2,0))))),"    ",IF(T187="texto libre",U187,VLOOKUP(T187,[1]LISTAS!$S$3:$T$100,2,0))&amp;REPT(" ",4-LEN(IF(T187="texto libre",U187,VLOOKUP(T187,[1]LISTAS!$S$3:$T$100,2,0)))))</f>
        <v xml:space="preserve">    </v>
      </c>
      <c r="AH187" s="38">
        <f t="shared" si="22"/>
        <v>37</v>
      </c>
      <c r="AI187" s="38">
        <f t="shared" si="23"/>
        <v>1</v>
      </c>
      <c r="AJ187" s="40"/>
      <c r="AK187" s="25">
        <v>2</v>
      </c>
      <c r="AL187" s="31" t="s">
        <v>103</v>
      </c>
      <c r="AM187" s="41">
        <v>140388</v>
      </c>
      <c r="AN187" s="41"/>
      <c r="AO187" s="42" t="str">
        <f>Tabla1[[#This Row],[GESCAL_37]]</f>
        <v xml:space="preserve">08000760168600018         0032       </v>
      </c>
      <c r="AP187" s="42" t="str">
        <f>IF(Tabla1[[#This Row],[Calle]]&lt;&gt;"",Tabla1[[#This Row],[Calle]],"")</f>
        <v>Galvany, Calle</v>
      </c>
      <c r="AQ187" s="42" t="str">
        <f>Tabla1[[#This Row],[Número]]&amp;Tabla1[[#This Row],[Bis]]</f>
        <v>18</v>
      </c>
      <c r="AR187" s="42" t="str">
        <f>Tabla1[[#This Row],[PORTAL(O)]]&amp;Tabla1[[#This Row],[PUERTA(Y)]]</f>
        <v/>
      </c>
      <c r="AS187" s="42" t="str">
        <f>Tabla1[[#This Row],[BLOQUE(T)]]&amp;Tabla1[[#This Row],[BLOQUE(XX)]]</f>
        <v/>
      </c>
      <c r="AT187" s="42" t="str">
        <f>IF(Tabla1[[#This Row],[LETRA ]]&lt;&gt;"",Tabla1[[#This Row],[LETRA ]],"")</f>
        <v/>
      </c>
      <c r="AU187" s="42" t="str">
        <f>Tabla1[[#This Row],[S1]]&amp;Tabla1[[#This Row],[S2]]</f>
        <v/>
      </c>
      <c r="AV187" s="43"/>
      <c r="AW187" s="42">
        <f>Tabla1[[#This Row],[Planta]]</f>
        <v>3</v>
      </c>
      <c r="AX187" s="42" t="str">
        <f>Tabla1[[#This Row],[MMMM]]&amp;" "&amp;Tabla1[[#This Row],[NNNN]]</f>
        <v xml:space="preserve">2        </v>
      </c>
      <c r="AY187" s="29" t="s">
        <v>80</v>
      </c>
      <c r="AZ187" s="25">
        <v>6286989</v>
      </c>
      <c r="BA187" s="25"/>
      <c r="BB187" s="25" t="s">
        <v>104</v>
      </c>
      <c r="BC187" s="25" t="s">
        <v>82</v>
      </c>
      <c r="BD187" s="31" t="s">
        <v>103</v>
      </c>
      <c r="BE187" s="25" t="s">
        <v>100</v>
      </c>
      <c r="BF187" s="25" t="s">
        <v>84</v>
      </c>
      <c r="BG187" s="25">
        <v>3</v>
      </c>
      <c r="BH187" s="25" t="s">
        <v>85</v>
      </c>
      <c r="BI187" s="25" t="s">
        <v>86</v>
      </c>
      <c r="BJ187" s="41">
        <v>139</v>
      </c>
      <c r="BK187" s="41"/>
    </row>
    <row r="188" spans="1:63" ht="15.75" hidden="1" thickBot="1" x14ac:dyDescent="0.3">
      <c r="A188" s="37">
        <f t="shared" si="16"/>
        <v>181</v>
      </c>
      <c r="B188" s="38" t="str">
        <f t="shared" si="17"/>
        <v>NO</v>
      </c>
      <c r="C188" s="38" t="str">
        <f>IF(COUNTIF($D$8:$D$216,D188)&gt;1,"SI","NO")</f>
        <v>NO</v>
      </c>
      <c r="D188" s="38" t="str">
        <f t="shared" si="18"/>
        <v xml:space="preserve">08000760168600018         0033       </v>
      </c>
      <c r="E188" s="38" t="str">
        <f>VLOOKUP($G188,[1]LISTAS!$V:$AA,2,0)</f>
        <v>L'HOSPITALET DE LLOBREGAT</v>
      </c>
      <c r="F188" s="38" t="str">
        <f>VLOOKUP($G188,[1]LISTAS!$V:$AA,3,0)</f>
        <v>BARCELONA</v>
      </c>
      <c r="G188" s="21" t="s">
        <v>102</v>
      </c>
      <c r="H188" s="21">
        <v>18</v>
      </c>
      <c r="I188" s="21"/>
      <c r="J188" s="21"/>
      <c r="K188" s="21"/>
      <c r="L188" s="21"/>
      <c r="M188" s="21"/>
      <c r="N188" s="21"/>
      <c r="O188" s="21"/>
      <c r="P188" s="21"/>
      <c r="Q188" s="21">
        <v>3</v>
      </c>
      <c r="R188" s="20" t="s">
        <v>78</v>
      </c>
      <c r="S188" s="34">
        <v>3</v>
      </c>
      <c r="T188" s="39"/>
      <c r="U188" s="39"/>
      <c r="V188" s="38" t="str">
        <f>VLOOKUP($G188,[1]LISTAS!$V$3:$AD$20001,7,0)</f>
        <v>08</v>
      </c>
      <c r="W188" s="38" t="str">
        <f>VLOOKUP($G188,[1]LISTAS!$V$3:$AD$20001,8,0)</f>
        <v>00076</v>
      </c>
      <c r="X188" s="38" t="str">
        <f>VLOOKUP($G188,[1]LISTAS!$V$3:$AD$20001,9,0)</f>
        <v>01686</v>
      </c>
      <c r="Y188" s="38" t="str">
        <f t="shared" si="19"/>
        <v>00018</v>
      </c>
      <c r="Z188" s="38" t="str">
        <f>IF(I188=""," ",VLOOKUP(I188,[1]LISTAS!$B$3:$C$102,2))</f>
        <v xml:space="preserve"> </v>
      </c>
      <c r="AA188" s="38" t="str">
        <f t="shared" si="20"/>
        <v xml:space="preserve">   </v>
      </c>
      <c r="AB188" s="37" t="str">
        <f>IF(L188="","  ",VLOOKUP(L188,[1]LISTAS!$H$3:$I$14,2,0)&amp;REPT(" ",1-LEN(M188))&amp;M188)</f>
        <v xml:space="preserve">  </v>
      </c>
      <c r="AC188" s="38" t="str">
        <f t="shared" si="21"/>
        <v xml:space="preserve"> </v>
      </c>
      <c r="AD188" s="38" t="str">
        <f>IF(O188=""," ",VLOOKUP(O188,[1]LISTAS!$M$3:$N$38,2,0))&amp;IF(P188=""," ",VLOOKUP(P188,[1]LISTAS!$M$3:$N$38,2,0))</f>
        <v xml:space="preserve">  </v>
      </c>
      <c r="AE188" s="38" t="str">
        <f>IF(Q188="","   ",VLOOKUP(Q188,[1]LISTAS!$P$3:$Q$144,2,0))</f>
        <v>003</v>
      </c>
      <c r="AF188" s="38" t="str">
        <f>IF(ISERROR(IF(R188="texto libre",S188,VLOOKUP(R188,[1]LISTAS!$S$3:$T$100,2,0))&amp;REPT(" ",4-LEN(IF(R188="texto libre",S188,VLOOKUP(R188,[1]LISTAS!$S$3:$T$100,2,0))))),"    ",IF(R188="texto libre",S188,VLOOKUP(R188,[1]LISTAS!$S$3:$T$100,2,0))&amp;REPT(" ",4-LEN(IF(R188="texto libre",S188,VLOOKUP(R188,[1]LISTAS!$S$3:$T$100,2,0)))))</f>
        <v xml:space="preserve">3   </v>
      </c>
      <c r="AG188" s="38" t="str">
        <f>IF(ISERROR(IF(T188="texto libre",U188,VLOOKUP(T188,[1]LISTAS!$S$3:$T$100,2,0))&amp;REPT(" ",4-LEN(IF(T188="texto libre",U188,VLOOKUP(T188,[1]LISTAS!$S$3:$T$100,2,0))))),"    ",IF(T188="texto libre",U188,VLOOKUP(T188,[1]LISTAS!$S$3:$T$100,2,0))&amp;REPT(" ",4-LEN(IF(T188="texto libre",U188,VLOOKUP(T188,[1]LISTAS!$S$3:$T$100,2,0)))))</f>
        <v xml:space="preserve">    </v>
      </c>
      <c r="AH188" s="38">
        <f t="shared" si="22"/>
        <v>37</v>
      </c>
      <c r="AI188" s="38">
        <f t="shared" si="23"/>
        <v>1</v>
      </c>
      <c r="AJ188" s="40"/>
      <c r="AK188" s="25">
        <v>2</v>
      </c>
      <c r="AL188" s="31" t="s">
        <v>103</v>
      </c>
      <c r="AM188" s="41">
        <v>140388</v>
      </c>
      <c r="AN188" s="41"/>
      <c r="AO188" s="42" t="str">
        <f>Tabla1[[#This Row],[GESCAL_37]]</f>
        <v xml:space="preserve">08000760168600018         0033       </v>
      </c>
      <c r="AP188" s="42" t="str">
        <f>IF(Tabla1[[#This Row],[Calle]]&lt;&gt;"",Tabla1[[#This Row],[Calle]],"")</f>
        <v>Galvany, Calle</v>
      </c>
      <c r="AQ188" s="42" t="str">
        <f>Tabla1[[#This Row],[Número]]&amp;Tabla1[[#This Row],[Bis]]</f>
        <v>18</v>
      </c>
      <c r="AR188" s="42" t="str">
        <f>Tabla1[[#This Row],[PORTAL(O)]]&amp;Tabla1[[#This Row],[PUERTA(Y)]]</f>
        <v/>
      </c>
      <c r="AS188" s="42" t="str">
        <f>Tabla1[[#This Row],[BLOQUE(T)]]&amp;Tabla1[[#This Row],[BLOQUE(XX)]]</f>
        <v/>
      </c>
      <c r="AT188" s="42" t="str">
        <f>IF(Tabla1[[#This Row],[LETRA ]]&lt;&gt;"",Tabla1[[#This Row],[LETRA ]],"")</f>
        <v/>
      </c>
      <c r="AU188" s="42" t="str">
        <f>Tabla1[[#This Row],[S1]]&amp;Tabla1[[#This Row],[S2]]</f>
        <v/>
      </c>
      <c r="AV188" s="43"/>
      <c r="AW188" s="42">
        <f>Tabla1[[#This Row],[Planta]]</f>
        <v>3</v>
      </c>
      <c r="AX188" s="42" t="str">
        <f>Tabla1[[#This Row],[MMMM]]&amp;" "&amp;Tabla1[[#This Row],[NNNN]]</f>
        <v xml:space="preserve">3        </v>
      </c>
      <c r="AY188" s="29" t="s">
        <v>80</v>
      </c>
      <c r="AZ188" s="25">
        <v>6286989</v>
      </c>
      <c r="BA188" s="25"/>
      <c r="BB188" s="25" t="s">
        <v>104</v>
      </c>
      <c r="BC188" s="25" t="s">
        <v>82</v>
      </c>
      <c r="BD188" s="31" t="s">
        <v>103</v>
      </c>
      <c r="BE188" s="25" t="s">
        <v>100</v>
      </c>
      <c r="BF188" s="25" t="s">
        <v>84</v>
      </c>
      <c r="BG188" s="25">
        <v>3</v>
      </c>
      <c r="BH188" s="25" t="s">
        <v>85</v>
      </c>
      <c r="BI188" s="25" t="s">
        <v>86</v>
      </c>
      <c r="BJ188" s="41">
        <v>139</v>
      </c>
      <c r="BK188" s="41"/>
    </row>
    <row r="189" spans="1:63" ht="15.75" hidden="1" thickBot="1" x14ac:dyDescent="0.3">
      <c r="A189" s="37">
        <f t="shared" si="16"/>
        <v>182</v>
      </c>
      <c r="B189" s="38" t="str">
        <f t="shared" si="17"/>
        <v>NO</v>
      </c>
      <c r="C189" s="38" t="str">
        <f>IF(COUNTIF($D$8:$D$216,D189)&gt;1,"SI","NO")</f>
        <v>NO</v>
      </c>
      <c r="D189" s="38" t="str">
        <f t="shared" si="18"/>
        <v xml:space="preserve">08000760168600018         0034       </v>
      </c>
      <c r="E189" s="38" t="str">
        <f>VLOOKUP($G189,[1]LISTAS!$V:$AA,2,0)</f>
        <v>L'HOSPITALET DE LLOBREGAT</v>
      </c>
      <c r="F189" s="38" t="str">
        <f>VLOOKUP($G189,[1]LISTAS!$V:$AA,3,0)</f>
        <v>BARCELONA</v>
      </c>
      <c r="G189" s="21" t="s">
        <v>102</v>
      </c>
      <c r="H189" s="21">
        <v>18</v>
      </c>
      <c r="I189" s="21"/>
      <c r="J189" s="21"/>
      <c r="K189" s="21"/>
      <c r="L189" s="21"/>
      <c r="M189" s="21"/>
      <c r="N189" s="21"/>
      <c r="O189" s="21"/>
      <c r="P189" s="21"/>
      <c r="Q189" s="21">
        <v>3</v>
      </c>
      <c r="R189" s="20" t="s">
        <v>78</v>
      </c>
      <c r="S189" s="22">
        <v>4</v>
      </c>
      <c r="T189" s="39"/>
      <c r="U189" s="39"/>
      <c r="V189" s="38" t="str">
        <f>VLOOKUP($G189,[1]LISTAS!$V$3:$AD$20001,7,0)</f>
        <v>08</v>
      </c>
      <c r="W189" s="38" t="str">
        <f>VLOOKUP($G189,[1]LISTAS!$V$3:$AD$20001,8,0)</f>
        <v>00076</v>
      </c>
      <c r="X189" s="38" t="str">
        <f>VLOOKUP($G189,[1]LISTAS!$V$3:$AD$20001,9,0)</f>
        <v>01686</v>
      </c>
      <c r="Y189" s="38" t="str">
        <f t="shared" si="19"/>
        <v>00018</v>
      </c>
      <c r="Z189" s="38" t="str">
        <f>IF(I189=""," ",VLOOKUP(I189,[1]LISTAS!$B$3:$C$102,2))</f>
        <v xml:space="preserve"> </v>
      </c>
      <c r="AA189" s="38" t="str">
        <f t="shared" si="20"/>
        <v xml:space="preserve">   </v>
      </c>
      <c r="AB189" s="37" t="str">
        <f>IF(L189="","  ",VLOOKUP(L189,[1]LISTAS!$H$3:$I$14,2,0)&amp;REPT(" ",1-LEN(M189))&amp;M189)</f>
        <v xml:space="preserve">  </v>
      </c>
      <c r="AC189" s="38" t="str">
        <f t="shared" si="21"/>
        <v xml:space="preserve"> </v>
      </c>
      <c r="AD189" s="38" t="str">
        <f>IF(O189=""," ",VLOOKUP(O189,[1]LISTAS!$M$3:$N$38,2,0))&amp;IF(P189=""," ",VLOOKUP(P189,[1]LISTAS!$M$3:$N$38,2,0))</f>
        <v xml:space="preserve">  </v>
      </c>
      <c r="AE189" s="38" t="str">
        <f>IF(Q189="","   ",VLOOKUP(Q189,[1]LISTAS!$P$3:$Q$144,2,0))</f>
        <v>003</v>
      </c>
      <c r="AF189" s="38" t="str">
        <f>IF(ISERROR(IF(R189="texto libre",S189,VLOOKUP(R189,[1]LISTAS!$S$3:$T$100,2,0))&amp;REPT(" ",4-LEN(IF(R189="texto libre",S189,VLOOKUP(R189,[1]LISTAS!$S$3:$T$100,2,0))))),"    ",IF(R189="texto libre",S189,VLOOKUP(R189,[1]LISTAS!$S$3:$T$100,2,0))&amp;REPT(" ",4-LEN(IF(R189="texto libre",S189,VLOOKUP(R189,[1]LISTAS!$S$3:$T$100,2,0)))))</f>
        <v xml:space="preserve">4   </v>
      </c>
      <c r="AG189" s="38" t="str">
        <f>IF(ISERROR(IF(T189="texto libre",U189,VLOOKUP(T189,[1]LISTAS!$S$3:$T$100,2,0))&amp;REPT(" ",4-LEN(IF(T189="texto libre",U189,VLOOKUP(T189,[1]LISTAS!$S$3:$T$100,2,0))))),"    ",IF(T189="texto libre",U189,VLOOKUP(T189,[1]LISTAS!$S$3:$T$100,2,0))&amp;REPT(" ",4-LEN(IF(T189="texto libre",U189,VLOOKUP(T189,[1]LISTAS!$S$3:$T$100,2,0)))))</f>
        <v xml:space="preserve">    </v>
      </c>
      <c r="AH189" s="38">
        <f t="shared" si="22"/>
        <v>37</v>
      </c>
      <c r="AI189" s="38">
        <f t="shared" si="23"/>
        <v>1</v>
      </c>
      <c r="AJ189" s="40"/>
      <c r="AK189" s="25">
        <v>2</v>
      </c>
      <c r="AL189" s="31" t="s">
        <v>103</v>
      </c>
      <c r="AM189" s="41">
        <v>140388</v>
      </c>
      <c r="AN189" s="41"/>
      <c r="AO189" s="42" t="str">
        <f>Tabla1[[#This Row],[GESCAL_37]]</f>
        <v xml:space="preserve">08000760168600018         0034       </v>
      </c>
      <c r="AP189" s="42" t="str">
        <f>IF(Tabla1[[#This Row],[Calle]]&lt;&gt;"",Tabla1[[#This Row],[Calle]],"")</f>
        <v>Galvany, Calle</v>
      </c>
      <c r="AQ189" s="42" t="str">
        <f>Tabla1[[#This Row],[Número]]&amp;Tabla1[[#This Row],[Bis]]</f>
        <v>18</v>
      </c>
      <c r="AR189" s="42" t="str">
        <f>Tabla1[[#This Row],[PORTAL(O)]]&amp;Tabla1[[#This Row],[PUERTA(Y)]]</f>
        <v/>
      </c>
      <c r="AS189" s="42" t="str">
        <f>Tabla1[[#This Row],[BLOQUE(T)]]&amp;Tabla1[[#This Row],[BLOQUE(XX)]]</f>
        <v/>
      </c>
      <c r="AT189" s="42" t="str">
        <f>IF(Tabla1[[#This Row],[LETRA ]]&lt;&gt;"",Tabla1[[#This Row],[LETRA ]],"")</f>
        <v/>
      </c>
      <c r="AU189" s="42" t="str">
        <f>Tabla1[[#This Row],[S1]]&amp;Tabla1[[#This Row],[S2]]</f>
        <v/>
      </c>
      <c r="AV189" s="43"/>
      <c r="AW189" s="42">
        <f>Tabla1[[#This Row],[Planta]]</f>
        <v>3</v>
      </c>
      <c r="AX189" s="42" t="str">
        <f>Tabla1[[#This Row],[MMMM]]&amp;" "&amp;Tabla1[[#This Row],[NNNN]]</f>
        <v xml:space="preserve">4        </v>
      </c>
      <c r="AY189" s="29" t="s">
        <v>80</v>
      </c>
      <c r="AZ189" s="25">
        <v>6286989</v>
      </c>
      <c r="BA189" s="25"/>
      <c r="BB189" s="25" t="s">
        <v>104</v>
      </c>
      <c r="BC189" s="25" t="s">
        <v>82</v>
      </c>
      <c r="BD189" s="31" t="s">
        <v>103</v>
      </c>
      <c r="BE189" s="25" t="s">
        <v>100</v>
      </c>
      <c r="BF189" s="25" t="s">
        <v>84</v>
      </c>
      <c r="BG189" s="25">
        <v>3</v>
      </c>
      <c r="BH189" s="25" t="s">
        <v>85</v>
      </c>
      <c r="BI189" s="25" t="s">
        <v>86</v>
      </c>
      <c r="BJ189" s="41">
        <v>139</v>
      </c>
      <c r="BK189" s="41"/>
    </row>
    <row r="190" spans="1:63" ht="15.75" hidden="1" thickBot="1" x14ac:dyDescent="0.3">
      <c r="A190" s="37">
        <f t="shared" si="16"/>
        <v>183</v>
      </c>
      <c r="B190" s="38" t="str">
        <f t="shared" si="17"/>
        <v>NO</v>
      </c>
      <c r="C190" s="38" t="str">
        <f>IF(COUNTIF($D$8:$D$216,D190)&gt;1,"SI","NO")</f>
        <v>NO</v>
      </c>
      <c r="D190" s="38" t="str">
        <f t="shared" si="18"/>
        <v xml:space="preserve">08000760168600018         0035       </v>
      </c>
      <c r="E190" s="38" t="str">
        <f>VLOOKUP($G190,[1]LISTAS!$V:$AA,2,0)</f>
        <v>L'HOSPITALET DE LLOBREGAT</v>
      </c>
      <c r="F190" s="38" t="str">
        <f>VLOOKUP($G190,[1]LISTAS!$V:$AA,3,0)</f>
        <v>BARCELONA</v>
      </c>
      <c r="G190" s="21" t="s">
        <v>102</v>
      </c>
      <c r="H190" s="21">
        <v>18</v>
      </c>
      <c r="I190" s="21"/>
      <c r="J190" s="21"/>
      <c r="K190" s="21"/>
      <c r="L190" s="21"/>
      <c r="M190" s="21"/>
      <c r="N190" s="21"/>
      <c r="O190" s="21"/>
      <c r="P190" s="21"/>
      <c r="Q190" s="21">
        <v>3</v>
      </c>
      <c r="R190" s="20" t="s">
        <v>78</v>
      </c>
      <c r="S190" s="22">
        <v>5</v>
      </c>
      <c r="T190" s="39"/>
      <c r="U190" s="39"/>
      <c r="V190" s="38" t="str">
        <f>VLOOKUP($G190,[1]LISTAS!$V$3:$AD$20001,7,0)</f>
        <v>08</v>
      </c>
      <c r="W190" s="38" t="str">
        <f>VLOOKUP($G190,[1]LISTAS!$V$3:$AD$20001,8,0)</f>
        <v>00076</v>
      </c>
      <c r="X190" s="38" t="str">
        <f>VLOOKUP($G190,[1]LISTAS!$V$3:$AD$20001,9,0)</f>
        <v>01686</v>
      </c>
      <c r="Y190" s="38" t="str">
        <f t="shared" si="19"/>
        <v>00018</v>
      </c>
      <c r="Z190" s="38" t="str">
        <f>IF(I190=""," ",VLOOKUP(I190,[1]LISTAS!$B$3:$C$102,2))</f>
        <v xml:space="preserve"> </v>
      </c>
      <c r="AA190" s="38" t="str">
        <f t="shared" si="20"/>
        <v xml:space="preserve">   </v>
      </c>
      <c r="AB190" s="37" t="str">
        <f>IF(L190="","  ",VLOOKUP(L190,[1]LISTAS!$H$3:$I$14,2,0)&amp;REPT(" ",1-LEN(M190))&amp;M190)</f>
        <v xml:space="preserve">  </v>
      </c>
      <c r="AC190" s="38" t="str">
        <f t="shared" si="21"/>
        <v xml:space="preserve"> </v>
      </c>
      <c r="AD190" s="38" t="str">
        <f>IF(O190=""," ",VLOOKUP(O190,[1]LISTAS!$M$3:$N$38,2,0))&amp;IF(P190=""," ",VLOOKUP(P190,[1]LISTAS!$M$3:$N$38,2,0))</f>
        <v xml:space="preserve">  </v>
      </c>
      <c r="AE190" s="38" t="str">
        <f>IF(Q190="","   ",VLOOKUP(Q190,[1]LISTAS!$P$3:$Q$144,2,0))</f>
        <v>003</v>
      </c>
      <c r="AF190" s="38" t="str">
        <f>IF(ISERROR(IF(R190="texto libre",S190,VLOOKUP(R190,[1]LISTAS!$S$3:$T$100,2,0))&amp;REPT(" ",4-LEN(IF(R190="texto libre",S190,VLOOKUP(R190,[1]LISTAS!$S$3:$T$100,2,0))))),"    ",IF(R190="texto libre",S190,VLOOKUP(R190,[1]LISTAS!$S$3:$T$100,2,0))&amp;REPT(" ",4-LEN(IF(R190="texto libre",S190,VLOOKUP(R190,[1]LISTAS!$S$3:$T$100,2,0)))))</f>
        <v xml:space="preserve">5   </v>
      </c>
      <c r="AG190" s="38" t="str">
        <f>IF(ISERROR(IF(T190="texto libre",U190,VLOOKUP(T190,[1]LISTAS!$S$3:$T$100,2,0))&amp;REPT(" ",4-LEN(IF(T190="texto libre",U190,VLOOKUP(T190,[1]LISTAS!$S$3:$T$100,2,0))))),"    ",IF(T190="texto libre",U190,VLOOKUP(T190,[1]LISTAS!$S$3:$T$100,2,0))&amp;REPT(" ",4-LEN(IF(T190="texto libre",U190,VLOOKUP(T190,[1]LISTAS!$S$3:$T$100,2,0)))))</f>
        <v xml:space="preserve">    </v>
      </c>
      <c r="AH190" s="38">
        <f t="shared" si="22"/>
        <v>37</v>
      </c>
      <c r="AI190" s="38">
        <f t="shared" si="23"/>
        <v>1</v>
      </c>
      <c r="AJ190" s="40"/>
      <c r="AK190" s="25">
        <v>2</v>
      </c>
      <c r="AL190" s="31" t="s">
        <v>103</v>
      </c>
      <c r="AM190" s="41">
        <v>140388</v>
      </c>
      <c r="AN190" s="41"/>
      <c r="AO190" s="42" t="str">
        <f>Tabla1[[#This Row],[GESCAL_37]]</f>
        <v xml:space="preserve">08000760168600018         0035       </v>
      </c>
      <c r="AP190" s="42" t="str">
        <f>IF(Tabla1[[#This Row],[Calle]]&lt;&gt;"",Tabla1[[#This Row],[Calle]],"")</f>
        <v>Galvany, Calle</v>
      </c>
      <c r="AQ190" s="42" t="str">
        <f>Tabla1[[#This Row],[Número]]&amp;Tabla1[[#This Row],[Bis]]</f>
        <v>18</v>
      </c>
      <c r="AR190" s="42" t="str">
        <f>Tabla1[[#This Row],[PORTAL(O)]]&amp;Tabla1[[#This Row],[PUERTA(Y)]]</f>
        <v/>
      </c>
      <c r="AS190" s="42" t="str">
        <f>Tabla1[[#This Row],[BLOQUE(T)]]&amp;Tabla1[[#This Row],[BLOQUE(XX)]]</f>
        <v/>
      </c>
      <c r="AT190" s="42" t="str">
        <f>IF(Tabla1[[#This Row],[LETRA ]]&lt;&gt;"",Tabla1[[#This Row],[LETRA ]],"")</f>
        <v/>
      </c>
      <c r="AU190" s="42" t="str">
        <f>Tabla1[[#This Row],[S1]]&amp;Tabla1[[#This Row],[S2]]</f>
        <v/>
      </c>
      <c r="AV190" s="43"/>
      <c r="AW190" s="42">
        <f>Tabla1[[#This Row],[Planta]]</f>
        <v>3</v>
      </c>
      <c r="AX190" s="42" t="str">
        <f>Tabla1[[#This Row],[MMMM]]&amp;" "&amp;Tabla1[[#This Row],[NNNN]]</f>
        <v xml:space="preserve">5        </v>
      </c>
      <c r="AY190" s="29" t="s">
        <v>80</v>
      </c>
      <c r="AZ190" s="25">
        <v>6286989</v>
      </c>
      <c r="BA190" s="25"/>
      <c r="BB190" s="25" t="s">
        <v>104</v>
      </c>
      <c r="BC190" s="25" t="s">
        <v>82</v>
      </c>
      <c r="BD190" s="31" t="s">
        <v>103</v>
      </c>
      <c r="BE190" s="25" t="s">
        <v>100</v>
      </c>
      <c r="BF190" s="25" t="s">
        <v>84</v>
      </c>
      <c r="BG190" s="25">
        <v>3</v>
      </c>
      <c r="BH190" s="25" t="s">
        <v>85</v>
      </c>
      <c r="BI190" s="25" t="s">
        <v>86</v>
      </c>
      <c r="BJ190" s="41">
        <v>139</v>
      </c>
      <c r="BK190" s="41"/>
    </row>
    <row r="191" spans="1:63" ht="15.75" hidden="1" thickBot="1" x14ac:dyDescent="0.3">
      <c r="A191" s="37">
        <f t="shared" si="16"/>
        <v>184</v>
      </c>
      <c r="B191" s="38" t="str">
        <f t="shared" si="17"/>
        <v>NO</v>
      </c>
      <c r="C191" s="38" t="str">
        <f>IF(COUNTIF($D$8:$D$216,D191)&gt;1,"SI","NO")</f>
        <v>NO</v>
      </c>
      <c r="D191" s="38" t="str">
        <f t="shared" si="18"/>
        <v xml:space="preserve">08000760168600018         0036       </v>
      </c>
      <c r="E191" s="38" t="str">
        <f>VLOOKUP($G191,[1]LISTAS!$V:$AA,2,0)</f>
        <v>L'HOSPITALET DE LLOBREGAT</v>
      </c>
      <c r="F191" s="38" t="str">
        <f>VLOOKUP($G191,[1]LISTAS!$V:$AA,3,0)</f>
        <v>BARCELONA</v>
      </c>
      <c r="G191" s="21" t="s">
        <v>102</v>
      </c>
      <c r="H191" s="21">
        <v>18</v>
      </c>
      <c r="I191" s="21"/>
      <c r="J191" s="21"/>
      <c r="K191" s="21"/>
      <c r="L191" s="21"/>
      <c r="M191" s="21"/>
      <c r="N191" s="21"/>
      <c r="O191" s="21"/>
      <c r="P191" s="21"/>
      <c r="Q191" s="21">
        <v>3</v>
      </c>
      <c r="R191" s="20" t="s">
        <v>78</v>
      </c>
      <c r="S191" s="22">
        <v>6</v>
      </c>
      <c r="T191" s="39"/>
      <c r="U191" s="39"/>
      <c r="V191" s="38" t="str">
        <f>VLOOKUP($G191,[1]LISTAS!$V$3:$AD$20001,7,0)</f>
        <v>08</v>
      </c>
      <c r="W191" s="38" t="str">
        <f>VLOOKUP($G191,[1]LISTAS!$V$3:$AD$20001,8,0)</f>
        <v>00076</v>
      </c>
      <c r="X191" s="38" t="str">
        <f>VLOOKUP($G191,[1]LISTAS!$V$3:$AD$20001,9,0)</f>
        <v>01686</v>
      </c>
      <c r="Y191" s="38" t="str">
        <f t="shared" si="19"/>
        <v>00018</v>
      </c>
      <c r="Z191" s="38" t="str">
        <f>IF(I191=""," ",VLOOKUP(I191,[1]LISTAS!$B$3:$C$102,2))</f>
        <v xml:space="preserve"> </v>
      </c>
      <c r="AA191" s="38" t="str">
        <f t="shared" si="20"/>
        <v xml:space="preserve">   </v>
      </c>
      <c r="AB191" s="37" t="str">
        <f>IF(L191="","  ",VLOOKUP(L191,[1]LISTAS!$H$3:$I$14,2,0)&amp;REPT(" ",1-LEN(M191))&amp;M191)</f>
        <v xml:space="preserve">  </v>
      </c>
      <c r="AC191" s="38" t="str">
        <f t="shared" si="21"/>
        <v xml:space="preserve"> </v>
      </c>
      <c r="AD191" s="38" t="str">
        <f>IF(O191=""," ",VLOOKUP(O191,[1]LISTAS!$M$3:$N$38,2,0))&amp;IF(P191=""," ",VLOOKUP(P191,[1]LISTAS!$M$3:$N$38,2,0))</f>
        <v xml:space="preserve">  </v>
      </c>
      <c r="AE191" s="38" t="str">
        <f>IF(Q191="","   ",VLOOKUP(Q191,[1]LISTAS!$P$3:$Q$144,2,0))</f>
        <v>003</v>
      </c>
      <c r="AF191" s="38" t="str">
        <f>IF(ISERROR(IF(R191="texto libre",S191,VLOOKUP(R191,[1]LISTAS!$S$3:$T$100,2,0))&amp;REPT(" ",4-LEN(IF(R191="texto libre",S191,VLOOKUP(R191,[1]LISTAS!$S$3:$T$100,2,0))))),"    ",IF(R191="texto libre",S191,VLOOKUP(R191,[1]LISTAS!$S$3:$T$100,2,0))&amp;REPT(" ",4-LEN(IF(R191="texto libre",S191,VLOOKUP(R191,[1]LISTAS!$S$3:$T$100,2,0)))))</f>
        <v xml:space="preserve">6   </v>
      </c>
      <c r="AG191" s="38" t="str">
        <f>IF(ISERROR(IF(T191="texto libre",U191,VLOOKUP(T191,[1]LISTAS!$S$3:$T$100,2,0))&amp;REPT(" ",4-LEN(IF(T191="texto libre",U191,VLOOKUP(T191,[1]LISTAS!$S$3:$T$100,2,0))))),"    ",IF(T191="texto libre",U191,VLOOKUP(T191,[1]LISTAS!$S$3:$T$100,2,0))&amp;REPT(" ",4-LEN(IF(T191="texto libre",U191,VLOOKUP(T191,[1]LISTAS!$S$3:$T$100,2,0)))))</f>
        <v xml:space="preserve">    </v>
      </c>
      <c r="AH191" s="38">
        <f t="shared" si="22"/>
        <v>37</v>
      </c>
      <c r="AI191" s="38">
        <f t="shared" si="23"/>
        <v>1</v>
      </c>
      <c r="AJ191" s="40"/>
      <c r="AK191" s="25">
        <v>2</v>
      </c>
      <c r="AL191" s="31" t="s">
        <v>103</v>
      </c>
      <c r="AM191" s="41">
        <v>140388</v>
      </c>
      <c r="AN191" s="41"/>
      <c r="AO191" s="42" t="str">
        <f>Tabla1[[#This Row],[GESCAL_37]]</f>
        <v xml:space="preserve">08000760168600018         0036       </v>
      </c>
      <c r="AP191" s="42" t="str">
        <f>IF(Tabla1[[#This Row],[Calle]]&lt;&gt;"",Tabla1[[#This Row],[Calle]],"")</f>
        <v>Galvany, Calle</v>
      </c>
      <c r="AQ191" s="42" t="str">
        <f>Tabla1[[#This Row],[Número]]&amp;Tabla1[[#This Row],[Bis]]</f>
        <v>18</v>
      </c>
      <c r="AR191" s="42" t="str">
        <f>Tabla1[[#This Row],[PORTAL(O)]]&amp;Tabla1[[#This Row],[PUERTA(Y)]]</f>
        <v/>
      </c>
      <c r="AS191" s="42" t="str">
        <f>Tabla1[[#This Row],[BLOQUE(T)]]&amp;Tabla1[[#This Row],[BLOQUE(XX)]]</f>
        <v/>
      </c>
      <c r="AT191" s="42" t="str">
        <f>IF(Tabla1[[#This Row],[LETRA ]]&lt;&gt;"",Tabla1[[#This Row],[LETRA ]],"")</f>
        <v/>
      </c>
      <c r="AU191" s="42" t="str">
        <f>Tabla1[[#This Row],[S1]]&amp;Tabla1[[#This Row],[S2]]</f>
        <v/>
      </c>
      <c r="AV191" s="43"/>
      <c r="AW191" s="42">
        <f>Tabla1[[#This Row],[Planta]]</f>
        <v>3</v>
      </c>
      <c r="AX191" s="42" t="str">
        <f>Tabla1[[#This Row],[MMMM]]&amp;" "&amp;Tabla1[[#This Row],[NNNN]]</f>
        <v xml:space="preserve">6        </v>
      </c>
      <c r="AY191" s="29" t="s">
        <v>80</v>
      </c>
      <c r="AZ191" s="25">
        <v>6286989</v>
      </c>
      <c r="BA191" s="25"/>
      <c r="BB191" s="25" t="s">
        <v>104</v>
      </c>
      <c r="BC191" s="25" t="s">
        <v>82</v>
      </c>
      <c r="BD191" s="31" t="s">
        <v>103</v>
      </c>
      <c r="BE191" s="25" t="s">
        <v>100</v>
      </c>
      <c r="BF191" s="25" t="s">
        <v>84</v>
      </c>
      <c r="BG191" s="25">
        <v>3</v>
      </c>
      <c r="BH191" s="25" t="s">
        <v>85</v>
      </c>
      <c r="BI191" s="25" t="s">
        <v>86</v>
      </c>
      <c r="BJ191" s="41">
        <v>139</v>
      </c>
      <c r="BK191" s="41"/>
    </row>
    <row r="192" spans="1:63" ht="15.75" hidden="1" thickBot="1" x14ac:dyDescent="0.3">
      <c r="A192" s="37">
        <f t="shared" si="16"/>
        <v>185</v>
      </c>
      <c r="B192" s="38" t="str">
        <f t="shared" si="17"/>
        <v>NO</v>
      </c>
      <c r="C192" s="38" t="str">
        <f>IF(COUNTIF($D$8:$D$216,D192)&gt;1,"SI","NO")</f>
        <v>NO</v>
      </c>
      <c r="D192" s="38" t="str">
        <f t="shared" si="18"/>
        <v xml:space="preserve">08000760168600018         AT 1       </v>
      </c>
      <c r="E192" s="38" t="str">
        <f>VLOOKUP($G192,[1]LISTAS!$V:$AA,2,0)</f>
        <v>L'HOSPITALET DE LLOBREGAT</v>
      </c>
      <c r="F192" s="38" t="str">
        <f>VLOOKUP($G192,[1]LISTAS!$V:$AA,3,0)</f>
        <v>BARCELONA</v>
      </c>
      <c r="G192" s="21" t="s">
        <v>102</v>
      </c>
      <c r="H192" s="21">
        <v>18</v>
      </c>
      <c r="I192" s="21"/>
      <c r="J192" s="21"/>
      <c r="K192" s="21"/>
      <c r="L192" s="21"/>
      <c r="M192" s="21"/>
      <c r="N192" s="21"/>
      <c r="O192" s="21"/>
      <c r="P192" s="21"/>
      <c r="Q192" s="36" t="s">
        <v>87</v>
      </c>
      <c r="R192" s="20" t="s">
        <v>78</v>
      </c>
      <c r="S192" s="22">
        <v>1</v>
      </c>
      <c r="T192" s="39"/>
      <c r="U192" s="39"/>
      <c r="V192" s="38" t="str">
        <f>VLOOKUP($G192,[1]LISTAS!$V$3:$AD$20001,7,0)</f>
        <v>08</v>
      </c>
      <c r="W192" s="38" t="str">
        <f>VLOOKUP($G192,[1]LISTAS!$V$3:$AD$20001,8,0)</f>
        <v>00076</v>
      </c>
      <c r="X192" s="38" t="str">
        <f>VLOOKUP($G192,[1]LISTAS!$V$3:$AD$20001,9,0)</f>
        <v>01686</v>
      </c>
      <c r="Y192" s="38" t="str">
        <f t="shared" si="19"/>
        <v>00018</v>
      </c>
      <c r="Z192" s="38" t="str">
        <f>IF(I192=""," ",VLOOKUP(I192,[1]LISTAS!$B$3:$C$102,2))</f>
        <v xml:space="preserve"> </v>
      </c>
      <c r="AA192" s="38" t="str">
        <f t="shared" si="20"/>
        <v xml:space="preserve">   </v>
      </c>
      <c r="AB192" s="37" t="str">
        <f>IF(L192="","  ",VLOOKUP(L192,[1]LISTAS!$H$3:$I$14,2,0)&amp;REPT(" ",1-LEN(M192))&amp;M192)</f>
        <v xml:space="preserve">  </v>
      </c>
      <c r="AC192" s="38" t="str">
        <f t="shared" si="21"/>
        <v xml:space="preserve"> </v>
      </c>
      <c r="AD192" s="38" t="str">
        <f>IF(O192=""," ",VLOOKUP(O192,[1]LISTAS!$M$3:$N$38,2,0))&amp;IF(P192=""," ",VLOOKUP(P192,[1]LISTAS!$M$3:$N$38,2,0))</f>
        <v xml:space="preserve">  </v>
      </c>
      <c r="AE192" s="38" t="str">
        <f>IF(Q192="","   ",VLOOKUP(Q192,[1]LISTAS!$P$3:$Q$144,2,0))</f>
        <v xml:space="preserve">AT </v>
      </c>
      <c r="AF192" s="38" t="str">
        <f>IF(ISERROR(IF(R192="texto libre",S192,VLOOKUP(R192,[1]LISTAS!$S$3:$T$100,2,0))&amp;REPT(" ",4-LEN(IF(R192="texto libre",S192,VLOOKUP(R192,[1]LISTAS!$S$3:$T$100,2,0))))),"    ",IF(R192="texto libre",S192,VLOOKUP(R192,[1]LISTAS!$S$3:$T$100,2,0))&amp;REPT(" ",4-LEN(IF(R192="texto libre",S192,VLOOKUP(R192,[1]LISTAS!$S$3:$T$100,2,0)))))</f>
        <v xml:space="preserve">1   </v>
      </c>
      <c r="AG192" s="38" t="str">
        <f>IF(ISERROR(IF(T192="texto libre",U192,VLOOKUP(T192,[1]LISTAS!$S$3:$T$100,2,0))&amp;REPT(" ",4-LEN(IF(T192="texto libre",U192,VLOOKUP(T192,[1]LISTAS!$S$3:$T$100,2,0))))),"    ",IF(T192="texto libre",U192,VLOOKUP(T192,[1]LISTAS!$S$3:$T$100,2,0))&amp;REPT(" ",4-LEN(IF(T192="texto libre",U192,VLOOKUP(T192,[1]LISTAS!$S$3:$T$100,2,0)))))</f>
        <v xml:space="preserve">    </v>
      </c>
      <c r="AH192" s="38">
        <f t="shared" si="22"/>
        <v>37</v>
      </c>
      <c r="AI192" s="38">
        <f t="shared" si="23"/>
        <v>1</v>
      </c>
      <c r="AJ192" s="40"/>
      <c r="AK192" s="25">
        <v>2</v>
      </c>
      <c r="AL192" s="31" t="s">
        <v>103</v>
      </c>
      <c r="AM192" s="41">
        <v>140388</v>
      </c>
      <c r="AN192" s="41"/>
      <c r="AO192" s="42" t="str">
        <f>Tabla1[[#This Row],[GESCAL_37]]</f>
        <v xml:space="preserve">08000760168600018         AT 1       </v>
      </c>
      <c r="AP192" s="42" t="str">
        <f>IF(Tabla1[[#This Row],[Calle]]&lt;&gt;"",Tabla1[[#This Row],[Calle]],"")</f>
        <v>Galvany, Calle</v>
      </c>
      <c r="AQ192" s="42" t="str">
        <f>Tabla1[[#This Row],[Número]]&amp;Tabla1[[#This Row],[Bis]]</f>
        <v>18</v>
      </c>
      <c r="AR192" s="42" t="str">
        <f>Tabla1[[#This Row],[PORTAL(O)]]&amp;Tabla1[[#This Row],[PUERTA(Y)]]</f>
        <v/>
      </c>
      <c r="AS192" s="42" t="str">
        <f>Tabla1[[#This Row],[BLOQUE(T)]]&amp;Tabla1[[#This Row],[BLOQUE(XX)]]</f>
        <v/>
      </c>
      <c r="AT192" s="42" t="str">
        <f>IF(Tabla1[[#This Row],[LETRA ]]&lt;&gt;"",Tabla1[[#This Row],[LETRA ]],"")</f>
        <v/>
      </c>
      <c r="AU192" s="42" t="str">
        <f>Tabla1[[#This Row],[S1]]&amp;Tabla1[[#This Row],[S2]]</f>
        <v/>
      </c>
      <c r="AV192" s="43"/>
      <c r="AW192" s="42" t="str">
        <f>Tabla1[[#This Row],[Planta]]</f>
        <v>Atico</v>
      </c>
      <c r="AX192" s="42" t="str">
        <f>Tabla1[[#This Row],[MMMM]]&amp;" "&amp;Tabla1[[#This Row],[NNNN]]</f>
        <v xml:space="preserve">1        </v>
      </c>
      <c r="AY192" s="29" t="s">
        <v>80</v>
      </c>
      <c r="AZ192" s="25">
        <v>6286989</v>
      </c>
      <c r="BA192" s="25"/>
      <c r="BB192" s="25" t="s">
        <v>104</v>
      </c>
      <c r="BC192" s="25" t="s">
        <v>82</v>
      </c>
      <c r="BD192" s="31" t="s">
        <v>103</v>
      </c>
      <c r="BE192" s="25" t="s">
        <v>100</v>
      </c>
      <c r="BF192" s="25" t="s">
        <v>84</v>
      </c>
      <c r="BG192" s="25">
        <v>3</v>
      </c>
      <c r="BH192" s="25" t="s">
        <v>85</v>
      </c>
      <c r="BI192" s="25" t="s">
        <v>86</v>
      </c>
      <c r="BJ192" s="41">
        <v>139</v>
      </c>
      <c r="BK192" s="41"/>
    </row>
    <row r="193" spans="1:63" ht="15.75" hidden="1" thickBot="1" x14ac:dyDescent="0.3">
      <c r="A193" s="37">
        <f t="shared" si="16"/>
        <v>186</v>
      </c>
      <c r="B193" s="38" t="str">
        <f t="shared" si="17"/>
        <v>NO</v>
      </c>
      <c r="C193" s="38" t="str">
        <f>IF(COUNTIF($D$8:$D$216,D193)&gt;1,"SI","NO")</f>
        <v>NO</v>
      </c>
      <c r="D193" s="38" t="str">
        <f t="shared" si="18"/>
        <v xml:space="preserve">08000760168600018         AT 2       </v>
      </c>
      <c r="E193" s="38" t="str">
        <f>VLOOKUP($G193,[1]LISTAS!$V:$AA,2,0)</f>
        <v>L'HOSPITALET DE LLOBREGAT</v>
      </c>
      <c r="F193" s="38" t="str">
        <f>VLOOKUP($G193,[1]LISTAS!$V:$AA,3,0)</f>
        <v>BARCELONA</v>
      </c>
      <c r="G193" s="21" t="s">
        <v>102</v>
      </c>
      <c r="H193" s="21">
        <v>18</v>
      </c>
      <c r="I193" s="21"/>
      <c r="J193" s="21"/>
      <c r="K193" s="21"/>
      <c r="L193" s="21"/>
      <c r="M193" s="21"/>
      <c r="N193" s="21"/>
      <c r="O193" s="21"/>
      <c r="P193" s="21"/>
      <c r="Q193" s="36" t="s">
        <v>87</v>
      </c>
      <c r="R193" s="20" t="s">
        <v>78</v>
      </c>
      <c r="S193" s="22">
        <v>2</v>
      </c>
      <c r="T193" s="39"/>
      <c r="U193" s="39"/>
      <c r="V193" s="38" t="str">
        <f>VLOOKUP($G193,[1]LISTAS!$V$3:$AD$20001,7,0)</f>
        <v>08</v>
      </c>
      <c r="W193" s="38" t="str">
        <f>VLOOKUP($G193,[1]LISTAS!$V$3:$AD$20001,8,0)</f>
        <v>00076</v>
      </c>
      <c r="X193" s="38" t="str">
        <f>VLOOKUP($G193,[1]LISTAS!$V$3:$AD$20001,9,0)</f>
        <v>01686</v>
      </c>
      <c r="Y193" s="38" t="str">
        <f t="shared" si="19"/>
        <v>00018</v>
      </c>
      <c r="Z193" s="38" t="str">
        <f>IF(I193=""," ",VLOOKUP(I193,[1]LISTAS!$B$3:$C$102,2))</f>
        <v xml:space="preserve"> </v>
      </c>
      <c r="AA193" s="38" t="str">
        <f t="shared" si="20"/>
        <v xml:space="preserve">   </v>
      </c>
      <c r="AB193" s="37" t="str">
        <f>IF(L193="","  ",VLOOKUP(L193,[1]LISTAS!$H$3:$I$14,2,0)&amp;REPT(" ",1-LEN(M193))&amp;M193)</f>
        <v xml:space="preserve">  </v>
      </c>
      <c r="AC193" s="38" t="str">
        <f t="shared" si="21"/>
        <v xml:space="preserve"> </v>
      </c>
      <c r="AD193" s="38" t="str">
        <f>IF(O193=""," ",VLOOKUP(O193,[1]LISTAS!$M$3:$N$38,2,0))&amp;IF(P193=""," ",VLOOKUP(P193,[1]LISTAS!$M$3:$N$38,2,0))</f>
        <v xml:space="preserve">  </v>
      </c>
      <c r="AE193" s="38" t="str">
        <f>IF(Q193="","   ",VLOOKUP(Q193,[1]LISTAS!$P$3:$Q$144,2,0))</f>
        <v xml:space="preserve">AT </v>
      </c>
      <c r="AF193" s="38" t="str">
        <f>IF(ISERROR(IF(R193="texto libre",S193,VLOOKUP(R193,[1]LISTAS!$S$3:$T$100,2,0))&amp;REPT(" ",4-LEN(IF(R193="texto libre",S193,VLOOKUP(R193,[1]LISTAS!$S$3:$T$100,2,0))))),"    ",IF(R193="texto libre",S193,VLOOKUP(R193,[1]LISTAS!$S$3:$T$100,2,0))&amp;REPT(" ",4-LEN(IF(R193="texto libre",S193,VLOOKUP(R193,[1]LISTAS!$S$3:$T$100,2,0)))))</f>
        <v xml:space="preserve">2   </v>
      </c>
      <c r="AG193" s="38" t="str">
        <f>IF(ISERROR(IF(T193="texto libre",U193,VLOOKUP(T193,[1]LISTAS!$S$3:$T$100,2,0))&amp;REPT(" ",4-LEN(IF(T193="texto libre",U193,VLOOKUP(T193,[1]LISTAS!$S$3:$T$100,2,0))))),"    ",IF(T193="texto libre",U193,VLOOKUP(T193,[1]LISTAS!$S$3:$T$100,2,0))&amp;REPT(" ",4-LEN(IF(T193="texto libre",U193,VLOOKUP(T193,[1]LISTAS!$S$3:$T$100,2,0)))))</f>
        <v xml:space="preserve">    </v>
      </c>
      <c r="AH193" s="38">
        <f t="shared" si="22"/>
        <v>37</v>
      </c>
      <c r="AI193" s="38">
        <f t="shared" si="23"/>
        <v>1</v>
      </c>
      <c r="AJ193" s="40"/>
      <c r="AK193" s="25">
        <v>2</v>
      </c>
      <c r="AL193" s="31" t="s">
        <v>103</v>
      </c>
      <c r="AM193" s="41">
        <v>140388</v>
      </c>
      <c r="AN193" s="41"/>
      <c r="AO193" s="42" t="str">
        <f>Tabla1[[#This Row],[GESCAL_37]]</f>
        <v xml:space="preserve">08000760168600018         AT 2       </v>
      </c>
      <c r="AP193" s="42" t="str">
        <f>IF(Tabla1[[#This Row],[Calle]]&lt;&gt;"",Tabla1[[#This Row],[Calle]],"")</f>
        <v>Galvany, Calle</v>
      </c>
      <c r="AQ193" s="42" t="str">
        <f>Tabla1[[#This Row],[Número]]&amp;Tabla1[[#This Row],[Bis]]</f>
        <v>18</v>
      </c>
      <c r="AR193" s="42" t="str">
        <f>Tabla1[[#This Row],[PORTAL(O)]]&amp;Tabla1[[#This Row],[PUERTA(Y)]]</f>
        <v/>
      </c>
      <c r="AS193" s="42" t="str">
        <f>Tabla1[[#This Row],[BLOQUE(T)]]&amp;Tabla1[[#This Row],[BLOQUE(XX)]]</f>
        <v/>
      </c>
      <c r="AT193" s="42" t="str">
        <f>IF(Tabla1[[#This Row],[LETRA ]]&lt;&gt;"",Tabla1[[#This Row],[LETRA ]],"")</f>
        <v/>
      </c>
      <c r="AU193" s="42" t="str">
        <f>Tabla1[[#This Row],[S1]]&amp;Tabla1[[#This Row],[S2]]</f>
        <v/>
      </c>
      <c r="AV193" s="43"/>
      <c r="AW193" s="42" t="str">
        <f>Tabla1[[#This Row],[Planta]]</f>
        <v>Atico</v>
      </c>
      <c r="AX193" s="42" t="str">
        <f>Tabla1[[#This Row],[MMMM]]&amp;" "&amp;Tabla1[[#This Row],[NNNN]]</f>
        <v xml:space="preserve">2        </v>
      </c>
      <c r="AY193" s="29" t="s">
        <v>80</v>
      </c>
      <c r="AZ193" s="25">
        <v>6286989</v>
      </c>
      <c r="BA193" s="25"/>
      <c r="BB193" s="25" t="s">
        <v>104</v>
      </c>
      <c r="BC193" s="25" t="s">
        <v>82</v>
      </c>
      <c r="BD193" s="31" t="s">
        <v>103</v>
      </c>
      <c r="BE193" s="25" t="s">
        <v>100</v>
      </c>
      <c r="BF193" s="25" t="s">
        <v>84</v>
      </c>
      <c r="BG193" s="25">
        <v>3</v>
      </c>
      <c r="BH193" s="25" t="s">
        <v>85</v>
      </c>
      <c r="BI193" s="25" t="s">
        <v>86</v>
      </c>
      <c r="BJ193" s="41">
        <v>139</v>
      </c>
      <c r="BK193" s="41"/>
    </row>
    <row r="194" spans="1:63" ht="15.75" hidden="1" thickBot="1" x14ac:dyDescent="0.3">
      <c r="A194" s="37">
        <f t="shared" si="16"/>
        <v>187</v>
      </c>
      <c r="B194" s="38" t="str">
        <f t="shared" si="17"/>
        <v>NO</v>
      </c>
      <c r="C194" s="38" t="str">
        <f>IF(COUNTIF($D$8:$D$216,D194)&gt;1,"SI","NO")</f>
        <v>NO</v>
      </c>
      <c r="D194" s="38" t="str">
        <f t="shared" si="18"/>
        <v xml:space="preserve">08000760168600018         AT 3       </v>
      </c>
      <c r="E194" s="38" t="str">
        <f>VLOOKUP($G194,[1]LISTAS!$V:$AA,2,0)</f>
        <v>L'HOSPITALET DE LLOBREGAT</v>
      </c>
      <c r="F194" s="38" t="str">
        <f>VLOOKUP($G194,[1]LISTAS!$V:$AA,3,0)</f>
        <v>BARCELONA</v>
      </c>
      <c r="G194" s="21" t="s">
        <v>102</v>
      </c>
      <c r="H194" s="21">
        <v>18</v>
      </c>
      <c r="I194" s="21"/>
      <c r="J194" s="21"/>
      <c r="K194" s="21"/>
      <c r="L194" s="21"/>
      <c r="M194" s="21"/>
      <c r="N194" s="21"/>
      <c r="O194" s="21"/>
      <c r="P194" s="21"/>
      <c r="Q194" s="36" t="s">
        <v>87</v>
      </c>
      <c r="R194" s="20" t="s">
        <v>78</v>
      </c>
      <c r="S194" s="22">
        <v>3</v>
      </c>
      <c r="T194" s="39"/>
      <c r="U194" s="39"/>
      <c r="V194" s="38" t="str">
        <f>VLOOKUP($G194,[1]LISTAS!$V$3:$AD$20001,7,0)</f>
        <v>08</v>
      </c>
      <c r="W194" s="38" t="str">
        <f>VLOOKUP($G194,[1]LISTAS!$V$3:$AD$20001,8,0)</f>
        <v>00076</v>
      </c>
      <c r="X194" s="38" t="str">
        <f>VLOOKUP($G194,[1]LISTAS!$V$3:$AD$20001,9,0)</f>
        <v>01686</v>
      </c>
      <c r="Y194" s="38" t="str">
        <f t="shared" si="19"/>
        <v>00018</v>
      </c>
      <c r="Z194" s="38" t="str">
        <f>IF(I194=""," ",VLOOKUP(I194,[1]LISTAS!$B$3:$C$102,2))</f>
        <v xml:space="preserve"> </v>
      </c>
      <c r="AA194" s="38" t="str">
        <f t="shared" si="20"/>
        <v xml:space="preserve">   </v>
      </c>
      <c r="AB194" s="37" t="str">
        <f>IF(L194="","  ",VLOOKUP(L194,[1]LISTAS!$H$3:$I$14,2,0)&amp;REPT(" ",1-LEN(M194))&amp;M194)</f>
        <v xml:space="preserve">  </v>
      </c>
      <c r="AC194" s="38" t="str">
        <f t="shared" si="21"/>
        <v xml:space="preserve"> </v>
      </c>
      <c r="AD194" s="38" t="str">
        <f>IF(O194=""," ",VLOOKUP(O194,[1]LISTAS!$M$3:$N$38,2,0))&amp;IF(P194=""," ",VLOOKUP(P194,[1]LISTAS!$M$3:$N$38,2,0))</f>
        <v xml:space="preserve">  </v>
      </c>
      <c r="AE194" s="38" t="str">
        <f>IF(Q194="","   ",VLOOKUP(Q194,[1]LISTAS!$P$3:$Q$144,2,0))</f>
        <v xml:space="preserve">AT </v>
      </c>
      <c r="AF194" s="38" t="str">
        <f>IF(ISERROR(IF(R194="texto libre",S194,VLOOKUP(R194,[1]LISTAS!$S$3:$T$100,2,0))&amp;REPT(" ",4-LEN(IF(R194="texto libre",S194,VLOOKUP(R194,[1]LISTAS!$S$3:$T$100,2,0))))),"    ",IF(R194="texto libre",S194,VLOOKUP(R194,[1]LISTAS!$S$3:$T$100,2,0))&amp;REPT(" ",4-LEN(IF(R194="texto libre",S194,VLOOKUP(R194,[1]LISTAS!$S$3:$T$100,2,0)))))</f>
        <v xml:space="preserve">3   </v>
      </c>
      <c r="AG194" s="38" t="str">
        <f>IF(ISERROR(IF(T194="texto libre",U194,VLOOKUP(T194,[1]LISTAS!$S$3:$T$100,2,0))&amp;REPT(" ",4-LEN(IF(T194="texto libre",U194,VLOOKUP(T194,[1]LISTAS!$S$3:$T$100,2,0))))),"    ",IF(T194="texto libre",U194,VLOOKUP(T194,[1]LISTAS!$S$3:$T$100,2,0))&amp;REPT(" ",4-LEN(IF(T194="texto libre",U194,VLOOKUP(T194,[1]LISTAS!$S$3:$T$100,2,0)))))</f>
        <v xml:space="preserve">    </v>
      </c>
      <c r="AH194" s="38">
        <f t="shared" si="22"/>
        <v>37</v>
      </c>
      <c r="AI194" s="38">
        <f t="shared" si="23"/>
        <v>1</v>
      </c>
      <c r="AJ194" s="40"/>
      <c r="AK194" s="25">
        <v>2</v>
      </c>
      <c r="AL194" s="31" t="s">
        <v>103</v>
      </c>
      <c r="AM194" s="41">
        <v>140388</v>
      </c>
      <c r="AN194" s="41"/>
      <c r="AO194" s="42" t="str">
        <f>Tabla1[[#This Row],[GESCAL_37]]</f>
        <v xml:space="preserve">08000760168600018         AT 3       </v>
      </c>
      <c r="AP194" s="42" t="str">
        <f>IF(Tabla1[[#This Row],[Calle]]&lt;&gt;"",Tabla1[[#This Row],[Calle]],"")</f>
        <v>Galvany, Calle</v>
      </c>
      <c r="AQ194" s="42" t="str">
        <f>Tabla1[[#This Row],[Número]]&amp;Tabla1[[#This Row],[Bis]]</f>
        <v>18</v>
      </c>
      <c r="AR194" s="42" t="str">
        <f>Tabla1[[#This Row],[PORTAL(O)]]&amp;Tabla1[[#This Row],[PUERTA(Y)]]</f>
        <v/>
      </c>
      <c r="AS194" s="42" t="str">
        <f>Tabla1[[#This Row],[BLOQUE(T)]]&amp;Tabla1[[#This Row],[BLOQUE(XX)]]</f>
        <v/>
      </c>
      <c r="AT194" s="42" t="str">
        <f>IF(Tabla1[[#This Row],[LETRA ]]&lt;&gt;"",Tabla1[[#This Row],[LETRA ]],"")</f>
        <v/>
      </c>
      <c r="AU194" s="42" t="str">
        <f>Tabla1[[#This Row],[S1]]&amp;Tabla1[[#This Row],[S2]]</f>
        <v/>
      </c>
      <c r="AV194" s="43"/>
      <c r="AW194" s="42" t="str">
        <f>Tabla1[[#This Row],[Planta]]</f>
        <v>Atico</v>
      </c>
      <c r="AX194" s="42" t="str">
        <f>Tabla1[[#This Row],[MMMM]]&amp;" "&amp;Tabla1[[#This Row],[NNNN]]</f>
        <v xml:space="preserve">3        </v>
      </c>
      <c r="AY194" s="29" t="s">
        <v>80</v>
      </c>
      <c r="AZ194" s="25">
        <v>6286989</v>
      </c>
      <c r="BA194" s="25"/>
      <c r="BB194" s="25" t="s">
        <v>104</v>
      </c>
      <c r="BC194" s="25" t="s">
        <v>82</v>
      </c>
      <c r="BD194" s="31" t="s">
        <v>103</v>
      </c>
      <c r="BE194" s="25" t="s">
        <v>100</v>
      </c>
      <c r="BF194" s="25" t="s">
        <v>84</v>
      </c>
      <c r="BG194" s="25">
        <v>3</v>
      </c>
      <c r="BH194" s="25" t="s">
        <v>85</v>
      </c>
      <c r="BI194" s="25" t="s">
        <v>86</v>
      </c>
      <c r="BJ194" s="41">
        <v>139</v>
      </c>
      <c r="BK194" s="41"/>
    </row>
    <row r="195" spans="1:63" ht="15.75" hidden="1" thickBot="1" x14ac:dyDescent="0.3">
      <c r="A195" s="37">
        <f t="shared" si="16"/>
        <v>188</v>
      </c>
      <c r="B195" s="38" t="str">
        <f t="shared" si="17"/>
        <v>NO</v>
      </c>
      <c r="C195" s="38" t="str">
        <f>IF(COUNTIF($D$8:$D$216,D195)&gt;1,"SI","NO")</f>
        <v>NO</v>
      </c>
      <c r="D195" s="38" t="str">
        <f t="shared" si="18"/>
        <v xml:space="preserve">08000760168600018         AT 4       </v>
      </c>
      <c r="E195" s="38" t="str">
        <f>VLOOKUP($G195,[1]LISTAS!$V:$AA,2,0)</f>
        <v>L'HOSPITALET DE LLOBREGAT</v>
      </c>
      <c r="F195" s="38" t="str">
        <f>VLOOKUP($G195,[1]LISTAS!$V:$AA,3,0)</f>
        <v>BARCELONA</v>
      </c>
      <c r="G195" s="21" t="s">
        <v>102</v>
      </c>
      <c r="H195" s="21">
        <v>18</v>
      </c>
      <c r="I195" s="21"/>
      <c r="J195" s="21"/>
      <c r="K195" s="21"/>
      <c r="L195" s="21"/>
      <c r="M195" s="21"/>
      <c r="N195" s="21"/>
      <c r="O195" s="21"/>
      <c r="P195" s="21"/>
      <c r="Q195" s="36" t="s">
        <v>87</v>
      </c>
      <c r="R195" s="20" t="s">
        <v>78</v>
      </c>
      <c r="S195" s="22">
        <v>4</v>
      </c>
      <c r="T195" s="39"/>
      <c r="U195" s="39"/>
      <c r="V195" s="38" t="str">
        <f>VLOOKUP($G195,[1]LISTAS!$V$3:$AD$20001,7,0)</f>
        <v>08</v>
      </c>
      <c r="W195" s="38" t="str">
        <f>VLOOKUP($G195,[1]LISTAS!$V$3:$AD$20001,8,0)</f>
        <v>00076</v>
      </c>
      <c r="X195" s="38" t="str">
        <f>VLOOKUP($G195,[1]LISTAS!$V$3:$AD$20001,9,0)</f>
        <v>01686</v>
      </c>
      <c r="Y195" s="38" t="str">
        <f t="shared" si="19"/>
        <v>00018</v>
      </c>
      <c r="Z195" s="38" t="str">
        <f>IF(I195=""," ",VLOOKUP(I195,[1]LISTAS!$B$3:$C$102,2))</f>
        <v xml:space="preserve"> </v>
      </c>
      <c r="AA195" s="38" t="str">
        <f t="shared" si="20"/>
        <v xml:space="preserve">   </v>
      </c>
      <c r="AB195" s="37" t="str">
        <f>IF(L195="","  ",VLOOKUP(L195,[1]LISTAS!$H$3:$I$14,2,0)&amp;REPT(" ",1-LEN(M195))&amp;M195)</f>
        <v xml:space="preserve">  </v>
      </c>
      <c r="AC195" s="38" t="str">
        <f t="shared" si="21"/>
        <v xml:space="preserve"> </v>
      </c>
      <c r="AD195" s="38" t="str">
        <f>IF(O195=""," ",VLOOKUP(O195,[1]LISTAS!$M$3:$N$38,2,0))&amp;IF(P195=""," ",VLOOKUP(P195,[1]LISTAS!$M$3:$N$38,2,0))</f>
        <v xml:space="preserve">  </v>
      </c>
      <c r="AE195" s="38" t="str">
        <f>IF(Q195="","   ",VLOOKUP(Q195,[1]LISTAS!$P$3:$Q$144,2,0))</f>
        <v xml:space="preserve">AT </v>
      </c>
      <c r="AF195" s="38" t="str">
        <f>IF(ISERROR(IF(R195="texto libre",S195,VLOOKUP(R195,[1]LISTAS!$S$3:$T$100,2,0))&amp;REPT(" ",4-LEN(IF(R195="texto libre",S195,VLOOKUP(R195,[1]LISTAS!$S$3:$T$100,2,0))))),"    ",IF(R195="texto libre",S195,VLOOKUP(R195,[1]LISTAS!$S$3:$T$100,2,0))&amp;REPT(" ",4-LEN(IF(R195="texto libre",S195,VLOOKUP(R195,[1]LISTAS!$S$3:$T$100,2,0)))))</f>
        <v xml:space="preserve">4   </v>
      </c>
      <c r="AG195" s="38" t="str">
        <f>IF(ISERROR(IF(T195="texto libre",U195,VLOOKUP(T195,[1]LISTAS!$S$3:$T$100,2,0))&amp;REPT(" ",4-LEN(IF(T195="texto libre",U195,VLOOKUP(T195,[1]LISTAS!$S$3:$T$100,2,0))))),"    ",IF(T195="texto libre",U195,VLOOKUP(T195,[1]LISTAS!$S$3:$T$100,2,0))&amp;REPT(" ",4-LEN(IF(T195="texto libre",U195,VLOOKUP(T195,[1]LISTAS!$S$3:$T$100,2,0)))))</f>
        <v xml:space="preserve">    </v>
      </c>
      <c r="AH195" s="38">
        <f t="shared" si="22"/>
        <v>37</v>
      </c>
      <c r="AI195" s="38">
        <f t="shared" si="23"/>
        <v>1</v>
      </c>
      <c r="AJ195" s="40"/>
      <c r="AK195" s="25">
        <v>2</v>
      </c>
      <c r="AL195" s="31" t="s">
        <v>103</v>
      </c>
      <c r="AM195" s="41">
        <v>140388</v>
      </c>
      <c r="AN195" s="41"/>
      <c r="AO195" s="42" t="str">
        <f>Tabla1[[#This Row],[GESCAL_37]]</f>
        <v xml:space="preserve">08000760168600018         AT 4       </v>
      </c>
      <c r="AP195" s="42" t="str">
        <f>IF(Tabla1[[#This Row],[Calle]]&lt;&gt;"",Tabla1[[#This Row],[Calle]],"")</f>
        <v>Galvany, Calle</v>
      </c>
      <c r="AQ195" s="42" t="str">
        <f>Tabla1[[#This Row],[Número]]&amp;Tabla1[[#This Row],[Bis]]</f>
        <v>18</v>
      </c>
      <c r="AR195" s="42" t="str">
        <f>Tabla1[[#This Row],[PORTAL(O)]]&amp;Tabla1[[#This Row],[PUERTA(Y)]]</f>
        <v/>
      </c>
      <c r="AS195" s="42" t="str">
        <f>Tabla1[[#This Row],[BLOQUE(T)]]&amp;Tabla1[[#This Row],[BLOQUE(XX)]]</f>
        <v/>
      </c>
      <c r="AT195" s="42" t="str">
        <f>IF(Tabla1[[#This Row],[LETRA ]]&lt;&gt;"",Tabla1[[#This Row],[LETRA ]],"")</f>
        <v/>
      </c>
      <c r="AU195" s="42" t="str">
        <f>Tabla1[[#This Row],[S1]]&amp;Tabla1[[#This Row],[S2]]</f>
        <v/>
      </c>
      <c r="AV195" s="43"/>
      <c r="AW195" s="42" t="str">
        <f>Tabla1[[#This Row],[Planta]]</f>
        <v>Atico</v>
      </c>
      <c r="AX195" s="42" t="str">
        <f>Tabla1[[#This Row],[MMMM]]&amp;" "&amp;Tabla1[[#This Row],[NNNN]]</f>
        <v xml:space="preserve">4        </v>
      </c>
      <c r="AY195" s="29" t="s">
        <v>80</v>
      </c>
      <c r="AZ195" s="25">
        <v>6286989</v>
      </c>
      <c r="BA195" s="25"/>
      <c r="BB195" s="25" t="s">
        <v>104</v>
      </c>
      <c r="BC195" s="25" t="s">
        <v>82</v>
      </c>
      <c r="BD195" s="31" t="s">
        <v>103</v>
      </c>
      <c r="BE195" s="25" t="s">
        <v>100</v>
      </c>
      <c r="BF195" s="25" t="s">
        <v>84</v>
      </c>
      <c r="BG195" s="25">
        <v>3</v>
      </c>
      <c r="BH195" s="25" t="s">
        <v>85</v>
      </c>
      <c r="BI195" s="25" t="s">
        <v>86</v>
      </c>
      <c r="BJ195" s="41">
        <v>139</v>
      </c>
      <c r="BK195" s="41"/>
    </row>
    <row r="196" spans="1:63" ht="15.75" hidden="1" thickBot="1" x14ac:dyDescent="0.3">
      <c r="A196" s="37">
        <f t="shared" si="16"/>
        <v>189</v>
      </c>
      <c r="B196" s="38" t="str">
        <f t="shared" si="17"/>
        <v>NO</v>
      </c>
      <c r="C196" s="38" t="str">
        <f>IF(COUNTIF($D$8:$D$216,D196)&gt;1,"SI","NO")</f>
        <v>NO</v>
      </c>
      <c r="D196" s="38" t="str">
        <f t="shared" si="18"/>
        <v xml:space="preserve">08000760168600018         SA 1       </v>
      </c>
      <c r="E196" s="38" t="str">
        <f>VLOOKUP($G196,[1]LISTAS!$V:$AA,2,0)</f>
        <v>L'HOSPITALET DE LLOBREGAT</v>
      </c>
      <c r="F196" s="38" t="str">
        <f>VLOOKUP($G196,[1]LISTAS!$V:$AA,3,0)</f>
        <v>BARCELONA</v>
      </c>
      <c r="G196" s="21" t="s">
        <v>102</v>
      </c>
      <c r="H196" s="21">
        <v>18</v>
      </c>
      <c r="I196" s="21"/>
      <c r="J196" s="21"/>
      <c r="K196" s="21"/>
      <c r="L196" s="21"/>
      <c r="M196" s="21"/>
      <c r="N196" s="21"/>
      <c r="O196" s="21"/>
      <c r="P196" s="21"/>
      <c r="Q196" s="36" t="s">
        <v>93</v>
      </c>
      <c r="R196" s="20" t="s">
        <v>78</v>
      </c>
      <c r="S196" s="22">
        <v>1</v>
      </c>
      <c r="T196" s="39"/>
      <c r="U196" s="39"/>
      <c r="V196" s="38" t="str">
        <f>VLOOKUP($G196,[1]LISTAS!$V$3:$AD$20001,7,0)</f>
        <v>08</v>
      </c>
      <c r="W196" s="38" t="str">
        <f>VLOOKUP($G196,[1]LISTAS!$V$3:$AD$20001,8,0)</f>
        <v>00076</v>
      </c>
      <c r="X196" s="38" t="str">
        <f>VLOOKUP($G196,[1]LISTAS!$V$3:$AD$20001,9,0)</f>
        <v>01686</v>
      </c>
      <c r="Y196" s="38" t="str">
        <f t="shared" si="19"/>
        <v>00018</v>
      </c>
      <c r="Z196" s="38" t="str">
        <f>IF(I196=""," ",VLOOKUP(I196,[1]LISTAS!$B$3:$C$102,2))</f>
        <v xml:space="preserve"> </v>
      </c>
      <c r="AA196" s="38" t="str">
        <f t="shared" si="20"/>
        <v xml:space="preserve">   </v>
      </c>
      <c r="AB196" s="37" t="str">
        <f>IF(L196="","  ",VLOOKUP(L196,[1]LISTAS!$H$3:$I$14,2,0)&amp;REPT(" ",1-LEN(M196))&amp;M196)</f>
        <v xml:space="preserve">  </v>
      </c>
      <c r="AC196" s="38" t="str">
        <f t="shared" si="21"/>
        <v xml:space="preserve"> </v>
      </c>
      <c r="AD196" s="38" t="str">
        <f>IF(O196=""," ",VLOOKUP(O196,[1]LISTAS!$M$3:$N$38,2,0))&amp;IF(P196=""," ",VLOOKUP(P196,[1]LISTAS!$M$3:$N$38,2,0))</f>
        <v xml:space="preserve">  </v>
      </c>
      <c r="AE196" s="38" t="str">
        <f>IF(Q196="","   ",VLOOKUP(Q196,[1]LISTAS!$P$3:$Q$144,2,0))</f>
        <v xml:space="preserve">SA </v>
      </c>
      <c r="AF196" s="38" t="str">
        <f>IF(ISERROR(IF(R196="texto libre",S196,VLOOKUP(R196,[1]LISTAS!$S$3:$T$100,2,0))&amp;REPT(" ",4-LEN(IF(R196="texto libre",S196,VLOOKUP(R196,[1]LISTAS!$S$3:$T$100,2,0))))),"    ",IF(R196="texto libre",S196,VLOOKUP(R196,[1]LISTAS!$S$3:$T$100,2,0))&amp;REPT(" ",4-LEN(IF(R196="texto libre",S196,VLOOKUP(R196,[1]LISTAS!$S$3:$T$100,2,0)))))</f>
        <v xml:space="preserve">1   </v>
      </c>
      <c r="AG196" s="38" t="str">
        <f>IF(ISERROR(IF(T196="texto libre",U196,VLOOKUP(T196,[1]LISTAS!$S$3:$T$100,2,0))&amp;REPT(" ",4-LEN(IF(T196="texto libre",U196,VLOOKUP(T196,[1]LISTAS!$S$3:$T$100,2,0))))),"    ",IF(T196="texto libre",U196,VLOOKUP(T196,[1]LISTAS!$S$3:$T$100,2,0))&amp;REPT(" ",4-LEN(IF(T196="texto libre",U196,VLOOKUP(T196,[1]LISTAS!$S$3:$T$100,2,0)))))</f>
        <v xml:space="preserve">    </v>
      </c>
      <c r="AH196" s="38">
        <f t="shared" si="22"/>
        <v>37</v>
      </c>
      <c r="AI196" s="38">
        <f t="shared" si="23"/>
        <v>1</v>
      </c>
      <c r="AJ196" s="40"/>
      <c r="AK196" s="25">
        <v>2</v>
      </c>
      <c r="AL196" s="31" t="s">
        <v>103</v>
      </c>
      <c r="AM196" s="41">
        <v>140388</v>
      </c>
      <c r="AN196" s="41"/>
      <c r="AO196" s="42" t="str">
        <f>Tabla1[[#This Row],[GESCAL_37]]</f>
        <v xml:space="preserve">08000760168600018         SA 1       </v>
      </c>
      <c r="AP196" s="42" t="str">
        <f>IF(Tabla1[[#This Row],[Calle]]&lt;&gt;"",Tabla1[[#This Row],[Calle]],"")</f>
        <v>Galvany, Calle</v>
      </c>
      <c r="AQ196" s="42" t="str">
        <f>Tabla1[[#This Row],[Número]]&amp;Tabla1[[#This Row],[Bis]]</f>
        <v>18</v>
      </c>
      <c r="AR196" s="42" t="str">
        <f>Tabla1[[#This Row],[PORTAL(O)]]&amp;Tabla1[[#This Row],[PUERTA(Y)]]</f>
        <v/>
      </c>
      <c r="AS196" s="42" t="str">
        <f>Tabla1[[#This Row],[BLOQUE(T)]]&amp;Tabla1[[#This Row],[BLOQUE(XX)]]</f>
        <v/>
      </c>
      <c r="AT196" s="42" t="str">
        <f>IF(Tabla1[[#This Row],[LETRA ]]&lt;&gt;"",Tabla1[[#This Row],[LETRA ]],"")</f>
        <v/>
      </c>
      <c r="AU196" s="42" t="str">
        <f>Tabla1[[#This Row],[S1]]&amp;Tabla1[[#This Row],[S2]]</f>
        <v/>
      </c>
      <c r="AV196" s="43"/>
      <c r="AW196" s="42" t="str">
        <f>Tabla1[[#This Row],[Planta]]</f>
        <v>Sobreático</v>
      </c>
      <c r="AX196" s="42" t="str">
        <f>Tabla1[[#This Row],[MMMM]]&amp;" "&amp;Tabla1[[#This Row],[NNNN]]</f>
        <v xml:space="preserve">1        </v>
      </c>
      <c r="AY196" s="29" t="s">
        <v>80</v>
      </c>
      <c r="AZ196" s="25">
        <v>6286989</v>
      </c>
      <c r="BA196" s="25"/>
      <c r="BB196" s="25" t="s">
        <v>104</v>
      </c>
      <c r="BC196" s="25" t="s">
        <v>82</v>
      </c>
      <c r="BD196" s="31" t="s">
        <v>103</v>
      </c>
      <c r="BE196" s="25" t="s">
        <v>100</v>
      </c>
      <c r="BF196" s="25" t="s">
        <v>84</v>
      </c>
      <c r="BG196" s="25">
        <v>3</v>
      </c>
      <c r="BH196" s="25" t="s">
        <v>85</v>
      </c>
      <c r="BI196" s="25" t="s">
        <v>86</v>
      </c>
      <c r="BJ196" s="41">
        <v>139</v>
      </c>
      <c r="BK196" s="41"/>
    </row>
    <row r="197" spans="1:63" ht="15.75" hidden="1" thickBot="1" x14ac:dyDescent="0.3">
      <c r="A197" s="37">
        <f t="shared" si="16"/>
        <v>190</v>
      </c>
      <c r="B197" s="38" t="str">
        <f t="shared" si="17"/>
        <v>NO</v>
      </c>
      <c r="C197" s="38" t="str">
        <f>IF(COUNTIF($D$8:$D$216,D197)&gt;1,"SI","NO")</f>
        <v>NO</v>
      </c>
      <c r="D197" s="38" t="str">
        <f t="shared" si="18"/>
        <v xml:space="preserve">08000760168600018         SA 2       </v>
      </c>
      <c r="E197" s="38" t="str">
        <f>VLOOKUP($G197,[1]LISTAS!$V:$AA,2,0)</f>
        <v>L'HOSPITALET DE LLOBREGAT</v>
      </c>
      <c r="F197" s="38" t="str">
        <f>VLOOKUP($G197,[1]LISTAS!$V:$AA,3,0)</f>
        <v>BARCELONA</v>
      </c>
      <c r="G197" s="21" t="s">
        <v>102</v>
      </c>
      <c r="H197" s="21">
        <v>18</v>
      </c>
      <c r="I197" s="21"/>
      <c r="J197" s="21"/>
      <c r="K197" s="21"/>
      <c r="L197" s="21"/>
      <c r="M197" s="21"/>
      <c r="N197" s="21"/>
      <c r="O197" s="21"/>
      <c r="P197" s="21"/>
      <c r="Q197" s="36" t="s">
        <v>93</v>
      </c>
      <c r="R197" s="20" t="s">
        <v>78</v>
      </c>
      <c r="S197" s="22">
        <v>2</v>
      </c>
      <c r="T197" s="39"/>
      <c r="U197" s="39"/>
      <c r="V197" s="38" t="str">
        <f>VLOOKUP($G197,[1]LISTAS!$V$3:$AD$20001,7,0)</f>
        <v>08</v>
      </c>
      <c r="W197" s="38" t="str">
        <f>VLOOKUP($G197,[1]LISTAS!$V$3:$AD$20001,8,0)</f>
        <v>00076</v>
      </c>
      <c r="X197" s="38" t="str">
        <f>VLOOKUP($G197,[1]LISTAS!$V$3:$AD$20001,9,0)</f>
        <v>01686</v>
      </c>
      <c r="Y197" s="38" t="str">
        <f t="shared" si="19"/>
        <v>00018</v>
      </c>
      <c r="Z197" s="38" t="str">
        <f>IF(I197=""," ",VLOOKUP(I197,[1]LISTAS!$B$3:$C$102,2))</f>
        <v xml:space="preserve"> </v>
      </c>
      <c r="AA197" s="38" t="str">
        <f t="shared" si="20"/>
        <v xml:space="preserve">   </v>
      </c>
      <c r="AB197" s="37" t="str">
        <f>IF(L197="","  ",VLOOKUP(L197,[1]LISTAS!$H$3:$I$14,2,0)&amp;REPT(" ",1-LEN(M197))&amp;M197)</f>
        <v xml:space="preserve">  </v>
      </c>
      <c r="AC197" s="38" t="str">
        <f t="shared" si="21"/>
        <v xml:space="preserve"> </v>
      </c>
      <c r="AD197" s="38" t="str">
        <f>IF(O197=""," ",VLOOKUP(O197,[1]LISTAS!$M$3:$N$38,2,0))&amp;IF(P197=""," ",VLOOKUP(P197,[1]LISTAS!$M$3:$N$38,2,0))</f>
        <v xml:space="preserve">  </v>
      </c>
      <c r="AE197" s="38" t="str">
        <f>IF(Q197="","   ",VLOOKUP(Q197,[1]LISTAS!$P$3:$Q$144,2,0))</f>
        <v xml:space="preserve">SA </v>
      </c>
      <c r="AF197" s="38" t="str">
        <f>IF(ISERROR(IF(R197="texto libre",S197,VLOOKUP(R197,[1]LISTAS!$S$3:$T$100,2,0))&amp;REPT(" ",4-LEN(IF(R197="texto libre",S197,VLOOKUP(R197,[1]LISTAS!$S$3:$T$100,2,0))))),"    ",IF(R197="texto libre",S197,VLOOKUP(R197,[1]LISTAS!$S$3:$T$100,2,0))&amp;REPT(" ",4-LEN(IF(R197="texto libre",S197,VLOOKUP(R197,[1]LISTAS!$S$3:$T$100,2,0)))))</f>
        <v xml:space="preserve">2   </v>
      </c>
      <c r="AG197" s="38" t="str">
        <f>IF(ISERROR(IF(T197="texto libre",U197,VLOOKUP(T197,[1]LISTAS!$S$3:$T$100,2,0))&amp;REPT(" ",4-LEN(IF(T197="texto libre",U197,VLOOKUP(T197,[1]LISTAS!$S$3:$T$100,2,0))))),"    ",IF(T197="texto libre",U197,VLOOKUP(T197,[1]LISTAS!$S$3:$T$100,2,0))&amp;REPT(" ",4-LEN(IF(T197="texto libre",U197,VLOOKUP(T197,[1]LISTAS!$S$3:$T$100,2,0)))))</f>
        <v xml:space="preserve">    </v>
      </c>
      <c r="AH197" s="38">
        <f t="shared" si="22"/>
        <v>37</v>
      </c>
      <c r="AI197" s="38">
        <f t="shared" si="23"/>
        <v>1</v>
      </c>
      <c r="AJ197" s="40"/>
      <c r="AK197" s="25">
        <v>2</v>
      </c>
      <c r="AL197" s="31" t="s">
        <v>103</v>
      </c>
      <c r="AM197" s="41">
        <v>140388</v>
      </c>
      <c r="AN197" s="41"/>
      <c r="AO197" s="42" t="str">
        <f>Tabla1[[#This Row],[GESCAL_37]]</f>
        <v xml:space="preserve">08000760168600018         SA 2       </v>
      </c>
      <c r="AP197" s="42" t="str">
        <f>IF(Tabla1[[#This Row],[Calle]]&lt;&gt;"",Tabla1[[#This Row],[Calle]],"")</f>
        <v>Galvany, Calle</v>
      </c>
      <c r="AQ197" s="42" t="str">
        <f>Tabla1[[#This Row],[Número]]&amp;Tabla1[[#This Row],[Bis]]</f>
        <v>18</v>
      </c>
      <c r="AR197" s="42" t="str">
        <f>Tabla1[[#This Row],[PORTAL(O)]]&amp;Tabla1[[#This Row],[PUERTA(Y)]]</f>
        <v/>
      </c>
      <c r="AS197" s="42" t="str">
        <f>Tabla1[[#This Row],[BLOQUE(T)]]&amp;Tabla1[[#This Row],[BLOQUE(XX)]]</f>
        <v/>
      </c>
      <c r="AT197" s="42" t="str">
        <f>IF(Tabla1[[#This Row],[LETRA ]]&lt;&gt;"",Tabla1[[#This Row],[LETRA ]],"")</f>
        <v/>
      </c>
      <c r="AU197" s="42" t="str">
        <f>Tabla1[[#This Row],[S1]]&amp;Tabla1[[#This Row],[S2]]</f>
        <v/>
      </c>
      <c r="AV197" s="43"/>
      <c r="AW197" s="42" t="str">
        <f>Tabla1[[#This Row],[Planta]]</f>
        <v>Sobreático</v>
      </c>
      <c r="AX197" s="42" t="str">
        <f>Tabla1[[#This Row],[MMMM]]&amp;" "&amp;Tabla1[[#This Row],[NNNN]]</f>
        <v xml:space="preserve">2        </v>
      </c>
      <c r="AY197" s="29" t="s">
        <v>80</v>
      </c>
      <c r="AZ197" s="25">
        <v>6286989</v>
      </c>
      <c r="BA197" s="25"/>
      <c r="BB197" s="25" t="s">
        <v>104</v>
      </c>
      <c r="BC197" s="25" t="s">
        <v>82</v>
      </c>
      <c r="BD197" s="31" t="s">
        <v>103</v>
      </c>
      <c r="BE197" s="25" t="s">
        <v>100</v>
      </c>
      <c r="BF197" s="25" t="s">
        <v>84</v>
      </c>
      <c r="BG197" s="25">
        <v>3</v>
      </c>
      <c r="BH197" s="25" t="s">
        <v>85</v>
      </c>
      <c r="BI197" s="25" t="s">
        <v>86</v>
      </c>
      <c r="BJ197" s="41">
        <v>139</v>
      </c>
      <c r="BK197" s="41"/>
    </row>
    <row r="198" spans="1:63" ht="15.75" hidden="1" thickBot="1" x14ac:dyDescent="0.3">
      <c r="A198" s="37">
        <f t="shared" si="16"/>
        <v>191</v>
      </c>
      <c r="B198" s="38" t="str">
        <f t="shared" si="17"/>
        <v>NO</v>
      </c>
      <c r="C198" s="38" t="str">
        <f>IF(COUNTIF($D$8:$D$216,D198)&gt;1,"SI","NO")</f>
        <v>NO</v>
      </c>
      <c r="D198" s="38" t="str">
        <f t="shared" si="18"/>
        <v xml:space="preserve">08000761107500032         0011       </v>
      </c>
      <c r="E198" s="38" t="str">
        <f>VLOOKUP($G198,[1]LISTAS!$V:$AA,2,0)</f>
        <v>L'HOSPITALET DE LLOBREGAT</v>
      </c>
      <c r="F198" s="38" t="str">
        <f>VLOOKUP($G198,[1]LISTAS!$V:$AA,3,0)</f>
        <v>BARCELONA</v>
      </c>
      <c r="G198" s="20" t="s">
        <v>97</v>
      </c>
      <c r="H198" s="20">
        <v>32</v>
      </c>
      <c r="I198" s="21"/>
      <c r="J198" s="21"/>
      <c r="K198" s="21"/>
      <c r="L198" s="21"/>
      <c r="M198" s="21"/>
      <c r="N198" s="21"/>
      <c r="O198" s="21"/>
      <c r="P198" s="21"/>
      <c r="Q198" s="21">
        <v>1</v>
      </c>
      <c r="R198" s="20" t="s">
        <v>78</v>
      </c>
      <c r="S198" s="22">
        <v>1</v>
      </c>
      <c r="T198" s="39"/>
      <c r="U198" s="39"/>
      <c r="V198" s="38" t="str">
        <f>VLOOKUP($G198,[1]LISTAS!$V$3:$AD$20001,7,0)</f>
        <v>08</v>
      </c>
      <c r="W198" s="38" t="str">
        <f>VLOOKUP($G198,[1]LISTAS!$V$3:$AD$20001,8,0)</f>
        <v>00076</v>
      </c>
      <c r="X198" s="38" t="str">
        <f>VLOOKUP($G198,[1]LISTAS!$V$3:$AD$20001,9,0)</f>
        <v>11075</v>
      </c>
      <c r="Y198" s="38" t="str">
        <f t="shared" si="19"/>
        <v>00032</v>
      </c>
      <c r="Z198" s="38" t="str">
        <f>IF(I198=""," ",VLOOKUP(I198,[1]LISTAS!$B$3:$C$102,2))</f>
        <v xml:space="preserve"> </v>
      </c>
      <c r="AA198" s="38" t="str">
        <f t="shared" si="20"/>
        <v xml:space="preserve">   </v>
      </c>
      <c r="AB198" s="37" t="str">
        <f>IF(L198="","  ",VLOOKUP(L198,[1]LISTAS!$H$3:$I$14,2,0)&amp;REPT(" ",1-LEN(M198))&amp;M198)</f>
        <v xml:space="preserve">  </v>
      </c>
      <c r="AC198" s="38" t="str">
        <f t="shared" si="21"/>
        <v xml:space="preserve"> </v>
      </c>
      <c r="AD198" s="38" t="str">
        <f>IF(O198=""," ",VLOOKUP(O198,[1]LISTAS!$M$3:$N$38,2,0))&amp;IF(P198=""," ",VLOOKUP(P198,[1]LISTAS!$M$3:$N$38,2,0))</f>
        <v xml:space="preserve">  </v>
      </c>
      <c r="AE198" s="38" t="str">
        <f>IF(Q198="","   ",VLOOKUP(Q198,[1]LISTAS!$P$3:$Q$144,2,0))</f>
        <v>001</v>
      </c>
      <c r="AF198" s="38" t="str">
        <f>IF(ISERROR(IF(R198="texto libre",S198,VLOOKUP(R198,[1]LISTAS!$S$3:$T$100,2,0))&amp;REPT(" ",4-LEN(IF(R198="texto libre",S198,VLOOKUP(R198,[1]LISTAS!$S$3:$T$100,2,0))))),"    ",IF(R198="texto libre",S198,VLOOKUP(R198,[1]LISTAS!$S$3:$T$100,2,0))&amp;REPT(" ",4-LEN(IF(R198="texto libre",S198,VLOOKUP(R198,[1]LISTAS!$S$3:$T$100,2,0)))))</f>
        <v xml:space="preserve">1   </v>
      </c>
      <c r="AG198" s="38" t="str">
        <f>IF(ISERROR(IF(T198="texto libre",U198,VLOOKUP(T198,[1]LISTAS!$S$3:$T$100,2,0))&amp;REPT(" ",4-LEN(IF(T198="texto libre",U198,VLOOKUP(T198,[1]LISTAS!$S$3:$T$100,2,0))))),"    ",IF(T198="texto libre",U198,VLOOKUP(T198,[1]LISTAS!$S$3:$T$100,2,0))&amp;REPT(" ",4-LEN(IF(T198="texto libre",U198,VLOOKUP(T198,[1]LISTAS!$S$3:$T$100,2,0)))))</f>
        <v xml:space="preserve">    </v>
      </c>
      <c r="AH198" s="38">
        <f t="shared" si="22"/>
        <v>37</v>
      </c>
      <c r="AI198" s="38">
        <f t="shared" si="23"/>
        <v>1</v>
      </c>
      <c r="AJ198" s="40"/>
      <c r="AK198" s="25">
        <v>2</v>
      </c>
      <c r="AL198" s="31" t="s">
        <v>103</v>
      </c>
      <c r="AM198" s="41">
        <v>140388</v>
      </c>
      <c r="AN198" s="41"/>
      <c r="AO198" s="42" t="str">
        <f>Tabla1[[#This Row],[GESCAL_37]]</f>
        <v xml:space="preserve">08000761107500032         0011       </v>
      </c>
      <c r="AP198" s="42" t="str">
        <f>IF(Tabla1[[#This Row],[Calle]]&lt;&gt;"",Tabla1[[#This Row],[Calle]],"")</f>
        <v>Joan Maragall, Calle</v>
      </c>
      <c r="AQ198" s="42" t="str">
        <f>Tabla1[[#This Row],[Número]]&amp;Tabla1[[#This Row],[Bis]]</f>
        <v>32</v>
      </c>
      <c r="AR198" s="42" t="str">
        <f>Tabla1[[#This Row],[PORTAL(O)]]&amp;Tabla1[[#This Row],[PUERTA(Y)]]</f>
        <v/>
      </c>
      <c r="AS198" s="42" t="str">
        <f>Tabla1[[#This Row],[BLOQUE(T)]]&amp;Tabla1[[#This Row],[BLOQUE(XX)]]</f>
        <v/>
      </c>
      <c r="AT198" s="42" t="str">
        <f>IF(Tabla1[[#This Row],[LETRA ]]&lt;&gt;"",Tabla1[[#This Row],[LETRA ]],"")</f>
        <v/>
      </c>
      <c r="AU198" s="42" t="str">
        <f>Tabla1[[#This Row],[S1]]&amp;Tabla1[[#This Row],[S2]]</f>
        <v/>
      </c>
      <c r="AV198" s="43"/>
      <c r="AW198" s="42">
        <f>Tabla1[[#This Row],[Planta]]</f>
        <v>1</v>
      </c>
      <c r="AX198" s="42" t="str">
        <f>Tabla1[[#This Row],[MMMM]]&amp;" "&amp;Tabla1[[#This Row],[NNNN]]</f>
        <v xml:space="preserve">1        </v>
      </c>
      <c r="AY198" s="29" t="s">
        <v>80</v>
      </c>
      <c r="AZ198" s="25">
        <v>6286989</v>
      </c>
      <c r="BA198" s="25"/>
      <c r="BB198" s="25" t="s">
        <v>104</v>
      </c>
      <c r="BC198" s="25" t="s">
        <v>82</v>
      </c>
      <c r="BD198" s="31" t="s">
        <v>103</v>
      </c>
      <c r="BE198" s="25" t="s">
        <v>100</v>
      </c>
      <c r="BF198" s="25" t="s">
        <v>84</v>
      </c>
      <c r="BG198" s="25">
        <v>3</v>
      </c>
      <c r="BH198" s="25" t="s">
        <v>85</v>
      </c>
      <c r="BI198" s="25" t="s">
        <v>86</v>
      </c>
      <c r="BJ198" s="41">
        <v>139</v>
      </c>
      <c r="BK198" s="41"/>
    </row>
    <row r="199" spans="1:63" ht="15.75" hidden="1" thickBot="1" x14ac:dyDescent="0.3">
      <c r="A199" s="37">
        <f t="shared" ref="A199:A216" si="24">ROW(A199)-ROW($A$7)</f>
        <v>192</v>
      </c>
      <c r="B199" s="38" t="str">
        <f t="shared" ref="B199:B216" si="25">IF(G199="","NO",IF(AI199*AH199=37,"NO","SI"))</f>
        <v>NO</v>
      </c>
      <c r="C199" s="38" t="str">
        <f>IF(COUNTIF($D$8:$D$216,D199)&gt;1,"SI","NO")</f>
        <v>NO</v>
      </c>
      <c r="D199" s="38" t="str">
        <f t="shared" ref="D199:D216" si="26">IF(G199="",REPT(" ",37),V199&amp;W199&amp;X199&amp;Y199&amp;Z199&amp;AA199&amp;AB199&amp;AC199&amp;AD199&amp;AE199&amp;AF199&amp;AG199)</f>
        <v xml:space="preserve">08000761107500032         0021       </v>
      </c>
      <c r="E199" s="38" t="str">
        <f>VLOOKUP($G199,[1]LISTAS!$V:$AA,2,0)</f>
        <v>L'HOSPITALET DE LLOBREGAT</v>
      </c>
      <c r="F199" s="38" t="str">
        <f>VLOOKUP($G199,[1]LISTAS!$V:$AA,3,0)</f>
        <v>BARCELONA</v>
      </c>
      <c r="G199" s="20" t="s">
        <v>97</v>
      </c>
      <c r="H199" s="20">
        <v>32</v>
      </c>
      <c r="I199" s="21"/>
      <c r="J199" s="21"/>
      <c r="K199" s="21"/>
      <c r="L199" s="21"/>
      <c r="M199" s="21"/>
      <c r="N199" s="21"/>
      <c r="O199" s="21"/>
      <c r="P199" s="21"/>
      <c r="Q199" s="21">
        <v>2</v>
      </c>
      <c r="R199" s="20" t="s">
        <v>78</v>
      </c>
      <c r="S199" s="22">
        <v>1</v>
      </c>
      <c r="T199" s="39"/>
      <c r="U199" s="39"/>
      <c r="V199" s="38" t="str">
        <f>VLOOKUP($G199,[1]LISTAS!$V$3:$AD$20001,7,0)</f>
        <v>08</v>
      </c>
      <c r="W199" s="38" t="str">
        <f>VLOOKUP($G199,[1]LISTAS!$V$3:$AD$20001,8,0)</f>
        <v>00076</v>
      </c>
      <c r="X199" s="38" t="str">
        <f>VLOOKUP($G199,[1]LISTAS!$V$3:$AD$20001,9,0)</f>
        <v>11075</v>
      </c>
      <c r="Y199" s="38" t="str">
        <f t="shared" ref="Y199:Y216" si="27">REPT("0",5-LEN(H199))&amp;H199</f>
        <v>00032</v>
      </c>
      <c r="Z199" s="38" t="str">
        <f>IF(I199=""," ",VLOOKUP(I199,[1]LISTAS!$B$3:$C$102,2))</f>
        <v xml:space="preserve"> </v>
      </c>
      <c r="AA199" s="38" t="str">
        <f t="shared" ref="AA199:AA216" si="28">IF(J199=""," ",VLOOKUP(J199,BLOQUE,2,0))&amp;REPT(" ",2-LEN(K199))&amp;K199</f>
        <v xml:space="preserve">   </v>
      </c>
      <c r="AB199" s="37" t="str">
        <f>IF(L199="","  ",VLOOKUP(L199,[1]LISTAS!$H$3:$I$14,2,0)&amp;REPT(" ",1-LEN(M199))&amp;M199)</f>
        <v xml:space="preserve">  </v>
      </c>
      <c r="AC199" s="38" t="str">
        <f t="shared" ref="AC199:AC216" si="29">IF(N199=""," ",N199)</f>
        <v xml:space="preserve"> </v>
      </c>
      <c r="AD199" s="38" t="str">
        <f>IF(O199=""," ",VLOOKUP(O199,[1]LISTAS!$M$3:$N$38,2,0))&amp;IF(P199=""," ",VLOOKUP(P199,[1]LISTAS!$M$3:$N$38,2,0))</f>
        <v xml:space="preserve">  </v>
      </c>
      <c r="AE199" s="38" t="str">
        <f>IF(Q199="","   ",VLOOKUP(Q199,[1]LISTAS!$P$3:$Q$144,2,0))</f>
        <v>002</v>
      </c>
      <c r="AF199" s="38" t="str">
        <f>IF(ISERROR(IF(R199="texto libre",S199,VLOOKUP(R199,[1]LISTAS!$S$3:$T$100,2,0))&amp;REPT(" ",4-LEN(IF(R199="texto libre",S199,VLOOKUP(R199,[1]LISTAS!$S$3:$T$100,2,0))))),"    ",IF(R199="texto libre",S199,VLOOKUP(R199,[1]LISTAS!$S$3:$T$100,2,0))&amp;REPT(" ",4-LEN(IF(R199="texto libre",S199,VLOOKUP(R199,[1]LISTAS!$S$3:$T$100,2,0)))))</f>
        <v xml:space="preserve">1   </v>
      </c>
      <c r="AG199" s="38" t="str">
        <f>IF(ISERROR(IF(T199="texto libre",U199,VLOOKUP(T199,[1]LISTAS!$S$3:$T$100,2,0))&amp;REPT(" ",4-LEN(IF(T199="texto libre",U199,VLOOKUP(T199,[1]LISTAS!$S$3:$T$100,2,0))))),"    ",IF(T199="texto libre",U199,VLOOKUP(T199,[1]LISTAS!$S$3:$T$100,2,0))&amp;REPT(" ",4-LEN(IF(T199="texto libre",U199,VLOOKUP(T199,[1]LISTAS!$S$3:$T$100,2,0)))))</f>
        <v xml:space="preserve">    </v>
      </c>
      <c r="AH199" s="38">
        <f t="shared" ref="AH199:AH216" si="30">LEN(D199)</f>
        <v>37</v>
      </c>
      <c r="AI199" s="38">
        <f t="shared" ref="AI199:AI216" si="31">IF(H199="",0,1)*IF(Q199="",0,1)</f>
        <v>1</v>
      </c>
      <c r="AJ199" s="40"/>
      <c r="AK199" s="25">
        <v>2</v>
      </c>
      <c r="AL199" s="31" t="s">
        <v>103</v>
      </c>
      <c r="AM199" s="41">
        <v>140388</v>
      </c>
      <c r="AN199" s="41"/>
      <c r="AO199" s="42" t="str">
        <f>Tabla1[[#This Row],[GESCAL_37]]</f>
        <v xml:space="preserve">08000761107500032         0021       </v>
      </c>
      <c r="AP199" s="42" t="str">
        <f>IF(Tabla1[[#This Row],[Calle]]&lt;&gt;"",Tabla1[[#This Row],[Calle]],"")</f>
        <v>Joan Maragall, Calle</v>
      </c>
      <c r="AQ199" s="42" t="str">
        <f>Tabla1[[#This Row],[Número]]&amp;Tabla1[[#This Row],[Bis]]</f>
        <v>32</v>
      </c>
      <c r="AR199" s="42" t="str">
        <f>Tabla1[[#This Row],[PORTAL(O)]]&amp;Tabla1[[#This Row],[PUERTA(Y)]]</f>
        <v/>
      </c>
      <c r="AS199" s="42" t="str">
        <f>Tabla1[[#This Row],[BLOQUE(T)]]&amp;Tabla1[[#This Row],[BLOQUE(XX)]]</f>
        <v/>
      </c>
      <c r="AT199" s="42" t="str">
        <f>IF(Tabla1[[#This Row],[LETRA ]]&lt;&gt;"",Tabla1[[#This Row],[LETRA ]],"")</f>
        <v/>
      </c>
      <c r="AU199" s="42" t="str">
        <f>Tabla1[[#This Row],[S1]]&amp;Tabla1[[#This Row],[S2]]</f>
        <v/>
      </c>
      <c r="AV199" s="43"/>
      <c r="AW199" s="42">
        <f>Tabla1[[#This Row],[Planta]]</f>
        <v>2</v>
      </c>
      <c r="AX199" s="42" t="str">
        <f>Tabla1[[#This Row],[MMMM]]&amp;" "&amp;Tabla1[[#This Row],[NNNN]]</f>
        <v xml:space="preserve">1        </v>
      </c>
      <c r="AY199" s="29" t="s">
        <v>80</v>
      </c>
      <c r="AZ199" s="25">
        <v>6286989</v>
      </c>
      <c r="BA199" s="25"/>
      <c r="BB199" s="25" t="s">
        <v>104</v>
      </c>
      <c r="BC199" s="25" t="s">
        <v>82</v>
      </c>
      <c r="BD199" s="31" t="s">
        <v>103</v>
      </c>
      <c r="BE199" s="25" t="s">
        <v>100</v>
      </c>
      <c r="BF199" s="25" t="s">
        <v>84</v>
      </c>
      <c r="BG199" s="25">
        <v>3</v>
      </c>
      <c r="BH199" s="25" t="s">
        <v>85</v>
      </c>
      <c r="BI199" s="25" t="s">
        <v>86</v>
      </c>
      <c r="BJ199" s="41">
        <v>139</v>
      </c>
      <c r="BK199" s="41"/>
    </row>
    <row r="200" spans="1:63" ht="15.75" hidden="1" thickBot="1" x14ac:dyDescent="0.3">
      <c r="A200" s="37">
        <f t="shared" si="24"/>
        <v>193</v>
      </c>
      <c r="B200" s="38" t="str">
        <f t="shared" si="25"/>
        <v>NO</v>
      </c>
      <c r="C200" s="38" t="str">
        <f>IF(COUNTIF($D$8:$D$216,D200)&gt;1,"SI","NO")</f>
        <v>NO</v>
      </c>
      <c r="D200" s="38" t="str">
        <f t="shared" si="26"/>
        <v xml:space="preserve">08000761107500032         0031       </v>
      </c>
      <c r="E200" s="38" t="str">
        <f>VLOOKUP($G200,[1]LISTAS!$V:$AA,2,0)</f>
        <v>L'HOSPITALET DE LLOBREGAT</v>
      </c>
      <c r="F200" s="38" t="str">
        <f>VLOOKUP($G200,[1]LISTAS!$V:$AA,3,0)</f>
        <v>BARCELONA</v>
      </c>
      <c r="G200" s="20" t="s">
        <v>97</v>
      </c>
      <c r="H200" s="20">
        <v>32</v>
      </c>
      <c r="I200" s="21"/>
      <c r="J200" s="21"/>
      <c r="K200" s="21"/>
      <c r="L200" s="21"/>
      <c r="M200" s="21"/>
      <c r="N200" s="21"/>
      <c r="O200" s="21"/>
      <c r="P200" s="21"/>
      <c r="Q200" s="21">
        <v>3</v>
      </c>
      <c r="R200" s="20" t="s">
        <v>78</v>
      </c>
      <c r="S200" s="22">
        <v>1</v>
      </c>
      <c r="T200" s="39"/>
      <c r="U200" s="39"/>
      <c r="V200" s="38" t="str">
        <f>VLOOKUP($G200,[1]LISTAS!$V$3:$AD$20001,7,0)</f>
        <v>08</v>
      </c>
      <c r="W200" s="38" t="str">
        <f>VLOOKUP($G200,[1]LISTAS!$V$3:$AD$20001,8,0)</f>
        <v>00076</v>
      </c>
      <c r="X200" s="38" t="str">
        <f>VLOOKUP($G200,[1]LISTAS!$V$3:$AD$20001,9,0)</f>
        <v>11075</v>
      </c>
      <c r="Y200" s="38" t="str">
        <f t="shared" si="27"/>
        <v>00032</v>
      </c>
      <c r="Z200" s="38" t="str">
        <f>IF(I200=""," ",VLOOKUP(I200,[1]LISTAS!$B$3:$C$102,2))</f>
        <v xml:space="preserve"> </v>
      </c>
      <c r="AA200" s="38" t="str">
        <f t="shared" si="28"/>
        <v xml:space="preserve">   </v>
      </c>
      <c r="AB200" s="37" t="str">
        <f>IF(L200="","  ",VLOOKUP(L200,[1]LISTAS!$H$3:$I$14,2,0)&amp;REPT(" ",1-LEN(M200))&amp;M200)</f>
        <v xml:space="preserve">  </v>
      </c>
      <c r="AC200" s="38" t="str">
        <f t="shared" si="29"/>
        <v xml:space="preserve"> </v>
      </c>
      <c r="AD200" s="38" t="str">
        <f>IF(O200=""," ",VLOOKUP(O200,[1]LISTAS!$M$3:$N$38,2,0))&amp;IF(P200=""," ",VLOOKUP(P200,[1]LISTAS!$M$3:$N$38,2,0))</f>
        <v xml:space="preserve">  </v>
      </c>
      <c r="AE200" s="38" t="str">
        <f>IF(Q200="","   ",VLOOKUP(Q200,[1]LISTAS!$P$3:$Q$144,2,0))</f>
        <v>003</v>
      </c>
      <c r="AF200" s="38" t="str">
        <f>IF(ISERROR(IF(R200="texto libre",S200,VLOOKUP(R200,[1]LISTAS!$S$3:$T$100,2,0))&amp;REPT(" ",4-LEN(IF(R200="texto libre",S200,VLOOKUP(R200,[1]LISTAS!$S$3:$T$100,2,0))))),"    ",IF(R200="texto libre",S200,VLOOKUP(R200,[1]LISTAS!$S$3:$T$100,2,0))&amp;REPT(" ",4-LEN(IF(R200="texto libre",S200,VLOOKUP(R200,[1]LISTAS!$S$3:$T$100,2,0)))))</f>
        <v xml:space="preserve">1   </v>
      </c>
      <c r="AG200" s="38" t="str">
        <f>IF(ISERROR(IF(T200="texto libre",U200,VLOOKUP(T200,[1]LISTAS!$S$3:$T$100,2,0))&amp;REPT(" ",4-LEN(IF(T200="texto libre",U200,VLOOKUP(T200,[1]LISTAS!$S$3:$T$100,2,0))))),"    ",IF(T200="texto libre",U200,VLOOKUP(T200,[1]LISTAS!$S$3:$T$100,2,0))&amp;REPT(" ",4-LEN(IF(T200="texto libre",U200,VLOOKUP(T200,[1]LISTAS!$S$3:$T$100,2,0)))))</f>
        <v xml:space="preserve">    </v>
      </c>
      <c r="AH200" s="38">
        <f t="shared" si="30"/>
        <v>37</v>
      </c>
      <c r="AI200" s="38">
        <f t="shared" si="31"/>
        <v>1</v>
      </c>
      <c r="AJ200" s="40"/>
      <c r="AK200" s="25">
        <v>2</v>
      </c>
      <c r="AL200" s="31" t="s">
        <v>103</v>
      </c>
      <c r="AM200" s="41">
        <v>140388</v>
      </c>
      <c r="AN200" s="41"/>
      <c r="AO200" s="42" t="str">
        <f>Tabla1[[#This Row],[GESCAL_37]]</f>
        <v xml:space="preserve">08000761107500032         0031       </v>
      </c>
      <c r="AP200" s="42" t="str">
        <f>IF(Tabla1[[#This Row],[Calle]]&lt;&gt;"",Tabla1[[#This Row],[Calle]],"")</f>
        <v>Joan Maragall, Calle</v>
      </c>
      <c r="AQ200" s="42" t="str">
        <f>Tabla1[[#This Row],[Número]]&amp;Tabla1[[#This Row],[Bis]]</f>
        <v>32</v>
      </c>
      <c r="AR200" s="42" t="str">
        <f>Tabla1[[#This Row],[PORTAL(O)]]&amp;Tabla1[[#This Row],[PUERTA(Y)]]</f>
        <v/>
      </c>
      <c r="AS200" s="42" t="str">
        <f>Tabla1[[#This Row],[BLOQUE(T)]]&amp;Tabla1[[#This Row],[BLOQUE(XX)]]</f>
        <v/>
      </c>
      <c r="AT200" s="42" t="str">
        <f>IF(Tabla1[[#This Row],[LETRA ]]&lt;&gt;"",Tabla1[[#This Row],[LETRA ]],"")</f>
        <v/>
      </c>
      <c r="AU200" s="42" t="str">
        <f>Tabla1[[#This Row],[S1]]&amp;Tabla1[[#This Row],[S2]]</f>
        <v/>
      </c>
      <c r="AV200" s="43"/>
      <c r="AW200" s="42">
        <f>Tabla1[[#This Row],[Planta]]</f>
        <v>3</v>
      </c>
      <c r="AX200" s="42" t="str">
        <f>Tabla1[[#This Row],[MMMM]]&amp;" "&amp;Tabla1[[#This Row],[NNNN]]</f>
        <v xml:space="preserve">1        </v>
      </c>
      <c r="AY200" s="29" t="s">
        <v>80</v>
      </c>
      <c r="AZ200" s="25">
        <v>6286989</v>
      </c>
      <c r="BA200" s="25"/>
      <c r="BB200" s="25" t="s">
        <v>104</v>
      </c>
      <c r="BC200" s="25" t="s">
        <v>82</v>
      </c>
      <c r="BD200" s="31" t="s">
        <v>103</v>
      </c>
      <c r="BE200" s="25" t="s">
        <v>100</v>
      </c>
      <c r="BF200" s="25" t="s">
        <v>84</v>
      </c>
      <c r="BG200" s="25">
        <v>3</v>
      </c>
      <c r="BH200" s="25" t="s">
        <v>85</v>
      </c>
      <c r="BI200" s="25" t="s">
        <v>86</v>
      </c>
      <c r="BJ200" s="41">
        <v>139</v>
      </c>
      <c r="BK200" s="41"/>
    </row>
    <row r="201" spans="1:63" ht="15.75" hidden="1" thickBot="1" x14ac:dyDescent="0.3">
      <c r="A201" s="37">
        <f t="shared" si="24"/>
        <v>194</v>
      </c>
      <c r="B201" s="38" t="str">
        <f t="shared" si="25"/>
        <v>NO</v>
      </c>
      <c r="C201" s="38" t="str">
        <f>IF(COUNTIF($D$8:$D$216,D201)&gt;1,"SI","NO")</f>
        <v>NO</v>
      </c>
      <c r="D201" s="38" t="str">
        <f t="shared" si="26"/>
        <v xml:space="preserve">08000761107500032         LO 1       </v>
      </c>
      <c r="E201" s="38" t="str">
        <f>VLOOKUP($G201,[1]LISTAS!$V:$AA,2,0)</f>
        <v>L'HOSPITALET DE LLOBREGAT</v>
      </c>
      <c r="F201" s="38" t="str">
        <f>VLOOKUP($G201,[1]LISTAS!$V:$AA,3,0)</f>
        <v>BARCELONA</v>
      </c>
      <c r="G201" s="20" t="s">
        <v>97</v>
      </c>
      <c r="H201" s="20">
        <v>32</v>
      </c>
      <c r="I201" s="21"/>
      <c r="J201" s="21"/>
      <c r="K201" s="21"/>
      <c r="L201" s="21"/>
      <c r="M201" s="21"/>
      <c r="N201" s="21"/>
      <c r="O201" s="21"/>
      <c r="P201" s="21"/>
      <c r="Q201" s="36" t="s">
        <v>89</v>
      </c>
      <c r="R201" s="20" t="s">
        <v>78</v>
      </c>
      <c r="S201" s="22">
        <v>1</v>
      </c>
      <c r="T201" s="39"/>
      <c r="U201" s="39"/>
      <c r="V201" s="38" t="str">
        <f>VLOOKUP($G201,[1]LISTAS!$V$3:$AD$20001,7,0)</f>
        <v>08</v>
      </c>
      <c r="W201" s="38" t="str">
        <f>VLOOKUP($G201,[1]LISTAS!$V$3:$AD$20001,8,0)</f>
        <v>00076</v>
      </c>
      <c r="X201" s="38" t="str">
        <f>VLOOKUP($G201,[1]LISTAS!$V$3:$AD$20001,9,0)</f>
        <v>11075</v>
      </c>
      <c r="Y201" s="38" t="str">
        <f t="shared" si="27"/>
        <v>00032</v>
      </c>
      <c r="Z201" s="38" t="str">
        <f>IF(I201=""," ",VLOOKUP(I201,[1]LISTAS!$B$3:$C$102,2))</f>
        <v xml:space="preserve"> </v>
      </c>
      <c r="AA201" s="38" t="str">
        <f t="shared" si="28"/>
        <v xml:space="preserve">   </v>
      </c>
      <c r="AB201" s="37" t="str">
        <f>IF(L201="","  ",VLOOKUP(L201,[1]LISTAS!$H$3:$I$14,2,0)&amp;REPT(" ",1-LEN(M201))&amp;M201)</f>
        <v xml:space="preserve">  </v>
      </c>
      <c r="AC201" s="38" t="str">
        <f t="shared" si="29"/>
        <v xml:space="preserve"> </v>
      </c>
      <c r="AD201" s="38" t="str">
        <f>IF(O201=""," ",VLOOKUP(O201,[1]LISTAS!$M$3:$N$38,2,0))&amp;IF(P201=""," ",VLOOKUP(P201,[1]LISTAS!$M$3:$N$38,2,0))</f>
        <v xml:space="preserve">  </v>
      </c>
      <c r="AE201" s="38" t="str">
        <f>IF(Q201="","   ",VLOOKUP(Q201,[1]LISTAS!$P$3:$Q$144,2,0))</f>
        <v xml:space="preserve">LO </v>
      </c>
      <c r="AF201" s="38" t="str">
        <f>IF(ISERROR(IF(R201="texto libre",S201,VLOOKUP(R201,[1]LISTAS!$S$3:$T$100,2,0))&amp;REPT(" ",4-LEN(IF(R201="texto libre",S201,VLOOKUP(R201,[1]LISTAS!$S$3:$T$100,2,0))))),"    ",IF(R201="texto libre",S201,VLOOKUP(R201,[1]LISTAS!$S$3:$T$100,2,0))&amp;REPT(" ",4-LEN(IF(R201="texto libre",S201,VLOOKUP(R201,[1]LISTAS!$S$3:$T$100,2,0)))))</f>
        <v xml:space="preserve">1   </v>
      </c>
      <c r="AG201" s="38" t="str">
        <f>IF(ISERROR(IF(T201="texto libre",U201,VLOOKUP(T201,[1]LISTAS!$S$3:$T$100,2,0))&amp;REPT(" ",4-LEN(IF(T201="texto libre",U201,VLOOKUP(T201,[1]LISTAS!$S$3:$T$100,2,0))))),"    ",IF(T201="texto libre",U201,VLOOKUP(T201,[1]LISTAS!$S$3:$T$100,2,0))&amp;REPT(" ",4-LEN(IF(T201="texto libre",U201,VLOOKUP(T201,[1]LISTAS!$S$3:$T$100,2,0)))))</f>
        <v xml:space="preserve">    </v>
      </c>
      <c r="AH201" s="38">
        <f t="shared" si="30"/>
        <v>37</v>
      </c>
      <c r="AI201" s="38">
        <f t="shared" si="31"/>
        <v>1</v>
      </c>
      <c r="AJ201" s="40"/>
      <c r="AK201" s="25">
        <v>2</v>
      </c>
      <c r="AL201" s="31" t="s">
        <v>103</v>
      </c>
      <c r="AM201" s="41">
        <v>140388</v>
      </c>
      <c r="AN201" s="41"/>
      <c r="AO201" s="42" t="str">
        <f>Tabla1[[#This Row],[GESCAL_37]]</f>
        <v xml:space="preserve">08000761107500032         LO 1       </v>
      </c>
      <c r="AP201" s="42" t="str">
        <f>IF(Tabla1[[#This Row],[Calle]]&lt;&gt;"",Tabla1[[#This Row],[Calle]],"")</f>
        <v>Joan Maragall, Calle</v>
      </c>
      <c r="AQ201" s="42" t="str">
        <f>Tabla1[[#This Row],[Número]]&amp;Tabla1[[#This Row],[Bis]]</f>
        <v>32</v>
      </c>
      <c r="AR201" s="42" t="str">
        <f>Tabla1[[#This Row],[PORTAL(O)]]&amp;Tabla1[[#This Row],[PUERTA(Y)]]</f>
        <v/>
      </c>
      <c r="AS201" s="42" t="str">
        <f>Tabla1[[#This Row],[BLOQUE(T)]]&amp;Tabla1[[#This Row],[BLOQUE(XX)]]</f>
        <v/>
      </c>
      <c r="AT201" s="42" t="str">
        <f>IF(Tabla1[[#This Row],[LETRA ]]&lt;&gt;"",Tabla1[[#This Row],[LETRA ]],"")</f>
        <v/>
      </c>
      <c r="AU201" s="42" t="str">
        <f>Tabla1[[#This Row],[S1]]&amp;Tabla1[[#This Row],[S2]]</f>
        <v/>
      </c>
      <c r="AV201" s="43"/>
      <c r="AW201" s="42" t="str">
        <f>Tabla1[[#This Row],[Planta]]</f>
        <v>Local</v>
      </c>
      <c r="AX201" s="42" t="str">
        <f>Tabla1[[#This Row],[MMMM]]&amp;" "&amp;Tabla1[[#This Row],[NNNN]]</f>
        <v xml:space="preserve">1        </v>
      </c>
      <c r="AY201" s="29" t="s">
        <v>80</v>
      </c>
      <c r="AZ201" s="25">
        <v>6286989</v>
      </c>
      <c r="BA201" s="25"/>
      <c r="BB201" s="25" t="s">
        <v>104</v>
      </c>
      <c r="BC201" s="25" t="s">
        <v>82</v>
      </c>
      <c r="BD201" s="31" t="s">
        <v>103</v>
      </c>
      <c r="BE201" s="25" t="s">
        <v>100</v>
      </c>
      <c r="BF201" s="25" t="s">
        <v>84</v>
      </c>
      <c r="BG201" s="25">
        <v>3</v>
      </c>
      <c r="BH201" s="25" t="s">
        <v>85</v>
      </c>
      <c r="BI201" s="25" t="s">
        <v>86</v>
      </c>
      <c r="BJ201" s="41">
        <v>139</v>
      </c>
      <c r="BK201" s="41"/>
    </row>
    <row r="202" spans="1:63" ht="15.75" hidden="1" thickBot="1" x14ac:dyDescent="0.3">
      <c r="A202" s="37">
        <f t="shared" si="24"/>
        <v>195</v>
      </c>
      <c r="B202" s="38" t="str">
        <f t="shared" si="25"/>
        <v>NO</v>
      </c>
      <c r="C202" s="38" t="str">
        <f>IF(COUNTIF($D$8:$D$216,D202)&gt;1,"SI","NO")</f>
        <v>NO</v>
      </c>
      <c r="D202" s="38" t="str">
        <f t="shared" si="26"/>
        <v xml:space="preserve">08000761107500032         PR 1       </v>
      </c>
      <c r="E202" s="38" t="str">
        <f>VLOOKUP($G202,[1]LISTAS!$V:$AA,2,0)</f>
        <v>L'HOSPITALET DE LLOBREGAT</v>
      </c>
      <c r="F202" s="38" t="str">
        <f>VLOOKUP($G202,[1]LISTAS!$V:$AA,3,0)</f>
        <v>BARCELONA</v>
      </c>
      <c r="G202" s="20" t="s">
        <v>97</v>
      </c>
      <c r="H202" s="20">
        <v>32</v>
      </c>
      <c r="I202" s="21"/>
      <c r="J202" s="21"/>
      <c r="K202" s="21"/>
      <c r="L202" s="21"/>
      <c r="M202" s="21"/>
      <c r="N202" s="21"/>
      <c r="O202" s="21"/>
      <c r="P202" s="21"/>
      <c r="Q202" s="36" t="s">
        <v>101</v>
      </c>
      <c r="R202" s="20" t="s">
        <v>78</v>
      </c>
      <c r="S202" s="22">
        <v>1</v>
      </c>
      <c r="T202" s="39"/>
      <c r="U202" s="39"/>
      <c r="V202" s="38" t="str">
        <f>VLOOKUP($G202,[1]LISTAS!$V$3:$AD$20001,7,0)</f>
        <v>08</v>
      </c>
      <c r="W202" s="38" t="str">
        <f>VLOOKUP($G202,[1]LISTAS!$V$3:$AD$20001,8,0)</f>
        <v>00076</v>
      </c>
      <c r="X202" s="38" t="str">
        <f>VLOOKUP($G202,[1]LISTAS!$V$3:$AD$20001,9,0)</f>
        <v>11075</v>
      </c>
      <c r="Y202" s="38" t="str">
        <f t="shared" si="27"/>
        <v>00032</v>
      </c>
      <c r="Z202" s="38" t="str">
        <f>IF(I202=""," ",VLOOKUP(I202,[1]LISTAS!$B$3:$C$102,2))</f>
        <v xml:space="preserve"> </v>
      </c>
      <c r="AA202" s="38" t="str">
        <f t="shared" si="28"/>
        <v xml:space="preserve">   </v>
      </c>
      <c r="AB202" s="37" t="str">
        <f>IF(L202="","  ",VLOOKUP(L202,[1]LISTAS!$H$3:$I$14,2,0)&amp;REPT(" ",1-LEN(M202))&amp;M202)</f>
        <v xml:space="preserve">  </v>
      </c>
      <c r="AC202" s="38" t="str">
        <f t="shared" si="29"/>
        <v xml:space="preserve"> </v>
      </c>
      <c r="AD202" s="38" t="str">
        <f>IF(O202=""," ",VLOOKUP(O202,[1]LISTAS!$M$3:$N$38,2,0))&amp;IF(P202=""," ",VLOOKUP(P202,[1]LISTAS!$M$3:$N$38,2,0))</f>
        <v xml:space="preserve">  </v>
      </c>
      <c r="AE202" s="38" t="str">
        <f>IF(Q202="","   ",VLOOKUP(Q202,[1]LISTAS!$P$3:$Q$144,2,0))</f>
        <v xml:space="preserve">PR </v>
      </c>
      <c r="AF202" s="38" t="str">
        <f>IF(ISERROR(IF(R202="texto libre",S202,VLOOKUP(R202,[1]LISTAS!$S$3:$T$100,2,0))&amp;REPT(" ",4-LEN(IF(R202="texto libre",S202,VLOOKUP(R202,[1]LISTAS!$S$3:$T$100,2,0))))),"    ",IF(R202="texto libre",S202,VLOOKUP(R202,[1]LISTAS!$S$3:$T$100,2,0))&amp;REPT(" ",4-LEN(IF(R202="texto libre",S202,VLOOKUP(R202,[1]LISTAS!$S$3:$T$100,2,0)))))</f>
        <v xml:space="preserve">1   </v>
      </c>
      <c r="AG202" s="38" t="str">
        <f>IF(ISERROR(IF(T202="texto libre",U202,VLOOKUP(T202,[1]LISTAS!$S$3:$T$100,2,0))&amp;REPT(" ",4-LEN(IF(T202="texto libre",U202,VLOOKUP(T202,[1]LISTAS!$S$3:$T$100,2,0))))),"    ",IF(T202="texto libre",U202,VLOOKUP(T202,[1]LISTAS!$S$3:$T$100,2,0))&amp;REPT(" ",4-LEN(IF(T202="texto libre",U202,VLOOKUP(T202,[1]LISTAS!$S$3:$T$100,2,0)))))</f>
        <v xml:space="preserve">    </v>
      </c>
      <c r="AH202" s="38">
        <f t="shared" si="30"/>
        <v>37</v>
      </c>
      <c r="AI202" s="38">
        <f t="shared" si="31"/>
        <v>1</v>
      </c>
      <c r="AJ202" s="40"/>
      <c r="AK202" s="25">
        <v>2</v>
      </c>
      <c r="AL202" s="31" t="s">
        <v>103</v>
      </c>
      <c r="AM202" s="41">
        <v>140388</v>
      </c>
      <c r="AN202" s="41"/>
      <c r="AO202" s="42" t="str">
        <f>Tabla1[[#This Row],[GESCAL_37]]</f>
        <v xml:space="preserve">08000761107500032         PR 1       </v>
      </c>
      <c r="AP202" s="42" t="str">
        <f>IF(Tabla1[[#This Row],[Calle]]&lt;&gt;"",Tabla1[[#This Row],[Calle]],"")</f>
        <v>Joan Maragall, Calle</v>
      </c>
      <c r="AQ202" s="42" t="str">
        <f>Tabla1[[#This Row],[Número]]&amp;Tabla1[[#This Row],[Bis]]</f>
        <v>32</v>
      </c>
      <c r="AR202" s="42" t="str">
        <f>Tabla1[[#This Row],[PORTAL(O)]]&amp;Tabla1[[#This Row],[PUERTA(Y)]]</f>
        <v/>
      </c>
      <c r="AS202" s="42" t="str">
        <f>Tabla1[[#This Row],[BLOQUE(T)]]&amp;Tabla1[[#This Row],[BLOQUE(XX)]]</f>
        <v/>
      </c>
      <c r="AT202" s="42" t="str">
        <f>IF(Tabla1[[#This Row],[LETRA ]]&lt;&gt;"",Tabla1[[#This Row],[LETRA ]],"")</f>
        <v/>
      </c>
      <c r="AU202" s="42" t="str">
        <f>Tabla1[[#This Row],[S1]]&amp;Tabla1[[#This Row],[S2]]</f>
        <v/>
      </c>
      <c r="AV202" s="43"/>
      <c r="AW202" s="42" t="str">
        <f>Tabla1[[#This Row],[Planta]]</f>
        <v>Principal</v>
      </c>
      <c r="AX202" s="42" t="str">
        <f>Tabla1[[#This Row],[MMMM]]&amp;" "&amp;Tabla1[[#This Row],[NNNN]]</f>
        <v xml:space="preserve">1        </v>
      </c>
      <c r="AY202" s="29" t="s">
        <v>80</v>
      </c>
      <c r="AZ202" s="25">
        <v>6286989</v>
      </c>
      <c r="BA202" s="25"/>
      <c r="BB202" s="25" t="s">
        <v>104</v>
      </c>
      <c r="BC202" s="25" t="s">
        <v>82</v>
      </c>
      <c r="BD202" s="31" t="s">
        <v>103</v>
      </c>
      <c r="BE202" s="25" t="s">
        <v>100</v>
      </c>
      <c r="BF202" s="25" t="s">
        <v>84</v>
      </c>
      <c r="BG202" s="25">
        <v>3</v>
      </c>
      <c r="BH202" s="25" t="s">
        <v>85</v>
      </c>
      <c r="BI202" s="25" t="s">
        <v>86</v>
      </c>
      <c r="BJ202" s="41">
        <v>139</v>
      </c>
      <c r="BK202" s="41"/>
    </row>
    <row r="203" spans="1:63" ht="15.75" hidden="1" thickBot="1" x14ac:dyDescent="0.3">
      <c r="A203" s="37">
        <f t="shared" si="24"/>
        <v>196</v>
      </c>
      <c r="B203" s="38" t="str">
        <f t="shared" si="25"/>
        <v>NO</v>
      </c>
      <c r="C203" s="38" t="str">
        <f>IF(COUNTIF($D$8:$D$216,D203)&gt;1,"SI","NO")</f>
        <v>NO</v>
      </c>
      <c r="D203" s="38" t="str">
        <f t="shared" si="26"/>
        <v xml:space="preserve">08000761107500034         0011       </v>
      </c>
      <c r="E203" s="38" t="str">
        <f>VLOOKUP($G203,[1]LISTAS!$V:$AA,2,0)</f>
        <v>L'HOSPITALET DE LLOBREGAT</v>
      </c>
      <c r="F203" s="38" t="str">
        <f>VLOOKUP($G203,[1]LISTAS!$V:$AA,3,0)</f>
        <v>BARCELONA</v>
      </c>
      <c r="G203" s="20" t="s">
        <v>97</v>
      </c>
      <c r="H203" s="20">
        <v>34</v>
      </c>
      <c r="I203" s="21"/>
      <c r="J203" s="21"/>
      <c r="K203" s="21"/>
      <c r="L203" s="21"/>
      <c r="M203" s="21"/>
      <c r="N203" s="21"/>
      <c r="O203" s="21"/>
      <c r="P203" s="21"/>
      <c r="Q203" s="21">
        <v>1</v>
      </c>
      <c r="R203" s="20" t="s">
        <v>78</v>
      </c>
      <c r="S203" s="22">
        <v>1</v>
      </c>
      <c r="T203" s="39"/>
      <c r="U203" s="39"/>
      <c r="V203" s="38" t="str">
        <f>VLOOKUP($G203,[1]LISTAS!$V$3:$AD$20001,7,0)</f>
        <v>08</v>
      </c>
      <c r="W203" s="38" t="str">
        <f>VLOOKUP($G203,[1]LISTAS!$V$3:$AD$20001,8,0)</f>
        <v>00076</v>
      </c>
      <c r="X203" s="38" t="str">
        <f>VLOOKUP($G203,[1]LISTAS!$V$3:$AD$20001,9,0)</f>
        <v>11075</v>
      </c>
      <c r="Y203" s="38" t="str">
        <f t="shared" si="27"/>
        <v>00034</v>
      </c>
      <c r="Z203" s="38" t="str">
        <f>IF(I203=""," ",VLOOKUP(I203,[1]LISTAS!$B$3:$C$102,2))</f>
        <v xml:space="preserve"> </v>
      </c>
      <c r="AA203" s="38" t="str">
        <f t="shared" si="28"/>
        <v xml:space="preserve">   </v>
      </c>
      <c r="AB203" s="37" t="str">
        <f>IF(L203="","  ",VLOOKUP(L203,[1]LISTAS!$H$3:$I$14,2,0)&amp;REPT(" ",1-LEN(M203))&amp;M203)</f>
        <v xml:space="preserve">  </v>
      </c>
      <c r="AC203" s="38" t="str">
        <f t="shared" si="29"/>
        <v xml:space="preserve"> </v>
      </c>
      <c r="AD203" s="38" t="str">
        <f>IF(O203=""," ",VLOOKUP(O203,[1]LISTAS!$M$3:$N$38,2,0))&amp;IF(P203=""," ",VLOOKUP(P203,[1]LISTAS!$M$3:$N$38,2,0))</f>
        <v xml:space="preserve">  </v>
      </c>
      <c r="AE203" s="38" t="str">
        <f>IF(Q203="","   ",VLOOKUP(Q203,[1]LISTAS!$P$3:$Q$144,2,0))</f>
        <v>001</v>
      </c>
      <c r="AF203" s="38" t="str">
        <f>IF(ISERROR(IF(R203="texto libre",S203,VLOOKUP(R203,[1]LISTAS!$S$3:$T$100,2,0))&amp;REPT(" ",4-LEN(IF(R203="texto libre",S203,VLOOKUP(R203,[1]LISTAS!$S$3:$T$100,2,0))))),"    ",IF(R203="texto libre",S203,VLOOKUP(R203,[1]LISTAS!$S$3:$T$100,2,0))&amp;REPT(" ",4-LEN(IF(R203="texto libre",S203,VLOOKUP(R203,[1]LISTAS!$S$3:$T$100,2,0)))))</f>
        <v xml:space="preserve">1   </v>
      </c>
      <c r="AG203" s="38" t="str">
        <f>IF(ISERROR(IF(T203="texto libre",U203,VLOOKUP(T203,[1]LISTAS!$S$3:$T$100,2,0))&amp;REPT(" ",4-LEN(IF(T203="texto libre",U203,VLOOKUP(T203,[1]LISTAS!$S$3:$T$100,2,0))))),"    ",IF(T203="texto libre",U203,VLOOKUP(T203,[1]LISTAS!$S$3:$T$100,2,0))&amp;REPT(" ",4-LEN(IF(T203="texto libre",U203,VLOOKUP(T203,[1]LISTAS!$S$3:$T$100,2,0)))))</f>
        <v xml:space="preserve">    </v>
      </c>
      <c r="AH203" s="38">
        <f t="shared" si="30"/>
        <v>37</v>
      </c>
      <c r="AI203" s="38">
        <f t="shared" si="31"/>
        <v>1</v>
      </c>
      <c r="AJ203" s="40"/>
      <c r="AK203" s="25">
        <v>2</v>
      </c>
      <c r="AL203" s="31" t="s">
        <v>103</v>
      </c>
      <c r="AM203" s="41">
        <v>140388</v>
      </c>
      <c r="AN203" s="41"/>
      <c r="AO203" s="42" t="str">
        <f>Tabla1[[#This Row],[GESCAL_37]]</f>
        <v xml:space="preserve">08000761107500034         0011       </v>
      </c>
      <c r="AP203" s="42" t="str">
        <f>IF(Tabla1[[#This Row],[Calle]]&lt;&gt;"",Tabla1[[#This Row],[Calle]],"")</f>
        <v>Joan Maragall, Calle</v>
      </c>
      <c r="AQ203" s="42" t="str">
        <f>Tabla1[[#This Row],[Número]]&amp;Tabla1[[#This Row],[Bis]]</f>
        <v>34</v>
      </c>
      <c r="AR203" s="42" t="str">
        <f>Tabla1[[#This Row],[PORTAL(O)]]&amp;Tabla1[[#This Row],[PUERTA(Y)]]</f>
        <v/>
      </c>
      <c r="AS203" s="42" t="str">
        <f>Tabla1[[#This Row],[BLOQUE(T)]]&amp;Tabla1[[#This Row],[BLOQUE(XX)]]</f>
        <v/>
      </c>
      <c r="AT203" s="42" t="str">
        <f>IF(Tabla1[[#This Row],[LETRA ]]&lt;&gt;"",Tabla1[[#This Row],[LETRA ]],"")</f>
        <v/>
      </c>
      <c r="AU203" s="42" t="str">
        <f>Tabla1[[#This Row],[S1]]&amp;Tabla1[[#This Row],[S2]]</f>
        <v/>
      </c>
      <c r="AV203" s="43"/>
      <c r="AW203" s="42">
        <f>Tabla1[[#This Row],[Planta]]</f>
        <v>1</v>
      </c>
      <c r="AX203" s="42" t="str">
        <f>Tabla1[[#This Row],[MMMM]]&amp;" "&amp;Tabla1[[#This Row],[NNNN]]</f>
        <v xml:space="preserve">1        </v>
      </c>
      <c r="AY203" s="29" t="s">
        <v>80</v>
      </c>
      <c r="AZ203" s="25">
        <v>6286989</v>
      </c>
      <c r="BA203" s="25"/>
      <c r="BB203" s="25" t="s">
        <v>104</v>
      </c>
      <c r="BC203" s="25" t="s">
        <v>82</v>
      </c>
      <c r="BD203" s="31" t="s">
        <v>103</v>
      </c>
      <c r="BE203" s="25" t="s">
        <v>100</v>
      </c>
      <c r="BF203" s="25" t="s">
        <v>84</v>
      </c>
      <c r="BG203" s="25">
        <v>3</v>
      </c>
      <c r="BH203" s="25" t="s">
        <v>85</v>
      </c>
      <c r="BI203" s="25" t="s">
        <v>86</v>
      </c>
      <c r="BJ203" s="41">
        <v>139</v>
      </c>
      <c r="BK203" s="41"/>
    </row>
    <row r="204" spans="1:63" ht="15.75" hidden="1" thickBot="1" x14ac:dyDescent="0.3">
      <c r="A204" s="37">
        <f t="shared" si="24"/>
        <v>197</v>
      </c>
      <c r="B204" s="38" t="str">
        <f t="shared" si="25"/>
        <v>NO</v>
      </c>
      <c r="C204" s="38" t="str">
        <f>IF(COUNTIF($D$8:$D$216,D204)&gt;1,"SI","NO")</f>
        <v>NO</v>
      </c>
      <c r="D204" s="38" t="str">
        <f t="shared" si="26"/>
        <v xml:space="preserve">08000761107500034         0012       </v>
      </c>
      <c r="E204" s="38" t="str">
        <f>VLOOKUP($G204,[1]LISTAS!$V:$AA,2,0)</f>
        <v>L'HOSPITALET DE LLOBREGAT</v>
      </c>
      <c r="F204" s="38" t="str">
        <f>VLOOKUP($G204,[1]LISTAS!$V:$AA,3,0)</f>
        <v>BARCELONA</v>
      </c>
      <c r="G204" s="20" t="s">
        <v>97</v>
      </c>
      <c r="H204" s="20">
        <v>34</v>
      </c>
      <c r="I204" s="21"/>
      <c r="J204" s="21"/>
      <c r="K204" s="21"/>
      <c r="L204" s="21"/>
      <c r="M204" s="21"/>
      <c r="N204" s="21"/>
      <c r="O204" s="21"/>
      <c r="P204" s="21"/>
      <c r="Q204" s="21">
        <v>1</v>
      </c>
      <c r="R204" s="20" t="s">
        <v>78</v>
      </c>
      <c r="S204" s="22">
        <v>2</v>
      </c>
      <c r="T204" s="39"/>
      <c r="U204" s="39"/>
      <c r="V204" s="38" t="str">
        <f>VLOOKUP($G204,[1]LISTAS!$V$3:$AD$20001,7,0)</f>
        <v>08</v>
      </c>
      <c r="W204" s="38" t="str">
        <f>VLOOKUP($G204,[1]LISTAS!$V$3:$AD$20001,8,0)</f>
        <v>00076</v>
      </c>
      <c r="X204" s="38" t="str">
        <f>VLOOKUP($G204,[1]LISTAS!$V$3:$AD$20001,9,0)</f>
        <v>11075</v>
      </c>
      <c r="Y204" s="38" t="str">
        <f t="shared" si="27"/>
        <v>00034</v>
      </c>
      <c r="Z204" s="38" t="str">
        <f>IF(I204=""," ",VLOOKUP(I204,[1]LISTAS!$B$3:$C$102,2))</f>
        <v xml:space="preserve"> </v>
      </c>
      <c r="AA204" s="38" t="str">
        <f t="shared" si="28"/>
        <v xml:space="preserve">   </v>
      </c>
      <c r="AB204" s="37" t="str">
        <f>IF(L204="","  ",VLOOKUP(L204,[1]LISTAS!$H$3:$I$14,2,0)&amp;REPT(" ",1-LEN(M204))&amp;M204)</f>
        <v xml:space="preserve">  </v>
      </c>
      <c r="AC204" s="38" t="str">
        <f t="shared" si="29"/>
        <v xml:space="preserve"> </v>
      </c>
      <c r="AD204" s="38" t="str">
        <f>IF(O204=""," ",VLOOKUP(O204,[1]LISTAS!$M$3:$N$38,2,0))&amp;IF(P204=""," ",VLOOKUP(P204,[1]LISTAS!$M$3:$N$38,2,0))</f>
        <v xml:space="preserve">  </v>
      </c>
      <c r="AE204" s="38" t="str">
        <f>IF(Q204="","   ",VLOOKUP(Q204,[1]LISTAS!$P$3:$Q$144,2,0))</f>
        <v>001</v>
      </c>
      <c r="AF204" s="38" t="str">
        <f>IF(ISERROR(IF(R204="texto libre",S204,VLOOKUP(R204,[1]LISTAS!$S$3:$T$100,2,0))&amp;REPT(" ",4-LEN(IF(R204="texto libre",S204,VLOOKUP(R204,[1]LISTAS!$S$3:$T$100,2,0))))),"    ",IF(R204="texto libre",S204,VLOOKUP(R204,[1]LISTAS!$S$3:$T$100,2,0))&amp;REPT(" ",4-LEN(IF(R204="texto libre",S204,VLOOKUP(R204,[1]LISTAS!$S$3:$T$100,2,0)))))</f>
        <v xml:space="preserve">2   </v>
      </c>
      <c r="AG204" s="38" t="str">
        <f>IF(ISERROR(IF(T204="texto libre",U204,VLOOKUP(T204,[1]LISTAS!$S$3:$T$100,2,0))&amp;REPT(" ",4-LEN(IF(T204="texto libre",U204,VLOOKUP(T204,[1]LISTAS!$S$3:$T$100,2,0))))),"    ",IF(T204="texto libre",U204,VLOOKUP(T204,[1]LISTAS!$S$3:$T$100,2,0))&amp;REPT(" ",4-LEN(IF(T204="texto libre",U204,VLOOKUP(T204,[1]LISTAS!$S$3:$T$100,2,0)))))</f>
        <v xml:space="preserve">    </v>
      </c>
      <c r="AH204" s="38">
        <f t="shared" si="30"/>
        <v>37</v>
      </c>
      <c r="AI204" s="38">
        <f t="shared" si="31"/>
        <v>1</v>
      </c>
      <c r="AJ204" s="40"/>
      <c r="AK204" s="25">
        <v>2</v>
      </c>
      <c r="AL204" s="31" t="s">
        <v>103</v>
      </c>
      <c r="AM204" s="41">
        <v>140388</v>
      </c>
      <c r="AN204" s="41"/>
      <c r="AO204" s="42" t="str">
        <f>Tabla1[[#This Row],[GESCAL_37]]</f>
        <v xml:space="preserve">08000761107500034         0012       </v>
      </c>
      <c r="AP204" s="42" t="str">
        <f>IF(Tabla1[[#This Row],[Calle]]&lt;&gt;"",Tabla1[[#This Row],[Calle]],"")</f>
        <v>Joan Maragall, Calle</v>
      </c>
      <c r="AQ204" s="42" t="str">
        <f>Tabla1[[#This Row],[Número]]&amp;Tabla1[[#This Row],[Bis]]</f>
        <v>34</v>
      </c>
      <c r="AR204" s="42" t="str">
        <f>Tabla1[[#This Row],[PORTAL(O)]]&amp;Tabla1[[#This Row],[PUERTA(Y)]]</f>
        <v/>
      </c>
      <c r="AS204" s="42" t="str">
        <f>Tabla1[[#This Row],[BLOQUE(T)]]&amp;Tabla1[[#This Row],[BLOQUE(XX)]]</f>
        <v/>
      </c>
      <c r="AT204" s="42" t="str">
        <f>IF(Tabla1[[#This Row],[LETRA ]]&lt;&gt;"",Tabla1[[#This Row],[LETRA ]],"")</f>
        <v/>
      </c>
      <c r="AU204" s="42" t="str">
        <f>Tabla1[[#This Row],[S1]]&amp;Tabla1[[#This Row],[S2]]</f>
        <v/>
      </c>
      <c r="AV204" s="43"/>
      <c r="AW204" s="42">
        <f>Tabla1[[#This Row],[Planta]]</f>
        <v>1</v>
      </c>
      <c r="AX204" s="42" t="str">
        <f>Tabla1[[#This Row],[MMMM]]&amp;" "&amp;Tabla1[[#This Row],[NNNN]]</f>
        <v xml:space="preserve">2        </v>
      </c>
      <c r="AY204" s="29" t="s">
        <v>80</v>
      </c>
      <c r="AZ204" s="25">
        <v>6286989</v>
      </c>
      <c r="BA204" s="25"/>
      <c r="BB204" s="25" t="s">
        <v>104</v>
      </c>
      <c r="BC204" s="25" t="s">
        <v>82</v>
      </c>
      <c r="BD204" s="31" t="s">
        <v>103</v>
      </c>
      <c r="BE204" s="25" t="s">
        <v>100</v>
      </c>
      <c r="BF204" s="25" t="s">
        <v>84</v>
      </c>
      <c r="BG204" s="25">
        <v>3</v>
      </c>
      <c r="BH204" s="25" t="s">
        <v>85</v>
      </c>
      <c r="BI204" s="25" t="s">
        <v>86</v>
      </c>
      <c r="BJ204" s="41">
        <v>139</v>
      </c>
      <c r="BK204" s="41"/>
    </row>
    <row r="205" spans="1:63" ht="15.75" hidden="1" thickBot="1" x14ac:dyDescent="0.3">
      <c r="A205" s="37">
        <f t="shared" si="24"/>
        <v>198</v>
      </c>
      <c r="B205" s="38" t="str">
        <f t="shared" si="25"/>
        <v>NO</v>
      </c>
      <c r="C205" s="38" t="str">
        <f>IF(COUNTIF($D$8:$D$216,D205)&gt;1,"SI","NO")</f>
        <v>NO</v>
      </c>
      <c r="D205" s="38" t="str">
        <f t="shared" si="26"/>
        <v xml:space="preserve">08000761107500034         0021       </v>
      </c>
      <c r="E205" s="38" t="str">
        <f>VLOOKUP($G205,[1]LISTAS!$V:$AA,2,0)</f>
        <v>L'HOSPITALET DE LLOBREGAT</v>
      </c>
      <c r="F205" s="38" t="str">
        <f>VLOOKUP($G205,[1]LISTAS!$V:$AA,3,0)</f>
        <v>BARCELONA</v>
      </c>
      <c r="G205" s="20" t="s">
        <v>97</v>
      </c>
      <c r="H205" s="20">
        <v>34</v>
      </c>
      <c r="I205" s="21"/>
      <c r="J205" s="21"/>
      <c r="K205" s="21"/>
      <c r="L205" s="21"/>
      <c r="M205" s="21"/>
      <c r="N205" s="21"/>
      <c r="O205" s="21"/>
      <c r="P205" s="21"/>
      <c r="Q205" s="21">
        <v>2</v>
      </c>
      <c r="R205" s="20" t="s">
        <v>78</v>
      </c>
      <c r="S205" s="22">
        <v>1</v>
      </c>
      <c r="T205" s="39"/>
      <c r="U205" s="39"/>
      <c r="V205" s="38" t="str">
        <f>VLOOKUP($G205,[1]LISTAS!$V$3:$AD$20001,7,0)</f>
        <v>08</v>
      </c>
      <c r="W205" s="38" t="str">
        <f>VLOOKUP($G205,[1]LISTAS!$V$3:$AD$20001,8,0)</f>
        <v>00076</v>
      </c>
      <c r="X205" s="38" t="str">
        <f>VLOOKUP($G205,[1]LISTAS!$V$3:$AD$20001,9,0)</f>
        <v>11075</v>
      </c>
      <c r="Y205" s="38" t="str">
        <f t="shared" si="27"/>
        <v>00034</v>
      </c>
      <c r="Z205" s="38" t="str">
        <f>IF(I205=""," ",VLOOKUP(I205,[1]LISTAS!$B$3:$C$102,2))</f>
        <v xml:space="preserve"> </v>
      </c>
      <c r="AA205" s="38" t="str">
        <f t="shared" si="28"/>
        <v xml:space="preserve">   </v>
      </c>
      <c r="AB205" s="37" t="str">
        <f>IF(L205="","  ",VLOOKUP(L205,[1]LISTAS!$H$3:$I$14,2,0)&amp;REPT(" ",1-LEN(M205))&amp;M205)</f>
        <v xml:space="preserve">  </v>
      </c>
      <c r="AC205" s="38" t="str">
        <f t="shared" si="29"/>
        <v xml:space="preserve"> </v>
      </c>
      <c r="AD205" s="38" t="str">
        <f>IF(O205=""," ",VLOOKUP(O205,[1]LISTAS!$M$3:$N$38,2,0))&amp;IF(P205=""," ",VLOOKUP(P205,[1]LISTAS!$M$3:$N$38,2,0))</f>
        <v xml:space="preserve">  </v>
      </c>
      <c r="AE205" s="38" t="str">
        <f>IF(Q205="","   ",VLOOKUP(Q205,[1]LISTAS!$P$3:$Q$144,2,0))</f>
        <v>002</v>
      </c>
      <c r="AF205" s="38" t="str">
        <f>IF(ISERROR(IF(R205="texto libre",S205,VLOOKUP(R205,[1]LISTAS!$S$3:$T$100,2,0))&amp;REPT(" ",4-LEN(IF(R205="texto libre",S205,VLOOKUP(R205,[1]LISTAS!$S$3:$T$100,2,0))))),"    ",IF(R205="texto libre",S205,VLOOKUP(R205,[1]LISTAS!$S$3:$T$100,2,0))&amp;REPT(" ",4-LEN(IF(R205="texto libre",S205,VLOOKUP(R205,[1]LISTAS!$S$3:$T$100,2,0)))))</f>
        <v xml:space="preserve">1   </v>
      </c>
      <c r="AG205" s="38" t="str">
        <f>IF(ISERROR(IF(T205="texto libre",U205,VLOOKUP(T205,[1]LISTAS!$S$3:$T$100,2,0))&amp;REPT(" ",4-LEN(IF(T205="texto libre",U205,VLOOKUP(T205,[1]LISTAS!$S$3:$T$100,2,0))))),"    ",IF(T205="texto libre",U205,VLOOKUP(T205,[1]LISTAS!$S$3:$T$100,2,0))&amp;REPT(" ",4-LEN(IF(T205="texto libre",U205,VLOOKUP(T205,[1]LISTAS!$S$3:$T$100,2,0)))))</f>
        <v xml:space="preserve">    </v>
      </c>
      <c r="AH205" s="38">
        <f t="shared" si="30"/>
        <v>37</v>
      </c>
      <c r="AI205" s="38">
        <f t="shared" si="31"/>
        <v>1</v>
      </c>
      <c r="AJ205" s="40"/>
      <c r="AK205" s="25">
        <v>2</v>
      </c>
      <c r="AL205" s="31" t="s">
        <v>103</v>
      </c>
      <c r="AM205" s="41">
        <v>140388</v>
      </c>
      <c r="AN205" s="41"/>
      <c r="AO205" s="42" t="str">
        <f>Tabla1[[#This Row],[GESCAL_37]]</f>
        <v xml:space="preserve">08000761107500034         0021       </v>
      </c>
      <c r="AP205" s="42" t="str">
        <f>IF(Tabla1[[#This Row],[Calle]]&lt;&gt;"",Tabla1[[#This Row],[Calle]],"")</f>
        <v>Joan Maragall, Calle</v>
      </c>
      <c r="AQ205" s="42" t="str">
        <f>Tabla1[[#This Row],[Número]]&amp;Tabla1[[#This Row],[Bis]]</f>
        <v>34</v>
      </c>
      <c r="AR205" s="42" t="str">
        <f>Tabla1[[#This Row],[PORTAL(O)]]&amp;Tabla1[[#This Row],[PUERTA(Y)]]</f>
        <v/>
      </c>
      <c r="AS205" s="42" t="str">
        <f>Tabla1[[#This Row],[BLOQUE(T)]]&amp;Tabla1[[#This Row],[BLOQUE(XX)]]</f>
        <v/>
      </c>
      <c r="AT205" s="42" t="str">
        <f>IF(Tabla1[[#This Row],[LETRA ]]&lt;&gt;"",Tabla1[[#This Row],[LETRA ]],"")</f>
        <v/>
      </c>
      <c r="AU205" s="42" t="str">
        <f>Tabla1[[#This Row],[S1]]&amp;Tabla1[[#This Row],[S2]]</f>
        <v/>
      </c>
      <c r="AV205" s="43"/>
      <c r="AW205" s="42">
        <f>Tabla1[[#This Row],[Planta]]</f>
        <v>2</v>
      </c>
      <c r="AX205" s="42" t="str">
        <f>Tabla1[[#This Row],[MMMM]]&amp;" "&amp;Tabla1[[#This Row],[NNNN]]</f>
        <v xml:space="preserve">1        </v>
      </c>
      <c r="AY205" s="29" t="s">
        <v>80</v>
      </c>
      <c r="AZ205" s="25">
        <v>6286989</v>
      </c>
      <c r="BA205" s="25"/>
      <c r="BB205" s="25" t="s">
        <v>104</v>
      </c>
      <c r="BC205" s="25" t="s">
        <v>82</v>
      </c>
      <c r="BD205" s="31" t="s">
        <v>103</v>
      </c>
      <c r="BE205" s="25" t="s">
        <v>100</v>
      </c>
      <c r="BF205" s="25" t="s">
        <v>84</v>
      </c>
      <c r="BG205" s="25">
        <v>3</v>
      </c>
      <c r="BH205" s="25" t="s">
        <v>85</v>
      </c>
      <c r="BI205" s="25" t="s">
        <v>86</v>
      </c>
      <c r="BJ205" s="41">
        <v>139</v>
      </c>
      <c r="BK205" s="41"/>
    </row>
    <row r="206" spans="1:63" ht="15.75" hidden="1" thickBot="1" x14ac:dyDescent="0.3">
      <c r="A206" s="37">
        <f t="shared" si="24"/>
        <v>199</v>
      </c>
      <c r="B206" s="38" t="str">
        <f t="shared" si="25"/>
        <v>NO</v>
      </c>
      <c r="C206" s="38" t="str">
        <f>IF(COUNTIF($D$8:$D$216,D206)&gt;1,"SI","NO")</f>
        <v>NO</v>
      </c>
      <c r="D206" s="38" t="str">
        <f t="shared" si="26"/>
        <v xml:space="preserve">08000761107500034         0022       </v>
      </c>
      <c r="E206" s="38" t="str">
        <f>VLOOKUP($G206,[1]LISTAS!$V:$AA,2,0)</f>
        <v>L'HOSPITALET DE LLOBREGAT</v>
      </c>
      <c r="F206" s="38" t="str">
        <f>VLOOKUP($G206,[1]LISTAS!$V:$AA,3,0)</f>
        <v>BARCELONA</v>
      </c>
      <c r="G206" s="20" t="s">
        <v>97</v>
      </c>
      <c r="H206" s="20">
        <v>34</v>
      </c>
      <c r="I206" s="21"/>
      <c r="J206" s="21"/>
      <c r="K206" s="21"/>
      <c r="L206" s="21"/>
      <c r="M206" s="21"/>
      <c r="N206" s="21"/>
      <c r="O206" s="21"/>
      <c r="P206" s="21"/>
      <c r="Q206" s="21">
        <v>2</v>
      </c>
      <c r="R206" s="20" t="s">
        <v>78</v>
      </c>
      <c r="S206" s="22">
        <v>2</v>
      </c>
      <c r="T206" s="39"/>
      <c r="U206" s="39"/>
      <c r="V206" s="38" t="str">
        <f>VLOOKUP($G206,[1]LISTAS!$V$3:$AD$20001,7,0)</f>
        <v>08</v>
      </c>
      <c r="W206" s="38" t="str">
        <f>VLOOKUP($G206,[1]LISTAS!$V$3:$AD$20001,8,0)</f>
        <v>00076</v>
      </c>
      <c r="X206" s="38" t="str">
        <f>VLOOKUP($G206,[1]LISTAS!$V$3:$AD$20001,9,0)</f>
        <v>11075</v>
      </c>
      <c r="Y206" s="38" t="str">
        <f t="shared" si="27"/>
        <v>00034</v>
      </c>
      <c r="Z206" s="38" t="str">
        <f>IF(I206=""," ",VLOOKUP(I206,[1]LISTAS!$B$3:$C$102,2))</f>
        <v xml:space="preserve"> </v>
      </c>
      <c r="AA206" s="38" t="str">
        <f t="shared" si="28"/>
        <v xml:space="preserve">   </v>
      </c>
      <c r="AB206" s="37" t="str">
        <f>IF(L206="","  ",VLOOKUP(L206,[1]LISTAS!$H$3:$I$14,2,0)&amp;REPT(" ",1-LEN(M206))&amp;M206)</f>
        <v xml:space="preserve">  </v>
      </c>
      <c r="AC206" s="38" t="str">
        <f t="shared" si="29"/>
        <v xml:space="preserve"> </v>
      </c>
      <c r="AD206" s="38" t="str">
        <f>IF(O206=""," ",VLOOKUP(O206,[1]LISTAS!$M$3:$N$38,2,0))&amp;IF(P206=""," ",VLOOKUP(P206,[1]LISTAS!$M$3:$N$38,2,0))</f>
        <v xml:space="preserve">  </v>
      </c>
      <c r="AE206" s="38" t="str">
        <f>IF(Q206="","   ",VLOOKUP(Q206,[1]LISTAS!$P$3:$Q$144,2,0))</f>
        <v>002</v>
      </c>
      <c r="AF206" s="38" t="str">
        <f>IF(ISERROR(IF(R206="texto libre",S206,VLOOKUP(R206,[1]LISTAS!$S$3:$T$100,2,0))&amp;REPT(" ",4-LEN(IF(R206="texto libre",S206,VLOOKUP(R206,[1]LISTAS!$S$3:$T$100,2,0))))),"    ",IF(R206="texto libre",S206,VLOOKUP(R206,[1]LISTAS!$S$3:$T$100,2,0))&amp;REPT(" ",4-LEN(IF(R206="texto libre",S206,VLOOKUP(R206,[1]LISTAS!$S$3:$T$100,2,0)))))</f>
        <v xml:space="preserve">2   </v>
      </c>
      <c r="AG206" s="38" t="str">
        <f>IF(ISERROR(IF(T206="texto libre",U206,VLOOKUP(T206,[1]LISTAS!$S$3:$T$100,2,0))&amp;REPT(" ",4-LEN(IF(T206="texto libre",U206,VLOOKUP(T206,[1]LISTAS!$S$3:$T$100,2,0))))),"    ",IF(T206="texto libre",U206,VLOOKUP(T206,[1]LISTAS!$S$3:$T$100,2,0))&amp;REPT(" ",4-LEN(IF(T206="texto libre",U206,VLOOKUP(T206,[1]LISTAS!$S$3:$T$100,2,0)))))</f>
        <v xml:space="preserve">    </v>
      </c>
      <c r="AH206" s="38">
        <f t="shared" si="30"/>
        <v>37</v>
      </c>
      <c r="AI206" s="38">
        <f t="shared" si="31"/>
        <v>1</v>
      </c>
      <c r="AJ206" s="40"/>
      <c r="AK206" s="25">
        <v>2</v>
      </c>
      <c r="AL206" s="31" t="s">
        <v>103</v>
      </c>
      <c r="AM206" s="41">
        <v>140388</v>
      </c>
      <c r="AN206" s="41"/>
      <c r="AO206" s="42" t="str">
        <f>Tabla1[[#This Row],[GESCAL_37]]</f>
        <v xml:space="preserve">08000761107500034         0022       </v>
      </c>
      <c r="AP206" s="42" t="str">
        <f>IF(Tabla1[[#This Row],[Calle]]&lt;&gt;"",Tabla1[[#This Row],[Calle]],"")</f>
        <v>Joan Maragall, Calle</v>
      </c>
      <c r="AQ206" s="42" t="str">
        <f>Tabla1[[#This Row],[Número]]&amp;Tabla1[[#This Row],[Bis]]</f>
        <v>34</v>
      </c>
      <c r="AR206" s="42" t="str">
        <f>Tabla1[[#This Row],[PORTAL(O)]]&amp;Tabla1[[#This Row],[PUERTA(Y)]]</f>
        <v/>
      </c>
      <c r="AS206" s="42" t="str">
        <f>Tabla1[[#This Row],[BLOQUE(T)]]&amp;Tabla1[[#This Row],[BLOQUE(XX)]]</f>
        <v/>
      </c>
      <c r="AT206" s="42" t="str">
        <f>IF(Tabla1[[#This Row],[LETRA ]]&lt;&gt;"",Tabla1[[#This Row],[LETRA ]],"")</f>
        <v/>
      </c>
      <c r="AU206" s="42" t="str">
        <f>Tabla1[[#This Row],[S1]]&amp;Tabla1[[#This Row],[S2]]</f>
        <v/>
      </c>
      <c r="AV206" s="43"/>
      <c r="AW206" s="42">
        <f>Tabla1[[#This Row],[Planta]]</f>
        <v>2</v>
      </c>
      <c r="AX206" s="42" t="str">
        <f>Tabla1[[#This Row],[MMMM]]&amp;" "&amp;Tabla1[[#This Row],[NNNN]]</f>
        <v xml:space="preserve">2        </v>
      </c>
      <c r="AY206" s="29" t="s">
        <v>80</v>
      </c>
      <c r="AZ206" s="25">
        <v>6286989</v>
      </c>
      <c r="BA206" s="25"/>
      <c r="BB206" s="25" t="s">
        <v>104</v>
      </c>
      <c r="BC206" s="25" t="s">
        <v>82</v>
      </c>
      <c r="BD206" s="31" t="s">
        <v>103</v>
      </c>
      <c r="BE206" s="25" t="s">
        <v>100</v>
      </c>
      <c r="BF206" s="25" t="s">
        <v>84</v>
      </c>
      <c r="BG206" s="25">
        <v>3</v>
      </c>
      <c r="BH206" s="25" t="s">
        <v>85</v>
      </c>
      <c r="BI206" s="25" t="s">
        <v>86</v>
      </c>
      <c r="BJ206" s="41">
        <v>139</v>
      </c>
      <c r="BK206" s="41"/>
    </row>
    <row r="207" spans="1:63" ht="15.75" hidden="1" thickBot="1" x14ac:dyDescent="0.3">
      <c r="A207" s="37">
        <f t="shared" si="24"/>
        <v>200</v>
      </c>
      <c r="B207" s="38" t="str">
        <f t="shared" si="25"/>
        <v>NO</v>
      </c>
      <c r="C207" s="38" t="str">
        <f>IF(COUNTIF($D$8:$D$216,D207)&gt;1,"SI","NO")</f>
        <v>NO</v>
      </c>
      <c r="D207" s="38" t="str">
        <f t="shared" si="26"/>
        <v xml:space="preserve">08000761107500034         0031       </v>
      </c>
      <c r="E207" s="38" t="str">
        <f>VLOOKUP($G207,[1]LISTAS!$V:$AA,2,0)</f>
        <v>L'HOSPITALET DE LLOBREGAT</v>
      </c>
      <c r="F207" s="38" t="str">
        <f>VLOOKUP($G207,[1]LISTAS!$V:$AA,3,0)</f>
        <v>BARCELONA</v>
      </c>
      <c r="G207" s="20" t="s">
        <v>97</v>
      </c>
      <c r="H207" s="20">
        <v>34</v>
      </c>
      <c r="I207" s="21"/>
      <c r="J207" s="21"/>
      <c r="K207" s="21"/>
      <c r="L207" s="21"/>
      <c r="M207" s="21"/>
      <c r="N207" s="21"/>
      <c r="O207" s="21"/>
      <c r="P207" s="21"/>
      <c r="Q207" s="21">
        <v>3</v>
      </c>
      <c r="R207" s="20" t="s">
        <v>78</v>
      </c>
      <c r="S207" s="22">
        <v>1</v>
      </c>
      <c r="T207" s="39"/>
      <c r="U207" s="39"/>
      <c r="V207" s="38" t="str">
        <f>VLOOKUP($G207,[1]LISTAS!$V$3:$AD$20001,7,0)</f>
        <v>08</v>
      </c>
      <c r="W207" s="38" t="str">
        <f>VLOOKUP($G207,[1]LISTAS!$V$3:$AD$20001,8,0)</f>
        <v>00076</v>
      </c>
      <c r="X207" s="38" t="str">
        <f>VLOOKUP($G207,[1]LISTAS!$V$3:$AD$20001,9,0)</f>
        <v>11075</v>
      </c>
      <c r="Y207" s="38" t="str">
        <f t="shared" si="27"/>
        <v>00034</v>
      </c>
      <c r="Z207" s="38" t="str">
        <f>IF(I207=""," ",VLOOKUP(I207,[1]LISTAS!$B$3:$C$102,2))</f>
        <v xml:space="preserve"> </v>
      </c>
      <c r="AA207" s="38" t="str">
        <f t="shared" si="28"/>
        <v xml:space="preserve">   </v>
      </c>
      <c r="AB207" s="37" t="str">
        <f>IF(L207="","  ",VLOOKUP(L207,[1]LISTAS!$H$3:$I$14,2,0)&amp;REPT(" ",1-LEN(M207))&amp;M207)</f>
        <v xml:space="preserve">  </v>
      </c>
      <c r="AC207" s="38" t="str">
        <f t="shared" si="29"/>
        <v xml:space="preserve"> </v>
      </c>
      <c r="AD207" s="38" t="str">
        <f>IF(O207=""," ",VLOOKUP(O207,[1]LISTAS!$M$3:$N$38,2,0))&amp;IF(P207=""," ",VLOOKUP(P207,[1]LISTAS!$M$3:$N$38,2,0))</f>
        <v xml:space="preserve">  </v>
      </c>
      <c r="AE207" s="38" t="str">
        <f>IF(Q207="","   ",VLOOKUP(Q207,[1]LISTAS!$P$3:$Q$144,2,0))</f>
        <v>003</v>
      </c>
      <c r="AF207" s="38" t="str">
        <f>IF(ISERROR(IF(R207="texto libre",S207,VLOOKUP(R207,[1]LISTAS!$S$3:$T$100,2,0))&amp;REPT(" ",4-LEN(IF(R207="texto libre",S207,VLOOKUP(R207,[1]LISTAS!$S$3:$T$100,2,0))))),"    ",IF(R207="texto libre",S207,VLOOKUP(R207,[1]LISTAS!$S$3:$T$100,2,0))&amp;REPT(" ",4-LEN(IF(R207="texto libre",S207,VLOOKUP(R207,[1]LISTAS!$S$3:$T$100,2,0)))))</f>
        <v xml:space="preserve">1   </v>
      </c>
      <c r="AG207" s="38" t="str">
        <f>IF(ISERROR(IF(T207="texto libre",U207,VLOOKUP(T207,[1]LISTAS!$S$3:$T$100,2,0))&amp;REPT(" ",4-LEN(IF(T207="texto libre",U207,VLOOKUP(T207,[1]LISTAS!$S$3:$T$100,2,0))))),"    ",IF(T207="texto libre",U207,VLOOKUP(T207,[1]LISTAS!$S$3:$T$100,2,0))&amp;REPT(" ",4-LEN(IF(T207="texto libre",U207,VLOOKUP(T207,[1]LISTAS!$S$3:$T$100,2,0)))))</f>
        <v xml:space="preserve">    </v>
      </c>
      <c r="AH207" s="38">
        <f t="shared" si="30"/>
        <v>37</v>
      </c>
      <c r="AI207" s="38">
        <f t="shared" si="31"/>
        <v>1</v>
      </c>
      <c r="AJ207" s="40"/>
      <c r="AK207" s="25">
        <v>2</v>
      </c>
      <c r="AL207" s="31" t="s">
        <v>103</v>
      </c>
      <c r="AM207" s="41">
        <v>140388</v>
      </c>
      <c r="AN207" s="41"/>
      <c r="AO207" s="42" t="str">
        <f>Tabla1[[#This Row],[GESCAL_37]]</f>
        <v xml:space="preserve">08000761107500034         0031       </v>
      </c>
      <c r="AP207" s="42" t="str">
        <f>IF(Tabla1[[#This Row],[Calle]]&lt;&gt;"",Tabla1[[#This Row],[Calle]],"")</f>
        <v>Joan Maragall, Calle</v>
      </c>
      <c r="AQ207" s="42" t="str">
        <f>Tabla1[[#This Row],[Número]]&amp;Tabla1[[#This Row],[Bis]]</f>
        <v>34</v>
      </c>
      <c r="AR207" s="42" t="str">
        <f>Tabla1[[#This Row],[PORTAL(O)]]&amp;Tabla1[[#This Row],[PUERTA(Y)]]</f>
        <v/>
      </c>
      <c r="AS207" s="42" t="str">
        <f>Tabla1[[#This Row],[BLOQUE(T)]]&amp;Tabla1[[#This Row],[BLOQUE(XX)]]</f>
        <v/>
      </c>
      <c r="AT207" s="42" t="str">
        <f>IF(Tabla1[[#This Row],[LETRA ]]&lt;&gt;"",Tabla1[[#This Row],[LETRA ]],"")</f>
        <v/>
      </c>
      <c r="AU207" s="42" t="str">
        <f>Tabla1[[#This Row],[S1]]&amp;Tabla1[[#This Row],[S2]]</f>
        <v/>
      </c>
      <c r="AV207" s="43"/>
      <c r="AW207" s="42">
        <f>Tabla1[[#This Row],[Planta]]</f>
        <v>3</v>
      </c>
      <c r="AX207" s="42" t="str">
        <f>Tabla1[[#This Row],[MMMM]]&amp;" "&amp;Tabla1[[#This Row],[NNNN]]</f>
        <v xml:space="preserve">1        </v>
      </c>
      <c r="AY207" s="29" t="s">
        <v>80</v>
      </c>
      <c r="AZ207" s="25">
        <v>6286989</v>
      </c>
      <c r="BA207" s="25"/>
      <c r="BB207" s="25" t="s">
        <v>104</v>
      </c>
      <c r="BC207" s="25" t="s">
        <v>82</v>
      </c>
      <c r="BD207" s="31" t="s">
        <v>103</v>
      </c>
      <c r="BE207" s="25" t="s">
        <v>100</v>
      </c>
      <c r="BF207" s="25" t="s">
        <v>84</v>
      </c>
      <c r="BG207" s="25">
        <v>3</v>
      </c>
      <c r="BH207" s="25" t="s">
        <v>85</v>
      </c>
      <c r="BI207" s="25" t="s">
        <v>86</v>
      </c>
      <c r="BJ207" s="41">
        <v>139</v>
      </c>
      <c r="BK207" s="41"/>
    </row>
    <row r="208" spans="1:63" ht="15.75" hidden="1" thickBot="1" x14ac:dyDescent="0.3">
      <c r="A208" s="37">
        <f t="shared" si="24"/>
        <v>201</v>
      </c>
      <c r="B208" s="38" t="str">
        <f t="shared" si="25"/>
        <v>NO</v>
      </c>
      <c r="C208" s="38" t="str">
        <f>IF(COUNTIF($D$8:$D$216,D208)&gt;1,"SI","NO")</f>
        <v>NO</v>
      </c>
      <c r="D208" s="38" t="str">
        <f t="shared" si="26"/>
        <v xml:space="preserve">08000761107500034         0032       </v>
      </c>
      <c r="E208" s="38" t="str">
        <f>VLOOKUP($G208,[1]LISTAS!$V:$AA,2,0)</f>
        <v>L'HOSPITALET DE LLOBREGAT</v>
      </c>
      <c r="F208" s="38" t="str">
        <f>VLOOKUP($G208,[1]LISTAS!$V:$AA,3,0)</f>
        <v>BARCELONA</v>
      </c>
      <c r="G208" s="20" t="s">
        <v>97</v>
      </c>
      <c r="H208" s="20">
        <v>34</v>
      </c>
      <c r="I208" s="21"/>
      <c r="J208" s="21"/>
      <c r="K208" s="21"/>
      <c r="L208" s="21"/>
      <c r="M208" s="21"/>
      <c r="N208" s="21"/>
      <c r="O208" s="21"/>
      <c r="P208" s="21"/>
      <c r="Q208" s="21">
        <v>3</v>
      </c>
      <c r="R208" s="20" t="s">
        <v>78</v>
      </c>
      <c r="S208" s="22">
        <v>2</v>
      </c>
      <c r="T208" s="39"/>
      <c r="U208" s="39"/>
      <c r="V208" s="38" t="str">
        <f>VLOOKUP($G208,[1]LISTAS!$V$3:$AD$20001,7,0)</f>
        <v>08</v>
      </c>
      <c r="W208" s="38" t="str">
        <f>VLOOKUP($G208,[1]LISTAS!$V$3:$AD$20001,8,0)</f>
        <v>00076</v>
      </c>
      <c r="X208" s="38" t="str">
        <f>VLOOKUP($G208,[1]LISTAS!$V$3:$AD$20001,9,0)</f>
        <v>11075</v>
      </c>
      <c r="Y208" s="38" t="str">
        <f t="shared" si="27"/>
        <v>00034</v>
      </c>
      <c r="Z208" s="38" t="str">
        <f>IF(I208=""," ",VLOOKUP(I208,[1]LISTAS!$B$3:$C$102,2))</f>
        <v xml:space="preserve"> </v>
      </c>
      <c r="AA208" s="38" t="str">
        <f t="shared" si="28"/>
        <v xml:space="preserve">   </v>
      </c>
      <c r="AB208" s="37" t="str">
        <f>IF(L208="","  ",VLOOKUP(L208,[1]LISTAS!$H$3:$I$14,2,0)&amp;REPT(" ",1-LEN(M208))&amp;M208)</f>
        <v xml:space="preserve">  </v>
      </c>
      <c r="AC208" s="38" t="str">
        <f t="shared" si="29"/>
        <v xml:space="preserve"> </v>
      </c>
      <c r="AD208" s="38" t="str">
        <f>IF(O208=""," ",VLOOKUP(O208,[1]LISTAS!$M$3:$N$38,2,0))&amp;IF(P208=""," ",VLOOKUP(P208,[1]LISTAS!$M$3:$N$38,2,0))</f>
        <v xml:space="preserve">  </v>
      </c>
      <c r="AE208" s="38" t="str">
        <f>IF(Q208="","   ",VLOOKUP(Q208,[1]LISTAS!$P$3:$Q$144,2,0))</f>
        <v>003</v>
      </c>
      <c r="AF208" s="38" t="str">
        <f>IF(ISERROR(IF(R208="texto libre",S208,VLOOKUP(R208,[1]LISTAS!$S$3:$T$100,2,0))&amp;REPT(" ",4-LEN(IF(R208="texto libre",S208,VLOOKUP(R208,[1]LISTAS!$S$3:$T$100,2,0))))),"    ",IF(R208="texto libre",S208,VLOOKUP(R208,[1]LISTAS!$S$3:$T$100,2,0))&amp;REPT(" ",4-LEN(IF(R208="texto libre",S208,VLOOKUP(R208,[1]LISTAS!$S$3:$T$100,2,0)))))</f>
        <v xml:space="preserve">2   </v>
      </c>
      <c r="AG208" s="38" t="str">
        <f>IF(ISERROR(IF(T208="texto libre",U208,VLOOKUP(T208,[1]LISTAS!$S$3:$T$100,2,0))&amp;REPT(" ",4-LEN(IF(T208="texto libre",U208,VLOOKUP(T208,[1]LISTAS!$S$3:$T$100,2,0))))),"    ",IF(T208="texto libre",U208,VLOOKUP(T208,[1]LISTAS!$S$3:$T$100,2,0))&amp;REPT(" ",4-LEN(IF(T208="texto libre",U208,VLOOKUP(T208,[1]LISTAS!$S$3:$T$100,2,0)))))</f>
        <v xml:space="preserve">    </v>
      </c>
      <c r="AH208" s="38">
        <f t="shared" si="30"/>
        <v>37</v>
      </c>
      <c r="AI208" s="38">
        <f t="shared" si="31"/>
        <v>1</v>
      </c>
      <c r="AJ208" s="40"/>
      <c r="AK208" s="25">
        <v>2</v>
      </c>
      <c r="AL208" s="31" t="s">
        <v>103</v>
      </c>
      <c r="AM208" s="41">
        <v>140388</v>
      </c>
      <c r="AN208" s="41"/>
      <c r="AO208" s="42" t="str">
        <f>Tabla1[[#This Row],[GESCAL_37]]</f>
        <v xml:space="preserve">08000761107500034         0032       </v>
      </c>
      <c r="AP208" s="42" t="str">
        <f>IF(Tabla1[[#This Row],[Calle]]&lt;&gt;"",Tabla1[[#This Row],[Calle]],"")</f>
        <v>Joan Maragall, Calle</v>
      </c>
      <c r="AQ208" s="42" t="str">
        <f>Tabla1[[#This Row],[Número]]&amp;Tabla1[[#This Row],[Bis]]</f>
        <v>34</v>
      </c>
      <c r="AR208" s="42" t="str">
        <f>Tabla1[[#This Row],[PORTAL(O)]]&amp;Tabla1[[#This Row],[PUERTA(Y)]]</f>
        <v/>
      </c>
      <c r="AS208" s="42" t="str">
        <f>Tabla1[[#This Row],[BLOQUE(T)]]&amp;Tabla1[[#This Row],[BLOQUE(XX)]]</f>
        <v/>
      </c>
      <c r="AT208" s="42" t="str">
        <f>IF(Tabla1[[#This Row],[LETRA ]]&lt;&gt;"",Tabla1[[#This Row],[LETRA ]],"")</f>
        <v/>
      </c>
      <c r="AU208" s="42" t="str">
        <f>Tabla1[[#This Row],[S1]]&amp;Tabla1[[#This Row],[S2]]</f>
        <v/>
      </c>
      <c r="AV208" s="43"/>
      <c r="AW208" s="42">
        <f>Tabla1[[#This Row],[Planta]]</f>
        <v>3</v>
      </c>
      <c r="AX208" s="42" t="str">
        <f>Tabla1[[#This Row],[MMMM]]&amp;" "&amp;Tabla1[[#This Row],[NNNN]]</f>
        <v xml:space="preserve">2        </v>
      </c>
      <c r="AY208" s="29" t="s">
        <v>80</v>
      </c>
      <c r="AZ208" s="25">
        <v>6286989</v>
      </c>
      <c r="BA208" s="25"/>
      <c r="BB208" s="25" t="s">
        <v>104</v>
      </c>
      <c r="BC208" s="25" t="s">
        <v>82</v>
      </c>
      <c r="BD208" s="31" t="s">
        <v>103</v>
      </c>
      <c r="BE208" s="25" t="s">
        <v>100</v>
      </c>
      <c r="BF208" s="25" t="s">
        <v>84</v>
      </c>
      <c r="BG208" s="25">
        <v>3</v>
      </c>
      <c r="BH208" s="25" t="s">
        <v>85</v>
      </c>
      <c r="BI208" s="25" t="s">
        <v>86</v>
      </c>
      <c r="BJ208" s="41">
        <v>139</v>
      </c>
      <c r="BK208" s="41"/>
    </row>
    <row r="209" spans="1:63" ht="15.75" hidden="1" thickBot="1" x14ac:dyDescent="0.3">
      <c r="A209" s="37">
        <f t="shared" si="24"/>
        <v>202</v>
      </c>
      <c r="B209" s="38" t="str">
        <f t="shared" si="25"/>
        <v>NO</v>
      </c>
      <c r="C209" s="38" t="str">
        <f>IF(COUNTIF($D$8:$D$216,D209)&gt;1,"SI","NO")</f>
        <v>NO</v>
      </c>
      <c r="D209" s="38" t="str">
        <f t="shared" si="26"/>
        <v xml:space="preserve">08000761107500034         EN 1       </v>
      </c>
      <c r="E209" s="38" t="str">
        <f>VLOOKUP($G209,[1]LISTAS!$V:$AA,2,0)</f>
        <v>L'HOSPITALET DE LLOBREGAT</v>
      </c>
      <c r="F209" s="38" t="str">
        <f>VLOOKUP($G209,[1]LISTAS!$V:$AA,3,0)</f>
        <v>BARCELONA</v>
      </c>
      <c r="G209" s="20" t="s">
        <v>97</v>
      </c>
      <c r="H209" s="20">
        <v>34</v>
      </c>
      <c r="I209" s="21"/>
      <c r="J209" s="21"/>
      <c r="K209" s="21"/>
      <c r="L209" s="21"/>
      <c r="M209" s="21"/>
      <c r="N209" s="21"/>
      <c r="O209" s="21"/>
      <c r="P209" s="21"/>
      <c r="Q209" s="36" t="s">
        <v>92</v>
      </c>
      <c r="R209" s="20" t="s">
        <v>78</v>
      </c>
      <c r="S209" s="22">
        <v>1</v>
      </c>
      <c r="T209" s="39"/>
      <c r="U209" s="39"/>
      <c r="V209" s="38" t="str">
        <f>VLOOKUP($G209,[1]LISTAS!$V$3:$AD$20001,7,0)</f>
        <v>08</v>
      </c>
      <c r="W209" s="38" t="str">
        <f>VLOOKUP($G209,[1]LISTAS!$V$3:$AD$20001,8,0)</f>
        <v>00076</v>
      </c>
      <c r="X209" s="38" t="str">
        <f>VLOOKUP($G209,[1]LISTAS!$V$3:$AD$20001,9,0)</f>
        <v>11075</v>
      </c>
      <c r="Y209" s="38" t="str">
        <f t="shared" si="27"/>
        <v>00034</v>
      </c>
      <c r="Z209" s="38" t="str">
        <f>IF(I209=""," ",VLOOKUP(I209,[1]LISTAS!$B$3:$C$102,2))</f>
        <v xml:space="preserve"> </v>
      </c>
      <c r="AA209" s="38" t="str">
        <f t="shared" si="28"/>
        <v xml:space="preserve">   </v>
      </c>
      <c r="AB209" s="37" t="str">
        <f>IF(L209="","  ",VLOOKUP(L209,[1]LISTAS!$H$3:$I$14,2,0)&amp;REPT(" ",1-LEN(M209))&amp;M209)</f>
        <v xml:space="preserve">  </v>
      </c>
      <c r="AC209" s="38" t="str">
        <f t="shared" si="29"/>
        <v xml:space="preserve"> </v>
      </c>
      <c r="AD209" s="38" t="str">
        <f>IF(O209=""," ",VLOOKUP(O209,[1]LISTAS!$M$3:$N$38,2,0))&amp;IF(P209=""," ",VLOOKUP(P209,[1]LISTAS!$M$3:$N$38,2,0))</f>
        <v xml:space="preserve">  </v>
      </c>
      <c r="AE209" s="38" t="str">
        <f>IF(Q209="","   ",VLOOKUP(Q209,[1]LISTAS!$P$3:$Q$144,2,0))</f>
        <v xml:space="preserve">EN </v>
      </c>
      <c r="AF209" s="38" t="str">
        <f>IF(ISERROR(IF(R209="texto libre",S209,VLOOKUP(R209,[1]LISTAS!$S$3:$T$100,2,0))&amp;REPT(" ",4-LEN(IF(R209="texto libre",S209,VLOOKUP(R209,[1]LISTAS!$S$3:$T$100,2,0))))),"    ",IF(R209="texto libre",S209,VLOOKUP(R209,[1]LISTAS!$S$3:$T$100,2,0))&amp;REPT(" ",4-LEN(IF(R209="texto libre",S209,VLOOKUP(R209,[1]LISTAS!$S$3:$T$100,2,0)))))</f>
        <v xml:space="preserve">1   </v>
      </c>
      <c r="AG209" s="38" t="str">
        <f>IF(ISERROR(IF(T209="texto libre",U209,VLOOKUP(T209,[1]LISTAS!$S$3:$T$100,2,0))&amp;REPT(" ",4-LEN(IF(T209="texto libre",U209,VLOOKUP(T209,[1]LISTAS!$S$3:$T$100,2,0))))),"    ",IF(T209="texto libre",U209,VLOOKUP(T209,[1]LISTAS!$S$3:$T$100,2,0))&amp;REPT(" ",4-LEN(IF(T209="texto libre",U209,VLOOKUP(T209,[1]LISTAS!$S$3:$T$100,2,0)))))</f>
        <v xml:space="preserve">    </v>
      </c>
      <c r="AH209" s="38">
        <f t="shared" si="30"/>
        <v>37</v>
      </c>
      <c r="AI209" s="38">
        <f t="shared" si="31"/>
        <v>1</v>
      </c>
      <c r="AJ209" s="40"/>
      <c r="AK209" s="25">
        <v>2</v>
      </c>
      <c r="AL209" s="31" t="s">
        <v>103</v>
      </c>
      <c r="AM209" s="41">
        <v>140388</v>
      </c>
      <c r="AN209" s="41"/>
      <c r="AO209" s="42" t="str">
        <f>Tabla1[[#This Row],[GESCAL_37]]</f>
        <v xml:space="preserve">08000761107500034         EN 1       </v>
      </c>
      <c r="AP209" s="42" t="str">
        <f>IF(Tabla1[[#This Row],[Calle]]&lt;&gt;"",Tabla1[[#This Row],[Calle]],"")</f>
        <v>Joan Maragall, Calle</v>
      </c>
      <c r="AQ209" s="42" t="str">
        <f>Tabla1[[#This Row],[Número]]&amp;Tabla1[[#This Row],[Bis]]</f>
        <v>34</v>
      </c>
      <c r="AR209" s="42" t="str">
        <f>Tabla1[[#This Row],[PORTAL(O)]]&amp;Tabla1[[#This Row],[PUERTA(Y)]]</f>
        <v/>
      </c>
      <c r="AS209" s="42" t="str">
        <f>Tabla1[[#This Row],[BLOQUE(T)]]&amp;Tabla1[[#This Row],[BLOQUE(XX)]]</f>
        <v/>
      </c>
      <c r="AT209" s="42" t="str">
        <f>IF(Tabla1[[#This Row],[LETRA ]]&lt;&gt;"",Tabla1[[#This Row],[LETRA ]],"")</f>
        <v/>
      </c>
      <c r="AU209" s="42" t="str">
        <f>Tabla1[[#This Row],[S1]]&amp;Tabla1[[#This Row],[S2]]</f>
        <v/>
      </c>
      <c r="AV209" s="43"/>
      <c r="AW209" s="42" t="str">
        <f>Tabla1[[#This Row],[Planta]]</f>
        <v>Entresuelo</v>
      </c>
      <c r="AX209" s="42" t="str">
        <f>Tabla1[[#This Row],[MMMM]]&amp;" "&amp;Tabla1[[#This Row],[NNNN]]</f>
        <v xml:space="preserve">1        </v>
      </c>
      <c r="AY209" s="29" t="s">
        <v>80</v>
      </c>
      <c r="AZ209" s="25">
        <v>6286989</v>
      </c>
      <c r="BA209" s="25"/>
      <c r="BB209" s="25" t="s">
        <v>104</v>
      </c>
      <c r="BC209" s="25" t="s">
        <v>82</v>
      </c>
      <c r="BD209" s="31" t="s">
        <v>103</v>
      </c>
      <c r="BE209" s="25" t="s">
        <v>100</v>
      </c>
      <c r="BF209" s="25" t="s">
        <v>84</v>
      </c>
      <c r="BG209" s="25">
        <v>3</v>
      </c>
      <c r="BH209" s="25" t="s">
        <v>85</v>
      </c>
      <c r="BI209" s="25" t="s">
        <v>86</v>
      </c>
      <c r="BJ209" s="41">
        <v>139</v>
      </c>
      <c r="BK209" s="41"/>
    </row>
    <row r="210" spans="1:63" ht="15.75" hidden="1" thickBot="1" x14ac:dyDescent="0.3">
      <c r="A210" s="37">
        <f t="shared" si="24"/>
        <v>203</v>
      </c>
      <c r="B210" s="38" t="str">
        <f t="shared" si="25"/>
        <v>NO</v>
      </c>
      <c r="C210" s="38" t="str">
        <f>IF(COUNTIF($D$8:$D$216,D210)&gt;1,"SI","NO")</f>
        <v>NO</v>
      </c>
      <c r="D210" s="38" t="str">
        <f t="shared" si="26"/>
        <v xml:space="preserve">08000761107500034         EN 2       </v>
      </c>
      <c r="E210" s="38" t="str">
        <f>VLOOKUP($G210,[1]LISTAS!$V:$AA,2,0)</f>
        <v>L'HOSPITALET DE LLOBREGAT</v>
      </c>
      <c r="F210" s="38" t="str">
        <f>VLOOKUP($G210,[1]LISTAS!$V:$AA,3,0)</f>
        <v>BARCELONA</v>
      </c>
      <c r="G210" s="20" t="s">
        <v>97</v>
      </c>
      <c r="H210" s="20">
        <v>34</v>
      </c>
      <c r="I210" s="21"/>
      <c r="J210" s="21"/>
      <c r="K210" s="21"/>
      <c r="L210" s="21"/>
      <c r="M210" s="21"/>
      <c r="N210" s="21"/>
      <c r="O210" s="21"/>
      <c r="P210" s="21"/>
      <c r="Q210" s="36" t="s">
        <v>92</v>
      </c>
      <c r="R210" s="20" t="s">
        <v>78</v>
      </c>
      <c r="S210" s="22">
        <v>2</v>
      </c>
      <c r="T210" s="39"/>
      <c r="U210" s="39"/>
      <c r="V210" s="38" t="str">
        <f>VLOOKUP($G210,[1]LISTAS!$V$3:$AD$20001,7,0)</f>
        <v>08</v>
      </c>
      <c r="W210" s="38" t="str">
        <f>VLOOKUP($G210,[1]LISTAS!$V$3:$AD$20001,8,0)</f>
        <v>00076</v>
      </c>
      <c r="X210" s="38" t="str">
        <f>VLOOKUP($G210,[1]LISTAS!$V$3:$AD$20001,9,0)</f>
        <v>11075</v>
      </c>
      <c r="Y210" s="38" t="str">
        <f t="shared" si="27"/>
        <v>00034</v>
      </c>
      <c r="Z210" s="38" t="str">
        <f>IF(I210=""," ",VLOOKUP(I210,[1]LISTAS!$B$3:$C$102,2))</f>
        <v xml:space="preserve"> </v>
      </c>
      <c r="AA210" s="38" t="str">
        <f t="shared" si="28"/>
        <v xml:space="preserve">   </v>
      </c>
      <c r="AB210" s="37" t="str">
        <f>IF(L210="","  ",VLOOKUP(L210,[1]LISTAS!$H$3:$I$14,2,0)&amp;REPT(" ",1-LEN(M210))&amp;M210)</f>
        <v xml:space="preserve">  </v>
      </c>
      <c r="AC210" s="38" t="str">
        <f t="shared" si="29"/>
        <v xml:space="preserve"> </v>
      </c>
      <c r="AD210" s="38" t="str">
        <f>IF(O210=""," ",VLOOKUP(O210,[1]LISTAS!$M$3:$N$38,2,0))&amp;IF(P210=""," ",VLOOKUP(P210,[1]LISTAS!$M$3:$N$38,2,0))</f>
        <v xml:space="preserve">  </v>
      </c>
      <c r="AE210" s="38" t="str">
        <f>IF(Q210="","   ",VLOOKUP(Q210,[1]LISTAS!$P$3:$Q$144,2,0))</f>
        <v xml:space="preserve">EN </v>
      </c>
      <c r="AF210" s="38" t="str">
        <f>IF(ISERROR(IF(R210="texto libre",S210,VLOOKUP(R210,[1]LISTAS!$S$3:$T$100,2,0))&amp;REPT(" ",4-LEN(IF(R210="texto libre",S210,VLOOKUP(R210,[1]LISTAS!$S$3:$T$100,2,0))))),"    ",IF(R210="texto libre",S210,VLOOKUP(R210,[1]LISTAS!$S$3:$T$100,2,0))&amp;REPT(" ",4-LEN(IF(R210="texto libre",S210,VLOOKUP(R210,[1]LISTAS!$S$3:$T$100,2,0)))))</f>
        <v xml:space="preserve">2   </v>
      </c>
      <c r="AG210" s="38" t="str">
        <f>IF(ISERROR(IF(T210="texto libre",U210,VLOOKUP(T210,[1]LISTAS!$S$3:$T$100,2,0))&amp;REPT(" ",4-LEN(IF(T210="texto libre",U210,VLOOKUP(T210,[1]LISTAS!$S$3:$T$100,2,0))))),"    ",IF(T210="texto libre",U210,VLOOKUP(T210,[1]LISTAS!$S$3:$T$100,2,0))&amp;REPT(" ",4-LEN(IF(T210="texto libre",U210,VLOOKUP(T210,[1]LISTAS!$S$3:$T$100,2,0)))))</f>
        <v xml:space="preserve">    </v>
      </c>
      <c r="AH210" s="38">
        <f t="shared" si="30"/>
        <v>37</v>
      </c>
      <c r="AI210" s="38">
        <f t="shared" si="31"/>
        <v>1</v>
      </c>
      <c r="AJ210" s="40"/>
      <c r="AK210" s="25">
        <v>2</v>
      </c>
      <c r="AL210" s="31" t="s">
        <v>103</v>
      </c>
      <c r="AM210" s="41">
        <v>140388</v>
      </c>
      <c r="AN210" s="41"/>
      <c r="AO210" s="42" t="str">
        <f>Tabla1[[#This Row],[GESCAL_37]]</f>
        <v xml:space="preserve">08000761107500034         EN 2       </v>
      </c>
      <c r="AP210" s="42" t="str">
        <f>IF(Tabla1[[#This Row],[Calle]]&lt;&gt;"",Tabla1[[#This Row],[Calle]],"")</f>
        <v>Joan Maragall, Calle</v>
      </c>
      <c r="AQ210" s="42" t="str">
        <f>Tabla1[[#This Row],[Número]]&amp;Tabla1[[#This Row],[Bis]]</f>
        <v>34</v>
      </c>
      <c r="AR210" s="42" t="str">
        <f>Tabla1[[#This Row],[PORTAL(O)]]&amp;Tabla1[[#This Row],[PUERTA(Y)]]</f>
        <v/>
      </c>
      <c r="AS210" s="42" t="str">
        <f>Tabla1[[#This Row],[BLOQUE(T)]]&amp;Tabla1[[#This Row],[BLOQUE(XX)]]</f>
        <v/>
      </c>
      <c r="AT210" s="42" t="str">
        <f>IF(Tabla1[[#This Row],[LETRA ]]&lt;&gt;"",Tabla1[[#This Row],[LETRA ]],"")</f>
        <v/>
      </c>
      <c r="AU210" s="42" t="str">
        <f>Tabla1[[#This Row],[S1]]&amp;Tabla1[[#This Row],[S2]]</f>
        <v/>
      </c>
      <c r="AV210" s="43"/>
      <c r="AW210" s="42" t="str">
        <f>Tabla1[[#This Row],[Planta]]</f>
        <v>Entresuelo</v>
      </c>
      <c r="AX210" s="42" t="str">
        <f>Tabla1[[#This Row],[MMMM]]&amp;" "&amp;Tabla1[[#This Row],[NNNN]]</f>
        <v xml:space="preserve">2        </v>
      </c>
      <c r="AY210" s="29" t="s">
        <v>80</v>
      </c>
      <c r="AZ210" s="25">
        <v>6286989</v>
      </c>
      <c r="BA210" s="25"/>
      <c r="BB210" s="25" t="s">
        <v>104</v>
      </c>
      <c r="BC210" s="25" t="s">
        <v>82</v>
      </c>
      <c r="BD210" s="31" t="s">
        <v>103</v>
      </c>
      <c r="BE210" s="25" t="s">
        <v>100</v>
      </c>
      <c r="BF210" s="25" t="s">
        <v>84</v>
      </c>
      <c r="BG210" s="25">
        <v>3</v>
      </c>
      <c r="BH210" s="25" t="s">
        <v>85</v>
      </c>
      <c r="BI210" s="25" t="s">
        <v>86</v>
      </c>
      <c r="BJ210" s="41">
        <v>139</v>
      </c>
      <c r="BK210" s="41"/>
    </row>
    <row r="211" spans="1:63" ht="15.75" hidden="1" thickBot="1" x14ac:dyDescent="0.3">
      <c r="A211" s="37">
        <f t="shared" si="24"/>
        <v>204</v>
      </c>
      <c r="B211" s="38" t="str">
        <f t="shared" si="25"/>
        <v>NO</v>
      </c>
      <c r="C211" s="38" t="str">
        <f>IF(COUNTIF($D$8:$D$216,D211)&gt;1,"SI","NO")</f>
        <v>NO</v>
      </c>
      <c r="D211" s="38" t="str">
        <f t="shared" si="26"/>
        <v xml:space="preserve">08000761107500034         LO 1       </v>
      </c>
      <c r="E211" s="38" t="str">
        <f>VLOOKUP($G211,[1]LISTAS!$V:$AA,2,0)</f>
        <v>L'HOSPITALET DE LLOBREGAT</v>
      </c>
      <c r="F211" s="38" t="str">
        <f>VLOOKUP($G211,[1]LISTAS!$V:$AA,3,0)</f>
        <v>BARCELONA</v>
      </c>
      <c r="G211" s="20" t="s">
        <v>97</v>
      </c>
      <c r="H211" s="20">
        <v>34</v>
      </c>
      <c r="I211" s="21"/>
      <c r="J211" s="21"/>
      <c r="K211" s="21"/>
      <c r="L211" s="21"/>
      <c r="M211" s="21"/>
      <c r="N211" s="21"/>
      <c r="O211" s="21"/>
      <c r="P211" s="21"/>
      <c r="Q211" s="36" t="s">
        <v>89</v>
      </c>
      <c r="R211" s="20" t="s">
        <v>78</v>
      </c>
      <c r="S211" s="22">
        <v>1</v>
      </c>
      <c r="T211" s="39"/>
      <c r="U211" s="39"/>
      <c r="V211" s="38" t="str">
        <f>VLOOKUP($G211,[1]LISTAS!$V$3:$AD$20001,7,0)</f>
        <v>08</v>
      </c>
      <c r="W211" s="38" t="str">
        <f>VLOOKUP($G211,[1]LISTAS!$V$3:$AD$20001,8,0)</f>
        <v>00076</v>
      </c>
      <c r="X211" s="38" t="str">
        <f>VLOOKUP($G211,[1]LISTAS!$V$3:$AD$20001,9,0)</f>
        <v>11075</v>
      </c>
      <c r="Y211" s="38" t="str">
        <f t="shared" si="27"/>
        <v>00034</v>
      </c>
      <c r="Z211" s="38" t="str">
        <f>IF(I211=""," ",VLOOKUP(I211,[1]LISTAS!$B$3:$C$102,2))</f>
        <v xml:space="preserve"> </v>
      </c>
      <c r="AA211" s="38" t="str">
        <f t="shared" si="28"/>
        <v xml:space="preserve">   </v>
      </c>
      <c r="AB211" s="37" t="str">
        <f>IF(L211="","  ",VLOOKUP(L211,[1]LISTAS!$H$3:$I$14,2,0)&amp;REPT(" ",1-LEN(M211))&amp;M211)</f>
        <v xml:space="preserve">  </v>
      </c>
      <c r="AC211" s="38" t="str">
        <f t="shared" si="29"/>
        <v xml:space="preserve"> </v>
      </c>
      <c r="AD211" s="38" t="str">
        <f>IF(O211=""," ",VLOOKUP(O211,[1]LISTAS!$M$3:$N$38,2,0))&amp;IF(P211=""," ",VLOOKUP(P211,[1]LISTAS!$M$3:$N$38,2,0))</f>
        <v xml:space="preserve">  </v>
      </c>
      <c r="AE211" s="38" t="str">
        <f>IF(Q211="","   ",VLOOKUP(Q211,[1]LISTAS!$P$3:$Q$144,2,0))</f>
        <v xml:space="preserve">LO </v>
      </c>
      <c r="AF211" s="38" t="str">
        <f>IF(ISERROR(IF(R211="texto libre",S211,VLOOKUP(R211,[1]LISTAS!$S$3:$T$100,2,0))&amp;REPT(" ",4-LEN(IF(R211="texto libre",S211,VLOOKUP(R211,[1]LISTAS!$S$3:$T$100,2,0))))),"    ",IF(R211="texto libre",S211,VLOOKUP(R211,[1]LISTAS!$S$3:$T$100,2,0))&amp;REPT(" ",4-LEN(IF(R211="texto libre",S211,VLOOKUP(R211,[1]LISTAS!$S$3:$T$100,2,0)))))</f>
        <v xml:space="preserve">1   </v>
      </c>
      <c r="AG211" s="38" t="str">
        <f>IF(ISERROR(IF(T211="texto libre",U211,VLOOKUP(T211,[1]LISTAS!$S$3:$T$100,2,0))&amp;REPT(" ",4-LEN(IF(T211="texto libre",U211,VLOOKUP(T211,[1]LISTAS!$S$3:$T$100,2,0))))),"    ",IF(T211="texto libre",U211,VLOOKUP(T211,[1]LISTAS!$S$3:$T$100,2,0))&amp;REPT(" ",4-LEN(IF(T211="texto libre",U211,VLOOKUP(T211,[1]LISTAS!$S$3:$T$100,2,0)))))</f>
        <v xml:space="preserve">    </v>
      </c>
      <c r="AH211" s="38">
        <f t="shared" si="30"/>
        <v>37</v>
      </c>
      <c r="AI211" s="38">
        <f t="shared" si="31"/>
        <v>1</v>
      </c>
      <c r="AJ211" s="40"/>
      <c r="AK211" s="25">
        <v>2</v>
      </c>
      <c r="AL211" s="31" t="s">
        <v>103</v>
      </c>
      <c r="AM211" s="41">
        <v>140388</v>
      </c>
      <c r="AN211" s="41"/>
      <c r="AO211" s="42" t="str">
        <f>Tabla1[[#This Row],[GESCAL_37]]</f>
        <v xml:space="preserve">08000761107500034         LO 1       </v>
      </c>
      <c r="AP211" s="42" t="str">
        <f>IF(Tabla1[[#This Row],[Calle]]&lt;&gt;"",Tabla1[[#This Row],[Calle]],"")</f>
        <v>Joan Maragall, Calle</v>
      </c>
      <c r="AQ211" s="42" t="str">
        <f>Tabla1[[#This Row],[Número]]&amp;Tabla1[[#This Row],[Bis]]</f>
        <v>34</v>
      </c>
      <c r="AR211" s="42" t="str">
        <f>Tabla1[[#This Row],[PORTAL(O)]]&amp;Tabla1[[#This Row],[PUERTA(Y)]]</f>
        <v/>
      </c>
      <c r="AS211" s="42" t="str">
        <f>Tabla1[[#This Row],[BLOQUE(T)]]&amp;Tabla1[[#This Row],[BLOQUE(XX)]]</f>
        <v/>
      </c>
      <c r="AT211" s="42" t="str">
        <f>IF(Tabla1[[#This Row],[LETRA ]]&lt;&gt;"",Tabla1[[#This Row],[LETRA ]],"")</f>
        <v/>
      </c>
      <c r="AU211" s="42" t="str">
        <f>Tabla1[[#This Row],[S1]]&amp;Tabla1[[#This Row],[S2]]</f>
        <v/>
      </c>
      <c r="AV211" s="43"/>
      <c r="AW211" s="42" t="str">
        <f>Tabla1[[#This Row],[Planta]]</f>
        <v>Local</v>
      </c>
      <c r="AX211" s="42" t="str">
        <f>Tabla1[[#This Row],[MMMM]]&amp;" "&amp;Tabla1[[#This Row],[NNNN]]</f>
        <v xml:space="preserve">1        </v>
      </c>
      <c r="AY211" s="29" t="s">
        <v>80</v>
      </c>
      <c r="AZ211" s="25">
        <v>6286989</v>
      </c>
      <c r="BA211" s="25"/>
      <c r="BB211" s="25" t="s">
        <v>104</v>
      </c>
      <c r="BC211" s="25" t="s">
        <v>82</v>
      </c>
      <c r="BD211" s="31" t="s">
        <v>103</v>
      </c>
      <c r="BE211" s="25" t="s">
        <v>100</v>
      </c>
      <c r="BF211" s="25" t="s">
        <v>84</v>
      </c>
      <c r="BG211" s="25">
        <v>3</v>
      </c>
      <c r="BH211" s="25" t="s">
        <v>85</v>
      </c>
      <c r="BI211" s="25" t="s">
        <v>86</v>
      </c>
      <c r="BJ211" s="41">
        <v>139</v>
      </c>
      <c r="BK211" s="41"/>
    </row>
    <row r="212" spans="1:63" ht="15.75" hidden="1" thickBot="1" x14ac:dyDescent="0.3">
      <c r="A212" s="37">
        <f t="shared" si="24"/>
        <v>205</v>
      </c>
      <c r="B212" s="38" t="str">
        <f t="shared" si="25"/>
        <v>NO</v>
      </c>
      <c r="C212" s="38" t="str">
        <f>IF(COUNTIF($D$8:$D$216,D212)&gt;1,"SI","NO")</f>
        <v>NO</v>
      </c>
      <c r="D212" s="38" t="str">
        <f t="shared" si="26"/>
        <v xml:space="preserve">08000761107500034         LO 2       </v>
      </c>
      <c r="E212" s="38" t="str">
        <f>VLOOKUP($G212,[1]LISTAS!$V:$AA,2,0)</f>
        <v>L'HOSPITALET DE LLOBREGAT</v>
      </c>
      <c r="F212" s="38" t="str">
        <f>VLOOKUP($G212,[1]LISTAS!$V:$AA,3,0)</f>
        <v>BARCELONA</v>
      </c>
      <c r="G212" s="20" t="s">
        <v>97</v>
      </c>
      <c r="H212" s="20">
        <v>34</v>
      </c>
      <c r="I212" s="21"/>
      <c r="J212" s="21"/>
      <c r="K212" s="21"/>
      <c r="L212" s="21"/>
      <c r="M212" s="21"/>
      <c r="N212" s="21"/>
      <c r="O212" s="21"/>
      <c r="P212" s="21"/>
      <c r="Q212" s="36" t="s">
        <v>89</v>
      </c>
      <c r="R212" s="20" t="s">
        <v>78</v>
      </c>
      <c r="S212" s="22">
        <v>2</v>
      </c>
      <c r="T212" s="39"/>
      <c r="U212" s="39"/>
      <c r="V212" s="38" t="str">
        <f>VLOOKUP($G212,[1]LISTAS!$V$3:$AD$20001,7,0)</f>
        <v>08</v>
      </c>
      <c r="W212" s="38" t="str">
        <f>VLOOKUP($G212,[1]LISTAS!$V$3:$AD$20001,8,0)</f>
        <v>00076</v>
      </c>
      <c r="X212" s="38" t="str">
        <f>VLOOKUP($G212,[1]LISTAS!$V$3:$AD$20001,9,0)</f>
        <v>11075</v>
      </c>
      <c r="Y212" s="38" t="str">
        <f t="shared" si="27"/>
        <v>00034</v>
      </c>
      <c r="Z212" s="38" t="str">
        <f>IF(I212=""," ",VLOOKUP(I212,[1]LISTAS!$B$3:$C$102,2))</f>
        <v xml:space="preserve"> </v>
      </c>
      <c r="AA212" s="38" t="str">
        <f t="shared" si="28"/>
        <v xml:space="preserve">   </v>
      </c>
      <c r="AB212" s="37" t="str">
        <f>IF(L212="","  ",VLOOKUP(L212,[1]LISTAS!$H$3:$I$14,2,0)&amp;REPT(" ",1-LEN(M212))&amp;M212)</f>
        <v xml:space="preserve">  </v>
      </c>
      <c r="AC212" s="38" t="str">
        <f t="shared" si="29"/>
        <v xml:space="preserve"> </v>
      </c>
      <c r="AD212" s="38" t="str">
        <f>IF(O212=""," ",VLOOKUP(O212,[1]LISTAS!$M$3:$N$38,2,0))&amp;IF(P212=""," ",VLOOKUP(P212,[1]LISTAS!$M$3:$N$38,2,0))</f>
        <v xml:space="preserve">  </v>
      </c>
      <c r="AE212" s="38" t="str">
        <f>IF(Q212="","   ",VLOOKUP(Q212,[1]LISTAS!$P$3:$Q$144,2,0))</f>
        <v xml:space="preserve">LO </v>
      </c>
      <c r="AF212" s="38" t="str">
        <f>IF(ISERROR(IF(R212="texto libre",S212,VLOOKUP(R212,[1]LISTAS!$S$3:$T$100,2,0))&amp;REPT(" ",4-LEN(IF(R212="texto libre",S212,VLOOKUP(R212,[1]LISTAS!$S$3:$T$100,2,0))))),"    ",IF(R212="texto libre",S212,VLOOKUP(R212,[1]LISTAS!$S$3:$T$100,2,0))&amp;REPT(" ",4-LEN(IF(R212="texto libre",S212,VLOOKUP(R212,[1]LISTAS!$S$3:$T$100,2,0)))))</f>
        <v xml:space="preserve">2   </v>
      </c>
      <c r="AG212" s="38" t="str">
        <f>IF(ISERROR(IF(T212="texto libre",U212,VLOOKUP(T212,[1]LISTAS!$S$3:$T$100,2,0))&amp;REPT(" ",4-LEN(IF(T212="texto libre",U212,VLOOKUP(T212,[1]LISTAS!$S$3:$T$100,2,0))))),"    ",IF(T212="texto libre",U212,VLOOKUP(T212,[1]LISTAS!$S$3:$T$100,2,0))&amp;REPT(" ",4-LEN(IF(T212="texto libre",U212,VLOOKUP(T212,[1]LISTAS!$S$3:$T$100,2,0)))))</f>
        <v xml:space="preserve">    </v>
      </c>
      <c r="AH212" s="38">
        <f t="shared" si="30"/>
        <v>37</v>
      </c>
      <c r="AI212" s="38">
        <f t="shared" si="31"/>
        <v>1</v>
      </c>
      <c r="AJ212" s="40"/>
      <c r="AK212" s="25">
        <v>2</v>
      </c>
      <c r="AL212" s="31" t="s">
        <v>103</v>
      </c>
      <c r="AM212" s="41">
        <v>140388</v>
      </c>
      <c r="AN212" s="41"/>
      <c r="AO212" s="42" t="str">
        <f>Tabla1[[#This Row],[GESCAL_37]]</f>
        <v xml:space="preserve">08000761107500034         LO 2       </v>
      </c>
      <c r="AP212" s="42" t="str">
        <f>IF(Tabla1[[#This Row],[Calle]]&lt;&gt;"",Tabla1[[#This Row],[Calle]],"")</f>
        <v>Joan Maragall, Calle</v>
      </c>
      <c r="AQ212" s="42" t="str">
        <f>Tabla1[[#This Row],[Número]]&amp;Tabla1[[#This Row],[Bis]]</f>
        <v>34</v>
      </c>
      <c r="AR212" s="42" t="str">
        <f>Tabla1[[#This Row],[PORTAL(O)]]&amp;Tabla1[[#This Row],[PUERTA(Y)]]</f>
        <v/>
      </c>
      <c r="AS212" s="42" t="str">
        <f>Tabla1[[#This Row],[BLOQUE(T)]]&amp;Tabla1[[#This Row],[BLOQUE(XX)]]</f>
        <v/>
      </c>
      <c r="AT212" s="42" t="str">
        <f>IF(Tabla1[[#This Row],[LETRA ]]&lt;&gt;"",Tabla1[[#This Row],[LETRA ]],"")</f>
        <v/>
      </c>
      <c r="AU212" s="42" t="str">
        <f>Tabla1[[#This Row],[S1]]&amp;Tabla1[[#This Row],[S2]]</f>
        <v/>
      </c>
      <c r="AV212" s="43"/>
      <c r="AW212" s="42" t="str">
        <f>Tabla1[[#This Row],[Planta]]</f>
        <v>Local</v>
      </c>
      <c r="AX212" s="42" t="str">
        <f>Tabla1[[#This Row],[MMMM]]&amp;" "&amp;Tabla1[[#This Row],[NNNN]]</f>
        <v xml:space="preserve">2        </v>
      </c>
      <c r="AY212" s="29" t="s">
        <v>80</v>
      </c>
      <c r="AZ212" s="25">
        <v>6286989</v>
      </c>
      <c r="BA212" s="25"/>
      <c r="BB212" s="25" t="s">
        <v>104</v>
      </c>
      <c r="BC212" s="25" t="s">
        <v>82</v>
      </c>
      <c r="BD212" s="31" t="s">
        <v>103</v>
      </c>
      <c r="BE212" s="25" t="s">
        <v>100</v>
      </c>
      <c r="BF212" s="25" t="s">
        <v>84</v>
      </c>
      <c r="BG212" s="25">
        <v>3</v>
      </c>
      <c r="BH212" s="25" t="s">
        <v>85</v>
      </c>
      <c r="BI212" s="25" t="s">
        <v>86</v>
      </c>
      <c r="BJ212" s="41">
        <v>139</v>
      </c>
      <c r="BK212" s="41"/>
    </row>
    <row r="213" spans="1:63" ht="15.75" hidden="1" thickBot="1" x14ac:dyDescent="0.3">
      <c r="A213" s="37">
        <f t="shared" si="24"/>
        <v>206</v>
      </c>
      <c r="B213" s="38" t="str">
        <f t="shared" si="25"/>
        <v>NO</v>
      </c>
      <c r="C213" s="38" t="str">
        <f>IF(COUNTIF($D$8:$D$216,D213)&gt;1,"SI","NO")</f>
        <v>NO</v>
      </c>
      <c r="D213" s="38" t="str">
        <f t="shared" si="26"/>
        <v xml:space="preserve">08000761107500038         CH 1       </v>
      </c>
      <c r="E213" s="38" t="str">
        <f>VLOOKUP($G213,[1]LISTAS!$V:$AA,2,0)</f>
        <v>L'HOSPITALET DE LLOBREGAT</v>
      </c>
      <c r="F213" s="38" t="str">
        <f>VLOOKUP($G213,[1]LISTAS!$V:$AA,3,0)</f>
        <v>BARCELONA</v>
      </c>
      <c r="G213" s="20" t="s">
        <v>97</v>
      </c>
      <c r="H213" s="20">
        <v>38</v>
      </c>
      <c r="I213" s="21"/>
      <c r="J213" s="21"/>
      <c r="K213" s="21"/>
      <c r="L213" s="21"/>
      <c r="M213" s="21"/>
      <c r="N213" s="21"/>
      <c r="O213" s="21"/>
      <c r="P213" s="21"/>
      <c r="Q213" s="21" t="s">
        <v>94</v>
      </c>
      <c r="R213" s="20" t="s">
        <v>78</v>
      </c>
      <c r="S213" s="22">
        <v>1</v>
      </c>
      <c r="T213" s="39"/>
      <c r="U213" s="39"/>
      <c r="V213" s="38" t="str">
        <f>VLOOKUP($G213,[1]LISTAS!$V$3:$AD$20001,7,0)</f>
        <v>08</v>
      </c>
      <c r="W213" s="38" t="str">
        <f>VLOOKUP($G213,[1]LISTAS!$V$3:$AD$20001,8,0)</f>
        <v>00076</v>
      </c>
      <c r="X213" s="38" t="str">
        <f>VLOOKUP($G213,[1]LISTAS!$V$3:$AD$20001,9,0)</f>
        <v>11075</v>
      </c>
      <c r="Y213" s="38" t="str">
        <f t="shared" si="27"/>
        <v>00038</v>
      </c>
      <c r="Z213" s="38" t="str">
        <f>IF(I213=""," ",VLOOKUP(I213,[1]LISTAS!$B$3:$C$102,2))</f>
        <v xml:space="preserve"> </v>
      </c>
      <c r="AA213" s="38" t="str">
        <f t="shared" si="28"/>
        <v xml:space="preserve">   </v>
      </c>
      <c r="AB213" s="37" t="str">
        <f>IF(L213="","  ",VLOOKUP(L213,[1]LISTAS!$H$3:$I$14,2,0)&amp;REPT(" ",1-LEN(M213))&amp;M213)</f>
        <v xml:space="preserve">  </v>
      </c>
      <c r="AC213" s="38" t="str">
        <f t="shared" si="29"/>
        <v xml:space="preserve"> </v>
      </c>
      <c r="AD213" s="38" t="str">
        <f>IF(O213=""," ",VLOOKUP(O213,[1]LISTAS!$M$3:$N$38,2,0))&amp;IF(P213=""," ",VLOOKUP(P213,[1]LISTAS!$M$3:$N$38,2,0))</f>
        <v xml:space="preserve">  </v>
      </c>
      <c r="AE213" s="38" t="str">
        <f>IF(Q213="","   ",VLOOKUP(Q213,[1]LISTAS!$P$3:$Q$144,2,0))</f>
        <v xml:space="preserve">CH </v>
      </c>
      <c r="AF213" s="38" t="str">
        <f>IF(ISERROR(IF(R213="texto libre",S213,VLOOKUP(R213,[1]LISTAS!$S$3:$T$100,2,0))&amp;REPT(" ",4-LEN(IF(R213="texto libre",S213,VLOOKUP(R213,[1]LISTAS!$S$3:$T$100,2,0))))),"    ",IF(R213="texto libre",S213,VLOOKUP(R213,[1]LISTAS!$S$3:$T$100,2,0))&amp;REPT(" ",4-LEN(IF(R213="texto libre",S213,VLOOKUP(R213,[1]LISTAS!$S$3:$T$100,2,0)))))</f>
        <v xml:space="preserve">1   </v>
      </c>
      <c r="AG213" s="38" t="str">
        <f>IF(ISERROR(IF(T213="texto libre",U213,VLOOKUP(T213,[1]LISTAS!$S$3:$T$100,2,0))&amp;REPT(" ",4-LEN(IF(T213="texto libre",U213,VLOOKUP(T213,[1]LISTAS!$S$3:$T$100,2,0))))),"    ",IF(T213="texto libre",U213,VLOOKUP(T213,[1]LISTAS!$S$3:$T$100,2,0))&amp;REPT(" ",4-LEN(IF(T213="texto libre",U213,VLOOKUP(T213,[1]LISTAS!$S$3:$T$100,2,0)))))</f>
        <v xml:space="preserve">    </v>
      </c>
      <c r="AH213" s="38">
        <f t="shared" si="30"/>
        <v>37</v>
      </c>
      <c r="AI213" s="38">
        <f t="shared" si="31"/>
        <v>1</v>
      </c>
      <c r="AJ213" s="40"/>
      <c r="AK213" s="25">
        <v>2</v>
      </c>
      <c r="AL213" s="31" t="s">
        <v>103</v>
      </c>
      <c r="AM213" s="41">
        <v>140388</v>
      </c>
      <c r="AN213" s="41"/>
      <c r="AO213" s="42" t="str">
        <f>Tabla1[[#This Row],[GESCAL_37]]</f>
        <v xml:space="preserve">08000761107500038         CH 1       </v>
      </c>
      <c r="AP213" s="42" t="str">
        <f>IF(Tabla1[[#This Row],[Calle]]&lt;&gt;"",Tabla1[[#This Row],[Calle]],"")</f>
        <v>Joan Maragall, Calle</v>
      </c>
      <c r="AQ213" s="42" t="str">
        <f>Tabla1[[#This Row],[Número]]&amp;Tabla1[[#This Row],[Bis]]</f>
        <v>38</v>
      </c>
      <c r="AR213" s="42" t="str">
        <f>Tabla1[[#This Row],[PORTAL(O)]]&amp;Tabla1[[#This Row],[PUERTA(Y)]]</f>
        <v/>
      </c>
      <c r="AS213" s="42" t="str">
        <f>Tabla1[[#This Row],[BLOQUE(T)]]&amp;Tabla1[[#This Row],[BLOQUE(XX)]]</f>
        <v/>
      </c>
      <c r="AT213" s="42" t="str">
        <f>IF(Tabla1[[#This Row],[LETRA ]]&lt;&gt;"",Tabla1[[#This Row],[LETRA ]],"")</f>
        <v/>
      </c>
      <c r="AU213" s="42" t="str">
        <f>Tabla1[[#This Row],[S1]]&amp;Tabla1[[#This Row],[S2]]</f>
        <v/>
      </c>
      <c r="AV213" s="43"/>
      <c r="AW213" s="42" t="str">
        <f>Tabla1[[#This Row],[Planta]]</f>
        <v>Chalet</v>
      </c>
      <c r="AX213" s="42" t="str">
        <f>Tabla1[[#This Row],[MMMM]]&amp;" "&amp;Tabla1[[#This Row],[NNNN]]</f>
        <v xml:space="preserve">1        </v>
      </c>
      <c r="AY213" s="29" t="s">
        <v>80</v>
      </c>
      <c r="AZ213" s="25">
        <v>6286989</v>
      </c>
      <c r="BA213" s="25"/>
      <c r="BB213" s="25" t="s">
        <v>104</v>
      </c>
      <c r="BC213" s="25" t="s">
        <v>82</v>
      </c>
      <c r="BD213" s="31" t="s">
        <v>103</v>
      </c>
      <c r="BE213" s="25" t="s">
        <v>100</v>
      </c>
      <c r="BF213" s="25" t="s">
        <v>84</v>
      </c>
      <c r="BG213" s="25">
        <v>3</v>
      </c>
      <c r="BH213" s="25" t="s">
        <v>85</v>
      </c>
      <c r="BI213" s="25" t="s">
        <v>86</v>
      </c>
      <c r="BJ213" s="41">
        <v>139</v>
      </c>
      <c r="BK213" s="41"/>
    </row>
    <row r="214" spans="1:63" ht="15.75" hidden="1" thickBot="1" x14ac:dyDescent="0.3">
      <c r="A214" s="37">
        <f t="shared" si="24"/>
        <v>207</v>
      </c>
      <c r="B214" s="38" t="str">
        <f t="shared" si="25"/>
        <v>NO</v>
      </c>
      <c r="C214" s="38" t="str">
        <f>IF(COUNTIF($D$8:$D$216,D214)&gt;1,"SI","NO")</f>
        <v>NO</v>
      </c>
      <c r="D214" s="38" t="str">
        <f t="shared" si="26"/>
        <v xml:space="preserve">08000761107500040         0011       </v>
      </c>
      <c r="E214" s="38" t="str">
        <f>VLOOKUP($G214,[1]LISTAS!$V:$AA,2,0)</f>
        <v>L'HOSPITALET DE LLOBREGAT</v>
      </c>
      <c r="F214" s="38" t="str">
        <f>VLOOKUP($G214,[1]LISTAS!$V:$AA,3,0)</f>
        <v>BARCELONA</v>
      </c>
      <c r="G214" s="20" t="s">
        <v>97</v>
      </c>
      <c r="H214" s="20">
        <v>40</v>
      </c>
      <c r="I214" s="21"/>
      <c r="J214" s="21"/>
      <c r="K214" s="21"/>
      <c r="L214" s="21"/>
      <c r="M214" s="21"/>
      <c r="N214" s="21"/>
      <c r="O214" s="21"/>
      <c r="P214" s="21"/>
      <c r="Q214" s="21">
        <v>1</v>
      </c>
      <c r="R214" s="20" t="s">
        <v>78</v>
      </c>
      <c r="S214" s="22">
        <v>1</v>
      </c>
      <c r="T214" s="39"/>
      <c r="U214" s="39"/>
      <c r="V214" s="38" t="str">
        <f>VLOOKUP($G214,[1]LISTAS!$V$3:$AD$20001,7,0)</f>
        <v>08</v>
      </c>
      <c r="W214" s="38" t="str">
        <f>VLOOKUP($G214,[1]LISTAS!$V$3:$AD$20001,8,0)</f>
        <v>00076</v>
      </c>
      <c r="X214" s="38" t="str">
        <f>VLOOKUP($G214,[1]LISTAS!$V$3:$AD$20001,9,0)</f>
        <v>11075</v>
      </c>
      <c r="Y214" s="38" t="str">
        <f t="shared" si="27"/>
        <v>00040</v>
      </c>
      <c r="Z214" s="38" t="str">
        <f>IF(I214=""," ",VLOOKUP(I214,[1]LISTAS!$B$3:$C$102,2))</f>
        <v xml:space="preserve"> </v>
      </c>
      <c r="AA214" s="38" t="str">
        <f t="shared" si="28"/>
        <v xml:space="preserve">   </v>
      </c>
      <c r="AB214" s="37" t="str">
        <f>IF(L214="","  ",VLOOKUP(L214,[1]LISTAS!$H$3:$I$14,2,0)&amp;REPT(" ",1-LEN(M214))&amp;M214)</f>
        <v xml:space="preserve">  </v>
      </c>
      <c r="AC214" s="38" t="str">
        <f t="shared" si="29"/>
        <v xml:space="preserve"> </v>
      </c>
      <c r="AD214" s="38" t="str">
        <f>IF(O214=""," ",VLOOKUP(O214,[1]LISTAS!$M$3:$N$38,2,0))&amp;IF(P214=""," ",VLOOKUP(P214,[1]LISTAS!$M$3:$N$38,2,0))</f>
        <v xml:space="preserve">  </v>
      </c>
      <c r="AE214" s="38" t="str">
        <f>IF(Q214="","   ",VLOOKUP(Q214,[1]LISTAS!$P$3:$Q$144,2,0))</f>
        <v>001</v>
      </c>
      <c r="AF214" s="38" t="str">
        <f>IF(ISERROR(IF(R214="texto libre",S214,VLOOKUP(R214,[1]LISTAS!$S$3:$T$100,2,0))&amp;REPT(" ",4-LEN(IF(R214="texto libre",S214,VLOOKUP(R214,[1]LISTAS!$S$3:$T$100,2,0))))),"    ",IF(R214="texto libre",S214,VLOOKUP(R214,[1]LISTAS!$S$3:$T$100,2,0))&amp;REPT(" ",4-LEN(IF(R214="texto libre",S214,VLOOKUP(R214,[1]LISTAS!$S$3:$T$100,2,0)))))</f>
        <v xml:space="preserve">1   </v>
      </c>
      <c r="AG214" s="38" t="str">
        <f>IF(ISERROR(IF(T214="texto libre",U214,VLOOKUP(T214,[1]LISTAS!$S$3:$T$100,2,0))&amp;REPT(" ",4-LEN(IF(T214="texto libre",U214,VLOOKUP(T214,[1]LISTAS!$S$3:$T$100,2,0))))),"    ",IF(T214="texto libre",U214,VLOOKUP(T214,[1]LISTAS!$S$3:$T$100,2,0))&amp;REPT(" ",4-LEN(IF(T214="texto libre",U214,VLOOKUP(T214,[1]LISTAS!$S$3:$T$100,2,0)))))</f>
        <v xml:space="preserve">    </v>
      </c>
      <c r="AH214" s="38">
        <f t="shared" si="30"/>
        <v>37</v>
      </c>
      <c r="AI214" s="38">
        <f t="shared" si="31"/>
        <v>1</v>
      </c>
      <c r="AJ214" s="40"/>
      <c r="AK214" s="25">
        <v>2</v>
      </c>
      <c r="AL214" s="31" t="s">
        <v>103</v>
      </c>
      <c r="AM214" s="41">
        <v>140388</v>
      </c>
      <c r="AN214" s="41"/>
      <c r="AO214" s="42" t="str">
        <f>Tabla1[[#This Row],[GESCAL_37]]</f>
        <v xml:space="preserve">08000761107500040         0011       </v>
      </c>
      <c r="AP214" s="42" t="str">
        <f>IF(Tabla1[[#This Row],[Calle]]&lt;&gt;"",Tabla1[[#This Row],[Calle]],"")</f>
        <v>Joan Maragall, Calle</v>
      </c>
      <c r="AQ214" s="42" t="str">
        <f>Tabla1[[#This Row],[Número]]&amp;Tabla1[[#This Row],[Bis]]</f>
        <v>40</v>
      </c>
      <c r="AR214" s="42" t="str">
        <f>Tabla1[[#This Row],[PORTAL(O)]]&amp;Tabla1[[#This Row],[PUERTA(Y)]]</f>
        <v/>
      </c>
      <c r="AS214" s="42" t="str">
        <f>Tabla1[[#This Row],[BLOQUE(T)]]&amp;Tabla1[[#This Row],[BLOQUE(XX)]]</f>
        <v/>
      </c>
      <c r="AT214" s="42" t="str">
        <f>IF(Tabla1[[#This Row],[LETRA ]]&lt;&gt;"",Tabla1[[#This Row],[LETRA ]],"")</f>
        <v/>
      </c>
      <c r="AU214" s="42" t="str">
        <f>Tabla1[[#This Row],[S1]]&amp;Tabla1[[#This Row],[S2]]</f>
        <v/>
      </c>
      <c r="AV214" s="43"/>
      <c r="AW214" s="42">
        <f>Tabla1[[#This Row],[Planta]]</f>
        <v>1</v>
      </c>
      <c r="AX214" s="42" t="str">
        <f>Tabla1[[#This Row],[MMMM]]&amp;" "&amp;Tabla1[[#This Row],[NNNN]]</f>
        <v xml:space="preserve">1        </v>
      </c>
      <c r="AY214" s="29" t="s">
        <v>80</v>
      </c>
      <c r="AZ214" s="25">
        <v>6286989</v>
      </c>
      <c r="BA214" s="25"/>
      <c r="BB214" s="25" t="s">
        <v>104</v>
      </c>
      <c r="BC214" s="25" t="s">
        <v>82</v>
      </c>
      <c r="BD214" s="31" t="s">
        <v>103</v>
      </c>
      <c r="BE214" s="25" t="s">
        <v>100</v>
      </c>
      <c r="BF214" s="25" t="s">
        <v>84</v>
      </c>
      <c r="BG214" s="25">
        <v>3</v>
      </c>
      <c r="BH214" s="25" t="s">
        <v>85</v>
      </c>
      <c r="BI214" s="25" t="s">
        <v>86</v>
      </c>
      <c r="BJ214" s="41">
        <v>139</v>
      </c>
      <c r="BK214" s="41"/>
    </row>
    <row r="215" spans="1:63" ht="15.75" hidden="1" thickBot="1" x14ac:dyDescent="0.3">
      <c r="A215" s="37">
        <f t="shared" si="24"/>
        <v>208</v>
      </c>
      <c r="B215" s="38" t="str">
        <f t="shared" si="25"/>
        <v>NO</v>
      </c>
      <c r="C215" s="38" t="str">
        <f>IF(COUNTIF($D$8:$D$216,D215)&gt;1,"SI","NO")</f>
        <v>NO</v>
      </c>
      <c r="D215" s="38" t="str">
        <f t="shared" si="26"/>
        <v xml:space="preserve">08000761107500040         0021       </v>
      </c>
      <c r="E215" s="38" t="str">
        <f>VLOOKUP($G215,[1]LISTAS!$V:$AA,2,0)</f>
        <v>L'HOSPITALET DE LLOBREGAT</v>
      </c>
      <c r="F215" s="38" t="str">
        <f>VLOOKUP($G215,[1]LISTAS!$V:$AA,3,0)</f>
        <v>BARCELONA</v>
      </c>
      <c r="G215" s="20" t="s">
        <v>97</v>
      </c>
      <c r="H215" s="20">
        <v>40</v>
      </c>
      <c r="I215" s="21"/>
      <c r="J215" s="21"/>
      <c r="K215" s="21"/>
      <c r="L215" s="21"/>
      <c r="M215" s="21"/>
      <c r="N215" s="21"/>
      <c r="O215" s="21"/>
      <c r="P215" s="21"/>
      <c r="Q215" s="21">
        <v>2</v>
      </c>
      <c r="R215" s="20" t="s">
        <v>78</v>
      </c>
      <c r="S215" s="22">
        <v>1</v>
      </c>
      <c r="T215" s="39"/>
      <c r="U215" s="39"/>
      <c r="V215" s="38" t="str">
        <f>VLOOKUP($G215,[1]LISTAS!$V$3:$AD$20001,7,0)</f>
        <v>08</v>
      </c>
      <c r="W215" s="38" t="str">
        <f>VLOOKUP($G215,[1]LISTAS!$V$3:$AD$20001,8,0)</f>
        <v>00076</v>
      </c>
      <c r="X215" s="38" t="str">
        <f>VLOOKUP($G215,[1]LISTAS!$V$3:$AD$20001,9,0)</f>
        <v>11075</v>
      </c>
      <c r="Y215" s="38" t="str">
        <f t="shared" si="27"/>
        <v>00040</v>
      </c>
      <c r="Z215" s="38" t="str">
        <f>IF(I215=""," ",VLOOKUP(I215,[1]LISTAS!$B$3:$C$102,2))</f>
        <v xml:space="preserve"> </v>
      </c>
      <c r="AA215" s="38" t="str">
        <f t="shared" si="28"/>
        <v xml:space="preserve">   </v>
      </c>
      <c r="AB215" s="37" t="str">
        <f>IF(L215="","  ",VLOOKUP(L215,[1]LISTAS!$H$3:$I$14,2,0)&amp;REPT(" ",1-LEN(M215))&amp;M215)</f>
        <v xml:space="preserve">  </v>
      </c>
      <c r="AC215" s="38" t="str">
        <f t="shared" si="29"/>
        <v xml:space="preserve"> </v>
      </c>
      <c r="AD215" s="38" t="str">
        <f>IF(O215=""," ",VLOOKUP(O215,[1]LISTAS!$M$3:$N$38,2,0))&amp;IF(P215=""," ",VLOOKUP(P215,[1]LISTAS!$M$3:$N$38,2,0))</f>
        <v xml:space="preserve">  </v>
      </c>
      <c r="AE215" s="38" t="str">
        <f>IF(Q215="","   ",VLOOKUP(Q215,[1]LISTAS!$P$3:$Q$144,2,0))</f>
        <v>002</v>
      </c>
      <c r="AF215" s="38" t="str">
        <f>IF(ISERROR(IF(R215="texto libre",S215,VLOOKUP(R215,[1]LISTAS!$S$3:$T$100,2,0))&amp;REPT(" ",4-LEN(IF(R215="texto libre",S215,VLOOKUP(R215,[1]LISTAS!$S$3:$T$100,2,0))))),"    ",IF(R215="texto libre",S215,VLOOKUP(R215,[1]LISTAS!$S$3:$T$100,2,0))&amp;REPT(" ",4-LEN(IF(R215="texto libre",S215,VLOOKUP(R215,[1]LISTAS!$S$3:$T$100,2,0)))))</f>
        <v xml:space="preserve">1   </v>
      </c>
      <c r="AG215" s="38" t="str">
        <f>IF(ISERROR(IF(T215="texto libre",U215,VLOOKUP(T215,[1]LISTAS!$S$3:$T$100,2,0))&amp;REPT(" ",4-LEN(IF(T215="texto libre",U215,VLOOKUP(T215,[1]LISTAS!$S$3:$T$100,2,0))))),"    ",IF(T215="texto libre",U215,VLOOKUP(T215,[1]LISTAS!$S$3:$T$100,2,0))&amp;REPT(" ",4-LEN(IF(T215="texto libre",U215,VLOOKUP(T215,[1]LISTAS!$S$3:$T$100,2,0)))))</f>
        <v xml:space="preserve">    </v>
      </c>
      <c r="AH215" s="38">
        <f t="shared" si="30"/>
        <v>37</v>
      </c>
      <c r="AI215" s="38">
        <f t="shared" si="31"/>
        <v>1</v>
      </c>
      <c r="AJ215" s="40"/>
      <c r="AK215" s="25">
        <v>2</v>
      </c>
      <c r="AL215" s="31" t="s">
        <v>103</v>
      </c>
      <c r="AM215" s="41">
        <v>140388</v>
      </c>
      <c r="AN215" s="41"/>
      <c r="AO215" s="42" t="str">
        <f>Tabla1[[#This Row],[GESCAL_37]]</f>
        <v xml:space="preserve">08000761107500040         0021       </v>
      </c>
      <c r="AP215" s="42" t="str">
        <f>IF(Tabla1[[#This Row],[Calle]]&lt;&gt;"",Tabla1[[#This Row],[Calle]],"")</f>
        <v>Joan Maragall, Calle</v>
      </c>
      <c r="AQ215" s="42" t="str">
        <f>Tabla1[[#This Row],[Número]]&amp;Tabla1[[#This Row],[Bis]]</f>
        <v>40</v>
      </c>
      <c r="AR215" s="42" t="str">
        <f>Tabla1[[#This Row],[PORTAL(O)]]&amp;Tabla1[[#This Row],[PUERTA(Y)]]</f>
        <v/>
      </c>
      <c r="AS215" s="42" t="str">
        <f>Tabla1[[#This Row],[BLOQUE(T)]]&amp;Tabla1[[#This Row],[BLOQUE(XX)]]</f>
        <v/>
      </c>
      <c r="AT215" s="42" t="str">
        <f>IF(Tabla1[[#This Row],[LETRA ]]&lt;&gt;"",Tabla1[[#This Row],[LETRA ]],"")</f>
        <v/>
      </c>
      <c r="AU215" s="42" t="str">
        <f>Tabla1[[#This Row],[S1]]&amp;Tabla1[[#This Row],[S2]]</f>
        <v/>
      </c>
      <c r="AV215" s="43"/>
      <c r="AW215" s="42">
        <f>Tabla1[[#This Row],[Planta]]</f>
        <v>2</v>
      </c>
      <c r="AX215" s="42" t="str">
        <f>Tabla1[[#This Row],[MMMM]]&amp;" "&amp;Tabla1[[#This Row],[NNNN]]</f>
        <v xml:space="preserve">1        </v>
      </c>
      <c r="AY215" s="29" t="s">
        <v>80</v>
      </c>
      <c r="AZ215" s="25">
        <v>6286989</v>
      </c>
      <c r="BA215" s="25"/>
      <c r="BB215" s="25" t="s">
        <v>104</v>
      </c>
      <c r="BC215" s="25" t="s">
        <v>82</v>
      </c>
      <c r="BD215" s="31" t="s">
        <v>103</v>
      </c>
      <c r="BE215" s="25" t="s">
        <v>100</v>
      </c>
      <c r="BF215" s="25" t="s">
        <v>84</v>
      </c>
      <c r="BG215" s="25">
        <v>3</v>
      </c>
      <c r="BH215" s="25" t="s">
        <v>85</v>
      </c>
      <c r="BI215" s="25" t="s">
        <v>86</v>
      </c>
      <c r="BJ215" s="41">
        <v>139</v>
      </c>
      <c r="BK215" s="41"/>
    </row>
    <row r="216" spans="1:63" ht="15.75" hidden="1" thickBot="1" x14ac:dyDescent="0.3">
      <c r="A216" s="37">
        <f t="shared" si="24"/>
        <v>209</v>
      </c>
      <c r="B216" s="38" t="str">
        <f t="shared" si="25"/>
        <v>NO</v>
      </c>
      <c r="C216" s="38" t="str">
        <f>IF(COUNTIF($D$8:$D$216,D216)&gt;1,"SI","NO")</f>
        <v>NO</v>
      </c>
      <c r="D216" s="38" t="str">
        <f t="shared" si="26"/>
        <v xml:space="preserve">08000761107500040         LO 1       </v>
      </c>
      <c r="E216" s="38" t="str">
        <f>VLOOKUP($G216,[1]LISTAS!$V:$AA,2,0)</f>
        <v>L'HOSPITALET DE LLOBREGAT</v>
      </c>
      <c r="F216" s="38" t="str">
        <f>VLOOKUP($G216,[1]LISTAS!$V:$AA,3,0)</f>
        <v>BARCELONA</v>
      </c>
      <c r="G216" s="20" t="s">
        <v>97</v>
      </c>
      <c r="H216" s="20">
        <v>40</v>
      </c>
      <c r="I216" s="21"/>
      <c r="J216" s="21"/>
      <c r="K216" s="21"/>
      <c r="L216" s="21"/>
      <c r="M216" s="21"/>
      <c r="N216" s="21"/>
      <c r="O216" s="21"/>
      <c r="P216" s="21"/>
      <c r="Q216" s="36" t="s">
        <v>89</v>
      </c>
      <c r="R216" s="20" t="s">
        <v>78</v>
      </c>
      <c r="S216" s="22">
        <v>1</v>
      </c>
      <c r="T216" s="39"/>
      <c r="U216" s="39"/>
      <c r="V216" s="38" t="str">
        <f>VLOOKUP($G216,[1]LISTAS!$V$3:$AD$20001,7,0)</f>
        <v>08</v>
      </c>
      <c r="W216" s="38" t="str">
        <f>VLOOKUP($G216,[1]LISTAS!$V$3:$AD$20001,8,0)</f>
        <v>00076</v>
      </c>
      <c r="X216" s="38" t="str">
        <f>VLOOKUP($G216,[1]LISTAS!$V$3:$AD$20001,9,0)</f>
        <v>11075</v>
      </c>
      <c r="Y216" s="38" t="str">
        <f t="shared" si="27"/>
        <v>00040</v>
      </c>
      <c r="Z216" s="38" t="str">
        <f>IF(I216=""," ",VLOOKUP(I216,[1]LISTAS!$B$3:$C$102,2))</f>
        <v xml:space="preserve"> </v>
      </c>
      <c r="AA216" s="38" t="str">
        <f t="shared" si="28"/>
        <v xml:space="preserve">   </v>
      </c>
      <c r="AB216" s="37" t="str">
        <f>IF(L216="","  ",VLOOKUP(L216,[1]LISTAS!$H$3:$I$14,2,0)&amp;REPT(" ",1-LEN(M216))&amp;M216)</f>
        <v xml:space="preserve">  </v>
      </c>
      <c r="AC216" s="38" t="str">
        <f t="shared" si="29"/>
        <v xml:space="preserve"> </v>
      </c>
      <c r="AD216" s="38" t="str">
        <f>IF(O216=""," ",VLOOKUP(O216,[1]LISTAS!$M$3:$N$38,2,0))&amp;IF(P216=""," ",VLOOKUP(P216,[1]LISTAS!$M$3:$N$38,2,0))</f>
        <v xml:space="preserve">  </v>
      </c>
      <c r="AE216" s="38" t="str">
        <f>IF(Q216="","   ",VLOOKUP(Q216,[1]LISTAS!$P$3:$Q$144,2,0))</f>
        <v xml:space="preserve">LO </v>
      </c>
      <c r="AF216" s="38" t="str">
        <f>IF(ISERROR(IF(R216="texto libre",S216,VLOOKUP(R216,[1]LISTAS!$S$3:$T$100,2,0))&amp;REPT(" ",4-LEN(IF(R216="texto libre",S216,VLOOKUP(R216,[1]LISTAS!$S$3:$T$100,2,0))))),"    ",IF(R216="texto libre",S216,VLOOKUP(R216,[1]LISTAS!$S$3:$T$100,2,0))&amp;REPT(" ",4-LEN(IF(R216="texto libre",S216,VLOOKUP(R216,[1]LISTAS!$S$3:$T$100,2,0)))))</f>
        <v xml:space="preserve">1   </v>
      </c>
      <c r="AG216" s="38" t="str">
        <f>IF(ISERROR(IF(T216="texto libre",U216,VLOOKUP(T216,[1]LISTAS!$S$3:$T$100,2,0))&amp;REPT(" ",4-LEN(IF(T216="texto libre",U216,VLOOKUP(T216,[1]LISTAS!$S$3:$T$100,2,0))))),"    ",IF(T216="texto libre",U216,VLOOKUP(T216,[1]LISTAS!$S$3:$T$100,2,0))&amp;REPT(" ",4-LEN(IF(T216="texto libre",U216,VLOOKUP(T216,[1]LISTAS!$S$3:$T$100,2,0)))))</f>
        <v xml:space="preserve">    </v>
      </c>
      <c r="AH216" s="38">
        <f t="shared" si="30"/>
        <v>37</v>
      </c>
      <c r="AI216" s="38">
        <f t="shared" si="31"/>
        <v>1</v>
      </c>
      <c r="AJ216" s="40"/>
      <c r="AK216" s="25">
        <v>2</v>
      </c>
      <c r="AL216" s="31" t="s">
        <v>103</v>
      </c>
      <c r="AM216" s="41">
        <v>140388</v>
      </c>
      <c r="AN216" s="41"/>
      <c r="AO216" s="42" t="str">
        <f>Tabla1[[#This Row],[GESCAL_37]]</f>
        <v xml:space="preserve">08000761107500040         LO 1       </v>
      </c>
      <c r="AP216" s="42" t="str">
        <f>IF(Tabla1[[#This Row],[Calle]]&lt;&gt;"",Tabla1[[#This Row],[Calle]],"")</f>
        <v>Joan Maragall, Calle</v>
      </c>
      <c r="AQ216" s="42" t="str">
        <f>Tabla1[[#This Row],[Número]]&amp;Tabla1[[#This Row],[Bis]]</f>
        <v>40</v>
      </c>
      <c r="AR216" s="42" t="str">
        <f>Tabla1[[#This Row],[PORTAL(O)]]&amp;Tabla1[[#This Row],[PUERTA(Y)]]</f>
        <v/>
      </c>
      <c r="AS216" s="42" t="str">
        <f>Tabla1[[#This Row],[BLOQUE(T)]]&amp;Tabla1[[#This Row],[BLOQUE(XX)]]</f>
        <v/>
      </c>
      <c r="AT216" s="42" t="str">
        <f>IF(Tabla1[[#This Row],[LETRA ]]&lt;&gt;"",Tabla1[[#This Row],[LETRA ]],"")</f>
        <v/>
      </c>
      <c r="AU216" s="42" t="str">
        <f>Tabla1[[#This Row],[S1]]&amp;Tabla1[[#This Row],[S2]]</f>
        <v/>
      </c>
      <c r="AV216" s="43"/>
      <c r="AW216" s="42" t="str">
        <f>Tabla1[[#This Row],[Planta]]</f>
        <v>Local</v>
      </c>
      <c r="AX216" s="42" t="str">
        <f>Tabla1[[#This Row],[MMMM]]&amp;" "&amp;Tabla1[[#This Row],[NNNN]]</f>
        <v xml:space="preserve">1        </v>
      </c>
      <c r="AY216" s="29" t="s">
        <v>80</v>
      </c>
      <c r="AZ216" s="25">
        <v>6286989</v>
      </c>
      <c r="BA216" s="25"/>
      <c r="BB216" s="25" t="s">
        <v>104</v>
      </c>
      <c r="BC216" s="25" t="s">
        <v>82</v>
      </c>
      <c r="BD216" s="31" t="s">
        <v>103</v>
      </c>
      <c r="BE216" s="25" t="s">
        <v>100</v>
      </c>
      <c r="BF216" s="25" t="s">
        <v>84</v>
      </c>
      <c r="BG216" s="25">
        <v>3</v>
      </c>
      <c r="BH216" s="25" t="s">
        <v>85</v>
      </c>
      <c r="BI216" s="25" t="s">
        <v>86</v>
      </c>
      <c r="BJ216" s="41">
        <v>139</v>
      </c>
      <c r="BK216" s="41"/>
    </row>
  </sheetData>
  <mergeCells count="20">
    <mergeCell ref="A3:AI3"/>
    <mergeCell ref="AJ3:BK3"/>
    <mergeCell ref="A4:F4"/>
    <mergeCell ref="V4:AI4"/>
    <mergeCell ref="E5:U5"/>
    <mergeCell ref="V5:AG5"/>
    <mergeCell ref="AO5:AU5"/>
    <mergeCell ref="AW5:AX5"/>
    <mergeCell ref="BH6:BJ6"/>
    <mergeCell ref="E6:G6"/>
    <mergeCell ref="H6:N6"/>
    <mergeCell ref="O6:P6"/>
    <mergeCell ref="Q6:U6"/>
    <mergeCell ref="V6:X6"/>
    <mergeCell ref="Y6:AC6"/>
    <mergeCell ref="AE6:AG6"/>
    <mergeCell ref="AP6:AU6"/>
    <mergeCell ref="AV6:AX6"/>
    <mergeCell ref="BB6:BD6"/>
    <mergeCell ref="BE6:BG6"/>
  </mergeCells>
  <conditionalFormatting sqref="H8:H9 Q8:Q9 Q11:Q101 H11:H101">
    <cfRule type="expression" dxfId="54" priority="58">
      <formula>AND($B8="SI",H8="")</formula>
    </cfRule>
  </conditionalFormatting>
  <conditionalFormatting sqref="L8:M9 L11:M101">
    <cfRule type="expression" dxfId="53" priority="57">
      <formula>AND($L8="",$M8&lt;&gt;"")</formula>
    </cfRule>
  </conditionalFormatting>
  <conditionalFormatting sqref="H10 Q10">
    <cfRule type="expression" dxfId="52" priority="56">
      <formula>AND($B10="SI",H10="")</formula>
    </cfRule>
  </conditionalFormatting>
  <conditionalFormatting sqref="L10:M10">
    <cfRule type="expression" dxfId="51" priority="55">
      <formula>AND($L10="",$M10&lt;&gt;"")</formula>
    </cfRule>
  </conditionalFormatting>
  <conditionalFormatting sqref="B8:C216">
    <cfRule type="containsText" dxfId="50" priority="54" operator="containsText" text="SI">
      <formula>NOT(ISERROR(SEARCH("SI",B8)))</formula>
    </cfRule>
  </conditionalFormatting>
  <conditionalFormatting sqref="S97:S105 Q8:Q216 H8:H216 S115:S122">
    <cfRule type="expression" dxfId="49" priority="53">
      <formula>AND($C8="SI",H8="")</formula>
    </cfRule>
  </conditionalFormatting>
  <conditionalFormatting sqref="L8:M216">
    <cfRule type="expression" dxfId="48" priority="52">
      <formula>AND($M8="",$N8&lt;&gt;"")</formula>
    </cfRule>
  </conditionalFormatting>
  <conditionalFormatting sqref="S38:S53">
    <cfRule type="expression" dxfId="47" priority="51">
      <formula>AND($C38="SI",S38="")</formula>
    </cfRule>
  </conditionalFormatting>
  <conditionalFormatting sqref="S50:S64">
    <cfRule type="expression" dxfId="46" priority="50">
      <formula>AND($C50="SI",S50="")</formula>
    </cfRule>
  </conditionalFormatting>
  <conditionalFormatting sqref="S62:S76">
    <cfRule type="expression" dxfId="45" priority="49">
      <formula>AND($C62="SI",S62="")</formula>
    </cfRule>
  </conditionalFormatting>
  <conditionalFormatting sqref="S75:S88">
    <cfRule type="expression" dxfId="44" priority="48">
      <formula>AND($C75="SI",S75="")</formula>
    </cfRule>
  </conditionalFormatting>
  <conditionalFormatting sqref="S89:S100">
    <cfRule type="expression" dxfId="43" priority="47">
      <formula>AND($C89="SI",S89="")</formula>
    </cfRule>
  </conditionalFormatting>
  <conditionalFormatting sqref="S54:S64">
    <cfRule type="expression" dxfId="42" priority="46">
      <formula>AND($C54="SI",S54="")</formula>
    </cfRule>
  </conditionalFormatting>
  <conditionalFormatting sqref="S65:S76">
    <cfRule type="expression" dxfId="41" priority="45">
      <formula>AND($C65="SI",S65="")</formula>
    </cfRule>
  </conditionalFormatting>
  <conditionalFormatting sqref="S71:S74">
    <cfRule type="expression" dxfId="40" priority="44">
      <formula>AND($C71="SI",S71="")</formula>
    </cfRule>
  </conditionalFormatting>
  <conditionalFormatting sqref="S75:S86">
    <cfRule type="expression" dxfId="39" priority="43">
      <formula>AND($C75="SI",S75="")</formula>
    </cfRule>
  </conditionalFormatting>
  <conditionalFormatting sqref="S81:S86">
    <cfRule type="expression" dxfId="38" priority="42">
      <formula>AND($C81="SI",S81="")</formula>
    </cfRule>
  </conditionalFormatting>
  <conditionalFormatting sqref="S87:S96">
    <cfRule type="expression" dxfId="37" priority="41">
      <formula>AND($C87="SI",S87="")</formula>
    </cfRule>
  </conditionalFormatting>
  <conditionalFormatting sqref="S93:S96">
    <cfRule type="expression" dxfId="36" priority="40">
      <formula>AND($C93="SI",S93="")</formula>
    </cfRule>
  </conditionalFormatting>
  <conditionalFormatting sqref="S103:S104">
    <cfRule type="expression" dxfId="35" priority="39">
      <formula>AND($C103="SI",S103="")</formula>
    </cfRule>
  </conditionalFormatting>
  <conditionalFormatting sqref="S103:S104">
    <cfRule type="expression" dxfId="34" priority="38">
      <formula>AND($C103="SI",S103="")</formula>
    </cfRule>
  </conditionalFormatting>
  <conditionalFormatting sqref="S106:S114">
    <cfRule type="expression" dxfId="33" priority="37">
      <formula>AND($C106="SI",S106="")</formula>
    </cfRule>
  </conditionalFormatting>
  <conditionalFormatting sqref="S106:S114">
    <cfRule type="expression" dxfId="32" priority="36">
      <formula>AND($C106="SI",S106="")</formula>
    </cfRule>
  </conditionalFormatting>
  <conditionalFormatting sqref="S112:S114">
    <cfRule type="expression" dxfId="31" priority="35">
      <formula>AND($C112="SI",S112="")</formula>
    </cfRule>
  </conditionalFormatting>
  <conditionalFormatting sqref="S123:S131">
    <cfRule type="expression" dxfId="30" priority="31">
      <formula>AND($C123="SI",S123="")</formula>
    </cfRule>
  </conditionalFormatting>
  <conditionalFormatting sqref="S123:S131">
    <cfRule type="expression" dxfId="29" priority="30">
      <formula>AND($C123="SI",S123="")</formula>
    </cfRule>
  </conditionalFormatting>
  <conditionalFormatting sqref="S129:S131">
    <cfRule type="expression" dxfId="28" priority="29">
      <formula>AND($C129="SI",S129="")</formula>
    </cfRule>
  </conditionalFormatting>
  <conditionalFormatting sqref="S132:S140">
    <cfRule type="expression" dxfId="27" priority="28">
      <formula>AND($C132="SI",S132="")</formula>
    </cfRule>
  </conditionalFormatting>
  <conditionalFormatting sqref="S132:S140">
    <cfRule type="expression" dxfId="26" priority="27">
      <formula>AND($C132="SI",S132="")</formula>
    </cfRule>
  </conditionalFormatting>
  <conditionalFormatting sqref="S138:S140">
    <cfRule type="expression" dxfId="25" priority="26">
      <formula>AND($C138="SI",S138="")</formula>
    </cfRule>
  </conditionalFormatting>
  <conditionalFormatting sqref="S141:S149">
    <cfRule type="expression" dxfId="24" priority="25">
      <formula>AND($C141="SI",S141="")</formula>
    </cfRule>
  </conditionalFormatting>
  <conditionalFormatting sqref="S141:S149">
    <cfRule type="expression" dxfId="23" priority="24">
      <formula>AND($C141="SI",S141="")</formula>
    </cfRule>
  </conditionalFormatting>
  <conditionalFormatting sqref="S147:S149">
    <cfRule type="expression" dxfId="22" priority="23">
      <formula>AND($C147="SI",S147="")</formula>
    </cfRule>
  </conditionalFormatting>
  <conditionalFormatting sqref="S150:S158">
    <cfRule type="expression" dxfId="21" priority="22">
      <formula>AND($C150="SI",S150="")</formula>
    </cfRule>
  </conditionalFormatting>
  <conditionalFormatting sqref="S150:S158">
    <cfRule type="expression" dxfId="20" priority="21">
      <formula>AND($C150="SI",S150="")</formula>
    </cfRule>
  </conditionalFormatting>
  <conditionalFormatting sqref="S156:S158">
    <cfRule type="expression" dxfId="19" priority="20">
      <formula>AND($C156="SI",S156="")</formula>
    </cfRule>
  </conditionalFormatting>
  <conditionalFormatting sqref="S159:S167">
    <cfRule type="expression" dxfId="18" priority="19">
      <formula>AND($C159="SI",S159="")</formula>
    </cfRule>
  </conditionalFormatting>
  <conditionalFormatting sqref="S159:S167">
    <cfRule type="expression" dxfId="17" priority="18">
      <formula>AND($C159="SI",S159="")</formula>
    </cfRule>
  </conditionalFormatting>
  <conditionalFormatting sqref="S165:S167">
    <cfRule type="expression" dxfId="16" priority="17">
      <formula>AND($C165="SI",S165="")</formula>
    </cfRule>
  </conditionalFormatting>
  <conditionalFormatting sqref="S168:S207">
    <cfRule type="expression" dxfId="15" priority="16">
      <formula>AND($C168="SI",S168="")</formula>
    </cfRule>
  </conditionalFormatting>
  <conditionalFormatting sqref="S168:S207">
    <cfRule type="expression" dxfId="14" priority="15">
      <formula>AND($C168="SI",S168="")</formula>
    </cfRule>
  </conditionalFormatting>
  <conditionalFormatting sqref="S174:S207">
    <cfRule type="expression" dxfId="13" priority="14">
      <formula>AND($C174="SI",S174="")</formula>
    </cfRule>
  </conditionalFormatting>
  <conditionalFormatting sqref="S208:S216">
    <cfRule type="expression" dxfId="12" priority="13">
      <formula>AND($C208="SI",S208="")</formula>
    </cfRule>
  </conditionalFormatting>
  <conditionalFormatting sqref="S208:S216">
    <cfRule type="expression" dxfId="11" priority="12">
      <formula>AND($C208="SI",S208="")</formula>
    </cfRule>
  </conditionalFormatting>
  <conditionalFormatting sqref="S214:S216">
    <cfRule type="expression" dxfId="10" priority="11">
      <formula>AND($C214="SI",S214="")</formula>
    </cfRule>
  </conditionalFormatting>
  <conditionalFormatting sqref="S75:S76">
    <cfRule type="expression" dxfId="9" priority="10">
      <formula>AND($C75="SI",S75="")</formula>
    </cfRule>
  </conditionalFormatting>
  <conditionalFormatting sqref="S77:S80">
    <cfRule type="expression" dxfId="8" priority="9">
      <formula>AND($C77="SI",S77="")</formula>
    </cfRule>
  </conditionalFormatting>
  <conditionalFormatting sqref="S77:S80">
    <cfRule type="expression" dxfId="7" priority="8">
      <formula>AND($C77="SI",S77="")</formula>
    </cfRule>
  </conditionalFormatting>
  <conditionalFormatting sqref="S79:S80">
    <cfRule type="expression" dxfId="6" priority="7">
      <formula>AND($C79="SI",S79="")</formula>
    </cfRule>
  </conditionalFormatting>
  <conditionalFormatting sqref="S81:S86">
    <cfRule type="expression" dxfId="5" priority="6">
      <formula>AND($C81="SI",S81="")</formula>
    </cfRule>
  </conditionalFormatting>
  <conditionalFormatting sqref="S81:S86">
    <cfRule type="expression" dxfId="4" priority="5">
      <formula>AND($C81="SI",S81="")</formula>
    </cfRule>
  </conditionalFormatting>
  <conditionalFormatting sqref="S83:S86">
    <cfRule type="expression" dxfId="3" priority="4">
      <formula>AND($C83="SI",S83="")</formula>
    </cfRule>
  </conditionalFormatting>
  <conditionalFormatting sqref="S134">
    <cfRule type="expression" dxfId="2" priority="3">
      <formula>AND($C134="SI",S134="")</formula>
    </cfRule>
  </conditionalFormatting>
  <conditionalFormatting sqref="S134">
    <cfRule type="expression" dxfId="1" priority="2">
      <formula>AND($C134="SI",S134="")</formula>
    </cfRule>
  </conditionalFormatting>
  <conditionalFormatting sqref="S134">
    <cfRule type="expression" dxfId="0" priority="1">
      <formula>AND($C134="SI",S134="")</formula>
    </cfRule>
  </conditionalFormatting>
  <dataValidations count="14">
    <dataValidation type="list" allowBlank="1" showInputMessage="1" showErrorMessage="1" sqref="AK8:AK216">
      <formula1>lista_situacion_cto</formula1>
    </dataValidation>
    <dataValidation type="list" allowBlank="1" showInputMessage="1" showErrorMessage="1" sqref="BF8:BF216">
      <formula1>lista_spliter1</formula1>
    </dataValidation>
    <dataValidation type="list" allowBlank="1" showInputMessage="1" showErrorMessage="1" sqref="BC8:BC216">
      <formula1>lista_spliter2</formula1>
    </dataValidation>
    <dataValidation type="list" allowBlank="1" showInputMessage="1" showErrorMessage="1" sqref="T8:T216 R8:R216">
      <formula1>lista_mano</formula1>
    </dataValidation>
    <dataValidation type="list" allowBlank="1" showInputMessage="1" showErrorMessage="1" sqref="Q8:Q216">
      <formula1>lista_planta</formula1>
    </dataValidation>
    <dataValidation type="list" allowBlank="1" showInputMessage="1" showErrorMessage="1" sqref="O8:P216">
      <formula1>lista_escalera</formula1>
    </dataValidation>
    <dataValidation type="list" allowBlank="1" showInputMessage="1" showErrorMessage="1" sqref="N8:N216">
      <formula1>lista_portal_1</formula1>
    </dataValidation>
    <dataValidation type="list" allowBlank="1" showInputMessage="1" showErrorMessage="1" sqref="L8:L216">
      <formula1>lista_portalO</formula1>
    </dataValidation>
    <dataValidation type="textLength" allowBlank="1" showInputMessage="1" showErrorMessage="1" sqref="K8:K216">
      <formula1>0</formula1>
      <formula2>2</formula2>
    </dataValidation>
    <dataValidation type="list" allowBlank="1" showInputMessage="1" showErrorMessage="1" sqref="J8:J216">
      <formula1>lista_bloque</formula1>
    </dataValidation>
    <dataValidation type="list" allowBlank="1" showInputMessage="1" showErrorMessage="1" sqref="I8:I216">
      <formula1>Bis</formula1>
    </dataValidation>
    <dataValidation type="whole" allowBlank="1" showInputMessage="1" showErrorMessage="1" sqref="H8:H216">
      <formula1>1</formula1>
      <formula2>9999</formula2>
    </dataValidation>
    <dataValidation type="list" allowBlank="1" showInputMessage="1" showErrorMessage="1" sqref="G8:G216">
      <formula1>lista_calles</formula1>
    </dataValidation>
    <dataValidation type="list" allowBlank="1" showInputMessage="1" showErrorMessage="1" sqref="M8:M216">
      <formula1>IF(ISNUMBER(L8),OFFSET(lista_portal_2,0,0),OFFSET(lista_portal_1,0,0))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Ubicación CTOs</vt:lpstr>
      <vt:lpstr>AREA INFLUENCIA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Tutosaus Clavero</dc:creator>
  <cp:lastModifiedBy>Ester Bejerano Morales</cp:lastModifiedBy>
  <dcterms:created xsi:type="dcterms:W3CDTF">2018-07-13T05:57:16Z</dcterms:created>
  <dcterms:modified xsi:type="dcterms:W3CDTF">2018-07-13T11:37:36Z</dcterms:modified>
</cp:coreProperties>
</file>